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anagement\Jakost\Reklamace\"/>
    </mc:Choice>
  </mc:AlternateContent>
  <xr:revisionPtr revIDLastSave="0" documentId="13_ncr:1_{132C00C6-5F6B-4F26-9C42-755E0319AB0B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Data" sheetId="17" r:id="rId1"/>
    <sheet name="Claims - General" sheetId="1" r:id="rId2"/>
    <sheet name="Data Claims - General" sheetId="14" r:id="rId3"/>
    <sheet name="Campaign - SafetyAlert 01012018" sheetId="2" r:id="rId4"/>
    <sheet name="Design issue; flat rate" sheetId="18" r:id="rId5"/>
    <sheet name="Design issue; Replacement B" sheetId="4" r:id="rId6"/>
    <sheet name="Replacement KION A" sheetId="5" r:id="rId7"/>
    <sheet name="Wrong SMU SW" sheetId="8" r:id="rId8"/>
    <sheet name="LindeList" sheetId="9" r:id="rId9"/>
    <sheet name="Reklamace Cenon" sheetId="10" r:id="rId10"/>
    <sheet name="ClaimCosts" sheetId="11" r:id="rId11"/>
    <sheet name="ClaimedBMS" sheetId="12" r:id="rId12"/>
    <sheet name="Statistics_2021" sheetId="16" r:id="rId13"/>
    <sheet name="Statistics_2022" sheetId="20" r:id="rId14"/>
    <sheet name="List1" sheetId="13" r:id="rId15"/>
    <sheet name="Náklady" sheetId="15" r:id="rId16"/>
    <sheet name="Náklady- 2021" sheetId="19" r:id="rId17"/>
    <sheet name="List3" sheetId="21" r:id="rId18"/>
    <sheet name="Data (2)" sheetId="22" r:id="rId19"/>
  </sheets>
  <externalReferences>
    <externalReference r:id="rId20"/>
    <externalReference r:id="rId21"/>
    <externalReference r:id="rId22"/>
  </externalReferences>
  <definedNames>
    <definedName name="_xlnm._FilterDatabase" localSheetId="1" hidden="1">'Claims - General'!$E$1:$E$666</definedName>
    <definedName name="_xlnm._FilterDatabase" localSheetId="5" hidden="1">'Design issue; Replacement B'!$B$2:$B$403</definedName>
    <definedName name="_xlnm._FilterDatabase" localSheetId="13" hidden="1">Statistics_2022!$A$79:$G$192</definedName>
    <definedName name="ID" localSheetId="18" hidden="1">"0a0c3bcc-95b5-46a9-bd64-adbd076ff894"</definedName>
    <definedName name="_xlnm.Print_Area" localSheetId="5">'Design issue; Replacement B'!$J$4:$N$60</definedName>
    <definedName name="_xlnm.Print_Area" localSheetId="6">'Replacement KION A'!$B$1:$G$15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1" l="1"/>
  <c r="Y35" i="1"/>
  <c r="Y36" i="1"/>
  <c r="Y42" i="1"/>
  <c r="Y44" i="1"/>
  <c r="Y45" i="1"/>
  <c r="Y118" i="1"/>
  <c r="G48" i="20"/>
  <c r="H48" i="20"/>
  <c r="I48" i="20"/>
  <c r="F48" i="20"/>
  <c r="I33" i="20"/>
  <c r="G33" i="20"/>
  <c r="H33" i="20"/>
  <c r="F33" i="20"/>
  <c r="C18" i="20"/>
  <c r="C17" i="20"/>
  <c r="C15" i="20"/>
  <c r="C16" i="20"/>
  <c r="C14" i="20"/>
  <c r="C13" i="20"/>
  <c r="C12" i="20"/>
  <c r="C11" i="20"/>
  <c r="C8" i="20"/>
  <c r="C7" i="20"/>
  <c r="C6" i="20"/>
  <c r="C5" i="20"/>
  <c r="C4" i="20"/>
  <c r="C3" i="20"/>
  <c r="F14" i="20"/>
  <c r="C9" i="20" l="1"/>
  <c r="Y20" i="1"/>
  <c r="Y21" i="1"/>
  <c r="Y22" i="1"/>
  <c r="Y24" i="1"/>
  <c r="Y26" i="1"/>
  <c r="Y37" i="1"/>
  <c r="Y40" i="1"/>
  <c r="Y41" i="1"/>
  <c r="Y47" i="1"/>
  <c r="Y50" i="1"/>
  <c r="Y77" i="1"/>
  <c r="Y88" i="1"/>
  <c r="Y206" i="1"/>
  <c r="Y30" i="1"/>
  <c r="Y31" i="1"/>
  <c r="Y32" i="1"/>
  <c r="Y33" i="1"/>
  <c r="Y79" i="1"/>
  <c r="Y38" i="1"/>
  <c r="Y39" i="1"/>
  <c r="Y43" i="1"/>
  <c r="Y46" i="1"/>
  <c r="Y48" i="1"/>
  <c r="Y52" i="1"/>
  <c r="Y57" i="1"/>
  <c r="Y66" i="1"/>
  <c r="Y67" i="1"/>
  <c r="Y70" i="1"/>
  <c r="Y71" i="1"/>
  <c r="Y72" i="1"/>
  <c r="Y80" i="1"/>
  <c r="Y82" i="1"/>
  <c r="F110" i="20"/>
  <c r="E94" i="20"/>
  <c r="F94" i="20" s="1"/>
  <c r="E124" i="20" l="1"/>
  <c r="F124" i="20" s="1"/>
  <c r="E142" i="20"/>
  <c r="E165" i="20"/>
  <c r="E183" i="20"/>
  <c r="F183" i="20" s="1"/>
  <c r="E185" i="20"/>
  <c r="E186" i="20"/>
  <c r="E187" i="20"/>
  <c r="F187" i="20" s="1"/>
  <c r="E188" i="20"/>
  <c r="E189" i="20"/>
  <c r="F189" i="20" s="1"/>
  <c r="E190" i="20"/>
  <c r="E191" i="20"/>
  <c r="E192" i="20"/>
  <c r="F192" i="20" s="1"/>
  <c r="E184" i="20"/>
  <c r="E169" i="20"/>
  <c r="F169" i="20" s="1"/>
  <c r="E170" i="20"/>
  <c r="E172" i="20"/>
  <c r="E173" i="20"/>
  <c r="E174" i="20"/>
  <c r="F174" i="20" s="1"/>
  <c r="E175" i="20"/>
  <c r="E176" i="20"/>
  <c r="E177" i="20"/>
  <c r="E178" i="20"/>
  <c r="E179" i="20"/>
  <c r="E180" i="20"/>
  <c r="E182" i="20"/>
  <c r="E167" i="20"/>
  <c r="F167" i="20" s="1"/>
  <c r="E144" i="20"/>
  <c r="E145" i="20"/>
  <c r="F145" i="20" s="1"/>
  <c r="E146" i="20"/>
  <c r="E147" i="20"/>
  <c r="E148" i="20"/>
  <c r="F148" i="20" s="1"/>
  <c r="E149" i="20"/>
  <c r="E150" i="20"/>
  <c r="E152" i="20"/>
  <c r="E153" i="20"/>
  <c r="F153" i="20" s="1"/>
  <c r="E154" i="20"/>
  <c r="F154" i="20" s="1"/>
  <c r="E155" i="20"/>
  <c r="F155" i="20" s="1"/>
  <c r="E156" i="20"/>
  <c r="E157" i="20"/>
  <c r="F157" i="20" s="1"/>
  <c r="E158" i="20"/>
  <c r="F158" i="20" s="1"/>
  <c r="E159" i="20"/>
  <c r="F159" i="20" s="1"/>
  <c r="E160" i="20"/>
  <c r="E161" i="20"/>
  <c r="F161" i="20" s="1"/>
  <c r="E162" i="20"/>
  <c r="F162" i="20" s="1"/>
  <c r="E163" i="20"/>
  <c r="F163" i="20" s="1"/>
  <c r="E164" i="20"/>
  <c r="F164" i="20" s="1"/>
  <c r="E143" i="20"/>
  <c r="F143" i="20" s="1"/>
  <c r="E138" i="20"/>
  <c r="E139" i="20"/>
  <c r="F139" i="20" s="1"/>
  <c r="E140" i="20"/>
  <c r="F140" i="20" s="1"/>
  <c r="E141" i="20"/>
  <c r="F141" i="20" s="1"/>
  <c r="E137" i="20"/>
  <c r="E128" i="20"/>
  <c r="F128" i="20" s="1"/>
  <c r="E129" i="20"/>
  <c r="E130" i="20"/>
  <c r="F130" i="20" s="1"/>
  <c r="E131" i="20"/>
  <c r="F131" i="20" s="1"/>
  <c r="E132" i="20"/>
  <c r="F132" i="20" s="1"/>
  <c r="E133" i="20"/>
  <c r="F133" i="20" s="1"/>
  <c r="E134" i="20"/>
  <c r="E135" i="20"/>
  <c r="E127" i="20"/>
  <c r="F127" i="20" s="1"/>
  <c r="E113" i="20"/>
  <c r="E114" i="20"/>
  <c r="E115" i="20"/>
  <c r="E116" i="20"/>
  <c r="E117" i="20"/>
  <c r="E118" i="20"/>
  <c r="E119" i="20"/>
  <c r="E120" i="20"/>
  <c r="E121" i="20"/>
  <c r="E122" i="20"/>
  <c r="E123" i="20"/>
  <c r="E112" i="20"/>
  <c r="E105" i="20"/>
  <c r="E104" i="20"/>
  <c r="E97" i="20"/>
  <c r="F97" i="20" s="1"/>
  <c r="E98" i="20"/>
  <c r="E99" i="20"/>
  <c r="F99" i="20" s="1"/>
  <c r="E100" i="20"/>
  <c r="F100" i="20" s="1"/>
  <c r="E101" i="20"/>
  <c r="E81" i="20"/>
  <c r="F81" i="20" s="1"/>
  <c r="E82" i="20"/>
  <c r="E83" i="20"/>
  <c r="E84" i="20"/>
  <c r="E85" i="20"/>
  <c r="F85" i="20" s="1"/>
  <c r="E86" i="20"/>
  <c r="E87" i="20"/>
  <c r="E88" i="20"/>
  <c r="F88" i="20" s="1"/>
  <c r="E89" i="20"/>
  <c r="F89" i="20" s="1"/>
  <c r="E90" i="20"/>
  <c r="E91" i="20"/>
  <c r="F91" i="20" s="1"/>
  <c r="E92" i="20"/>
  <c r="E93" i="20"/>
  <c r="F93" i="20" s="1"/>
  <c r="E95" i="20"/>
  <c r="F95" i="20" s="1"/>
  <c r="E96" i="20"/>
  <c r="F96" i="20" s="1"/>
  <c r="E80" i="20"/>
  <c r="K3" i="22"/>
  <c r="K8" i="22"/>
  <c r="K18" i="22"/>
  <c r="K20" i="22"/>
  <c r="K25" i="22"/>
  <c r="K36" i="22"/>
  <c r="K47" i="22"/>
  <c r="K54" i="22"/>
  <c r="K56" i="22"/>
  <c r="K63" i="22"/>
  <c r="K71" i="22"/>
  <c r="K73" i="22"/>
  <c r="K75" i="22"/>
  <c r="K79" i="22"/>
  <c r="K85" i="22"/>
  <c r="K87" i="22"/>
  <c r="K98" i="22"/>
  <c r="K101" i="22"/>
  <c r="K107" i="22"/>
  <c r="K113" i="22"/>
  <c r="K116" i="22"/>
  <c r="K122" i="22"/>
  <c r="K128" i="22"/>
  <c r="K130" i="22"/>
  <c r="K132" i="22"/>
  <c r="K134" i="22"/>
  <c r="K136" i="22"/>
  <c r="K138" i="22"/>
  <c r="K140" i="22"/>
  <c r="K142" i="22"/>
  <c r="K144" i="22"/>
  <c r="K146" i="22"/>
  <c r="K148" i="22"/>
  <c r="K150" i="22"/>
  <c r="K152" i="22"/>
  <c r="K154" i="22"/>
  <c r="K156" i="22"/>
  <c r="K158" i="22"/>
  <c r="K176" i="22"/>
  <c r="K182" i="22"/>
  <c r="K195" i="22"/>
  <c r="K205" i="22"/>
  <c r="K214" i="22"/>
  <c r="K216" i="22"/>
  <c r="K221" i="22"/>
  <c r="K223" i="22"/>
  <c r="K230" i="22"/>
  <c r="K239" i="22"/>
  <c r="K243" i="22"/>
  <c r="K249" i="22"/>
  <c r="K255" i="22"/>
  <c r="K260" i="22"/>
  <c r="K271" i="22"/>
  <c r="K276" i="22"/>
  <c r="K284" i="22"/>
  <c r="K291" i="22"/>
  <c r="K293" i="22"/>
  <c r="K295" i="22"/>
  <c r="K298" i="22"/>
  <c r="K303" i="22"/>
  <c r="K317" i="22"/>
  <c r="K324" i="22"/>
  <c r="K332" i="22"/>
  <c r="K337" i="22"/>
  <c r="K339" i="22"/>
  <c r="K346" i="22"/>
  <c r="K348" i="22"/>
  <c r="K350" i="22"/>
  <c r="K352" i="22"/>
  <c r="K354" i="22"/>
  <c r="K356" i="22"/>
  <c r="K358" i="22"/>
  <c r="K360" i="22"/>
  <c r="K362" i="22"/>
  <c r="K364" i="22"/>
  <c r="K366" i="22"/>
  <c r="K377" i="22"/>
  <c r="K387" i="22"/>
  <c r="K390" i="22"/>
  <c r="K392" i="22"/>
  <c r="K400" i="22"/>
  <c r="K410" i="22"/>
  <c r="K424" i="22"/>
  <c r="K426" i="22"/>
  <c r="K429" i="22"/>
  <c r="K456" i="22"/>
  <c r="K459" i="22"/>
  <c r="K461" i="22"/>
  <c r="K479" i="22"/>
  <c r="K492" i="22"/>
  <c r="K494" i="22"/>
  <c r="K496" i="22"/>
  <c r="K498" i="22"/>
  <c r="K500" i="22"/>
  <c r="K502" i="22"/>
  <c r="K504" i="22"/>
  <c r="K506" i="22"/>
  <c r="K508" i="22"/>
  <c r="K510" i="22"/>
  <c r="K512" i="22"/>
  <c r="K514" i="22"/>
  <c r="K516" i="22"/>
  <c r="K518" i="22"/>
  <c r="K520" i="22"/>
  <c r="K522" i="22"/>
  <c r="K524" i="22"/>
  <c r="K526" i="22"/>
  <c r="K528" i="22"/>
  <c r="K530" i="22"/>
  <c r="K532" i="22"/>
  <c r="K534" i="22"/>
  <c r="K536" i="22"/>
  <c r="K538" i="22"/>
  <c r="K540" i="22"/>
  <c r="K542" i="22"/>
  <c r="K544" i="22"/>
  <c r="K546" i="22"/>
  <c r="K548" i="22"/>
  <c r="K550" i="22"/>
  <c r="K552" i="22"/>
  <c r="K554" i="22"/>
  <c r="K571" i="22"/>
  <c r="K587" i="22"/>
  <c r="K604" i="22"/>
  <c r="K619" i="22"/>
  <c r="K621" i="22"/>
  <c r="K623" i="22"/>
  <c r="K625" i="22"/>
  <c r="K627" i="22"/>
  <c r="K629" i="22"/>
  <c r="K631" i="22"/>
  <c r="K637" i="22"/>
  <c r="K631" i="19"/>
  <c r="K629" i="19"/>
  <c r="K627" i="19"/>
  <c r="K625" i="19"/>
  <c r="K623" i="19"/>
  <c r="K621" i="19"/>
  <c r="K619" i="19"/>
  <c r="K604" i="19"/>
  <c r="K587" i="19"/>
  <c r="K571" i="19"/>
  <c r="K554" i="19"/>
  <c r="K552" i="19"/>
  <c r="K550" i="19"/>
  <c r="K548" i="19"/>
  <c r="K546" i="19"/>
  <c r="K544" i="19"/>
  <c r="K542" i="19"/>
  <c r="K540" i="19"/>
  <c r="K538" i="19"/>
  <c r="K536" i="19"/>
  <c r="K534" i="19"/>
  <c r="K532" i="19"/>
  <c r="K530" i="19"/>
  <c r="K528" i="19"/>
  <c r="K526" i="19"/>
  <c r="K524" i="19"/>
  <c r="K522" i="19"/>
  <c r="K520" i="19"/>
  <c r="K518" i="19"/>
  <c r="K516" i="19"/>
  <c r="K514" i="19"/>
  <c r="K512" i="19"/>
  <c r="K510" i="19"/>
  <c r="K508" i="19"/>
  <c r="K506" i="19"/>
  <c r="K504" i="19"/>
  <c r="K502" i="19"/>
  <c r="K500" i="19"/>
  <c r="K498" i="19"/>
  <c r="K496" i="19"/>
  <c r="K494" i="19"/>
  <c r="K492" i="19"/>
  <c r="K479" i="19"/>
  <c r="K461" i="19"/>
  <c r="K459" i="19"/>
  <c r="K456" i="19"/>
  <c r="K429" i="19"/>
  <c r="K426" i="19"/>
  <c r="K424" i="19"/>
  <c r="K410" i="19"/>
  <c r="K400" i="19"/>
  <c r="K392" i="19"/>
  <c r="K390" i="19"/>
  <c r="K387" i="19"/>
  <c r="K377" i="19"/>
  <c r="K366" i="19"/>
  <c r="K364" i="19"/>
  <c r="K362" i="19"/>
  <c r="K360" i="19"/>
  <c r="K358" i="19"/>
  <c r="K356" i="19"/>
  <c r="K354" i="19"/>
  <c r="K352" i="19"/>
  <c r="K350" i="19"/>
  <c r="K348" i="19"/>
  <c r="K346" i="19"/>
  <c r="K339" i="19"/>
  <c r="K337" i="19"/>
  <c r="K332" i="19"/>
  <c r="K324" i="19"/>
  <c r="K317" i="19"/>
  <c r="K303" i="19"/>
  <c r="K298" i="19"/>
  <c r="K295" i="19"/>
  <c r="K293" i="19"/>
  <c r="K291" i="19"/>
  <c r="K284" i="19"/>
  <c r="K276" i="19"/>
  <c r="K271" i="19"/>
  <c r="K260" i="19"/>
  <c r="K255" i="19"/>
  <c r="K249" i="19"/>
  <c r="K243" i="19"/>
  <c r="K239" i="19"/>
  <c r="K230" i="19"/>
  <c r="K223" i="19"/>
  <c r="K221" i="19"/>
  <c r="K216" i="19"/>
  <c r="K214" i="19"/>
  <c r="K205" i="19"/>
  <c r="K195" i="19"/>
  <c r="K182" i="19"/>
  <c r="K176" i="19"/>
  <c r="K158" i="19"/>
  <c r="K156" i="19"/>
  <c r="K154" i="19"/>
  <c r="K152" i="19"/>
  <c r="K150" i="19"/>
  <c r="K148" i="19"/>
  <c r="K146" i="19"/>
  <c r="K144" i="19"/>
  <c r="K142" i="19"/>
  <c r="K140" i="19"/>
  <c r="K138" i="19"/>
  <c r="K136" i="19"/>
  <c r="K134" i="19"/>
  <c r="K132" i="19"/>
  <c r="K130" i="19"/>
  <c r="K128" i="19"/>
  <c r="K122" i="19"/>
  <c r="K116" i="19"/>
  <c r="K113" i="19"/>
  <c r="K107" i="19"/>
  <c r="K101" i="19"/>
  <c r="K98" i="19"/>
  <c r="K87" i="19"/>
  <c r="K85" i="19"/>
  <c r="K79" i="19"/>
  <c r="K75" i="19"/>
  <c r="K73" i="19"/>
  <c r="K71" i="19"/>
  <c r="K63" i="19"/>
  <c r="K56" i="19"/>
  <c r="K54" i="19"/>
  <c r="K47" i="19"/>
  <c r="K36" i="19"/>
  <c r="K25" i="19"/>
  <c r="K20" i="19"/>
  <c r="K18" i="19"/>
  <c r="K8" i="19"/>
  <c r="K3" i="19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0" i="20"/>
  <c r="B30" i="20"/>
  <c r="C31" i="20"/>
  <c r="B31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1" i="20"/>
  <c r="C22" i="20"/>
  <c r="B22" i="20"/>
  <c r="B21" i="20"/>
  <c r="B11" i="20"/>
  <c r="B14" i="20"/>
  <c r="B16" i="20"/>
  <c r="B18" i="20"/>
  <c r="B17" i="20"/>
  <c r="B15" i="20"/>
  <c r="B13" i="20"/>
  <c r="B12" i="20"/>
  <c r="D18" i="20"/>
  <c r="D17" i="20"/>
  <c r="D16" i="20"/>
  <c r="D15" i="20"/>
  <c r="D14" i="20"/>
  <c r="D13" i="20"/>
  <c r="D12" i="20"/>
  <c r="D11" i="20"/>
  <c r="B8" i="20"/>
  <c r="D8" i="20"/>
  <c r="B7" i="20"/>
  <c r="D7" i="20"/>
  <c r="B6" i="20"/>
  <c r="D6" i="20"/>
  <c r="B5" i="20"/>
  <c r="D5" i="20"/>
  <c r="B4" i="20"/>
  <c r="D4" i="20"/>
  <c r="B3" i="20"/>
  <c r="D3" i="20"/>
  <c r="Y49" i="1"/>
  <c r="Y84" i="1"/>
  <c r="Y76" i="1"/>
  <c r="Y83" i="1"/>
  <c r="Y86" i="1"/>
  <c r="Y89" i="1"/>
  <c r="Y155" i="1"/>
  <c r="Y161" i="1"/>
  <c r="Y98" i="1"/>
  <c r="Y101" i="1"/>
  <c r="Y104" i="1"/>
  <c r="Y108" i="1"/>
  <c r="Y105" i="1"/>
  <c r="Y109" i="1"/>
  <c r="Y145" i="1"/>
  <c r="Y149" i="1"/>
  <c r="Y172" i="1"/>
  <c r="Y93" i="1"/>
  <c r="Y119" i="1"/>
  <c r="Y121" i="1"/>
  <c r="Y126" i="1"/>
  <c r="Y127" i="1"/>
  <c r="Y128" i="1"/>
  <c r="Y129" i="1"/>
  <c r="Y130" i="1"/>
  <c r="Y132" i="1"/>
  <c r="Y134" i="1"/>
  <c r="Y135" i="1"/>
  <c r="Y136" i="1"/>
  <c r="Y140" i="1"/>
  <c r="Y142" i="1"/>
  <c r="Y143" i="1"/>
  <c r="Y144" i="1"/>
  <c r="Y139" i="1"/>
  <c r="Y147" i="1"/>
  <c r="Y154" i="1"/>
  <c r="Y169" i="1"/>
  <c r="Y96" i="1"/>
  <c r="Y99" i="1"/>
  <c r="Y163" i="1"/>
  <c r="Y178" i="1"/>
  <c r="Y181" i="1"/>
  <c r="Y100" i="1"/>
  <c r="Y148" i="1"/>
  <c r="Y164" i="1"/>
  <c r="Y156" i="1"/>
  <c r="Y158" i="1"/>
  <c r="Y166" i="1"/>
  <c r="Y214" i="1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8" i="16"/>
  <c r="B8" i="16"/>
  <c r="C7" i="16"/>
  <c r="B7" i="16"/>
  <c r="C6" i="16"/>
  <c r="B6" i="16"/>
  <c r="C5" i="16"/>
  <c r="B5" i="16"/>
  <c r="C4" i="16"/>
  <c r="B4" i="16"/>
  <c r="C3" i="16"/>
  <c r="B3" i="16"/>
  <c r="Y153" i="1"/>
  <c r="Y157" i="1"/>
  <c r="Y162" i="1"/>
  <c r="Y167" i="1"/>
  <c r="Y168" i="1"/>
  <c r="Y170" i="1"/>
  <c r="Y171" i="1"/>
  <c r="Y173" i="1"/>
  <c r="Y174" i="1"/>
  <c r="Y175" i="1"/>
  <c r="Y201" i="1"/>
  <c r="Y200" i="1"/>
  <c r="Y196" i="1"/>
  <c r="Y188" i="1"/>
  <c r="Y205" i="1"/>
  <c r="Y207" i="1"/>
  <c r="Y212" i="1"/>
  <c r="Y217" i="1"/>
  <c r="Y218" i="1"/>
  <c r="Y220" i="1"/>
  <c r="Y226" i="1"/>
  <c r="Y229" i="1"/>
  <c r="Y230" i="1"/>
  <c r="Y237" i="1"/>
  <c r="Y238" i="1"/>
  <c r="Y290" i="1"/>
  <c r="Y231" i="1"/>
  <c r="Y179" i="1"/>
  <c r="Y213" i="1"/>
  <c r="Y221" i="1"/>
  <c r="Y236" i="1"/>
  <c r="Y323" i="1"/>
  <c r="Y177" i="1"/>
  <c r="Y208" i="1"/>
  <c r="Y219" i="1"/>
  <c r="Y216" i="1"/>
  <c r="Y287" i="1"/>
  <c r="Y224" i="1"/>
  <c r="Y227" i="1"/>
  <c r="Y232" i="1"/>
  <c r="Y269" i="1"/>
  <c r="Y209" i="1"/>
  <c r="Y225" i="1"/>
  <c r="Y285" i="1"/>
  <c r="Y233" i="1"/>
  <c r="Y234" i="1"/>
  <c r="Y292" i="1"/>
  <c r="Y297" i="1"/>
  <c r="Y298" i="1"/>
  <c r="Y299" i="1"/>
  <c r="Y300" i="1"/>
  <c r="Y301" i="1"/>
  <c r="Y317" i="1"/>
  <c r="Y296" i="1"/>
  <c r="Y307" i="1"/>
  <c r="Y312" i="1"/>
  <c r="Y318" i="1"/>
  <c r="Y329" i="1"/>
  <c r="Y361" i="1"/>
  <c r="Y391" i="1"/>
  <c r="Y308" i="1"/>
  <c r="Y313" i="1"/>
  <c r="Y319" i="1"/>
  <c r="Y324" i="1"/>
  <c r="Y327" i="1"/>
  <c r="Y328" i="1"/>
  <c r="Y366" i="1"/>
  <c r="Y314" i="1"/>
  <c r="Y315" i="1"/>
  <c r="Y316" i="1"/>
  <c r="Y331" i="1"/>
  <c r="Y355" i="1"/>
  <c r="Y363" i="1"/>
  <c r="Y330" i="1"/>
  <c r="Y392" i="1"/>
  <c r="Y333" i="1"/>
  <c r="Y369" i="1"/>
  <c r="Y375" i="1"/>
  <c r="Y382" i="1"/>
  <c r="Y388" i="1"/>
  <c r="Y389" i="1"/>
  <c r="Y411" i="1"/>
  <c r="Y441" i="1"/>
  <c r="Y452" i="1"/>
  <c r="Y332" i="1"/>
  <c r="Y362" i="1"/>
  <c r="Y365" i="1"/>
  <c r="Y367" i="1"/>
  <c r="Y368" i="1"/>
  <c r="Y371" i="1"/>
  <c r="Y374" i="1"/>
  <c r="Y381" i="1"/>
  <c r="Y386" i="1"/>
  <c r="Y387" i="1"/>
  <c r="Y390" i="1"/>
  <c r="Y393" i="1"/>
  <c r="Y403" i="1"/>
  <c r="Y409" i="1"/>
  <c r="Y436" i="1"/>
  <c r="Y406" i="1"/>
  <c r="N37" i="15"/>
  <c r="N36" i="15"/>
  <c r="K3" i="4"/>
  <c r="F22" i="9"/>
  <c r="M31" i="11"/>
  <c r="Q35" i="11"/>
  <c r="O36" i="11"/>
  <c r="P36" i="11"/>
  <c r="N36" i="11"/>
  <c r="M36" i="11"/>
  <c r="Q36" i="11" s="1"/>
  <c r="P31" i="11"/>
  <c r="P30" i="11"/>
  <c r="P29" i="11"/>
  <c r="P32" i="11" s="1"/>
  <c r="P28" i="11"/>
  <c r="O31" i="11"/>
  <c r="O29" i="11"/>
  <c r="O28" i="11"/>
  <c r="O30" i="11"/>
  <c r="N31" i="11"/>
  <c r="Q31" i="11" s="1"/>
  <c r="N30" i="11"/>
  <c r="N29" i="11"/>
  <c r="N28" i="11"/>
  <c r="N32" i="11" s="1"/>
  <c r="M29" i="11"/>
  <c r="M30" i="11"/>
  <c r="Q30" i="11" s="1"/>
  <c r="M28" i="11"/>
  <c r="Q28" i="11"/>
  <c r="Q29" i="11"/>
  <c r="O32" i="11"/>
  <c r="M32" i="11"/>
  <c r="P24" i="11"/>
  <c r="O24" i="11"/>
  <c r="N24" i="11"/>
  <c r="M24" i="11"/>
  <c r="Q24" i="11" s="1"/>
  <c r="T10" i="11" s="1"/>
  <c r="H66" i="11"/>
  <c r="G66" i="11"/>
  <c r="D41" i="20" l="1"/>
  <c r="D42" i="20"/>
  <c r="D40" i="20"/>
  <c r="D39" i="20"/>
  <c r="D38" i="20"/>
  <c r="D35" i="20"/>
  <c r="D34" i="20"/>
  <c r="D30" i="20"/>
  <c r="D29" i="20"/>
  <c r="D27" i="20"/>
  <c r="D26" i="20"/>
  <c r="D25" i="20"/>
  <c r="D23" i="20"/>
  <c r="D36" i="20"/>
  <c r="D24" i="20"/>
  <c r="D31" i="20"/>
  <c r="D33" i="20"/>
  <c r="D28" i="20"/>
  <c r="D43" i="20"/>
  <c r="D32" i="20"/>
  <c r="D37" i="20"/>
  <c r="C44" i="20"/>
  <c r="D22" i="20"/>
  <c r="B44" i="20"/>
  <c r="D21" i="20"/>
  <c r="B9" i="20"/>
  <c r="D9" i="20"/>
  <c r="Q32" i="11"/>
  <c r="T11" i="11" s="1"/>
  <c r="B41" i="16"/>
  <c r="B9" i="16"/>
  <c r="C9" i="16"/>
  <c r="D44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tc={FB0F0027-AD86-4E9C-BA00-FE95BC8EEC28}</author>
    <author>RALENOVSKY Tomas</author>
    <author>tc={8F748D6F-8CE8-4129-980F-4A390B081F7B}</author>
  </authors>
  <commentList>
    <comment ref="A38" authorId="0" shapeId="0" xr:uid="{FB0F0027-AD86-4E9C-BA00-FE95BC8EEC2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čekani na nersac analyzu</t>
      </text>
    </comment>
    <comment ref="A105" authorId="1" shapeId="0" xr:uid="{DB703CB7-332A-4686-A6B3-E471044DB722}">
      <text>
        <r>
          <rPr>
            <b/>
            <sz val="9"/>
            <color indexed="81"/>
            <rFont val="Tahoma"/>
            <family val="2"/>
            <charset val="238"/>
          </rPr>
          <t>RALENOVSKY Tomas:</t>
        </r>
        <r>
          <rPr>
            <sz val="9"/>
            <color indexed="81"/>
            <rFont val="Tahoma"/>
            <family val="2"/>
            <charset val="238"/>
          </rPr>
          <t xml:space="preserve">
Baterie 2x vracena, Problem s nabijenim. Nabiječka 35,6V</t>
        </r>
      </text>
    </comment>
    <comment ref="J269" authorId="2" shapeId="0" xr:uid="{00000000-0006-0000-0100-000001000000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Modul odeslan do nersacu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FRANEK Radim</author>
  </authors>
  <commentList>
    <comment ref="A208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FRANEK Radim:</t>
        </r>
        <r>
          <rPr>
            <sz val="9"/>
            <color indexed="81"/>
            <rFont val="Tahoma"/>
            <family val="2"/>
            <charset val="238"/>
          </rPr>
          <t xml:space="preserve">
Až z Getafe se odesílá do San Sebastianu. Požádáno o poslání dalších baterií -Tereza.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tc={768E9E31-5CE4-4E1F-A197-B322D8254B62}</author>
    <author>tc={79FDC555-6F18-4301-9482-02B7D2DCB2E4}</author>
    <author>tc={10DCE7E4-4C6D-424B-84AC-A1B534218BC8}</author>
    <author>tc={97E0AFB2-ABC6-439C-938F-0694C5A0138B}</author>
    <author>tc={017D2632-BFF9-43D8-86FE-2CEBB71EEB93}</author>
    <author>tc={F984D6A5-836F-4279-A1F1-3D782E7512C9}</author>
    <author>tc={1D4C91B9-AFDB-4F6A-BDB5-AD929DB7E617}</author>
    <author>tc={4417ADF6-4BED-418B-9CC7-0FF042702259}</author>
  </authors>
  <commentList>
    <comment ref="A21" authorId="0" shapeId="0" xr:uid="{768E9E31-5CE4-4E1F-A197-B322D8254B62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Chyba pojistky nebo prasklá pojistka, selhani kontroly před a za pojistkou</t>
      </text>
    </comment>
    <comment ref="A23" authorId="1" shapeId="0" xr:uid="{79FDC555-6F18-4301-9482-02B7D2DCB2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Velky inrush current při sepnuti přerazi pojistku</t>
      </text>
    </comment>
    <comment ref="A24" authorId="2" shapeId="0" xr:uid="{10DCE7E4-4C6D-424B-84AC-A1B534218BC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Chybí analyza</t>
      </text>
    </comment>
    <comment ref="A25" authorId="3" shapeId="0" xr:uid="{97E0AFB2-ABC6-439C-938F-0694C5A0138B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Chyba měření proudu</t>
      </text>
    </comment>
    <comment ref="A29" authorId="4" shapeId="0" xr:uid="{017D2632-BFF9-43D8-86FE-2CEBB71EEB93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Vyřešeno bude nejspiše design změna</t>
      </text>
    </comment>
    <comment ref="A32" authorId="5" shapeId="0" xr:uid="{F984D6A5-836F-4279-A1F1-3D782E7512C9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Vadná SMU nebo BMU karta</t>
      </text>
    </comment>
    <comment ref="A37" authorId="6" shapeId="0" xr:uid="{1D4C91B9-AFDB-4F6A-BDB5-AD929DB7E617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šptaný kontakt pojistka-&gt;držák</t>
      </text>
    </comment>
    <comment ref="A38" authorId="7" shapeId="0" xr:uid="{4417ADF6-4BED-418B-9CC7-0FF042702259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Zatim nezjištěno, chybí napětí</t>
      </text>
    </comment>
  </commentList>
</comments>
</file>

<file path=xl/sharedStrings.xml><?xml version="1.0" encoding="utf-8"?>
<sst xmlns="http://schemas.openxmlformats.org/spreadsheetml/2006/main" count="42528" uniqueCount="4087">
  <si>
    <t>Status</t>
  </si>
  <si>
    <t>Claimed component</t>
  </si>
  <si>
    <t>date of the raised claim</t>
  </si>
  <si>
    <t>Claim Nr.</t>
  </si>
  <si>
    <t>process of repair</t>
  </si>
  <si>
    <t>Open</t>
  </si>
  <si>
    <t>Customer</t>
  </si>
  <si>
    <t>Customer/Contact</t>
  </si>
  <si>
    <t>Battery  A1</t>
  </si>
  <si>
    <t>Rapicault - Still France</t>
  </si>
  <si>
    <t>no</t>
  </si>
  <si>
    <t>BMS box</t>
  </si>
  <si>
    <t>Goudeau - Fenwick-Linde</t>
  </si>
  <si>
    <t>replacement sent</t>
  </si>
  <si>
    <t>date of reception of claimed components</t>
  </si>
  <si>
    <t xml:space="preserve">CLM1808-0225 </t>
  </si>
  <si>
    <t xml:space="preserve">CLM1808-0223 </t>
  </si>
  <si>
    <t xml:space="preserve">CLM1808-0226 </t>
  </si>
  <si>
    <t xml:space="preserve">CLM1807-0275 </t>
  </si>
  <si>
    <t xml:space="preserve">CLM1809-0209 </t>
  </si>
  <si>
    <t xml:space="preserve">CLM1807-0281 </t>
  </si>
  <si>
    <t xml:space="preserve">CLM1807-0274 </t>
  </si>
  <si>
    <t xml:space="preserve">CLM1807-0272 </t>
  </si>
  <si>
    <t xml:space="preserve">CLM1807-0271 </t>
  </si>
  <si>
    <t xml:space="preserve">CLM1807-0270 </t>
  </si>
  <si>
    <t>Mrs WERNER Sabine</t>
  </si>
  <si>
    <t>description</t>
  </si>
  <si>
    <t xml:space="preserve">CLM1805-0233 </t>
  </si>
  <si>
    <t>Customer Claim Nr.</t>
  </si>
  <si>
    <t>low voltage - 17,6V</t>
  </si>
  <si>
    <t>low voltage - 15V</t>
  </si>
  <si>
    <t>Zicari - Still Italy</t>
  </si>
  <si>
    <t>yes</t>
  </si>
  <si>
    <t xml:space="preserve">CLM1802-0261 </t>
  </si>
  <si>
    <t xml:space="preserve">CLM1801-0095 </t>
  </si>
  <si>
    <t>Serial number</t>
  </si>
  <si>
    <t>Battery  B1</t>
  </si>
  <si>
    <t>Button</t>
  </si>
  <si>
    <t xml:space="preserve">CLM1801-0075 </t>
  </si>
  <si>
    <t>repair of Diagnostic plug</t>
  </si>
  <si>
    <t>Accepted</t>
  </si>
  <si>
    <t>neutral</t>
  </si>
  <si>
    <t>repaired battery sent</t>
  </si>
  <si>
    <t xml:space="preserve">CLM1751-0179 </t>
  </si>
  <si>
    <t>problem with cables</t>
  </si>
  <si>
    <t xml:space="preserve">CLM1809-0228 </t>
  </si>
  <si>
    <t xml:space="preserve">CLM1809-0227 </t>
  </si>
  <si>
    <t xml:space="preserve">CLM1809-0226 </t>
  </si>
  <si>
    <t>replacement</t>
  </si>
  <si>
    <t xml:space="preserve">CLM1809-0229 </t>
  </si>
  <si>
    <t>Still Italy</t>
  </si>
  <si>
    <t>JAR</t>
  </si>
  <si>
    <t>UK</t>
  </si>
  <si>
    <t xml:space="preserve">CLM1809-0230 </t>
  </si>
  <si>
    <t>KIABI</t>
  </si>
  <si>
    <t xml:space="preserve">CLM1809-0231 </t>
  </si>
  <si>
    <t>A1</t>
  </si>
  <si>
    <t>A2</t>
  </si>
  <si>
    <t>B1</t>
  </si>
  <si>
    <t xml:space="preserve">CLM1809-0232 </t>
  </si>
  <si>
    <t xml:space="preserve">CLM1809-0233 </t>
  </si>
  <si>
    <t>Sodebo</t>
  </si>
  <si>
    <t>B2</t>
  </si>
  <si>
    <t>774166-00F/000391</t>
  </si>
  <si>
    <t>774166-00F/000392</t>
  </si>
  <si>
    <t>774166-00F/000390</t>
  </si>
  <si>
    <t>774166-00F/000400</t>
  </si>
  <si>
    <t>775369-00E/000385</t>
  </si>
  <si>
    <t>775369-00E/000388</t>
  </si>
  <si>
    <t>775369-00E/000395</t>
  </si>
  <si>
    <t>775369-00E/000397</t>
  </si>
  <si>
    <t>775369-00G/000931</t>
  </si>
  <si>
    <t>775369-00G/000934</t>
  </si>
  <si>
    <t>775369-00G/000935</t>
  </si>
  <si>
    <t>775369-00G/000937</t>
  </si>
  <si>
    <t>776445-00E/001120</t>
  </si>
  <si>
    <t>776445-00E/001123</t>
  </si>
  <si>
    <t>776445-00E/001131</t>
  </si>
  <si>
    <t>776445-00D/000747</t>
  </si>
  <si>
    <t>776445-00D/000187</t>
  </si>
  <si>
    <t>776445-00D/000748</t>
  </si>
  <si>
    <t>Claimed Battery</t>
  </si>
  <si>
    <t>776445-00D/000209</t>
  </si>
  <si>
    <t>776445-00E/001121</t>
  </si>
  <si>
    <t>yes - 2.3.2018</t>
  </si>
  <si>
    <t>N.A.</t>
  </si>
  <si>
    <t>774166-00H/000927</t>
  </si>
  <si>
    <t>774166-00H/000924</t>
  </si>
  <si>
    <t>774166-00H/000922</t>
  </si>
  <si>
    <t>774166-00H/000923</t>
  </si>
  <si>
    <t>Německo</t>
  </si>
  <si>
    <t xml:space="preserve">CLM1810-0209 </t>
  </si>
  <si>
    <t>776445-00E/001170</t>
  </si>
  <si>
    <t>776445-00D/000232</t>
  </si>
  <si>
    <t xml:space="preserve">CLM1810-0213 </t>
  </si>
  <si>
    <t xml:space="preserve">CLM1810-0214 </t>
  </si>
  <si>
    <t xml:space="preserve">CLM1810-0215 </t>
  </si>
  <si>
    <t xml:space="preserve">CLM1810-0216 </t>
  </si>
  <si>
    <t>Lavazza Italy</t>
  </si>
  <si>
    <t>775369-00G/000939</t>
  </si>
  <si>
    <t>775369-00G/000938</t>
  </si>
  <si>
    <t>775369-00G/000940</t>
  </si>
  <si>
    <t>775369-00G/000941</t>
  </si>
  <si>
    <t>775369-00E/000396</t>
  </si>
  <si>
    <t>775369-00E/000394</t>
  </si>
  <si>
    <t>775369-00E/000387</t>
  </si>
  <si>
    <t>775369-00E/000419</t>
  </si>
  <si>
    <t>774100-00F/000169</t>
  </si>
  <si>
    <t>774100-00G/001175</t>
  </si>
  <si>
    <t xml:space="preserve">CLM1810-0226 </t>
  </si>
  <si>
    <t>Piacenza</t>
  </si>
  <si>
    <t>774100-00F/000208</t>
  </si>
  <si>
    <t>774100-00G/001157</t>
  </si>
  <si>
    <t xml:space="preserve">CLM1809-0237 </t>
  </si>
  <si>
    <t>Battery B1</t>
  </si>
  <si>
    <t>battery defective, no charge no start</t>
  </si>
  <si>
    <t xml:space="preserve">CLM1810-0220 </t>
  </si>
  <si>
    <t>Battery A1 Step 1</t>
  </si>
  <si>
    <t>no charging possible</t>
  </si>
  <si>
    <t>yes - 21.2.2018</t>
  </si>
  <si>
    <t>Battery A2</t>
  </si>
  <si>
    <t xml:space="preserve">CLM1749-0271 </t>
  </si>
  <si>
    <t>not possible to switch the battery</t>
  </si>
  <si>
    <t xml:space="preserve">claim </t>
  </si>
  <si>
    <t xml:space="preserve"> battery</t>
  </si>
  <si>
    <t>location</t>
  </si>
  <si>
    <t>HW repair</t>
  </si>
  <si>
    <t>Sent replacement</t>
  </si>
  <si>
    <t>note</t>
  </si>
  <si>
    <t>X</t>
  </si>
  <si>
    <t>customer</t>
  </si>
  <si>
    <t>776445-00D/000699</t>
  </si>
  <si>
    <t>776445-00D/000715</t>
  </si>
  <si>
    <t>776445-00D/000718</t>
  </si>
  <si>
    <t>776445-00D/000720</t>
  </si>
  <si>
    <t>776445-00D/000726</t>
  </si>
  <si>
    <t>776445-00D/000399</t>
  </si>
  <si>
    <t xml:space="preserve">CLM1738-0170  </t>
  </si>
  <si>
    <t>776445-00D/000754</t>
  </si>
  <si>
    <t>Fr -Nantes</t>
  </si>
  <si>
    <t>776445-00D/000775</t>
  </si>
  <si>
    <t>774100-00x/000122</t>
  </si>
  <si>
    <t>774100-00x/000159</t>
  </si>
  <si>
    <t>774100-00x/000193</t>
  </si>
  <si>
    <t>774100-00x/000749</t>
  </si>
  <si>
    <t>774100-00x/000779</t>
  </si>
  <si>
    <t xml:space="preserve">CLM1739-0167  </t>
  </si>
  <si>
    <t>776445-00D/000177</t>
  </si>
  <si>
    <t>776445-00D/000836</t>
  </si>
  <si>
    <t>776445-00D/000184</t>
  </si>
  <si>
    <t>776445-00D/000838</t>
  </si>
  <si>
    <t xml:space="preserve">CLM1739-0185  </t>
  </si>
  <si>
    <t>776445-00D/000116</t>
  </si>
  <si>
    <t>It - Verona</t>
  </si>
  <si>
    <t>776445-00D/000129</t>
  </si>
  <si>
    <t>Closed</t>
  </si>
  <si>
    <t>776445-00D/000137</t>
  </si>
  <si>
    <t>776445-00D/000139</t>
  </si>
  <si>
    <t>776445-00D/000143</t>
  </si>
  <si>
    <t>CLM1741-0206</t>
  </si>
  <si>
    <t xml:space="preserve">776445-00D/000090 </t>
  </si>
  <si>
    <t>776445-00D/000814</t>
  </si>
  <si>
    <t>It - Bologna</t>
  </si>
  <si>
    <t xml:space="preserve">776445-00D/000096 </t>
  </si>
  <si>
    <t>776445-00D/000816</t>
  </si>
  <si>
    <t xml:space="preserve">776445-00D/000097 </t>
  </si>
  <si>
    <t>776445-00D/000845</t>
  </si>
  <si>
    <t xml:space="preserve">776445-00D/000104 </t>
  </si>
  <si>
    <t>776445-00D/000847</t>
  </si>
  <si>
    <t>776445-00D/000106</t>
  </si>
  <si>
    <t>776445-00D/000848</t>
  </si>
  <si>
    <t xml:space="preserve">776445-00D/000107 </t>
  </si>
  <si>
    <t>776445-00D/000852</t>
  </si>
  <si>
    <t>776445-00D/000132</t>
  </si>
  <si>
    <t>774100-00G/000671</t>
  </si>
  <si>
    <t>776445-00D/000135</t>
  </si>
  <si>
    <t>776445-00E/000683</t>
  </si>
  <si>
    <t>776445-00D/000118</t>
  </si>
  <si>
    <t>776445-00E/000802</t>
  </si>
  <si>
    <t>774100-00G/000023</t>
  </si>
  <si>
    <t>774100-00G/000170</t>
  </si>
  <si>
    <t>776445-00D/000796</t>
  </si>
  <si>
    <t>776445-00D/000797</t>
  </si>
  <si>
    <t>776445-00D/000799</t>
  </si>
  <si>
    <t>776445-00D/000837</t>
  </si>
  <si>
    <t>776445-00D/000185</t>
  </si>
  <si>
    <t>776445-00D/000188</t>
  </si>
  <si>
    <t>776445-00D/000195</t>
  </si>
  <si>
    <t>776445-00D/000197</t>
  </si>
  <si>
    <t>776445-00D/000199</t>
  </si>
  <si>
    <t>776445-00D/000200</t>
  </si>
  <si>
    <t xml:space="preserve">CLM1811-0220 </t>
  </si>
  <si>
    <t xml:space="preserve">CLM1811-0209 </t>
  </si>
  <si>
    <t>Still France</t>
  </si>
  <si>
    <t>Still Hungary</t>
  </si>
  <si>
    <t>776445-00D/000190</t>
  </si>
  <si>
    <t>776445-00D/000204</t>
  </si>
  <si>
    <t>774100-00F/000152</t>
  </si>
  <si>
    <t>776445-00E/001169</t>
  </si>
  <si>
    <t xml:space="preserve">CLM1811-0227 </t>
  </si>
  <si>
    <t xml:space="preserve">CLM1811-0231 </t>
  </si>
  <si>
    <t>Hofman-Germany</t>
  </si>
  <si>
    <t>a problem inside the battery (busbar??)</t>
  </si>
  <si>
    <t xml:space="preserve">CLM1811-0234 </t>
  </si>
  <si>
    <t xml:space="preserve">CLM1811-0232 </t>
  </si>
  <si>
    <t>61467961 - Alarm over temperature</t>
  </si>
  <si>
    <t>Battery A1</t>
  </si>
  <si>
    <t xml:space="preserve">CLM1812-0231 </t>
  </si>
  <si>
    <t>Still Denmark</t>
  </si>
  <si>
    <t xml:space="preserve">CLM1812-0232 </t>
  </si>
  <si>
    <t xml:space="preserve">CLM1812-0233 </t>
  </si>
  <si>
    <t xml:space="preserve">CLM1812-0211 </t>
  </si>
  <si>
    <t>Battery B2</t>
  </si>
  <si>
    <t>Linde - Cenon</t>
  </si>
  <si>
    <t>776445-00D/000182</t>
  </si>
  <si>
    <t>776445-00D/000241</t>
  </si>
  <si>
    <t>775369-00E/000393</t>
  </si>
  <si>
    <t>776445_00E/001114</t>
  </si>
  <si>
    <t>776445-00E/001130</t>
  </si>
  <si>
    <t>774100_00E/001172</t>
  </si>
  <si>
    <t>776445_00E/001129</t>
  </si>
  <si>
    <t>775369-00G/000936</t>
  </si>
  <si>
    <t>Still Italy Milano</t>
  </si>
  <si>
    <t>Linde Italy Medolago</t>
  </si>
  <si>
    <t>14.32018</t>
  </si>
  <si>
    <t xml:space="preserve"> Customer</t>
  </si>
  <si>
    <t>774100-00F/000022</t>
  </si>
  <si>
    <t>774100-00F/000025</t>
  </si>
  <si>
    <t>774100-00F/000026</t>
  </si>
  <si>
    <t>774100-00F/000028</t>
  </si>
  <si>
    <t>774100-00F/000183</t>
  </si>
  <si>
    <t>774100-00F/000251</t>
  </si>
  <si>
    <t>battery in SAFE mode, overcurrent</t>
  </si>
  <si>
    <t>change of cables</t>
  </si>
  <si>
    <t>ferak</t>
  </si>
  <si>
    <t>Replacement</t>
  </si>
  <si>
    <t>Replacements Available</t>
  </si>
  <si>
    <t>Location</t>
  </si>
  <si>
    <t>Test busbar</t>
  </si>
  <si>
    <t>Availability</t>
  </si>
  <si>
    <t xml:space="preserve">776445-00D/000692 </t>
  </si>
  <si>
    <t xml:space="preserve">CLM1815-0252 </t>
  </si>
  <si>
    <t>Schluender - Slovenia</t>
  </si>
  <si>
    <t>The battery is not possible to charge. So it's necessary to exchange the battery.</t>
  </si>
  <si>
    <t xml:space="preserve">CLM1815-0254 </t>
  </si>
  <si>
    <t>Cenon</t>
  </si>
  <si>
    <t>No  communication</t>
  </si>
  <si>
    <t>NEW</t>
  </si>
  <si>
    <t>UK - Basingstoke</t>
  </si>
  <si>
    <t>Erlensee</t>
  </si>
  <si>
    <t>776445-00D/000128</t>
  </si>
  <si>
    <t>774100-00F/000206</t>
  </si>
  <si>
    <t>774100-00F/000249</t>
  </si>
  <si>
    <t>774100-00F/000315</t>
  </si>
  <si>
    <t>774100-00F/000292</t>
  </si>
  <si>
    <t>774100-00F/000265</t>
  </si>
  <si>
    <t>774100-00F/000270</t>
  </si>
  <si>
    <t>774100-00F/000268</t>
  </si>
  <si>
    <t xml:space="preserve"> </t>
  </si>
  <si>
    <t>774100-00F/000746</t>
  </si>
  <si>
    <t>New one - 20.4.2018</t>
  </si>
  <si>
    <t>9xA1</t>
  </si>
  <si>
    <t>4xA2</t>
  </si>
  <si>
    <t>5xB2</t>
  </si>
  <si>
    <t>10xB1</t>
  </si>
  <si>
    <t>ZL17004</t>
  </si>
  <si>
    <t>Drážďany</t>
  </si>
  <si>
    <t>776445-00D/000058</t>
  </si>
  <si>
    <t>776445-00D/000216</t>
  </si>
  <si>
    <t>used</t>
  </si>
  <si>
    <t>776445-00D/000138</t>
  </si>
  <si>
    <t xml:space="preserve">776445-00E/000835 </t>
  </si>
  <si>
    <t>analysis</t>
  </si>
  <si>
    <t>776445-00D/000198</t>
  </si>
  <si>
    <t>reconnect the BMS</t>
  </si>
  <si>
    <t>change of module</t>
  </si>
  <si>
    <t>N/A</t>
  </si>
  <si>
    <t>Replacement A-batteries</t>
  </si>
  <si>
    <t>776445-00D/000154</t>
  </si>
  <si>
    <t>776445-00D/000168</t>
  </si>
  <si>
    <t>776445-00D/000178</t>
  </si>
  <si>
    <t>776445-00D/000179</t>
  </si>
  <si>
    <t>BMU harness problem</t>
  </si>
  <si>
    <t>Decathlon - Spain</t>
  </si>
  <si>
    <t xml:space="preserve">CLM1810-0194 </t>
  </si>
  <si>
    <t>bad performance, SOC</t>
  </si>
  <si>
    <t>ARCO Monza</t>
  </si>
  <si>
    <t>Fonti Vinadio Setina (Verona)</t>
  </si>
  <si>
    <t xml:space="preserve">CLM1745-0192 </t>
  </si>
  <si>
    <t xml:space="preserve">CLM1745-0190 </t>
  </si>
  <si>
    <t xml:space="preserve">CLM1745-0187 </t>
  </si>
  <si>
    <t>No Flashing</t>
  </si>
  <si>
    <t xml:space="preserve">CLM1736-0154 </t>
  </si>
  <si>
    <t>No Communication</t>
  </si>
  <si>
    <t>Problem not observed</t>
  </si>
  <si>
    <t>Used as a replacement</t>
  </si>
  <si>
    <t>repair of DIAG connector</t>
  </si>
  <si>
    <t xml:space="preserve">CLM1734-0111 </t>
  </si>
  <si>
    <t xml:space="preserve">CLM1735-0106 </t>
  </si>
  <si>
    <t xml:space="preserve">CLM1738-0195 </t>
  </si>
  <si>
    <t>zakázka</t>
  </si>
  <si>
    <t>AK 160062-0101</t>
  </si>
  <si>
    <t>AK 160074-01</t>
  </si>
  <si>
    <t>AK 160068-02</t>
  </si>
  <si>
    <t>AK 160085-03</t>
  </si>
  <si>
    <t>AK160086-01</t>
  </si>
  <si>
    <t>AK160082-0202</t>
  </si>
  <si>
    <t xml:space="preserve">CLM1819-0164 </t>
  </si>
  <si>
    <t>request for repair - daig connector</t>
  </si>
  <si>
    <t>diag connector</t>
  </si>
  <si>
    <t>TNT GLOB Verona</t>
  </si>
  <si>
    <t>776445-00D/000173</t>
  </si>
  <si>
    <t>776445-00D/000165</t>
  </si>
  <si>
    <t>776445-00D/000240</t>
  </si>
  <si>
    <t>776445-00D/000280</t>
  </si>
  <si>
    <t>776445-00D/000282</t>
  </si>
  <si>
    <t>776445-00D/000299</t>
  </si>
  <si>
    <t>776445-00D/000300</t>
  </si>
  <si>
    <t>776445-00D/000307</t>
  </si>
  <si>
    <t>776445-00D/000318</t>
  </si>
  <si>
    <t>776445-00D/000321</t>
  </si>
  <si>
    <t>776445-00D/000327</t>
  </si>
  <si>
    <t>776445-00D/000328</t>
  </si>
  <si>
    <t>776445-00D/000332</t>
  </si>
  <si>
    <t>776445-00D/000333</t>
  </si>
  <si>
    <t>776445-00D/000338</t>
  </si>
  <si>
    <t>776445-00D/000343</t>
  </si>
  <si>
    <t>776445-00D/000350</t>
  </si>
  <si>
    <t>776445-00D/000356</t>
  </si>
  <si>
    <t xml:space="preserve">CLM1820-0193 </t>
  </si>
  <si>
    <t>module</t>
  </si>
  <si>
    <t>jammed screw at rigid connections</t>
  </si>
  <si>
    <t>BMS</t>
  </si>
  <si>
    <t>change module + SMU card</t>
  </si>
  <si>
    <t xml:space="preserve">CLM1810-0217 </t>
  </si>
  <si>
    <t xml:space="preserve">UK </t>
  </si>
  <si>
    <t>not known reason</t>
  </si>
  <si>
    <t>low voltage</t>
  </si>
  <si>
    <t>BMU harness problem; exchange of module</t>
  </si>
  <si>
    <t xml:space="preserve">CLM1821-0217 </t>
  </si>
  <si>
    <t>No function of the button OFF/ON.</t>
  </si>
  <si>
    <t xml:space="preserve">Battery B1 </t>
  </si>
  <si>
    <t>No communication</t>
  </si>
  <si>
    <t>776445-00D/000155</t>
  </si>
  <si>
    <t>776445-00D/000163</t>
  </si>
  <si>
    <t>776445-00D/000164</t>
  </si>
  <si>
    <t>776445-00D/000166</t>
  </si>
  <si>
    <t>776445-00D/000167</t>
  </si>
  <si>
    <t>776445-00D/000172</t>
  </si>
  <si>
    <t>776445-00D/000174</t>
  </si>
  <si>
    <t>776445-00D/000176</t>
  </si>
  <si>
    <t>776445-00D/000175</t>
  </si>
  <si>
    <t>Analyze report sent</t>
  </si>
  <si>
    <t xml:space="preserve">change of BMU harness,  change of Rigid connections </t>
  </si>
  <si>
    <t>leden</t>
  </si>
  <si>
    <t>774100-00F/000313</t>
  </si>
  <si>
    <t>774100-00F/000277</t>
  </si>
  <si>
    <t>774100-00F/000275</t>
  </si>
  <si>
    <t>774100-00F/000219</t>
  </si>
  <si>
    <t>774100-00F/000269</t>
  </si>
  <si>
    <t>774100-00F/000314</t>
  </si>
  <si>
    <t>774100-00F/000266</t>
  </si>
  <si>
    <t>774100-00F/000248</t>
  </si>
  <si>
    <t>774100-00F/000290</t>
  </si>
  <si>
    <t>774100-00F/000274</t>
  </si>
  <si>
    <t>774100-00F/000267</t>
  </si>
  <si>
    <t>774100-00F/000247</t>
  </si>
  <si>
    <t>774100-00F/000220</t>
  </si>
  <si>
    <t>774100-00F/000171</t>
  </si>
  <si>
    <t>774100-00F/000272</t>
  </si>
  <si>
    <t>774100-00F/000311</t>
  </si>
  <si>
    <t>774100-00F/000308</t>
  </si>
  <si>
    <t>774100-00F/000312</t>
  </si>
  <si>
    <t xml:space="preserve">CLM1822-0173 </t>
  </si>
  <si>
    <t>Type</t>
  </si>
  <si>
    <t>impossible to charge - Battery error</t>
  </si>
  <si>
    <t>Still Servis centrum Hamburg</t>
  </si>
  <si>
    <t xml:space="preserve">CLM1824-0211 </t>
  </si>
  <si>
    <t>775369-00E</t>
  </si>
  <si>
    <t>Overdischarge; low voltage</t>
  </si>
  <si>
    <t>774166-00F</t>
  </si>
  <si>
    <t>22. a 29.6.2018</t>
  </si>
  <si>
    <t xml:space="preserve">CLM1827-0195 </t>
  </si>
  <si>
    <t xml:space="preserve">CLM1827-0199 </t>
  </si>
  <si>
    <t>774100-00G</t>
  </si>
  <si>
    <t>776445-00E</t>
  </si>
  <si>
    <t>busbar problem?? Analysis</t>
  </si>
  <si>
    <t>775369_00E/000278</t>
  </si>
  <si>
    <t>775369_00E/000408</t>
  </si>
  <si>
    <t>775369_00E/000251</t>
  </si>
  <si>
    <t>774166_00E/000208</t>
  </si>
  <si>
    <t>776445-00D/000246</t>
  </si>
  <si>
    <t xml:space="preserve">CLM1828-0227 </t>
  </si>
  <si>
    <t>774166-00H</t>
  </si>
  <si>
    <t xml:space="preserve">CLM1828-0229 </t>
  </si>
  <si>
    <t xml:space="preserve">CLM1828-0213 </t>
  </si>
  <si>
    <t xml:space="preserve">X </t>
  </si>
  <si>
    <t>Without any function</t>
  </si>
  <si>
    <t>yes - 20.7.2018</t>
  </si>
  <si>
    <t>yes - 13.7.2018</t>
  </si>
  <si>
    <t xml:space="preserve">CLM1823-0199 </t>
  </si>
  <si>
    <t>775369_00F</t>
  </si>
  <si>
    <t>Theron</t>
  </si>
  <si>
    <t>No function, no communication</t>
  </si>
  <si>
    <t>yes - 23.7.2018 - 000278</t>
  </si>
  <si>
    <t>776445-00E/001168</t>
  </si>
  <si>
    <t xml:space="preserve">CLM1829-0197 </t>
  </si>
  <si>
    <t>775369-00G</t>
  </si>
  <si>
    <t>modules</t>
  </si>
  <si>
    <t xml:space="preserve">CLM1828-0200 </t>
  </si>
  <si>
    <t>Wrong calibation</t>
  </si>
  <si>
    <t>yes - 11.7.2018</t>
  </si>
  <si>
    <t>yes - 22,5V</t>
  </si>
  <si>
    <t>BMS + rigid connections??</t>
  </si>
  <si>
    <t xml:space="preserve">CLM1832-0133 </t>
  </si>
  <si>
    <t>773477-01F</t>
  </si>
  <si>
    <t>No function</t>
  </si>
  <si>
    <t>Destination</t>
  </si>
  <si>
    <t>CLM</t>
  </si>
  <si>
    <t>Linde Aschafenburg</t>
  </si>
  <si>
    <t>776445-00D/000160</t>
  </si>
  <si>
    <t>CLM1825-0222</t>
  </si>
  <si>
    <t>774272-13B_002970</t>
  </si>
  <si>
    <t>774272-11B_003064</t>
  </si>
  <si>
    <t>774272-11B_003065</t>
  </si>
  <si>
    <t>774272-11B_003071</t>
  </si>
  <si>
    <t>774272-11B_003072</t>
  </si>
  <si>
    <t>774272-11B_003073</t>
  </si>
  <si>
    <t>774272-11B_003074</t>
  </si>
  <si>
    <t>774272-10B_003055</t>
  </si>
  <si>
    <t>774272-10B_003056</t>
  </si>
  <si>
    <t>774272-10B_003057</t>
  </si>
  <si>
    <t>774272-10B_002338</t>
  </si>
  <si>
    <t>774272-10B_002339</t>
  </si>
  <si>
    <t>774272-10B_002343</t>
  </si>
  <si>
    <t>774272-13B_002441</t>
  </si>
  <si>
    <t>774272-11B_002325</t>
  </si>
  <si>
    <t>774272-11B_002324</t>
  </si>
  <si>
    <t>774272-11B_002318</t>
  </si>
  <si>
    <t>774272-11B_002317</t>
  </si>
  <si>
    <t>774272-11B_002316</t>
  </si>
  <si>
    <t>774272-11B_002311</t>
  </si>
  <si>
    <t>Date of production</t>
  </si>
  <si>
    <t>BMS SN</t>
  </si>
  <si>
    <t xml:space="preserve">Date of battery production </t>
  </si>
  <si>
    <t>Battery SN</t>
  </si>
  <si>
    <t>774272-13B_002453</t>
  </si>
  <si>
    <t>774272-13B_002452</t>
  </si>
  <si>
    <t>774272-13B_002444</t>
  </si>
  <si>
    <t>774272-13B_002443</t>
  </si>
  <si>
    <t>774272-13B_002442</t>
  </si>
  <si>
    <t>774272-13B_002438</t>
  </si>
  <si>
    <t>774272-13B_002437</t>
  </si>
  <si>
    <t>774272-13B_002434</t>
  </si>
  <si>
    <t>774272-13B_002433</t>
  </si>
  <si>
    <t>774272-13B_002271</t>
  </si>
  <si>
    <t>CLM1810-0194</t>
  </si>
  <si>
    <t>774272-13B_002233</t>
  </si>
  <si>
    <t>CLM 1807-0281</t>
  </si>
  <si>
    <t>774272-13B_002152</t>
  </si>
  <si>
    <t>776445-10B/001117</t>
  </si>
  <si>
    <t>774272-13B_002051</t>
  </si>
  <si>
    <t>774272-11B_002334</t>
  </si>
  <si>
    <t>774272-11B_002326</t>
  </si>
  <si>
    <t>774272-11B_002283</t>
  </si>
  <si>
    <t>CLM1810-0201</t>
  </si>
  <si>
    <t>774272-11B_001838</t>
  </si>
  <si>
    <t>775369_10B_000832</t>
  </si>
  <si>
    <t>774272-11B_001837</t>
  </si>
  <si>
    <t>775369_10B_000824</t>
  </si>
  <si>
    <t>774272-11B_001836</t>
  </si>
  <si>
    <t>775369_10B_000823</t>
  </si>
  <si>
    <t>774272-10B_002344</t>
  </si>
  <si>
    <t>774272-10B_002093</t>
  </si>
  <si>
    <t>774166-10B_000928</t>
  </si>
  <si>
    <t xml:space="preserve">Date </t>
  </si>
  <si>
    <t>CLM / Order</t>
  </si>
  <si>
    <t xml:space="preserve">CLM1834-0142 </t>
  </si>
  <si>
    <t xml:space="preserve">Linde Kahl am Main </t>
  </si>
  <si>
    <t xml:space="preserve">774272-13B_002855 </t>
  </si>
  <si>
    <t>774272-13B_002865</t>
  </si>
  <si>
    <t>Linde Milano</t>
  </si>
  <si>
    <t>Linde Barcelona</t>
  </si>
  <si>
    <t>774272_13B_003180</t>
  </si>
  <si>
    <t>774272_13B_003188</t>
  </si>
  <si>
    <t xml:space="preserve">774272_13B_003189 </t>
  </si>
  <si>
    <t>Linde SETTIMO</t>
  </si>
  <si>
    <t>Linde Bologna</t>
  </si>
  <si>
    <t>774272-10B/003409</t>
  </si>
  <si>
    <t>Scraped parts</t>
  </si>
  <si>
    <t>77XXXX_00E/000284</t>
  </si>
  <si>
    <t>77XXXX_00E/000258</t>
  </si>
  <si>
    <t>77XXXX_00E/000303</t>
  </si>
  <si>
    <t>775369_00E/000279</t>
  </si>
  <si>
    <t>Status of BMS</t>
  </si>
  <si>
    <t>reworked</t>
  </si>
  <si>
    <t xml:space="preserve">CLM1834-0134 </t>
  </si>
  <si>
    <t xml:space="preserve">CLM1834-0155 </t>
  </si>
  <si>
    <t>Mr.Caron - Francie</t>
  </si>
  <si>
    <t>Mr. Biasibeti - Italie</t>
  </si>
  <si>
    <t>776445-00D/000131</t>
  </si>
  <si>
    <t>776445-00D/000133</t>
  </si>
  <si>
    <t>776445-00D/000136</t>
  </si>
  <si>
    <t>776445-00D/000203</t>
  </si>
  <si>
    <t>776445-00D/000207</t>
  </si>
  <si>
    <t xml:space="preserve">CLM1830-0225 </t>
  </si>
  <si>
    <t>Negri</t>
  </si>
  <si>
    <t>Overdischarging</t>
  </si>
  <si>
    <t>5,96V</t>
  </si>
  <si>
    <t>775369-00</t>
  </si>
  <si>
    <t xml:space="preserve">CLM1830-0226 </t>
  </si>
  <si>
    <t>battery stopped after few minutes; just now working</t>
  </si>
  <si>
    <t>776445-00E/001040</t>
  </si>
  <si>
    <t>returned - Spain</t>
  </si>
  <si>
    <t>Spain decathlon</t>
  </si>
  <si>
    <t>customer 28.8.2018</t>
  </si>
  <si>
    <t>all cables</t>
  </si>
  <si>
    <t>776445-00D/000181</t>
  </si>
  <si>
    <t xml:space="preserve">CLM1830-0185 </t>
  </si>
  <si>
    <t>776445-00D</t>
  </si>
  <si>
    <t>776445-00D/000140</t>
  </si>
  <si>
    <t>776445-00D/000134</t>
  </si>
  <si>
    <t>PIATTI FRESCHI ITALIA S.P.A</t>
  </si>
  <si>
    <t>23,009V</t>
  </si>
  <si>
    <t>776445-00E/001676</t>
  </si>
  <si>
    <t>774166-00H/001183</t>
  </si>
  <si>
    <t>776445-00E/001541</t>
  </si>
  <si>
    <t>774100-00G/001352</t>
  </si>
  <si>
    <t>774100-00G/001344</t>
  </si>
  <si>
    <t>774100-00G/001160</t>
  </si>
  <si>
    <t xml:space="preserve">CLM1837-0301 </t>
  </si>
  <si>
    <t>21.9.2018 -000408</t>
  </si>
  <si>
    <t xml:space="preserve">CLM1821-0216 </t>
  </si>
  <si>
    <t>776445-00E/001835</t>
  </si>
  <si>
    <t>776445-00E/001908</t>
  </si>
  <si>
    <t>Country</t>
  </si>
  <si>
    <t>Initial Qty</t>
  </si>
  <si>
    <t>Qty repaired</t>
  </si>
  <si>
    <t>On going / claim recorded)</t>
  </si>
  <si>
    <t>Missing / to be organized</t>
  </si>
  <si>
    <t>Spain</t>
  </si>
  <si>
    <t xml:space="preserve">Italia         </t>
  </si>
  <si>
    <t>Germany</t>
  </si>
  <si>
    <t xml:space="preserve">France  </t>
  </si>
  <si>
    <t xml:space="preserve">Sweden    </t>
  </si>
  <si>
    <t>Austria</t>
  </si>
  <si>
    <t xml:space="preserve">Switzerland         </t>
  </si>
  <si>
    <t>Finland</t>
  </si>
  <si>
    <t xml:space="preserve">Netherlands     </t>
  </si>
  <si>
    <t>Serbia</t>
  </si>
  <si>
    <t xml:space="preserve">Croatia     </t>
  </si>
  <si>
    <t xml:space="preserve">Switzerland    </t>
  </si>
  <si>
    <t>South Africa</t>
  </si>
  <si>
    <t>Bulgaria</t>
  </si>
  <si>
    <t>?</t>
  </si>
  <si>
    <t>STILL IT</t>
  </si>
  <si>
    <t>total</t>
  </si>
  <si>
    <t>diag  harness</t>
  </si>
  <si>
    <t>BMU harness</t>
  </si>
  <si>
    <t>diag harness</t>
  </si>
  <si>
    <t>CLM1840-0226</t>
  </si>
  <si>
    <t>776445-00D/000150</t>
  </si>
  <si>
    <t>776445-00D/000157</t>
  </si>
  <si>
    <t>SALUMIFICIO F.LLI BERETTA</t>
  </si>
  <si>
    <t>fuse broken - customer failure</t>
  </si>
  <si>
    <t>NO - Invoice for repair sent 1338€ - 1.10.2018</t>
  </si>
  <si>
    <r>
      <t>NO - Invoice for repair sent 1749</t>
    </r>
    <r>
      <rPr>
        <sz val="11"/>
        <color theme="1"/>
        <rFont val="Calibri"/>
        <family val="2"/>
        <charset val="238"/>
      </rPr>
      <t>€ - 5.10.2018</t>
    </r>
  </si>
  <si>
    <r>
      <t>NO - Invoice for repair sent 375</t>
    </r>
    <r>
      <rPr>
        <sz val="11"/>
        <color theme="1"/>
        <rFont val="Calibri"/>
        <family val="2"/>
        <charset val="238"/>
      </rPr>
      <t>€</t>
    </r>
  </si>
  <si>
    <r>
      <t>NO - Invoice for repair sent 380</t>
    </r>
    <r>
      <rPr>
        <sz val="11"/>
        <color theme="1"/>
        <rFont val="Calibri"/>
        <family val="2"/>
        <charset val="238"/>
      </rPr>
      <t>€ -  3.10.2018</t>
    </r>
  </si>
  <si>
    <t xml:space="preserve">NO - invoice for repair will be sent after balancing of battery </t>
  </si>
  <si>
    <t>no problem observed</t>
  </si>
  <si>
    <t>Failed component</t>
  </si>
  <si>
    <t>SN of battery</t>
  </si>
  <si>
    <t>Nantes</t>
  </si>
  <si>
    <t>Vicenza</t>
  </si>
  <si>
    <t>Basingstoke</t>
  </si>
  <si>
    <t>Rigid</t>
  </si>
  <si>
    <t>Alert</t>
  </si>
  <si>
    <t>final-new</t>
  </si>
  <si>
    <t>Reklamace other 2017</t>
  </si>
  <si>
    <t>z testů 2017</t>
  </si>
  <si>
    <t>Rigid 2017</t>
  </si>
  <si>
    <t>reklamace rigid 2017</t>
  </si>
  <si>
    <t>Alert 2018</t>
  </si>
  <si>
    <t>reklamace other  Sabine 2018</t>
  </si>
  <si>
    <t>celkem</t>
  </si>
  <si>
    <t>REKLAMACE rigid 2017 ??</t>
  </si>
  <si>
    <t>reklamace other 2018</t>
  </si>
  <si>
    <t>Claim</t>
  </si>
  <si>
    <t>Other</t>
  </si>
  <si>
    <t>Total</t>
  </si>
  <si>
    <t>Total amount of batteries</t>
  </si>
  <si>
    <t>Total price</t>
  </si>
  <si>
    <t>STD price of battery - 2017</t>
  </si>
  <si>
    <t>STD price of battery - 2018</t>
  </si>
  <si>
    <t>Final replacements</t>
  </si>
  <si>
    <t>Temporary replacements</t>
  </si>
  <si>
    <t>Neckarsulm GER</t>
  </si>
  <si>
    <t>774100-00G/001596</t>
  </si>
  <si>
    <t xml:space="preserve">AK180111-01 </t>
  </si>
  <si>
    <t>New order</t>
  </si>
  <si>
    <t>reklamace Trog prototyp</t>
  </si>
  <si>
    <t xml:space="preserve">AK180121-01     </t>
  </si>
  <si>
    <t>69-R800020</t>
  </si>
  <si>
    <t xml:space="preserve">AK180121-02     </t>
  </si>
  <si>
    <t>69-R800003</t>
  </si>
  <si>
    <t xml:space="preserve">AK180157-02     </t>
  </si>
  <si>
    <t xml:space="preserve">AK180151-02     </t>
  </si>
  <si>
    <t>Returned to Cenon</t>
  </si>
  <si>
    <t xml:space="preserve">69-R800004 </t>
  </si>
  <si>
    <t xml:space="preserve">AK180155-11     </t>
  </si>
  <si>
    <t xml:space="preserve">AK180116-01     </t>
  </si>
  <si>
    <t>SQF</t>
  </si>
  <si>
    <t xml:space="preserve">returned </t>
  </si>
  <si>
    <t>P/N</t>
  </si>
  <si>
    <t>SN</t>
  </si>
  <si>
    <t>date</t>
  </si>
  <si>
    <t>daig harness</t>
  </si>
  <si>
    <t>no problem observed ??</t>
  </si>
  <si>
    <t>69-R800006</t>
  </si>
  <si>
    <t>69-R800014</t>
  </si>
  <si>
    <t>error of SN in the BMS 003404!!!!!</t>
  </si>
  <si>
    <t>002444</t>
  </si>
  <si>
    <t>774272-13B</t>
  </si>
  <si>
    <t>001316</t>
  </si>
  <si>
    <t>002051</t>
  </si>
  <si>
    <t>SAFT BDX</t>
  </si>
  <si>
    <t>000405</t>
  </si>
  <si>
    <t>000484</t>
  </si>
  <si>
    <t>000324</t>
  </si>
  <si>
    <t>000357</t>
  </si>
  <si>
    <t>000481</t>
  </si>
  <si>
    <t>001391</t>
  </si>
  <si>
    <t>001547</t>
  </si>
  <si>
    <t>000879</t>
  </si>
  <si>
    <t>000974</t>
  </si>
  <si>
    <t>000019</t>
  </si>
  <si>
    <t>000118</t>
  </si>
  <si>
    <t>000429</t>
  </si>
  <si>
    <t>000441</t>
  </si>
  <si>
    <t>774272-03B</t>
  </si>
  <si>
    <t>774272-02</t>
  </si>
  <si>
    <t>774272-02C</t>
  </si>
  <si>
    <t>774272-01F</t>
  </si>
  <si>
    <t>774272-01H</t>
  </si>
  <si>
    <t>774272-00F</t>
  </si>
  <si>
    <t>waranty?? - asi budeme platit</t>
  </si>
  <si>
    <t>xx</t>
  </si>
  <si>
    <t>774100-00F/000162</t>
  </si>
  <si>
    <t>776445-00D/000422</t>
  </si>
  <si>
    <t>??</t>
  </si>
  <si>
    <t>775369-00E/000313</t>
  </si>
  <si>
    <t>774166-00F/000087</t>
  </si>
  <si>
    <t>775369-00E/000350</t>
  </si>
  <si>
    <t>775369-00G/000278</t>
  </si>
  <si>
    <t>775369-00E/000353</t>
  </si>
  <si>
    <t>Wrong SMU</t>
  </si>
  <si>
    <t>returned</t>
  </si>
  <si>
    <t>775369-00F/000714</t>
  </si>
  <si>
    <t>776445-00D/000325</t>
  </si>
  <si>
    <t>CLM1727-0176, CLM1720-0187</t>
  </si>
  <si>
    <t>776445-00D/000098</t>
  </si>
  <si>
    <t>776445-00D/000099</t>
  </si>
  <si>
    <t>776445-00D/000109</t>
  </si>
  <si>
    <t xml:space="preserve">CLM1841-0270 </t>
  </si>
  <si>
    <t>Mr Janse</t>
  </si>
  <si>
    <t>CUrrentSensor lost</t>
  </si>
  <si>
    <t>warranty??</t>
  </si>
  <si>
    <t>ano</t>
  </si>
  <si>
    <t>missing calibration constant</t>
  </si>
  <si>
    <t>12.9.2018 - 000251</t>
  </si>
  <si>
    <t>11.9.2018 - 000279</t>
  </si>
  <si>
    <t>A2- 000208</t>
  </si>
  <si>
    <t>No invoice sent to customer 1749 - 7.11.2018</t>
  </si>
  <si>
    <t>It - Vicenza Closed</t>
  </si>
  <si>
    <t>Diag harness problem.</t>
  </si>
  <si>
    <t>Reklamace Weak Design</t>
  </si>
  <si>
    <t>yes - flat rate paid</t>
  </si>
  <si>
    <t xml:space="preserve">CLM1848-0281 </t>
  </si>
  <si>
    <t>Mrs. Werner</t>
  </si>
  <si>
    <t>BMS failed</t>
  </si>
  <si>
    <t xml:space="preserve">no </t>
  </si>
  <si>
    <t>774100-00F/000287</t>
  </si>
  <si>
    <t>774100-00F/000289</t>
  </si>
  <si>
    <r>
      <t>yes - flat rate paid 500</t>
    </r>
    <r>
      <rPr>
        <sz val="11"/>
        <color theme="1"/>
        <rFont val="Calibri"/>
        <family val="2"/>
        <charset val="238"/>
      </rPr>
      <t>€</t>
    </r>
  </si>
  <si>
    <t>774100-00F/000161</t>
  </si>
  <si>
    <t xml:space="preserve">CLM1851-0222 </t>
  </si>
  <si>
    <t xml:space="preserve">CLM1851-0224 </t>
  </si>
  <si>
    <t xml:space="preserve">CLM1851-0225 </t>
  </si>
  <si>
    <t>Battery A1 - The button OFF/ON is not correct and no function</t>
  </si>
  <si>
    <t>Battery A1 - Alimentation problem of the diagnostic connector</t>
  </si>
  <si>
    <t>Battery B1 - The button OFF/ON is not correct and no function</t>
  </si>
  <si>
    <t>776445-00D/000346</t>
  </si>
  <si>
    <t>776445-00D/000335</t>
  </si>
  <si>
    <t>776445-00D/000319</t>
  </si>
  <si>
    <t>776445-00D/000326</t>
  </si>
  <si>
    <t>776445-00D/000283</t>
  </si>
  <si>
    <t>776445-00D/000336</t>
  </si>
  <si>
    <t>776445-00D/000355</t>
  </si>
  <si>
    <t>776445-00D/000258</t>
  </si>
  <si>
    <t>776445-00D/000301</t>
  </si>
  <si>
    <t>776445-00D/000341</t>
  </si>
  <si>
    <t>776445-00D/000259</t>
  </si>
  <si>
    <t>776445-00D/000285</t>
  </si>
  <si>
    <t>776445-00D/000352</t>
  </si>
  <si>
    <t>776445-00D/000331</t>
  </si>
  <si>
    <t>776445-00D/000316</t>
  </si>
  <si>
    <t>776445-00D/000303</t>
  </si>
  <si>
    <t xml:space="preserve">CLM1901-0105 </t>
  </si>
  <si>
    <t>Battery B1 - BMS does not work</t>
  </si>
  <si>
    <t>yes - 747,748</t>
  </si>
  <si>
    <t xml:space="preserve">CLM1901-0121 </t>
  </si>
  <si>
    <t>Battery B1 - Screw has been broken. Request for repair</t>
  </si>
  <si>
    <t>no - request for repair</t>
  </si>
  <si>
    <t>cover</t>
  </si>
  <si>
    <r>
      <t>price quotation sent 4.1.2019 - 402,4</t>
    </r>
    <r>
      <rPr>
        <sz val="11"/>
        <color theme="1"/>
        <rFont val="Calibri"/>
        <family val="2"/>
        <charset val="238"/>
      </rPr>
      <t>€</t>
    </r>
  </si>
  <si>
    <t>776445-00D/000070</t>
  </si>
  <si>
    <t>776445-00D/000071</t>
  </si>
  <si>
    <t>776445-00D/000072</t>
  </si>
  <si>
    <t>776445-00D/000074</t>
  </si>
  <si>
    <t>776445-00D/000082</t>
  </si>
  <si>
    <t>776445-00D/000083</t>
  </si>
  <si>
    <t>776445-00D/000084</t>
  </si>
  <si>
    <t>776445-00D/000085</t>
  </si>
  <si>
    <t xml:space="preserve">CLM1902-0330 </t>
  </si>
  <si>
    <t>Luzzara-Tirelli</t>
  </si>
  <si>
    <t>missing connections at harness</t>
  </si>
  <si>
    <t>not accepted</t>
  </si>
  <si>
    <t>will be sent</t>
  </si>
  <si>
    <t>CLM1815-0237  Closed</t>
  </si>
  <si>
    <t>Piacenza   CLM1805-0228  CLM1804-0201 Closed</t>
  </si>
  <si>
    <t>CLM1811-0232  Closed</t>
  </si>
  <si>
    <t>CLM1816-0242 Closed</t>
  </si>
  <si>
    <t>CLM1820-0224 Closed</t>
  </si>
  <si>
    <t>CLM1817-0220 Closed</t>
  </si>
  <si>
    <t>776445-00D/000017</t>
  </si>
  <si>
    <t>776445-00D/000020</t>
  </si>
  <si>
    <t>776445-00D/000057</t>
  </si>
  <si>
    <t>776445-00D/000224</t>
  </si>
  <si>
    <t>776445-00D/000230</t>
  </si>
  <si>
    <t>776445-00D/000231</t>
  </si>
  <si>
    <t xml:space="preserve">CLM1903-0303 </t>
  </si>
  <si>
    <t>no communication at diagnostic socket</t>
  </si>
  <si>
    <t xml:space="preserve">CLM1903-0306 </t>
  </si>
  <si>
    <t xml:space="preserve">The plate position is not correct </t>
  </si>
  <si>
    <t>Truck SN</t>
  </si>
  <si>
    <t>Batt SN</t>
  </si>
  <si>
    <t>Customer (ZS)</t>
  </si>
  <si>
    <t>Issue</t>
  </si>
  <si>
    <t>Comments</t>
  </si>
  <si>
    <t xml:space="preserve">W41190F00500      </t>
  </si>
  <si>
    <t>FENWICK-LINDE FR</t>
  </si>
  <si>
    <t xml:space="preserve">LINDE  MATERIAL HANDLING AB        </t>
  </si>
  <si>
    <t>To be done</t>
  </si>
  <si>
    <t>To be done to finish with sweden</t>
  </si>
  <si>
    <t xml:space="preserve">W4X131F06377      </t>
  </si>
  <si>
    <t xml:space="preserve">W4X131G02106      </t>
  </si>
  <si>
    <t xml:space="preserve">W4X131G02749      </t>
  </si>
  <si>
    <t>CLM1847-0212</t>
  </si>
  <si>
    <t xml:space="preserve">W4X131G02761      </t>
  </si>
  <si>
    <t xml:space="preserve">W4X131G02745      </t>
  </si>
  <si>
    <t xml:space="preserve">W4X131G02772      </t>
  </si>
  <si>
    <t xml:space="preserve">W4X131G03725      </t>
  </si>
  <si>
    <t xml:space="preserve">W4X131G03735      </t>
  </si>
  <si>
    <t xml:space="preserve">W4X131G03729      </t>
  </si>
  <si>
    <t xml:space="preserve">W4X131G03730      </t>
  </si>
  <si>
    <t>Yes</t>
  </si>
  <si>
    <t xml:space="preserve">W4X131G05013      </t>
  </si>
  <si>
    <t xml:space="preserve">LINDE MATERIAL HANDLING ITALIA SPA </t>
  </si>
  <si>
    <t>Mail from fabio 5,11,18</t>
  </si>
  <si>
    <t xml:space="preserve">W4X131G05021      </t>
  </si>
  <si>
    <t xml:space="preserve">W4X131G05934      </t>
  </si>
  <si>
    <t>On going</t>
  </si>
  <si>
    <t>CLM1828-0202</t>
  </si>
  <si>
    <t xml:space="preserve">W4X131G05942      </t>
  </si>
  <si>
    <t xml:space="preserve">W4X131G05938      </t>
  </si>
  <si>
    <t xml:space="preserve">W4X131G06140      </t>
  </si>
  <si>
    <t xml:space="preserve">W4X131G06343      </t>
  </si>
  <si>
    <t>W4X133H01584</t>
  </si>
  <si>
    <t>LMH IBERICA / Decathlon</t>
  </si>
  <si>
    <t>CLM1820-0193</t>
  </si>
  <si>
    <t xml:space="preserve">W4X131H00522      </t>
  </si>
  <si>
    <t xml:space="preserve">W4X131H00514      </t>
  </si>
  <si>
    <t xml:space="preserve">W4X131H01734      </t>
  </si>
  <si>
    <t xml:space="preserve">W4X131H01729      </t>
  </si>
  <si>
    <t xml:space="preserve">LINDE MATERIAL HANDLING IBERICA SA </t>
  </si>
  <si>
    <t>CLM1902-0340</t>
  </si>
  <si>
    <t xml:space="preserve">W4X131H01722      </t>
  </si>
  <si>
    <t>W4X132H01350</t>
  </si>
  <si>
    <t xml:space="preserve">TEAMLOG </t>
  </si>
  <si>
    <t>LINDE MH GERMANY</t>
  </si>
  <si>
    <t>TEAMLOG GMBH                       </t>
  </si>
  <si>
    <t>CLM1851-0249</t>
  </si>
  <si>
    <t>W4X132H01339</t>
  </si>
  <si>
    <t>LINDE MATERIAL HANDLING IBERICA SA</t>
  </si>
  <si>
    <t>on going</t>
  </si>
  <si>
    <t>Step 2 Decathlon Barcelona</t>
  </si>
  <si>
    <t>W4X131H02779</t>
  </si>
  <si>
    <t>W4X132H01371</t>
  </si>
  <si>
    <t>W4X132H01374</t>
  </si>
  <si>
    <t>W4X132H01372</t>
  </si>
  <si>
    <t>W4X132H01376</t>
  </si>
  <si>
    <t>F20182H00036</t>
  </si>
  <si>
    <t>STILL ITALY</t>
  </si>
  <si>
    <t>CLM1849-0325</t>
  </si>
  <si>
    <t>F20177H00308</t>
  </si>
  <si>
    <t>W4X132H01560</t>
  </si>
  <si>
    <t>W4X132H01562</t>
  </si>
  <si>
    <t>W4X132H01449</t>
  </si>
  <si>
    <t>W4X132H01447</t>
  </si>
  <si>
    <t>W4X132H01466</t>
  </si>
  <si>
    <t>W4X132H01451</t>
  </si>
  <si>
    <t>W4X132H01463</t>
  </si>
  <si>
    <t>W4X132H01464</t>
  </si>
  <si>
    <t>W4X132H01570</t>
  </si>
  <si>
    <t>Battery forgotten at decathlon</t>
  </si>
  <si>
    <t>W4X132H01453</t>
  </si>
  <si>
    <t>W4X132H01455</t>
  </si>
  <si>
    <t>W4X132H01555</t>
  </si>
  <si>
    <t>W4X132H01561</t>
  </si>
  <si>
    <t>BMS issue (1810-0194)</t>
  </si>
  <si>
    <t>W4X132H01546</t>
  </si>
  <si>
    <t>W4X132H01548</t>
  </si>
  <si>
    <t>W4X132H01543</t>
  </si>
  <si>
    <t>W4X132H01536</t>
  </si>
  <si>
    <t>W4X132H01564</t>
  </si>
  <si>
    <t>W4X132H01556</t>
  </si>
  <si>
    <t>W4X132H01540</t>
  </si>
  <si>
    <t>W4X132H01539</t>
  </si>
  <si>
    <t>W4X132H01541</t>
  </si>
  <si>
    <t>W4X132H01538</t>
  </si>
  <si>
    <t xml:space="preserve">W4X131H00446      </t>
  </si>
  <si>
    <t>FOWLER WELCH</t>
  </si>
  <si>
    <t>uk</t>
  </si>
  <si>
    <t>CLM1720-0187</t>
  </si>
  <si>
    <t>CLM1835-0128 Closed</t>
  </si>
  <si>
    <t>776445-00D/000044</t>
  </si>
  <si>
    <t>776445-00D/000045</t>
  </si>
  <si>
    <t>776445-00D/000046</t>
  </si>
  <si>
    <t>776445-00D/000050</t>
  </si>
  <si>
    <t xml:space="preserve">CLM1902-0312 </t>
  </si>
  <si>
    <t>Negri; Still Italy</t>
  </si>
  <si>
    <t>Cenon-Repair</t>
  </si>
  <si>
    <t xml:space="preserve">CLM1849-0334 </t>
  </si>
  <si>
    <t>775369-00f</t>
  </si>
  <si>
    <t>Mr.Theron - Still -FRA</t>
  </si>
  <si>
    <t>yes - 279</t>
  </si>
  <si>
    <t>775369_00E/000255</t>
  </si>
  <si>
    <t>yes - 12.1.2018</t>
  </si>
  <si>
    <t>yes - 29.8.2017</t>
  </si>
  <si>
    <t>yes - 24.5.2017 as CLM1721-0181</t>
  </si>
  <si>
    <t>776445-00D/000404</t>
  </si>
  <si>
    <t xml:space="preserve">CLM1902-0320 </t>
  </si>
  <si>
    <t>775369_00E/000301</t>
  </si>
  <si>
    <t>CLM1840-0226; Closed</t>
  </si>
  <si>
    <t>Fonti Vinadio Setina (Verona) CLM1828-0202, CLM1816-0243 Closed</t>
  </si>
  <si>
    <t>CLM1816-0243 Closed</t>
  </si>
  <si>
    <t xml:space="preserve">CLM1907-0303 </t>
  </si>
  <si>
    <t>no request</t>
  </si>
  <si>
    <t>Contactor failed</t>
  </si>
  <si>
    <t>Barbu; RUM</t>
  </si>
  <si>
    <t xml:space="preserve">CLM1906-0252 </t>
  </si>
  <si>
    <t>Deep discharged battery</t>
  </si>
  <si>
    <t xml:space="preserve">CLM1822-0171 </t>
  </si>
  <si>
    <t>yes - 301</t>
  </si>
  <si>
    <t xml:space="preserve">CLM1906-0255 </t>
  </si>
  <si>
    <t>Specht; GER</t>
  </si>
  <si>
    <t>yes - 255</t>
  </si>
  <si>
    <t xml:space="preserve">CLM1906-0268 </t>
  </si>
  <si>
    <t>Werner; LMH Ger</t>
  </si>
  <si>
    <t>asi 20.2.2019</t>
  </si>
  <si>
    <t xml:space="preserve">CLM1906-0269 </t>
  </si>
  <si>
    <t xml:space="preserve">CLM1909-0253 </t>
  </si>
  <si>
    <t>the battery did not start - current sensor</t>
  </si>
  <si>
    <t>stays swich off Crepy LCM  - current sensor</t>
  </si>
  <si>
    <t>battery with BMS failed</t>
  </si>
  <si>
    <t>yes - 251</t>
  </si>
  <si>
    <t xml:space="preserve">A1 </t>
  </si>
  <si>
    <t>it seems no</t>
  </si>
  <si>
    <t xml:space="preserve">CLM1909-0262 </t>
  </si>
  <si>
    <t>not possible to switch on</t>
  </si>
  <si>
    <t xml:space="preserve">Zenisek; Still - CZE </t>
  </si>
  <si>
    <t>Battery is discharging faster than usual</t>
  </si>
  <si>
    <t>CLM1848-0253</t>
  </si>
  <si>
    <t>Rottiers; BEL</t>
  </si>
  <si>
    <t xml:space="preserve">CLM1909-0287 </t>
  </si>
  <si>
    <t>Tirelli; Still Luzzara</t>
  </si>
  <si>
    <t xml:space="preserve">CLM1909-0288 </t>
  </si>
  <si>
    <t xml:space="preserve">Biasibeti; ITA </t>
  </si>
  <si>
    <t>776445-00D/000262</t>
  </si>
  <si>
    <t>776445-00D/000302</t>
  </si>
  <si>
    <t>776445-00D/000317</t>
  </si>
  <si>
    <t>776445-00D/000345</t>
  </si>
  <si>
    <t>775369_00G/001809</t>
  </si>
  <si>
    <t>discharged - it is ok finally</t>
  </si>
  <si>
    <t>available</t>
  </si>
  <si>
    <t>yes - 1809</t>
  </si>
  <si>
    <t xml:space="preserve">CLM1910-0262 </t>
  </si>
  <si>
    <t>Negri`ITA</t>
  </si>
  <si>
    <t>The battery discharged</t>
  </si>
  <si>
    <t>yes 408</t>
  </si>
  <si>
    <t xml:space="preserve">CLM1910-0271 </t>
  </si>
  <si>
    <t>Schluender; GER</t>
  </si>
  <si>
    <t>It is not possible to switch on the battery</t>
  </si>
  <si>
    <t>exchange of BMU harness</t>
  </si>
  <si>
    <t>exchange of BMU and power box  harnesses</t>
  </si>
  <si>
    <t>overdischarging</t>
  </si>
  <si>
    <t>wrong BMS</t>
  </si>
  <si>
    <t>BMS???? Analysis was not possible</t>
  </si>
  <si>
    <t>Battery A1 - the button does not switch on.</t>
  </si>
  <si>
    <t xml:space="preserve">ok, capacity testing </t>
  </si>
  <si>
    <t>waiting for a analysis - root cause of 12V</t>
  </si>
  <si>
    <t>damaged SMU/ ok</t>
  </si>
  <si>
    <t xml:space="preserve">CLM1913-0235 </t>
  </si>
  <si>
    <t>Theron; Fra</t>
  </si>
  <si>
    <t>It is not possible to switch on the battery - Current sensor</t>
  </si>
  <si>
    <t xml:space="preserve">775369-00f </t>
  </si>
  <si>
    <t xml:space="preserve">CLM1912-0289 </t>
  </si>
  <si>
    <t xml:space="preserve">CLM1913-0273 </t>
  </si>
  <si>
    <t xml:space="preserve">Sweden - no +24V on diagnostic socket </t>
  </si>
  <si>
    <t>Rickman; SWE</t>
  </si>
  <si>
    <t>damaged BMU 3,3V damaged-   01H/004569</t>
  </si>
  <si>
    <r>
      <t xml:space="preserve">harness - broken wire, </t>
    </r>
    <r>
      <rPr>
        <sz val="11"/>
        <color rgb="FFFF0000"/>
        <rFont val="Calibri"/>
        <family val="2"/>
        <charset val="238"/>
        <scheme val="minor"/>
      </rPr>
      <t>CHANGE of FUSE - 775301-C_S75018316017</t>
    </r>
  </si>
  <si>
    <t>Voltage of the battery (module)</t>
  </si>
  <si>
    <t>Minimal voltage of cells</t>
  </si>
  <si>
    <t>Maximum voltages cells</t>
  </si>
  <si>
    <t>SOC</t>
  </si>
  <si>
    <t>SOH</t>
  </si>
  <si>
    <t>3,333 V</t>
  </si>
  <si>
    <t>3,329V</t>
  </si>
  <si>
    <t>23,310 V</t>
  </si>
  <si>
    <t>SOC max</t>
  </si>
  <si>
    <t>SOC min</t>
  </si>
  <si>
    <t xml:space="preserve">charging </t>
  </si>
  <si>
    <t>discharging</t>
  </si>
  <si>
    <t>77Ah</t>
  </si>
  <si>
    <t>26,33 V</t>
  </si>
  <si>
    <t>75Ah</t>
  </si>
  <si>
    <t>Battery voltage start</t>
  </si>
  <si>
    <t>Battery voltage end</t>
  </si>
  <si>
    <t>22,35 V</t>
  </si>
  <si>
    <t>22,04 V</t>
  </si>
  <si>
    <t>26,66 V</t>
  </si>
  <si>
    <t>Measured Capacity</t>
  </si>
  <si>
    <t>CLM1913-0235</t>
  </si>
  <si>
    <t>xx.3.2019</t>
  </si>
  <si>
    <t>Malek, Pol</t>
  </si>
  <si>
    <t>Not possible to switch ON the battery. - Request for repair</t>
  </si>
  <si>
    <t xml:space="preserve">CLM1915-0268 </t>
  </si>
  <si>
    <t xml:space="preserve">Battery B1 -Trog 70 - missing el. connections at harness </t>
  </si>
  <si>
    <t>new harness</t>
  </si>
  <si>
    <t xml:space="preserve">CLM1915-0270 </t>
  </si>
  <si>
    <t>Seine Express EXUS F20177J00515</t>
  </si>
  <si>
    <t>Theron; FRA</t>
  </si>
  <si>
    <t xml:space="preserve">CLM1915-0294 </t>
  </si>
  <si>
    <t>Batery B1 - No function of the button OFF/ON.</t>
  </si>
  <si>
    <t>not requested</t>
  </si>
  <si>
    <t xml:space="preserve">CLM1916-0260 </t>
  </si>
  <si>
    <t xml:space="preserve">Baterie 250T70B1 - CAN communication </t>
  </si>
  <si>
    <t>not yet</t>
  </si>
  <si>
    <t xml:space="preserve">CLM1916-0265 </t>
  </si>
  <si>
    <t>Request for repair - 2x diagnostic connector; 1x screw on the cover</t>
  </si>
  <si>
    <t xml:space="preserve">CLM1916-0267 </t>
  </si>
  <si>
    <t>Battery B1 - Problem alimentation of the diagnostic connector.</t>
  </si>
  <si>
    <t xml:space="preserve">CLM1916-0269 </t>
  </si>
  <si>
    <t xml:space="preserve">CLM1916-0270 </t>
  </si>
  <si>
    <t xml:space="preserve">CLM1916-0271 </t>
  </si>
  <si>
    <t xml:space="preserve">The button OFF/ON is not correct and no function. </t>
  </si>
  <si>
    <t xml:space="preserve">The battery is not function. </t>
  </si>
  <si>
    <t>The battery doesn't take charge.</t>
  </si>
  <si>
    <t xml:space="preserve">CLM1916-0276 </t>
  </si>
  <si>
    <t>does not switch on / off</t>
  </si>
  <si>
    <t>776445-00D/000980</t>
  </si>
  <si>
    <t>fuse broken</t>
  </si>
  <si>
    <t>25.4.2019 - 000980</t>
  </si>
  <si>
    <t>776445-00D/000252</t>
  </si>
  <si>
    <t>776445-00D/000261</t>
  </si>
  <si>
    <t>776445-00D/000263</t>
  </si>
  <si>
    <t>776445-00D/000279</t>
  </si>
  <si>
    <t>776445-00D/000281</t>
  </si>
  <si>
    <t>776445-00D/000284</t>
  </si>
  <si>
    <t>776445-00D/000286</t>
  </si>
  <si>
    <t>776445-00D/000304</t>
  </si>
  <si>
    <t>776445-00D/000329</t>
  </si>
  <si>
    <t>776445-00D/000340</t>
  </si>
  <si>
    <t>776445-00D/000348</t>
  </si>
  <si>
    <t>776445-00D/000353</t>
  </si>
  <si>
    <t>776445-00D/000388</t>
  </si>
  <si>
    <t xml:space="preserve">CLM1914-0311 </t>
  </si>
  <si>
    <t xml:space="preserve">775369-00G </t>
  </si>
  <si>
    <t xml:space="preserve">Batterie lässt sich wieder nicht einschalten. Saft Ref. : CLM1905-0291 </t>
  </si>
  <si>
    <t>Swiderski, STILL GER</t>
  </si>
  <si>
    <t xml:space="preserve">CLM1920-0256 </t>
  </si>
  <si>
    <t>Not communication with the diagnostic socket.</t>
  </si>
  <si>
    <t xml:space="preserve">CLM1920-0257 </t>
  </si>
  <si>
    <t>776445-00D/000029</t>
  </si>
  <si>
    <t>776445-00C/000013</t>
  </si>
  <si>
    <t>W/O</t>
  </si>
  <si>
    <t>BMS + contactor</t>
  </si>
  <si>
    <t xml:space="preserve"> internal F1 fuse broken at BMU card</t>
  </si>
  <si>
    <t>BMU card - BC status not expected - waiting for agreement with quotation</t>
  </si>
  <si>
    <t>Decathlon Spain Closed</t>
  </si>
  <si>
    <t>ARCESE TRASPORTI S.P.A.; Bologna;  CLM1837-0272; CLOSED</t>
  </si>
  <si>
    <t>Sweden - Jonkoping; CLM1847-0212; CLOSED</t>
  </si>
  <si>
    <t>STILL Spain - Madrid  CLM1849-0325; Closed</t>
  </si>
  <si>
    <t>Northern Ireland - CLM1849-0347; Closed</t>
  </si>
  <si>
    <t>TRANSPORT MAZET - CLM1904-0248;  Closed</t>
  </si>
  <si>
    <t>774100-00G/000122</t>
  </si>
  <si>
    <t>774100-00G/000159</t>
  </si>
  <si>
    <t>774100-00G/000779</t>
  </si>
  <si>
    <t>776445-00E/000184</t>
  </si>
  <si>
    <t>776445-00E/000199</t>
  </si>
  <si>
    <t>776445-00E/000754</t>
  </si>
  <si>
    <t>776445-00E/000848</t>
  </si>
  <si>
    <t xml:space="preserve">CLM1923-0269 </t>
  </si>
  <si>
    <t xml:space="preserve">Problem alimentation of the diagnostic connector. </t>
  </si>
  <si>
    <t xml:space="preserve">CLM1923-0270 </t>
  </si>
  <si>
    <t xml:space="preserve">CLM1926-0236 </t>
  </si>
  <si>
    <t>776445-00D/000196</t>
  </si>
  <si>
    <t>comments</t>
  </si>
  <si>
    <t>notes</t>
  </si>
  <si>
    <t>new type of wiring - W cable lug; W/O fastons</t>
  </si>
  <si>
    <t xml:space="preserve">CLM1919-0174 </t>
  </si>
  <si>
    <t>wwrong BMS</t>
  </si>
  <si>
    <t>new BMS</t>
  </si>
  <si>
    <t>waiting for wrong BMS to analysis</t>
  </si>
  <si>
    <t>BMU card</t>
  </si>
  <si>
    <t>CLM1925-0285</t>
  </si>
  <si>
    <t>774100-00F/000242</t>
  </si>
  <si>
    <t>overdischarged battery</t>
  </si>
  <si>
    <t xml:space="preserve">CLM1927-0230 </t>
  </si>
  <si>
    <t>quick drop of voltages</t>
  </si>
  <si>
    <t xml:space="preserve">CLM1927-0225 </t>
  </si>
  <si>
    <t xml:space="preserve">CLM1928-0262 </t>
  </si>
  <si>
    <t>overdischarged battery - again</t>
  </si>
  <si>
    <t xml:space="preserve">CLM1925-0249 </t>
  </si>
  <si>
    <t xml:space="preserve">CLM1932-0169 </t>
  </si>
  <si>
    <t xml:space="preserve">CLM1932-0170 </t>
  </si>
  <si>
    <t>wrong type of delivered batteries</t>
  </si>
  <si>
    <t>no communication; no function</t>
  </si>
  <si>
    <t>I hope, yes</t>
  </si>
  <si>
    <t xml:space="preserve"> HELSINGBORG SWEDEN CLM1848-0285 Closed</t>
  </si>
  <si>
    <t xml:space="preserve"> LJUNGBY SWEDEN CLM1848-0286 Closed</t>
  </si>
  <si>
    <t xml:space="preserve">Aschaffenburg CLM1851-0249 Closed </t>
  </si>
  <si>
    <t xml:space="preserve"> CLM1907-0290; Alicante; Spain Closed</t>
  </si>
  <si>
    <t>CLM1921-0227; Varese ITA Closed</t>
  </si>
  <si>
    <t>775369-00G/002286</t>
  </si>
  <si>
    <t>775369-00G/002290</t>
  </si>
  <si>
    <t>CLM1935-0162</t>
  </si>
  <si>
    <t>776445-00D/000091</t>
  </si>
  <si>
    <t>test</t>
  </si>
  <si>
    <t>3542 - BMS and SMU harness; 3776 - NTF</t>
  </si>
  <si>
    <t>CLM1914-0280; SPAIN Decathlon SAN Sebastien</t>
  </si>
  <si>
    <t>CLM1925-0270; Germany Closed</t>
  </si>
  <si>
    <t>776445-00D/000337</t>
  </si>
  <si>
    <t>776445-00D/000334</t>
  </si>
  <si>
    <t>776445-00D/000358</t>
  </si>
  <si>
    <t>776445-00D/000359</t>
  </si>
  <si>
    <t>776445-00D/000361</t>
  </si>
  <si>
    <t>776445-00D/000366</t>
  </si>
  <si>
    <t>776445-00D/000370</t>
  </si>
  <si>
    <t>776445-00D/000372</t>
  </si>
  <si>
    <t>776445-00D/000374</t>
  </si>
  <si>
    <t>776445-00D/000375</t>
  </si>
  <si>
    <t>776445-00D/000376</t>
  </si>
  <si>
    <t>776445-00D/000383</t>
  </si>
  <si>
    <t>776445-00D/000395</t>
  </si>
  <si>
    <t>current sensor</t>
  </si>
  <si>
    <t>CLM1939-0237; Sittingbourne England</t>
  </si>
  <si>
    <t>776445-00D/000089</t>
  </si>
  <si>
    <t>776445-00D/000349</t>
  </si>
  <si>
    <t>CLM1940-0270</t>
  </si>
  <si>
    <t>repair of overdischarging</t>
  </si>
  <si>
    <t>776445-00D/000125</t>
  </si>
  <si>
    <t xml:space="preserve">CLM1925-0285 </t>
  </si>
  <si>
    <t xml:space="preserve">CLM1927-0240 </t>
  </si>
  <si>
    <t>not functionanl BMS</t>
  </si>
  <si>
    <t>Butchereit; Still</t>
  </si>
  <si>
    <t xml:space="preserve">CLM1930-0247 </t>
  </si>
  <si>
    <t>774272-00J</t>
  </si>
  <si>
    <t>not functional</t>
  </si>
  <si>
    <t>not functional connection BMU and Power box harness</t>
  </si>
  <si>
    <t xml:space="preserve">CLM1933-0148 </t>
  </si>
  <si>
    <t>not functional BMS</t>
  </si>
  <si>
    <t xml:space="preserve">CLM1935-0184 </t>
  </si>
  <si>
    <t xml:space="preserve">CLM1940-0295 </t>
  </si>
  <si>
    <t xml:space="preserve">CLM1940-0289 </t>
  </si>
  <si>
    <t>wrong harness</t>
  </si>
  <si>
    <t>CLM1940-0282</t>
  </si>
  <si>
    <t xml:space="preserve">CLM1940-0272 </t>
  </si>
  <si>
    <t>Malek; Still Poland</t>
  </si>
  <si>
    <t xml:space="preserve">CLM1939-0234 </t>
  </si>
  <si>
    <t>harness - yes</t>
  </si>
  <si>
    <t>In-Process</t>
  </si>
  <si>
    <t>BMS - A1</t>
  </si>
  <si>
    <t>BMS - A2</t>
  </si>
  <si>
    <t>BMS - B1</t>
  </si>
  <si>
    <t>BMS - B2</t>
  </si>
  <si>
    <t>Harness</t>
  </si>
  <si>
    <t>A2-Step1</t>
  </si>
  <si>
    <t>A1-Step1</t>
  </si>
  <si>
    <t>The bouton OFF/ON light up and off after 2 seconds. SN:003542</t>
  </si>
  <si>
    <t>Problem alimentation of the diagnostic connector.</t>
  </si>
  <si>
    <t xml:space="preserve">CLM1938-0284 </t>
  </si>
  <si>
    <t>FC 209; harness</t>
  </si>
  <si>
    <t>BMS - yes</t>
  </si>
  <si>
    <t xml:space="preserve">CLM1937-0318 </t>
  </si>
  <si>
    <t>BMU + Power box harness</t>
  </si>
  <si>
    <t>Location of the battery(component)</t>
  </si>
  <si>
    <t xml:space="preserve">Biasibeti; Linde ITA </t>
  </si>
  <si>
    <t>Theron; Still Fra</t>
  </si>
  <si>
    <t>Cenon - Linde/Fenwick</t>
  </si>
  <si>
    <t>Rickman; Linde SWE</t>
  </si>
  <si>
    <t>Schluender; Linde  GER</t>
  </si>
  <si>
    <t>Mrs. Werner - Linde LMH</t>
  </si>
  <si>
    <t>Rottiers; Linde BEL</t>
  </si>
  <si>
    <t>Hofman- Linde Ger</t>
  </si>
  <si>
    <t>Barbu; Linde RUM</t>
  </si>
  <si>
    <t>774272-02E</t>
  </si>
  <si>
    <t>774272-03D</t>
  </si>
  <si>
    <t xml:space="preserve">Ferak </t>
  </si>
  <si>
    <t xml:space="preserve">Customer </t>
  </si>
  <si>
    <t>Customer-&gt; Ferak</t>
  </si>
  <si>
    <t>Ferak-&gt; customer</t>
  </si>
  <si>
    <t xml:space="preserve"> FALKENBERG SWEDEN CLM1848-0283</t>
  </si>
  <si>
    <t xml:space="preserve">CLM1937-0314 </t>
  </si>
  <si>
    <t>BMS+contactor</t>
  </si>
  <si>
    <t xml:space="preserve">CLM1937-0315 </t>
  </si>
  <si>
    <t xml:space="preserve">CLM1937-0316 </t>
  </si>
  <si>
    <t>harness + push button</t>
  </si>
  <si>
    <t xml:space="preserve">CLM1937-0317 </t>
  </si>
  <si>
    <t xml:space="preserve">CLM1937-0319 </t>
  </si>
  <si>
    <t>BMS - FC218 - precharge</t>
  </si>
  <si>
    <t xml:space="preserve">CLM1937-0320 </t>
  </si>
  <si>
    <t>BMS - FC211,213,214,217</t>
  </si>
  <si>
    <t xml:space="preserve">  </t>
  </si>
  <si>
    <t>776445-00D/000088</t>
  </si>
  <si>
    <t>776445-00D/000683</t>
  </si>
  <si>
    <t xml:space="preserve">CLM1929-0223 </t>
  </si>
  <si>
    <t xml:space="preserve">loose connection on top </t>
  </si>
  <si>
    <t>776445-00D/000119</t>
  </si>
  <si>
    <t>775369-00G/000634</t>
  </si>
  <si>
    <t xml:space="preserve">CLM1943-0367 </t>
  </si>
  <si>
    <t>Battery A1 - Problem alimentation of the diagnostic connector.</t>
  </si>
  <si>
    <t xml:space="preserve">CLM1942-0253 </t>
  </si>
  <si>
    <t xml:space="preserve">CLM1942-0254 </t>
  </si>
  <si>
    <t>suspicioness to leakage of electrolyte</t>
  </si>
  <si>
    <t xml:space="preserve">CLM1943-0354 </t>
  </si>
  <si>
    <t>Bergmann - Linde GER</t>
  </si>
  <si>
    <t>Drop of Voltage</t>
  </si>
  <si>
    <t>776445-00D/000127</t>
  </si>
  <si>
    <t>The button off/on doesn’t function.</t>
  </si>
  <si>
    <t xml:space="preserve"> Örebro SWEDEN CLM1848-0282 Closed</t>
  </si>
  <si>
    <t>zákazník poslal špatnou baterii (A1 - 1166), ale nechal si SAFT baterii</t>
  </si>
  <si>
    <t xml:space="preserve">CLM1945-0275 </t>
  </si>
  <si>
    <t xml:space="preserve">CLM1945-0279 </t>
  </si>
  <si>
    <t xml:space="preserve">CLM1945-0288 </t>
  </si>
  <si>
    <t xml:space="preserve">CLM1945-0289 </t>
  </si>
  <si>
    <t>new harness BMU/Power box</t>
  </si>
  <si>
    <t xml:space="preserve">CLM1946-0329 </t>
  </si>
  <si>
    <t>deep discharged A1 battery</t>
  </si>
  <si>
    <t>CLM1710-0185</t>
  </si>
  <si>
    <t>CLM1712-0182</t>
  </si>
  <si>
    <t>CLM1727-0176</t>
  </si>
  <si>
    <t>CLM1738-0170</t>
  </si>
  <si>
    <t>CLM1739-0167</t>
  </si>
  <si>
    <t>CLM1739-0185</t>
  </si>
  <si>
    <t>CLM1802-0261</t>
  </si>
  <si>
    <t>CLM1804-0201</t>
  </si>
  <si>
    <t>CLM1805-0228</t>
  </si>
  <si>
    <t>CLM1811-0232</t>
  </si>
  <si>
    <t>CLM1812-0211</t>
  </si>
  <si>
    <t>CLM1815-0237</t>
  </si>
  <si>
    <t>CLM1816-0242</t>
  </si>
  <si>
    <t>CLM1816-0243</t>
  </si>
  <si>
    <t>CLM1817-0220</t>
  </si>
  <si>
    <t>CLM1820-0224</t>
  </si>
  <si>
    <t>CLM1835-0128</t>
  </si>
  <si>
    <t>CLM1837-0272</t>
  </si>
  <si>
    <t>CLM1848-0282</t>
  </si>
  <si>
    <t>CLM1848-0283</t>
  </si>
  <si>
    <t>CLM1848-0285</t>
  </si>
  <si>
    <t>CLM1848-0286</t>
  </si>
  <si>
    <t>CLM1849-0347</t>
  </si>
  <si>
    <t>CLM1904-0248</t>
  </si>
  <si>
    <t>CLM1907-0290</t>
  </si>
  <si>
    <t>CLM1914-0280</t>
  </si>
  <si>
    <t>CLM1921-0227</t>
  </si>
  <si>
    <t>CLM1925-0270</t>
  </si>
  <si>
    <t>CLM1939-0237</t>
  </si>
  <si>
    <t>CLM1942-0272</t>
  </si>
  <si>
    <t>CLM1942-0273</t>
  </si>
  <si>
    <t>CLM1943-0356</t>
  </si>
  <si>
    <t>W1710185</t>
  </si>
  <si>
    <t>W1712182</t>
  </si>
  <si>
    <t>W1720187</t>
  </si>
  <si>
    <t>W1727176</t>
  </si>
  <si>
    <t>W1738170</t>
  </si>
  <si>
    <t>W1739167</t>
  </si>
  <si>
    <t>W1739185</t>
  </si>
  <si>
    <t>W1741206</t>
  </si>
  <si>
    <t>W1802261</t>
  </si>
  <si>
    <t>W1804201</t>
  </si>
  <si>
    <t>W1805228</t>
  </si>
  <si>
    <t>W1815237</t>
  </si>
  <si>
    <t>W1816242</t>
  </si>
  <si>
    <t>W1816243</t>
  </si>
  <si>
    <t>W1817220</t>
  </si>
  <si>
    <t>W1820193</t>
  </si>
  <si>
    <t>W1828202</t>
  </si>
  <si>
    <t>W1835128</t>
  </si>
  <si>
    <t>W1837272</t>
  </si>
  <si>
    <t>W1840226</t>
  </si>
  <si>
    <t>W1847212</t>
  </si>
  <si>
    <t>W1848282</t>
  </si>
  <si>
    <t>W1848283</t>
  </si>
  <si>
    <t>W1848285</t>
  </si>
  <si>
    <t>W1848286</t>
  </si>
  <si>
    <t>W1849325</t>
  </si>
  <si>
    <t>W1849347</t>
  </si>
  <si>
    <t>W1851249</t>
  </si>
  <si>
    <t>W1902340</t>
  </si>
  <si>
    <t>W1904248</t>
  </si>
  <si>
    <t>W1907290</t>
  </si>
  <si>
    <t>W1914280</t>
  </si>
  <si>
    <t>W1921227</t>
  </si>
  <si>
    <t>W1925270</t>
  </si>
  <si>
    <t>W1935162</t>
  </si>
  <si>
    <t>W1939237</t>
  </si>
  <si>
    <t>W1940270</t>
  </si>
  <si>
    <t>W1942272</t>
  </si>
  <si>
    <t>W1942273</t>
  </si>
  <si>
    <t>W1943356</t>
  </si>
  <si>
    <t>W1811232</t>
  </si>
  <si>
    <t>W1820224</t>
  </si>
  <si>
    <t>W1812211</t>
  </si>
  <si>
    <t>776445-00D/000458</t>
  </si>
  <si>
    <t>počet baterií</t>
  </si>
  <si>
    <t>náklady (Kč)</t>
  </si>
  <si>
    <t>náklady 1 baterie</t>
  </si>
  <si>
    <t>Rok</t>
  </si>
  <si>
    <t>2018+2019</t>
  </si>
  <si>
    <t>yes - 774100-00F/000152</t>
  </si>
  <si>
    <t>yes - 000797</t>
  </si>
  <si>
    <t>776445-00D/000144</t>
  </si>
  <si>
    <t>CLM1947-0298</t>
  </si>
  <si>
    <t>CLM1947-0299</t>
  </si>
  <si>
    <t>CLM1947-0300</t>
  </si>
  <si>
    <t>CLM1947-0301</t>
  </si>
  <si>
    <t>CLM1947-0303</t>
  </si>
  <si>
    <t>CLM1947-0304</t>
  </si>
  <si>
    <t>CLM1947-0305</t>
  </si>
  <si>
    <t>CLM1947-0306</t>
  </si>
  <si>
    <t>CLM1947-0307</t>
  </si>
  <si>
    <t xml:space="preserve">CLM1947-0308 </t>
  </si>
  <si>
    <t>CLM1947-0309</t>
  </si>
  <si>
    <t>CLM1947-0310</t>
  </si>
  <si>
    <t>CLM1947-0311</t>
  </si>
  <si>
    <t>CLM1947-0312</t>
  </si>
  <si>
    <t>CLM1947-0313</t>
  </si>
  <si>
    <t>CLM1948-0294</t>
  </si>
  <si>
    <t>CLM1948-0295</t>
  </si>
  <si>
    <t>Cable set and power module defective</t>
  </si>
  <si>
    <t xml:space="preserve">CLM1948-0324 </t>
  </si>
  <si>
    <t>Stawinski - Still Germany</t>
  </si>
  <si>
    <t xml:space="preserve">CLM1949-0360 </t>
  </si>
  <si>
    <t>Specht - Still GER</t>
  </si>
  <si>
    <t xml:space="preserve">CLM1950-0269 </t>
  </si>
  <si>
    <t xml:space="preserve">Esnault - Cenon Fr </t>
  </si>
  <si>
    <t xml:space="preserve">CLM1950-0278 </t>
  </si>
  <si>
    <t>CLM1946-0319</t>
  </si>
  <si>
    <t>Claimed battery 773 477-01C; A1 Step 1. Not possible to repair. Replacement agreed by JB Becu-Metailler</t>
  </si>
  <si>
    <t>A1 Step 1 battery disassembled, not possible to repair</t>
  </si>
  <si>
    <t>není  - podle mě je v STILL Manheim/Frankfurt. Našla se.</t>
  </si>
  <si>
    <t xml:space="preserve">CLM1950-0282 </t>
  </si>
  <si>
    <t>Closed in aftersales. We have to pay.</t>
  </si>
  <si>
    <t xml:space="preserve">CLM1943-0359 </t>
  </si>
  <si>
    <t>Moeberg -  Still Denmark</t>
  </si>
  <si>
    <t>Battery deos not work</t>
  </si>
  <si>
    <t xml:space="preserve">CLM1952-0098 </t>
  </si>
  <si>
    <t>Not possible to switch ON the battery</t>
  </si>
  <si>
    <t>776445-00D/000156</t>
  </si>
  <si>
    <t>Faulty harness, replacement sent to customer.</t>
  </si>
  <si>
    <t>Cenon ordered A2, but received A1 by our mistake</t>
  </si>
  <si>
    <t>We remove A1 from Cenon and send there A2</t>
  </si>
  <si>
    <t>New harness to be sent (1 Italy, 1 Spain)</t>
  </si>
  <si>
    <t xml:space="preserve">CLM2002-0375 </t>
  </si>
  <si>
    <t>CSH-5007 / 61620819 - 115°C as temperature max read by the BMS</t>
  </si>
  <si>
    <t>Transportation from customer to Ferak</t>
  </si>
  <si>
    <t>Požádáno o dopravu do Feraku 13.12.2019, došla 9.1.2020.</t>
  </si>
  <si>
    <t>776445-00D/000387</t>
  </si>
  <si>
    <t>776445-00D/000365</t>
  </si>
  <si>
    <t>776445-00D/000381</t>
  </si>
  <si>
    <t>776445-00D/000389</t>
  </si>
  <si>
    <t>776445-00D/000397</t>
  </si>
  <si>
    <t>776445-00D/000392</t>
  </si>
  <si>
    <t>776445-00D/000386</t>
  </si>
  <si>
    <t>776445-00D/000394</t>
  </si>
  <si>
    <t>776445-00D/000371</t>
  </si>
  <si>
    <t>776445-00D/000339</t>
  </si>
  <si>
    <t>776445-00D/000385</t>
  </si>
  <si>
    <t>776445-00D/000373</t>
  </si>
  <si>
    <t xml:space="preserve">CLM2003-0355 </t>
  </si>
  <si>
    <t xml:space="preserve">CLM2003-0362 </t>
  </si>
  <si>
    <t xml:space="preserve">CLM2003-0363 </t>
  </si>
  <si>
    <t>Flores - Still Spain</t>
  </si>
  <si>
    <t>BMU/powerbox harness – PN831332 – artikl 60-0831332 poslat</t>
  </si>
  <si>
    <t>Battery switches off from time to time.</t>
  </si>
  <si>
    <t>Customer will change harness and confirm satisfaction. Confirmed on 16.1.2020.</t>
  </si>
  <si>
    <t>CLM1935-0162; Croatia Closed</t>
  </si>
  <si>
    <t>CLM1940-0270; Bulharsko, closed</t>
  </si>
  <si>
    <t>69-0774272-31B BMS required</t>
  </si>
  <si>
    <t xml:space="preserve">CLM2004-0312 </t>
  </si>
  <si>
    <t>CLM2003-0370</t>
  </si>
  <si>
    <t>Trog</t>
  </si>
  <si>
    <t>69-0831452</t>
  </si>
  <si>
    <t>Trog T55 required, delivered Trog54</t>
  </si>
  <si>
    <t>When trying to extend the switch-off time, the battery ran out and could not be switched on again</t>
  </si>
  <si>
    <t>776445-00D/000105</t>
  </si>
  <si>
    <t>776445-00D/000108</t>
  </si>
  <si>
    <t>CLM1942-0272 - Nardi Vicenza, closed</t>
  </si>
  <si>
    <t>repaired, closed v AS</t>
  </si>
  <si>
    <t>Bid for repair sent on 8.1.2020. Repaired on 30.1.2020.</t>
  </si>
  <si>
    <t>Required replacement battery, which was sent.</t>
  </si>
  <si>
    <t>Customer received repaired battery on 29.01.2020</t>
  </si>
  <si>
    <t>Customer received, confirmed on 31/01/2020.</t>
  </si>
  <si>
    <t>Repaired on 31.1.2020</t>
  </si>
  <si>
    <t xml:space="preserve">CLM2005-0342 </t>
  </si>
  <si>
    <t xml:space="preserve">Battery can not be switched on </t>
  </si>
  <si>
    <t xml:space="preserve">CLM2005-0343 </t>
  </si>
  <si>
    <t>BMS replaced</t>
  </si>
  <si>
    <t xml:space="preserve">CLM2005-0344 </t>
  </si>
  <si>
    <t>Contactor replaced.</t>
  </si>
  <si>
    <t xml:space="preserve">CLM2005-0346 </t>
  </si>
  <si>
    <t>Box switch replaced.</t>
  </si>
  <si>
    <t xml:space="preserve">CLM2005-0347 </t>
  </si>
  <si>
    <t xml:space="preserve">CLM2005-0348 </t>
  </si>
  <si>
    <t>Error occures again.</t>
  </si>
  <si>
    <t xml:space="preserve">CLM2006-0287 </t>
  </si>
  <si>
    <t>Battery without function</t>
  </si>
  <si>
    <t>Replacement sn0980 received back on 10/02/2020.</t>
  </si>
  <si>
    <t>We will send a credit note.</t>
  </si>
  <si>
    <t>Opravenou baterii posíláme zpět.</t>
  </si>
  <si>
    <t xml:space="preserve">CLM2006-0295 </t>
  </si>
  <si>
    <t>Module voltage U = 5.73V</t>
  </si>
  <si>
    <t xml:space="preserve">CLM2006-0297 </t>
  </si>
  <si>
    <t>The battery does not switch on. Identical with CLM2003-0355.</t>
  </si>
  <si>
    <t xml:space="preserve">CLM2007-0336 </t>
  </si>
  <si>
    <t>New harness required</t>
  </si>
  <si>
    <t>CLM1942-0273 - Milano, closed</t>
  </si>
  <si>
    <t>776445-00D/000078</t>
  </si>
  <si>
    <t>776445-00D/000148</t>
  </si>
  <si>
    <t>Customer made the byttery functional by himself.</t>
  </si>
  <si>
    <t>Harness received by customer, asked one more-sent by return.</t>
  </si>
  <si>
    <t>Claim not accepted</t>
  </si>
  <si>
    <t xml:space="preserve">CLM2008-0322 </t>
  </si>
  <si>
    <t>Repair required, order received, out of warranty</t>
  </si>
  <si>
    <t xml:space="preserve">CLM2008-0325 </t>
  </si>
  <si>
    <t>No communacation with the BMS from the battery SAFT. Replacing of the BMS and teaching the shunt values .</t>
  </si>
  <si>
    <t xml:space="preserve">CLM2008-0326 </t>
  </si>
  <si>
    <t>The lithium battery does not connect when pressing  the power button.</t>
  </si>
  <si>
    <t xml:space="preserve">CLM2008-0327 </t>
  </si>
  <si>
    <t>Missing the 12V comunication CAN BOX on the diagnostic plug of the battery.</t>
  </si>
  <si>
    <t xml:space="preserve">CLM2008-0328 </t>
  </si>
  <si>
    <t xml:space="preserve">Battery can not be switched on. No diagnosis possible. </t>
  </si>
  <si>
    <t xml:space="preserve">CLM2008-0329 </t>
  </si>
  <si>
    <t>KION battery safe, error codes: 212 / 214 / 217 - BMS faulty.</t>
  </si>
  <si>
    <t xml:space="preserve">CLM2008-0330 </t>
  </si>
  <si>
    <t>The battery B1 Li-ION switch of during a drive truck.</t>
  </si>
  <si>
    <t xml:space="preserve">CLM2008-0333 </t>
  </si>
  <si>
    <t>The battery cannot be switched on on the vehicle</t>
  </si>
  <si>
    <t xml:space="preserve">CLM2008-0334 </t>
  </si>
  <si>
    <t>Claim not accepted.</t>
  </si>
  <si>
    <t>Claim accepted</t>
  </si>
  <si>
    <t>Claim is accepted</t>
  </si>
  <si>
    <t xml:space="preserve"> A1 battery is not working.</t>
  </si>
  <si>
    <t xml:space="preserve">CLM2009-0308 </t>
  </si>
  <si>
    <t>Need new harness 831332 for repair.</t>
  </si>
  <si>
    <t xml:space="preserve">CLM2009-0309 </t>
  </si>
  <si>
    <t>While driving the batterie stops.</t>
  </si>
  <si>
    <t xml:space="preserve">CLM2009-0338 </t>
  </si>
  <si>
    <t xml:space="preserve">The BMS control is not function. It’s the same problem of the battery 2494. </t>
  </si>
  <si>
    <t>Janse Rien - Still Netherland</t>
  </si>
  <si>
    <t>Replacement batteries received back on 28.2.2020.</t>
  </si>
  <si>
    <t xml:space="preserve">CLM2002-0387 </t>
  </si>
  <si>
    <t xml:space="preserve">CLM2010-0321 </t>
  </si>
  <si>
    <t>2 A1 batteries to be repaired out of warranty. Doubled with CLM2010-003 Normea</t>
  </si>
  <si>
    <t xml:space="preserve">CLM2010-0332 </t>
  </si>
  <si>
    <t>Battery out of service</t>
  </si>
  <si>
    <t>We will send new harness.</t>
  </si>
  <si>
    <t>A1step1. Battery back to Ferak for analysis</t>
  </si>
  <si>
    <t>Offer 1796 euro accepted.</t>
  </si>
  <si>
    <t>new battery</t>
  </si>
  <si>
    <t xml:space="preserve">CLM2010-0340 </t>
  </si>
  <si>
    <t>Battery out of service at Cenon. To be replaced asap</t>
  </si>
  <si>
    <t xml:space="preserve">CLM2011-0291 </t>
  </si>
  <si>
    <t>BMS defective</t>
  </si>
  <si>
    <t xml:space="preserve">CLM2011-0293 </t>
  </si>
  <si>
    <t>Battery completely OFF.</t>
  </si>
  <si>
    <t xml:space="preserve">CLM2011-0295 </t>
  </si>
  <si>
    <t xml:space="preserve">CLM2011-0296 </t>
  </si>
  <si>
    <t>Not correct socket at Cenon</t>
  </si>
  <si>
    <t>Diagnostic plug in Cenon - offer for repair</t>
  </si>
  <si>
    <t>CLM2011-0001; Island</t>
  </si>
  <si>
    <t>776445-00D/000205</t>
  </si>
  <si>
    <t xml:space="preserve">CLM2011-0304 </t>
  </si>
  <si>
    <t>Battery switches OFF after any operation</t>
  </si>
  <si>
    <t>Replacement battery sn2290 returned on 12/03/2020</t>
  </si>
  <si>
    <t>Replacement battery sn2286 returned on 12/03/2020</t>
  </si>
  <si>
    <t xml:space="preserve">CLM2011-0319 </t>
  </si>
  <si>
    <t>Fast discharge, switch off after several tries</t>
  </si>
  <si>
    <t>Repaired battery delivered on 26.3.2020.</t>
  </si>
  <si>
    <t>Replacements775369-00G/0634 and 774166-00E/0208</t>
  </si>
  <si>
    <t>Invoiced</t>
  </si>
  <si>
    <t xml:space="preserve">CLM2012-0327 </t>
  </si>
  <si>
    <t>Impossible to switch ON the battery</t>
  </si>
  <si>
    <t xml:space="preserve">CLM2012-0328 </t>
  </si>
  <si>
    <t xml:space="preserve">CLM2013-0287 </t>
  </si>
  <si>
    <t>Lauber Kion Stribro-CZE</t>
  </si>
  <si>
    <t xml:space="preserve">CLM2013-0297 </t>
  </si>
  <si>
    <t>Dogariu-Still RO</t>
  </si>
  <si>
    <t>The battery didn't charge</t>
  </si>
  <si>
    <t>BMS returned on 1.4.2020</t>
  </si>
  <si>
    <t xml:space="preserve">CLM2014-0324 </t>
  </si>
  <si>
    <t xml:space="preserve">Battery is not reponding with on/off button </t>
  </si>
  <si>
    <t xml:space="preserve">CLM2014-0326 </t>
  </si>
  <si>
    <t>Completely out of service now</t>
  </si>
  <si>
    <t>Credit note</t>
  </si>
  <si>
    <t>Credit note.</t>
  </si>
  <si>
    <t>Ordered new battery, repaired battery we keep and sell.</t>
  </si>
  <si>
    <t>Battery doesnt work</t>
  </si>
  <si>
    <t>Customer received BMS,  installation successful. Faulty BMS for analysis done.</t>
  </si>
  <si>
    <t>776445-00D/000215</t>
  </si>
  <si>
    <t>CLM2016-0296</t>
  </si>
  <si>
    <t>Errors 200 and 209</t>
  </si>
  <si>
    <t>Customer received new battery, sent on 02/04/2020.</t>
  </si>
  <si>
    <t xml:space="preserve">CLM2017-0271 </t>
  </si>
  <si>
    <t>Imposible to switch on.</t>
  </si>
  <si>
    <t xml:space="preserve">CLM2017-0295 </t>
  </si>
  <si>
    <t>New battery dispatched on 22.4.2020.</t>
  </si>
  <si>
    <t xml:space="preserve">CLM2018-0224 </t>
  </si>
  <si>
    <t>yes, sn0814</t>
  </si>
  <si>
    <t xml:space="preserve">CLM2018-0249 </t>
  </si>
  <si>
    <t>Error 2016 and 217</t>
  </si>
  <si>
    <t xml:space="preserve">CLM2019-0224 </t>
  </si>
  <si>
    <t>sn3135</t>
  </si>
  <si>
    <t>Claimed battery to be repaired and sold again</t>
  </si>
  <si>
    <t>Offer for repair sent, accepted by customer. Module exchange. Repaired battery sent on 28.4.2020.</t>
  </si>
  <si>
    <t>Offer for 446,76 euro, invoiced.</t>
  </si>
  <si>
    <t xml:space="preserve">CLM2019-0226 </t>
  </si>
  <si>
    <t>Frequent stops</t>
  </si>
  <si>
    <t xml:space="preserve">CLM1942-0279 </t>
  </si>
  <si>
    <t>Not possoble to switch on</t>
  </si>
  <si>
    <t xml:space="preserve">CLM2019-0234 </t>
  </si>
  <si>
    <t>CLM2019-0001</t>
  </si>
  <si>
    <t>3 parts defective. Normea</t>
  </si>
  <si>
    <t>Debit note payed</t>
  </si>
  <si>
    <t>Credit note to Fenwick payed</t>
  </si>
  <si>
    <t>Repaired by L.Goudeau</t>
  </si>
  <si>
    <t>Sn797 vyzvednuta 7.5.2020, dorazila 12.5.2020.</t>
  </si>
  <si>
    <t>CLM2020-0002</t>
  </si>
  <si>
    <t xml:space="preserve">CLM2020-0291 </t>
  </si>
  <si>
    <t xml:space="preserve">CLM2020-0302 </t>
  </si>
  <si>
    <t>Erorr 346</t>
  </si>
  <si>
    <t>Error 346</t>
  </si>
  <si>
    <t xml:space="preserve">CLM2019-0231 </t>
  </si>
  <si>
    <t>Wrong brand on 3 batteries</t>
  </si>
  <si>
    <t xml:space="preserve">CLM2020-0312 </t>
  </si>
  <si>
    <t>Penny-Still GB</t>
  </si>
  <si>
    <t>Wrong brand ID</t>
  </si>
  <si>
    <t xml:space="preserve">CLM2020-0314 </t>
  </si>
  <si>
    <t>Third socket sent on 14/05/2020.</t>
  </si>
  <si>
    <t>New BMS was sent on 14.5.2020.</t>
  </si>
  <si>
    <t>Cancelld by customer - charger fault.</t>
  </si>
  <si>
    <t>Cancelled by customer - charger fault</t>
  </si>
  <si>
    <t>CLM2020-0003</t>
  </si>
  <si>
    <t>CLM2020-0004</t>
  </si>
  <si>
    <t>CLM2020-0005</t>
  </si>
  <si>
    <t>CLM2020-0006</t>
  </si>
  <si>
    <t>Button On/OFF out of order</t>
  </si>
  <si>
    <t>New harness required to Spain</t>
  </si>
  <si>
    <t>New harness required to Italy</t>
  </si>
  <si>
    <t>New harness required to Netherland</t>
  </si>
  <si>
    <t>New harness required to Germany</t>
  </si>
  <si>
    <t>new harness sent on 13.5.2020.</t>
  </si>
  <si>
    <t>CLM2021-0001</t>
  </si>
  <si>
    <t xml:space="preserve">CLM2021-0287 </t>
  </si>
  <si>
    <t>NOK part</t>
  </si>
  <si>
    <t>776445-00E/002312</t>
  </si>
  <si>
    <t xml:space="preserve">CLM2021-0294 </t>
  </si>
  <si>
    <t>Push button repair</t>
  </si>
  <si>
    <t>COST</t>
  </si>
  <si>
    <t>electronics - BMS</t>
  </si>
  <si>
    <t>sw</t>
  </si>
  <si>
    <t>transportation</t>
  </si>
  <si>
    <t>delivery fault</t>
  </si>
  <si>
    <t>others</t>
  </si>
  <si>
    <t>not accept</t>
  </si>
  <si>
    <t>alert_010102018</t>
  </si>
  <si>
    <t>dessign issue rigid connections</t>
  </si>
  <si>
    <t>harness</t>
  </si>
  <si>
    <t>communication</t>
  </si>
  <si>
    <t>exchange of STEP1 battery</t>
  </si>
  <si>
    <t>request for repair</t>
  </si>
  <si>
    <t>request for recycling</t>
  </si>
  <si>
    <t>wrong tightened screw</t>
  </si>
  <si>
    <t>contactor</t>
  </si>
  <si>
    <t>busbar</t>
  </si>
  <si>
    <t>25.5.2020 sent 3 BMS with Still ID.</t>
  </si>
  <si>
    <t>New BMS sent on 15.5.2020. Battery is working well, confirmed on 26/05/2020</t>
  </si>
  <si>
    <t>Yes, sn2312</t>
  </si>
  <si>
    <t>New BMS sent on 28/05/2020.</t>
  </si>
  <si>
    <t>New harness sent on 12/03/2020+ new BMS later.</t>
  </si>
  <si>
    <t>Zasláno BMS 22.4.2020.</t>
  </si>
  <si>
    <t xml:space="preserve">CLM2021-0295 </t>
  </si>
  <si>
    <t>Battery switches OFF because of vibrations.</t>
  </si>
  <si>
    <t>yes, 0634 A1</t>
  </si>
  <si>
    <t>yes, 0208, A2</t>
  </si>
  <si>
    <t>yes, sn0170</t>
  </si>
  <si>
    <t>Battery sn1733 lost during transportation.</t>
  </si>
  <si>
    <t xml:space="preserve">CLM2023-0277 </t>
  </si>
  <si>
    <t xml:space="preserve">CLM2023-0278 </t>
  </si>
  <si>
    <t>New BMS sent, functionality confirmed.</t>
  </si>
  <si>
    <t>Sent contactor and BMS, functionality confirmed.</t>
  </si>
  <si>
    <t>Required new BMS with Still ID. Functionality confirmed. Claimed BMS must be sent back to factory.</t>
  </si>
  <si>
    <t>Faulty BMS received on 02/06/2020</t>
  </si>
  <si>
    <t xml:space="preserve">CLM2023-0281 </t>
  </si>
  <si>
    <t>Doubled with CLM2017-0271, therefore cancelled.</t>
  </si>
  <si>
    <t>Replaced by new battery.</t>
  </si>
  <si>
    <t>776445-00D/000393</t>
  </si>
  <si>
    <t>776445-00D/000390</t>
  </si>
  <si>
    <t>776445-00D/000357</t>
  </si>
  <si>
    <t>776445-00D/000379</t>
  </si>
  <si>
    <t>776445-00D/000401</t>
  </si>
  <si>
    <t>776445-00D/000368</t>
  </si>
  <si>
    <t>776445-00D/000347</t>
  </si>
  <si>
    <t>776445-00D/000364</t>
  </si>
  <si>
    <t>776445-00D/000380</t>
  </si>
  <si>
    <t>CLM2023-0001</t>
  </si>
  <si>
    <t>Wrong harness supplied</t>
  </si>
  <si>
    <t>CLM2023-0003</t>
  </si>
  <si>
    <t>Error codes</t>
  </si>
  <si>
    <t xml:space="preserve">CLM2023-0279 </t>
  </si>
  <si>
    <t xml:space="preserve">CLM2023-0286 </t>
  </si>
  <si>
    <t>After BMS reset works well</t>
  </si>
  <si>
    <t>Harness sent on 14.5.2020 and 8.6.2020</t>
  </si>
  <si>
    <t xml:space="preserve">CLM2024-0280 </t>
  </si>
  <si>
    <t xml:space="preserve">BMS not working. </t>
  </si>
  <si>
    <t>Erdmann-Still Berlin</t>
  </si>
  <si>
    <t xml:space="preserve">CLM2025-0289 </t>
  </si>
  <si>
    <t>Software</t>
  </si>
  <si>
    <t>CLM2025-0005</t>
  </si>
  <si>
    <t>CLM2025-0008</t>
  </si>
  <si>
    <t>BMS exchange</t>
  </si>
  <si>
    <t>New BMS delivered on 18.6.2020</t>
  </si>
  <si>
    <t>Laly-Still FR</t>
  </si>
  <si>
    <t>775369-30C</t>
  </si>
  <si>
    <t>2 batteries with BMS with neutral ID instead of Still</t>
  </si>
  <si>
    <t>776445-00D/000400</t>
  </si>
  <si>
    <t>776445-00D/000398</t>
  </si>
  <si>
    <t>776445-00D/000402</t>
  </si>
  <si>
    <t>776445-00D/000403</t>
  </si>
  <si>
    <t>New BMS sent on 18.6.2020.</t>
  </si>
  <si>
    <t>CLM2026-0001</t>
  </si>
  <si>
    <t>Warning 9 and 39</t>
  </si>
  <si>
    <t>CLM2026-0003</t>
  </si>
  <si>
    <t>Battini; Still Luzzara</t>
  </si>
  <si>
    <t>Damaged container caused by Luzzara</t>
  </si>
  <si>
    <t>Repair at Ferak</t>
  </si>
  <si>
    <t>CLM2026-0305</t>
  </si>
  <si>
    <t>Battery switches OFF during normal operation</t>
  </si>
  <si>
    <t>CLM2026-0005</t>
  </si>
  <si>
    <t>CLM2026-0006</t>
  </si>
  <si>
    <t>Overdischarged, request for paid repair</t>
  </si>
  <si>
    <t>We will send new BMS.</t>
  </si>
  <si>
    <t>Overdischarged, request for paid repair of 6 batteries</t>
  </si>
  <si>
    <t>CLM1914-0280; SPAIN Decathlon Getafe; closed</t>
  </si>
  <si>
    <t xml:space="preserve">CLM2026-0297 </t>
  </si>
  <si>
    <t>Module voltage = 6.98V</t>
  </si>
  <si>
    <t>We sent new BMS on 07/07/2020.</t>
  </si>
  <si>
    <t>New harness works fine, confirmed on 02/07/2020.</t>
  </si>
  <si>
    <t xml:space="preserve">CLM2027-0280 </t>
  </si>
  <si>
    <t>Bms is not working.</t>
  </si>
  <si>
    <t xml:space="preserve">CLM2027-0281 </t>
  </si>
  <si>
    <t>CLM2027-0282</t>
  </si>
  <si>
    <t>Battery voltage = 10.5V</t>
  </si>
  <si>
    <t>Odeslán kabel BMU</t>
  </si>
  <si>
    <t xml:space="preserve">CLM2028-0277 </t>
  </si>
  <si>
    <t>Engel - Still Germany</t>
  </si>
  <si>
    <t>Error T271</t>
  </si>
  <si>
    <t>CLM2028-0001</t>
  </si>
  <si>
    <t>Battery goes from nominal to safe mode and then again to nominal mode</t>
  </si>
  <si>
    <t>CLM2028-0281</t>
  </si>
  <si>
    <t xml:space="preserve">CLM2028-0283 </t>
  </si>
  <si>
    <t>774272-31</t>
  </si>
  <si>
    <t>Request to purchase BMS and harness out of warranty</t>
  </si>
  <si>
    <t xml:space="preserve">CLM2028-0294 </t>
  </si>
  <si>
    <t>Error 167</t>
  </si>
  <si>
    <t>CLM2028-0003</t>
  </si>
  <si>
    <t xml:space="preserve">Stribrny; Still - CZE </t>
  </si>
  <si>
    <t>Error 221</t>
  </si>
  <si>
    <t>CLM2029-0001</t>
  </si>
  <si>
    <t>No communicATION, DIAGNOSTIC SOCKET.</t>
  </si>
  <si>
    <t xml:space="preserve">CLM2029-0242 </t>
  </si>
  <si>
    <t>Temperature fail code</t>
  </si>
  <si>
    <t>776445-00D/000032</t>
  </si>
  <si>
    <t>776445-00D/000033</t>
  </si>
  <si>
    <t xml:space="preserve">CLM2031-0277 </t>
  </si>
  <si>
    <t>BMS KO</t>
  </si>
  <si>
    <t>Dostali nové BMS</t>
  </si>
  <si>
    <t>Spain Madrid CLM1902-0340 closed</t>
  </si>
  <si>
    <t>CLM1943-0356 Piacenza, closed</t>
  </si>
  <si>
    <t>Sn0119 is a battery owned by customer</t>
  </si>
  <si>
    <t>Battery repaired.</t>
  </si>
  <si>
    <t>Repaired, invoiced.</t>
  </si>
  <si>
    <t>Customer received new BMS and harness. Faulty harness not received.</t>
  </si>
  <si>
    <t>Repaired, Still 250</t>
  </si>
  <si>
    <t>CLM2033-0022</t>
  </si>
  <si>
    <t>CLM2033-0001</t>
  </si>
  <si>
    <t>Still Slovakia</t>
  </si>
  <si>
    <t>Repair paid by customer</t>
  </si>
  <si>
    <t>The battery doesnt start</t>
  </si>
  <si>
    <t>We sent harness</t>
  </si>
  <si>
    <t>2 new BMS sent in 06/2020. 8D communicated.</t>
  </si>
  <si>
    <t>Sent new BMS</t>
  </si>
  <si>
    <t>CLM2033-0023</t>
  </si>
  <si>
    <t>Restartovali baterii a vše je OK.</t>
  </si>
  <si>
    <t>Fakturu zaplatili.</t>
  </si>
  <si>
    <t>CLM2001-0134  OMC SRL Vicenza; closed</t>
  </si>
  <si>
    <t>A1step1 recycled.</t>
  </si>
  <si>
    <t xml:space="preserve">CLM2033-0181 </t>
  </si>
  <si>
    <t>Short circuit</t>
  </si>
  <si>
    <t>1.6.2020sent new harness and BMS. Flat rate 200euro paid.</t>
  </si>
  <si>
    <t>Harnesses sent.</t>
  </si>
  <si>
    <t>CLM2034-0006</t>
  </si>
  <si>
    <t>Not possible to switch on</t>
  </si>
  <si>
    <t>12.8.2020 jsme odeslali opravenou baterii.</t>
  </si>
  <si>
    <t>Repaired batteries shipped on 12/08/2020</t>
  </si>
  <si>
    <t>CLM2034-0003</t>
  </si>
  <si>
    <t>CLM2034-0004</t>
  </si>
  <si>
    <t>Englert, Linde GER</t>
  </si>
  <si>
    <t>New BMS solved situation</t>
  </si>
  <si>
    <t>CLM2034-0005</t>
  </si>
  <si>
    <t>Button ON/ OFF not functional</t>
  </si>
  <si>
    <t>Poslali jsme jim harness.</t>
  </si>
  <si>
    <t>Replacement battery sn 0170 returned to Ferak.</t>
  </si>
  <si>
    <t>Požadavek na odeslání opravené baterie 31.8.2020</t>
  </si>
  <si>
    <t>CLM2035-0010</t>
  </si>
  <si>
    <t>Faulty BMS</t>
  </si>
  <si>
    <t>Objednáno nové BMS k poslání</t>
  </si>
  <si>
    <t>CLM2015-0003; Germany; closed</t>
  </si>
  <si>
    <t>sn6326 se vrátila, můžeme po opravě prodat</t>
  </si>
  <si>
    <t>Cenon nám vrátil A2, sn3349 a my jsme jim poslali novou baterii.</t>
  </si>
  <si>
    <t>Objedenáno nové BMS, odešlo 1.9.2020</t>
  </si>
  <si>
    <t>Požadavek na odeslání opravené baterie 31.8.2020, odesíláme 2.9.2020</t>
  </si>
  <si>
    <t>CLM2035-0012</t>
  </si>
  <si>
    <t>CLM2035-0013</t>
  </si>
  <si>
    <t>CLM2035-0014</t>
  </si>
  <si>
    <t>CLM2035-0015</t>
  </si>
  <si>
    <t>CLM2036-0001</t>
  </si>
  <si>
    <t>CLM2035-0008</t>
  </si>
  <si>
    <t>CLM2035-0009</t>
  </si>
  <si>
    <t>Repair of diagnostic connector</t>
  </si>
  <si>
    <t>CLM2036-0003</t>
  </si>
  <si>
    <t>overdischarging - not accepted</t>
  </si>
  <si>
    <t>communication (DC/DC converter at BMU card included)</t>
  </si>
  <si>
    <t>Defect BMS</t>
  </si>
  <si>
    <t>Analysis was not done - not received</t>
  </si>
  <si>
    <t>DC/DC converter</t>
  </si>
  <si>
    <t>BMS -reconnection</t>
  </si>
  <si>
    <t>SMU wrong</t>
  </si>
  <si>
    <t>BMU current measurement</t>
  </si>
  <si>
    <t>Fuse blown</t>
  </si>
  <si>
    <t>Precharge  failure</t>
  </si>
  <si>
    <t>Missing fuses - falled out</t>
  </si>
  <si>
    <t>low uC power supply - sporadic failure at customer</t>
  </si>
  <si>
    <t>No defined yet</t>
  </si>
  <si>
    <t>Inrush contactor current -broken fuse</t>
  </si>
  <si>
    <t>Poslat harnes a BMS, odešlo 8.9.2020</t>
  </si>
  <si>
    <t>New harness sent on 11/09/2020.</t>
  </si>
  <si>
    <t>Line</t>
  </si>
  <si>
    <t>Saft4U number</t>
  </si>
  <si>
    <t>Customer claim</t>
  </si>
  <si>
    <t xml:space="preserve">Battery </t>
  </si>
  <si>
    <t>Aftersales number</t>
  </si>
  <si>
    <t>number</t>
  </si>
  <si>
    <t>No</t>
  </si>
  <si>
    <t>CLM1615-0150</t>
  </si>
  <si>
    <t>CLM2036-0005</t>
  </si>
  <si>
    <t>CLM1641-0146</t>
  </si>
  <si>
    <t>CLM2036-0006</t>
  </si>
  <si>
    <t>CLM1648-2010</t>
  </si>
  <si>
    <t>CLM2036-0007</t>
  </si>
  <si>
    <t>CLM2036-0008</t>
  </si>
  <si>
    <t>not found</t>
  </si>
  <si>
    <t>CLM1716-0200</t>
  </si>
  <si>
    <t>CLM2036-0009</t>
  </si>
  <si>
    <t>CLM1735-0112</t>
  </si>
  <si>
    <t>CLM2036-0010</t>
  </si>
  <si>
    <t>CLM1804-0201; CLM1805-0228</t>
  </si>
  <si>
    <t>CLM2036-0011</t>
  </si>
  <si>
    <t>CLM2036-0012</t>
  </si>
  <si>
    <t>CLM2036-0013</t>
  </si>
  <si>
    <t>CLM2036-0014</t>
  </si>
  <si>
    <t>CLM2036-0015</t>
  </si>
  <si>
    <t>CLM2036-0016</t>
  </si>
  <si>
    <t>CLM2036-0017</t>
  </si>
  <si>
    <t>CLM2036-0018</t>
  </si>
  <si>
    <t>CLM2036-0020</t>
  </si>
  <si>
    <t>CLM2036-0021</t>
  </si>
  <si>
    <t>CLM2036-0022</t>
  </si>
  <si>
    <t>CLM2036-0023</t>
  </si>
  <si>
    <t>CLM2036-0024</t>
  </si>
  <si>
    <t>CLM2036-0025</t>
  </si>
  <si>
    <t>CLM2036-0026</t>
  </si>
  <si>
    <t>CLM2036-0027</t>
  </si>
  <si>
    <t>CLM2036-0028</t>
  </si>
  <si>
    <t>CLM2001-0134</t>
  </si>
  <si>
    <t>CLM2036-0029</t>
  </si>
  <si>
    <t>CLM2005-0336</t>
  </si>
  <si>
    <t>CLM2036-0030</t>
  </si>
  <si>
    <t>CLM2015-0003</t>
  </si>
  <si>
    <t>CLM2036-0031</t>
  </si>
  <si>
    <t>CLM2036-0032</t>
  </si>
  <si>
    <t>CLM2036-0033</t>
  </si>
  <si>
    <t>CLM2036-0034</t>
  </si>
  <si>
    <t>CLM2036-0035</t>
  </si>
  <si>
    <t>CLM2036-0036</t>
  </si>
  <si>
    <t>CLM2036-0037</t>
  </si>
  <si>
    <t>CLM2036-0038</t>
  </si>
  <si>
    <t>CLM2036-0042</t>
  </si>
  <si>
    <t>CLM2036-0043</t>
  </si>
  <si>
    <t>CLM2036-0044</t>
  </si>
  <si>
    <t>CLM2036-0045</t>
  </si>
  <si>
    <t>CLM2036-0046</t>
  </si>
  <si>
    <t>CLM2036-0047</t>
  </si>
  <si>
    <t>CLM2037-0008</t>
  </si>
  <si>
    <t>CLM2037-0009</t>
  </si>
  <si>
    <t>CLM2037-0010</t>
  </si>
  <si>
    <t>CLM2038-0003</t>
  </si>
  <si>
    <t>The battery does not take a charge</t>
  </si>
  <si>
    <t>We send new BMS.</t>
  </si>
  <si>
    <t>CLM2038-0004</t>
  </si>
  <si>
    <t>Burned harness</t>
  </si>
  <si>
    <t>We sent new BMS box on 17/09/2020</t>
  </si>
  <si>
    <t>Repair. Offer sent on 15/05/2020, fakturováno.</t>
  </si>
  <si>
    <t>Solved under CLM2009-0388</t>
  </si>
  <si>
    <t>Diagnostic connector fault</t>
  </si>
  <si>
    <t>CLM2039-0006</t>
  </si>
  <si>
    <t>naše náhradní baterie, zůstává ve Feraku</t>
  </si>
  <si>
    <t>24.9.</t>
  </si>
  <si>
    <t>CLM2039-0279</t>
  </si>
  <si>
    <t>Battery does not turn on</t>
  </si>
  <si>
    <t>CLM2036-0253</t>
  </si>
  <si>
    <t>CLM2036-0257</t>
  </si>
  <si>
    <t>Battery turned off when connected to truck</t>
  </si>
  <si>
    <t>Repaired.</t>
  </si>
  <si>
    <t>CLM2039-0286</t>
  </si>
  <si>
    <t>Defective BMS</t>
  </si>
  <si>
    <t>CLM2040-0003</t>
  </si>
  <si>
    <t>CLM2040-0011</t>
  </si>
  <si>
    <t>No driving after fully charged battery</t>
  </si>
  <si>
    <t>CLM2040-0314</t>
  </si>
  <si>
    <t>CLM2040-0014</t>
  </si>
  <si>
    <t>Burned battery</t>
  </si>
  <si>
    <t>776445-00D/000062</t>
  </si>
  <si>
    <t>push button</t>
  </si>
  <si>
    <t>diagnostic harness</t>
  </si>
  <si>
    <t>fuse</t>
  </si>
  <si>
    <t>Kion dostal novou baterii. Reklamovanou vrátil, dá se znova prodat. Chybí kostka</t>
  </si>
  <si>
    <t>diagnostic connector</t>
  </si>
  <si>
    <t>Louis confirmed repaired battery. Defective parts will return to us. (defect cable)</t>
  </si>
  <si>
    <t>bad crimping</t>
  </si>
  <si>
    <t>CLM2041-0035</t>
  </si>
  <si>
    <t>Button ON/OFF not working</t>
  </si>
  <si>
    <t>CLM2041-0018</t>
  </si>
  <si>
    <t>Tested with burned battery</t>
  </si>
  <si>
    <t>Kendy</t>
  </si>
  <si>
    <t>overdischarging -accepted</t>
  </si>
  <si>
    <t>60-0831332</t>
  </si>
  <si>
    <t>Harnes SMU B1</t>
  </si>
  <si>
    <t>SMU harness</t>
  </si>
  <si>
    <t>Current sensor- BMU harness</t>
  </si>
  <si>
    <t>60-000581</t>
  </si>
  <si>
    <t>yes, sn2312</t>
  </si>
  <si>
    <t>Identical with CLM2019-0234</t>
  </si>
  <si>
    <t>No reaction from customer. Mr.Laly agrees with closing.</t>
  </si>
  <si>
    <t>We sent harness and BMS.</t>
  </si>
  <si>
    <t>CLM2041-0131</t>
  </si>
  <si>
    <t>Repaired on 09/10/2020</t>
  </si>
  <si>
    <t>776445-00D/000253</t>
  </si>
  <si>
    <t>776445-00D/000254</t>
  </si>
  <si>
    <t>776445-00D/000260</t>
  </si>
  <si>
    <t>776445-00D/000192</t>
  </si>
  <si>
    <t>776445-00D/000354</t>
  </si>
  <si>
    <t>776445-00D/000363</t>
  </si>
  <si>
    <t>776445-00D/000213</t>
  </si>
  <si>
    <t>CLM2023-0284; SPAIN; closed</t>
  </si>
  <si>
    <t>776445-00D/000031</t>
  </si>
  <si>
    <t>776445-00D/000228</t>
  </si>
  <si>
    <t>776445-00D/000218</t>
  </si>
  <si>
    <t>Pošleme nové BMS.</t>
  </si>
  <si>
    <t>Má víko z baterie sn119</t>
  </si>
  <si>
    <t>Supplied new harnesses.</t>
  </si>
  <si>
    <t>Oprava placená zákazníkem.</t>
  </si>
  <si>
    <t>CLM2042-0045</t>
  </si>
  <si>
    <t>Defective contactor</t>
  </si>
  <si>
    <t>CLM2042-0050</t>
  </si>
  <si>
    <t>CLM2042-0053</t>
  </si>
  <si>
    <t>CLM2042-0054</t>
  </si>
  <si>
    <t>CLM2042-0055</t>
  </si>
  <si>
    <t>CLM2042-0057</t>
  </si>
  <si>
    <t>CLM2042-0059</t>
  </si>
  <si>
    <t>776445-00D/000147</t>
  </si>
  <si>
    <t>Replacement battery not required</t>
  </si>
  <si>
    <t>CLM2042-0060</t>
  </si>
  <si>
    <t>Defective switch box</t>
  </si>
  <si>
    <t>CLM2042-0063</t>
  </si>
  <si>
    <t>CLM2042-0065</t>
  </si>
  <si>
    <t xml:space="preserve">774272-03D </t>
  </si>
  <si>
    <t>Impossible to switch on</t>
  </si>
  <si>
    <t>Battery does not work correctly</t>
  </si>
  <si>
    <t>Battery cannot be switched on</t>
  </si>
  <si>
    <t>CLM2042-0066</t>
  </si>
  <si>
    <t>CLM2042-0067</t>
  </si>
  <si>
    <t>CLM2042-0068</t>
  </si>
  <si>
    <t>Imposible to switch on</t>
  </si>
  <si>
    <t xml:space="preserve">No communication with the battery </t>
  </si>
  <si>
    <t>CLM2042-0069</t>
  </si>
  <si>
    <t>CLM2042-0070</t>
  </si>
  <si>
    <t>Line contactor is not activated</t>
  </si>
  <si>
    <t>CLM2042-0071</t>
  </si>
  <si>
    <t>CLM2042-0072</t>
  </si>
  <si>
    <t>CLM2042-0073</t>
  </si>
  <si>
    <t>CLM2042-0074</t>
  </si>
  <si>
    <t>CLM2042-0075</t>
  </si>
  <si>
    <t>CLM2042-0076</t>
  </si>
  <si>
    <t>CLM2042-0077</t>
  </si>
  <si>
    <t>CLM2042-0078</t>
  </si>
  <si>
    <t>CLM2042-0079</t>
  </si>
  <si>
    <t>CLM2042-0080</t>
  </si>
  <si>
    <t>Battery stop working</t>
  </si>
  <si>
    <t>Impossible communication with BMS</t>
  </si>
  <si>
    <t>Battery is not working-intermittent failure</t>
  </si>
  <si>
    <t>Analysis was not done</t>
  </si>
  <si>
    <t>CLM2043-0107</t>
  </si>
  <si>
    <t xml:space="preserve">Bad connection between shunt and BMS </t>
  </si>
  <si>
    <t>CLM2043-0065</t>
  </si>
  <si>
    <t>Button OFF/ON not functional</t>
  </si>
  <si>
    <t>CLM2043-0064</t>
  </si>
  <si>
    <t>We sent new battery on 23/10/2020. Faulty one we repair and sell.</t>
  </si>
  <si>
    <t>CLM2043-0389</t>
  </si>
  <si>
    <t>CLM2043-0384</t>
  </si>
  <si>
    <t>Contactor opens</t>
  </si>
  <si>
    <t>26.10.</t>
  </si>
  <si>
    <t>Accepted- goodwill</t>
  </si>
  <si>
    <t>BMU wrong</t>
  </si>
  <si>
    <t>Change BMU card-erased SMU var</t>
  </si>
  <si>
    <t>CLM2044-0075</t>
  </si>
  <si>
    <t>Battery does not start</t>
  </si>
  <si>
    <t>Na komunikaci přestali reagovat. Ukončeno.</t>
  </si>
  <si>
    <t>We sent new BMS.</t>
  </si>
  <si>
    <t>Debit note</t>
  </si>
  <si>
    <t>issued</t>
  </si>
  <si>
    <t>Oprava hrazená zákazníkem.</t>
  </si>
  <si>
    <t>Replaces CLM1825-0222</t>
  </si>
  <si>
    <t>Neuznaná reklamace diag.konektoru. Opraveno, fakturováno.</t>
  </si>
  <si>
    <t>Poslali jsme nové BMS</t>
  </si>
  <si>
    <t>Opraveno. Fakturováno.</t>
  </si>
  <si>
    <t>CLM2045-0084</t>
  </si>
  <si>
    <t>The cell modul has an undervoltage</t>
  </si>
  <si>
    <t>CLM2029-0006 Gruma Germany; closed</t>
  </si>
  <si>
    <t>Stáhnout do SAFT k analyze</t>
  </si>
  <si>
    <t>CLM2045-0095</t>
  </si>
  <si>
    <t>Battery has low voltage - 6,8V</t>
  </si>
  <si>
    <t>We sent new BMS on 10/11/2020</t>
  </si>
  <si>
    <t>776445-00E/005743</t>
  </si>
  <si>
    <t>776445-00D/000835</t>
  </si>
  <si>
    <t>Underdischarged by customer, scrapped</t>
  </si>
  <si>
    <t>CLM2047-0206</t>
  </si>
  <si>
    <t>Battery does not take the charge</t>
  </si>
  <si>
    <t>CLM2047-0228</t>
  </si>
  <si>
    <t>The battery doesn´t start-claim not accepted</t>
  </si>
  <si>
    <t>The battery stop working-claim not accepted</t>
  </si>
  <si>
    <t>CLM2043-0395</t>
  </si>
  <si>
    <t>CLM2005-0336 Palmanova; closed</t>
  </si>
  <si>
    <t>Contactor accepted</t>
  </si>
  <si>
    <t>harness accepted</t>
  </si>
  <si>
    <t>Pushbutton,Contactor,BMS not accepted</t>
  </si>
  <si>
    <t>BMS accepted</t>
  </si>
  <si>
    <t>We sent new BMS on 16/11/2020.</t>
  </si>
  <si>
    <t>CLM2049-0011</t>
  </si>
  <si>
    <t>Undervoltage - 6,74V</t>
  </si>
  <si>
    <t>CLM2049-0022</t>
  </si>
  <si>
    <t>Alarm 36 activated</t>
  </si>
  <si>
    <t>CLM2049-0019</t>
  </si>
  <si>
    <t>Delebecque-Fenwick Linde</t>
  </si>
  <si>
    <t>Not accepted</t>
  </si>
  <si>
    <t>CLM2049-0025</t>
  </si>
  <si>
    <t>Problem of the diagnostic socket communication</t>
  </si>
  <si>
    <t>Objednáno nové BMS k poslání. Odesláno.</t>
  </si>
  <si>
    <t>Broken diag. plug</t>
  </si>
  <si>
    <t xml:space="preserve">Harness-not accepted, BMS accepted </t>
  </si>
  <si>
    <t>Debit note, strhnou si sami z platby 23.12.2020</t>
  </si>
  <si>
    <t>Debit note-strhnou si z platby 23.12.2020</t>
  </si>
  <si>
    <t>Change BMU harness to 831332-debit note</t>
  </si>
  <si>
    <t>Debit note-strhnou si z plateb 23.12.2020</t>
  </si>
  <si>
    <t>Contector not accepted
BMS accepted-debit note</t>
  </si>
  <si>
    <t>Debit note-strhnou si platby 23.12.2020</t>
  </si>
  <si>
    <t>776445-00D/000202</t>
  </si>
  <si>
    <t>776445-00D/000210</t>
  </si>
  <si>
    <t>776445-00D/000051</t>
  </si>
  <si>
    <t>New BMS didn´t help. Battery repaired at Ferak.</t>
  </si>
  <si>
    <t>776445-00E/000847</t>
  </si>
  <si>
    <t>776445-00E/000200</t>
  </si>
  <si>
    <t>CLM2050-0007, France</t>
  </si>
  <si>
    <t>776445-00D/000360</t>
  </si>
  <si>
    <t>yes, sn190</t>
  </si>
  <si>
    <t>BMS not accepted</t>
  </si>
  <si>
    <t>CLM2052-0005</t>
  </si>
  <si>
    <t>V Linde dali BMS B2 místo B1. Oprava přehráním SW.</t>
  </si>
  <si>
    <t>CLM2041-0005; Jungbluth, Germany; closed</t>
  </si>
  <si>
    <t>CLM2101-0003</t>
  </si>
  <si>
    <t>Battery doesn't start</t>
  </si>
  <si>
    <t>776445-00D/000305</t>
  </si>
  <si>
    <t>776445-00D/000351</t>
  </si>
  <si>
    <t>776445-00D/000391</t>
  </si>
  <si>
    <t>776445-00D/000367</t>
  </si>
  <si>
    <t>776445-00D/000369</t>
  </si>
  <si>
    <t>776445-00D/000377</t>
  </si>
  <si>
    <t>776445-00D/000378</t>
  </si>
  <si>
    <t>776445-00D/000278</t>
  </si>
  <si>
    <t>776445-00D/000320</t>
  </si>
  <si>
    <t>776445-00D/000322</t>
  </si>
  <si>
    <t>CLM2101-0014</t>
  </si>
  <si>
    <t xml:space="preserve">The defective battery </t>
  </si>
  <si>
    <t>Dostali novou baterii. Reklamovanou opravíme a prodáme. Navazuje nová reklamace CLM2101-0014.</t>
  </si>
  <si>
    <t>CLM2050-0017</t>
  </si>
  <si>
    <t>Wrong speed communication</t>
  </si>
  <si>
    <t>Cost</t>
  </si>
  <si>
    <t>In AS recorded battery sn295. But we received battery sn310. repaired rigid and changed harness.</t>
  </si>
  <si>
    <t>776445-00D/000310</t>
  </si>
  <si>
    <t>Write off</t>
  </si>
  <si>
    <t>CLM2104-0002, FOWLERWELCH - SPALDING, UK</t>
  </si>
  <si>
    <t>774100-00F/000323</t>
  </si>
  <si>
    <t>774100-00F/000324</t>
  </si>
  <si>
    <t>774100-00F/000330</t>
  </si>
  <si>
    <t>774100-00F/000382</t>
  </si>
  <si>
    <t>774100-00F/000384</t>
  </si>
  <si>
    <t>Replacement battery moved</t>
  </si>
  <si>
    <t>CLM2104-0028</t>
  </si>
  <si>
    <t>CLM2104-0036</t>
  </si>
  <si>
    <t>CLM2104-0038</t>
  </si>
  <si>
    <t>We recorded right speed in BMS from customer.</t>
  </si>
  <si>
    <t>CLM2105-0001</t>
  </si>
  <si>
    <t>Battery is not communicating</t>
  </si>
  <si>
    <t>776445-00D/000222</t>
  </si>
  <si>
    <t>776445-00D/000237</t>
  </si>
  <si>
    <t>776445-00D/000221</t>
  </si>
  <si>
    <t>776445-00D/000225</t>
  </si>
  <si>
    <t>776445-00D/000227</t>
  </si>
  <si>
    <t>776445-00D/000235</t>
  </si>
  <si>
    <t>CLM2105-0006</t>
  </si>
  <si>
    <t>CLM2105-0008</t>
  </si>
  <si>
    <t>BC status</t>
  </si>
  <si>
    <t>Rozebrane BMS, špatny držak pojistky</t>
  </si>
  <si>
    <t>We sent new battery 15/01/2021.</t>
  </si>
  <si>
    <t>776445-00D/002312</t>
  </si>
  <si>
    <t>CLM2106-0009</t>
  </si>
  <si>
    <t>CLM2106-0023</t>
  </si>
  <si>
    <t>Battery is not recognized by the truck.</t>
  </si>
  <si>
    <t>CLM2042-0039; Carelsa, Murcia, Spain; closed</t>
  </si>
  <si>
    <t>CLM2107-0025</t>
  </si>
  <si>
    <t>CLM2107-0026</t>
  </si>
  <si>
    <t>Fault code 209 // faillure  17</t>
  </si>
  <si>
    <t>Fault code 209 // faillure 1 &amp; 17</t>
  </si>
  <si>
    <t>We sent new battery 27/01/2021.</t>
  </si>
  <si>
    <t>CLM2107-0030</t>
  </si>
  <si>
    <t>Battery is disbalanced.</t>
  </si>
  <si>
    <t>used CLM2102-0002</t>
  </si>
  <si>
    <t>CLM2108-0024</t>
  </si>
  <si>
    <t>CLM2108-0025</t>
  </si>
  <si>
    <t>Replacement battery returned, repaired battery sent to customer.</t>
  </si>
  <si>
    <t>Pošleme nové BMS. Battery repaired at Ferak.</t>
  </si>
  <si>
    <t>yes, sn251,170,152</t>
  </si>
  <si>
    <t>CLM2008-0307 TRE P Carelli; closed</t>
  </si>
  <si>
    <t>closed</t>
  </si>
  <si>
    <t>Temporary battery sn279 returned.</t>
  </si>
  <si>
    <t>CLM2042-0032; Europastry, Madrid, Spain; closed</t>
  </si>
  <si>
    <t>CLM2042-0037 Picda, Valencia, Spain; closed</t>
  </si>
  <si>
    <t>CLM2042-0038; Delegacion, Valencia Spain; closed</t>
  </si>
  <si>
    <t>CLM2025-0009 JETSCHKE Germany; closed</t>
  </si>
  <si>
    <t>Waiting for debit note.</t>
  </si>
  <si>
    <t>SW</t>
  </si>
  <si>
    <t>wrong type of BMS</t>
  </si>
  <si>
    <t>Shunt calibration</t>
  </si>
  <si>
    <t>charging</t>
  </si>
  <si>
    <t>CLM2110-0056</t>
  </si>
  <si>
    <t>Lost values-analysis</t>
  </si>
  <si>
    <t>CLM2111-0005</t>
  </si>
  <si>
    <t>Battery in deep discharged</t>
  </si>
  <si>
    <t>CLM2111-0024</t>
  </si>
  <si>
    <t>CLM2042-0040; Frigo, Barcelona, Spain; closed</t>
  </si>
  <si>
    <t>CLM2042-0041; Frutas Antonio, Barcelona, Spain; closed</t>
  </si>
  <si>
    <t>CLM2112-0002</t>
  </si>
  <si>
    <t>Broken diagnostic plug</t>
  </si>
  <si>
    <t>CLM2112-0003</t>
  </si>
  <si>
    <t>CLM2112-0004</t>
  </si>
  <si>
    <t>CLM2051-0005, FSN-Fordertechnik, Germany; closed</t>
  </si>
  <si>
    <t>CLM2113-0001</t>
  </si>
  <si>
    <t>CLM2112-0042</t>
  </si>
  <si>
    <t>CLM2112-0045</t>
  </si>
  <si>
    <t>CLM2042-0015 Decathlon, Getafe, SPAIN; closed</t>
  </si>
  <si>
    <t>CLM2113-0021</t>
  </si>
  <si>
    <t>No communication available with the BMS</t>
  </si>
  <si>
    <t>CLM2113-0022</t>
  </si>
  <si>
    <t>Internal problem of BMS control unit.</t>
  </si>
  <si>
    <t>CLM2113-0023</t>
  </si>
  <si>
    <t>774272-138</t>
  </si>
  <si>
    <t>The LTO battery does not switch on</t>
  </si>
  <si>
    <t>CLM2113-0025</t>
  </si>
  <si>
    <t xml:space="preserve">Not possible switch on battery </t>
  </si>
  <si>
    <t>CLM2113-0026</t>
  </si>
  <si>
    <t>Not output energy on battery to truck</t>
  </si>
  <si>
    <t>CLM2113-0033</t>
  </si>
  <si>
    <t>No signal on the CAN Hight</t>
  </si>
  <si>
    <t>774100-00G/000251</t>
  </si>
  <si>
    <t>774100-00G/000152</t>
  </si>
  <si>
    <t>776445-00D/000180</t>
  </si>
  <si>
    <t>CLM2113-0035</t>
  </si>
  <si>
    <t xml:space="preserve">Not possible switch on </t>
  </si>
  <si>
    <t>CLM2113-0036</t>
  </si>
  <si>
    <t>Communication fall with BMS</t>
  </si>
  <si>
    <t>CLM2113-0037</t>
  </si>
  <si>
    <t>Total failure-no fault code.</t>
  </si>
  <si>
    <t>CLM2113-0038</t>
  </si>
  <si>
    <t>Truck does not turn on</t>
  </si>
  <si>
    <t>CLM2113-0039</t>
  </si>
  <si>
    <t>Error code B209</t>
  </si>
  <si>
    <t>CLM2113-0040</t>
  </si>
  <si>
    <t>The truck switches off during work.</t>
  </si>
  <si>
    <t>CLM2113-0041</t>
  </si>
  <si>
    <t xml:space="preserve">Error code 209. Truck does not start </t>
  </si>
  <si>
    <t>CLM2113-0042</t>
  </si>
  <si>
    <t>Battery does not start. Error 209.</t>
  </si>
  <si>
    <t>CLM2113-0043</t>
  </si>
  <si>
    <t>CLM2113-0044</t>
  </si>
  <si>
    <t>No communication with the BMS</t>
  </si>
  <si>
    <t>CLM2113-0045</t>
  </si>
  <si>
    <t>CLM2113-0046</t>
  </si>
  <si>
    <t>Li-ion battery does not switch on sporadically</t>
  </si>
  <si>
    <t>774272-11B</t>
  </si>
  <si>
    <t>CLM2113-0048</t>
  </si>
  <si>
    <t>Battery does not switch on</t>
  </si>
  <si>
    <t>CLM2113-0049</t>
  </si>
  <si>
    <t>CLM2113-0050</t>
  </si>
  <si>
    <t xml:space="preserve">774272-03D  </t>
  </si>
  <si>
    <t>Battery switches off after 3 min and must then be restarted</t>
  </si>
  <si>
    <t>CLM2113-0068</t>
  </si>
  <si>
    <t>Battery doesn't start.</t>
  </si>
  <si>
    <t>CLM2113-0071</t>
  </si>
  <si>
    <t>Battery can no longer be switched on.</t>
  </si>
  <si>
    <t>CLM2113-0072</t>
  </si>
  <si>
    <t>Switch box in the battery is defective</t>
  </si>
  <si>
    <t>CLM2113-0073</t>
  </si>
  <si>
    <t>Battery can't be switched on.</t>
  </si>
  <si>
    <t>CLM2113-0074</t>
  </si>
  <si>
    <t>Absence of voltage on the CAN-Bus line.</t>
  </si>
  <si>
    <t>CLM2113-0075</t>
  </si>
  <si>
    <t xml:space="preserve">Battery with errors 211 and 214 </t>
  </si>
  <si>
    <t>Switch on battery doesn't work</t>
  </si>
  <si>
    <t>CLM2113-0076</t>
  </si>
  <si>
    <t>CLM2113-0077</t>
  </si>
  <si>
    <t>773996-F19</t>
  </si>
  <si>
    <t>Battery with permanent error code B209</t>
  </si>
  <si>
    <t>CLM2114-0009</t>
  </si>
  <si>
    <t>774051-J19</t>
  </si>
  <si>
    <t>CLM2114-0010</t>
  </si>
  <si>
    <t xml:space="preserve">774135H   </t>
  </si>
  <si>
    <t>Battery could not be turned on</t>
  </si>
  <si>
    <t>CLM2114-0012</t>
  </si>
  <si>
    <t>774135-H17</t>
  </si>
  <si>
    <t>Battery no function.</t>
  </si>
  <si>
    <t>CLM2114-0013</t>
  </si>
  <si>
    <t>Unit without function. The battery cannot be switched on</t>
  </si>
  <si>
    <t>CLM2114-0014</t>
  </si>
  <si>
    <t>Battery no longer switches on</t>
  </si>
  <si>
    <t>774051-J17</t>
  </si>
  <si>
    <t>CLM2114-0015</t>
  </si>
  <si>
    <t>Battery cannot be switched on.</t>
  </si>
  <si>
    <t xml:space="preserve">774135H </t>
  </si>
  <si>
    <t>CLM2114-0016</t>
  </si>
  <si>
    <t>CLM2114-0017</t>
  </si>
  <si>
    <t xml:space="preserve">774061J </t>
  </si>
  <si>
    <t>CLM2114-0018</t>
  </si>
  <si>
    <t>774051J</t>
  </si>
  <si>
    <t>CLM2114-0019</t>
  </si>
  <si>
    <t>774051-J18</t>
  </si>
  <si>
    <t>Truck had no power from battery</t>
  </si>
  <si>
    <t>CLM2114-0020</t>
  </si>
  <si>
    <t>CLM2114-0021</t>
  </si>
  <si>
    <t>776619-E18</t>
  </si>
  <si>
    <t>CLM2114-0022</t>
  </si>
  <si>
    <t>776619-F5</t>
  </si>
  <si>
    <t xml:space="preserve">Battery cannot be started. </t>
  </si>
  <si>
    <t xml:space="preserve"> Battery cannot be switched on.</t>
  </si>
  <si>
    <t xml:space="preserve">Error battery </t>
  </si>
  <si>
    <t>CLM2114-0023</t>
  </si>
  <si>
    <t>CLM2114-0024</t>
  </si>
  <si>
    <t>CLM2114-0025</t>
  </si>
  <si>
    <t xml:space="preserve"> Battery does not switch on.</t>
  </si>
  <si>
    <t>CLM2114-0026</t>
  </si>
  <si>
    <t>CLM2114-0027</t>
  </si>
  <si>
    <t xml:space="preserve">Battery with error 218 </t>
  </si>
  <si>
    <t>773996F</t>
  </si>
  <si>
    <t>77399-6F</t>
  </si>
  <si>
    <t>CLM2114-0028</t>
  </si>
  <si>
    <t xml:space="preserve">773996F </t>
  </si>
  <si>
    <t>CLM2114-0029</t>
  </si>
  <si>
    <t>Battery switches off during charging</t>
  </si>
  <si>
    <t xml:space="preserve">Battery with fault code 201 and 214 </t>
  </si>
  <si>
    <t>CLM2114-0030</t>
  </si>
  <si>
    <t>CLM2114-0031</t>
  </si>
  <si>
    <t xml:space="preserve">Battery is cutting continuously and sporadically with vibration. </t>
  </si>
  <si>
    <t>CLM2114-0032</t>
  </si>
  <si>
    <t>Error codes 211, 214, 217-defective harness</t>
  </si>
  <si>
    <t>774100-00F/000293</t>
  </si>
  <si>
    <t>774100-00F/000295</t>
  </si>
  <si>
    <t>774100-00F/000297</t>
  </si>
  <si>
    <t>permanent replacement</t>
  </si>
  <si>
    <t>CLM2114-0045</t>
  </si>
  <si>
    <t>Error 209, Failures 17 and 30</t>
  </si>
  <si>
    <t>CLM2114-0051</t>
  </si>
  <si>
    <t>CLM2114-0052</t>
  </si>
  <si>
    <t>We sent new battery 08/04/2021.</t>
  </si>
  <si>
    <t>CLM2115-0038</t>
  </si>
  <si>
    <t>Error 209, failures 30</t>
  </si>
  <si>
    <t>goodwill</t>
  </si>
  <si>
    <t>CLM2116-0025</t>
  </si>
  <si>
    <t>Battery deep discharged</t>
  </si>
  <si>
    <t>CLM2116-0029</t>
  </si>
  <si>
    <t>Alarm for cell min reach the 2,5V</t>
  </si>
  <si>
    <t>CLM2116-0039</t>
  </si>
  <si>
    <t>CLM2117-0001</t>
  </si>
  <si>
    <t>Not possible to charge the battery with any charger</t>
  </si>
  <si>
    <t>CLM2118-0026</t>
  </si>
  <si>
    <t>774100-00F/000023</t>
  </si>
  <si>
    <t>CLM2119-0006</t>
  </si>
  <si>
    <t>Battery overdischarge</t>
  </si>
  <si>
    <t>CLM2120-0023</t>
  </si>
  <si>
    <t xml:space="preserve">Error code 19 / 25 / 26 / 36 and 43 </t>
  </si>
  <si>
    <t>774166-00H/002897</t>
  </si>
  <si>
    <t xml:space="preserve"> souvisela s CLM2101-0014</t>
  </si>
  <si>
    <t>Pre charge</t>
  </si>
  <si>
    <t>FuseBlown</t>
  </si>
  <si>
    <t>autotest ( 16384,16392)</t>
  </si>
  <si>
    <t>Nelze diag, uvolněna pojistka</t>
  </si>
  <si>
    <t>Nelze diag, pojistky OK</t>
  </si>
  <si>
    <t>Poškozena civka, uvolněna pojistka</t>
  </si>
  <si>
    <t>Stykač cykluje</t>
  </si>
  <si>
    <t>pofbit4096</t>
  </si>
  <si>
    <t>CBIT 8192</t>
  </si>
  <si>
    <t>CLM2105-0003; DachSer Strassbourg; France;closed</t>
  </si>
  <si>
    <t>CLM2043-0074; LMH Roma, Italy;closed</t>
  </si>
  <si>
    <t>CLM2122-0023</t>
  </si>
  <si>
    <t>CLM2122-0016</t>
  </si>
  <si>
    <t>775359-00G</t>
  </si>
  <si>
    <t>Recycling</t>
  </si>
  <si>
    <t>CLM2123-0016</t>
  </si>
  <si>
    <t>Broken micron</t>
  </si>
  <si>
    <t>CLM2123-0025</t>
  </si>
  <si>
    <t>recycling</t>
  </si>
  <si>
    <t>774100-00F/000294</t>
  </si>
  <si>
    <t>774100-00F/000298</t>
  </si>
  <si>
    <t>CLM2124-0031</t>
  </si>
  <si>
    <t xml:space="preserve">Battery is not fuctional-defective BMS </t>
  </si>
  <si>
    <t>yes, sn297</t>
  </si>
  <si>
    <t>yes, sn295</t>
  </si>
  <si>
    <t>CLM2125-0007</t>
  </si>
  <si>
    <t>775369-00I</t>
  </si>
  <si>
    <t>Claim (flat rate)</t>
  </si>
  <si>
    <t>CLM2125-0028</t>
  </si>
  <si>
    <t>CLM2125-0034</t>
  </si>
  <si>
    <t>CLM2125-0035</t>
  </si>
  <si>
    <t>CLM2125-0037</t>
  </si>
  <si>
    <t>CLM2126-0005</t>
  </si>
  <si>
    <t>Kautz - Still Germany</t>
  </si>
  <si>
    <t>Deep discharged</t>
  </si>
  <si>
    <t>Battery undervoltage=9V</t>
  </si>
  <si>
    <t>CLM2126-0007</t>
  </si>
  <si>
    <t>CLM2124-0013</t>
  </si>
  <si>
    <t>Battery undervoltage=6V</t>
  </si>
  <si>
    <t>776455-00E/000870</t>
  </si>
  <si>
    <t>new replacement</t>
  </si>
  <si>
    <t>at the customer</t>
  </si>
  <si>
    <t>776445-00E/000870</t>
  </si>
  <si>
    <t>CLM2043-0384, Still Italy; closed</t>
  </si>
  <si>
    <t>CLM2127-0002</t>
  </si>
  <si>
    <t>Battery cannot switched on-BMS defect</t>
  </si>
  <si>
    <t>CLM2127-0004</t>
  </si>
  <si>
    <t>Error code for over temperature present inside BMS</t>
  </si>
  <si>
    <t>CLM2127-0005</t>
  </si>
  <si>
    <t>Deep discharged battery (Module replacement ordered)</t>
  </si>
  <si>
    <t>776445-00D/000042</t>
  </si>
  <si>
    <t>CLM2050-0007; Manuchar; France; closed</t>
  </si>
  <si>
    <t>For tests</t>
  </si>
  <si>
    <t>CLM2129-0053</t>
  </si>
  <si>
    <t xml:space="preserve">Problem is inside the module or in its connection </t>
  </si>
  <si>
    <t>CLM2129-0071</t>
  </si>
  <si>
    <t>776445-00H</t>
  </si>
  <si>
    <t>Malfunctioning communication of the canbox</t>
  </si>
  <si>
    <t>CLM2129-0082</t>
  </si>
  <si>
    <t>CLM2130-0027</t>
  </si>
  <si>
    <t xml:space="preserve">Cell voltage issue </t>
  </si>
  <si>
    <t>CLM2128-0016</t>
  </si>
  <si>
    <t>CLM2132-0024</t>
  </si>
  <si>
    <t>Battery with low SOH 68%</t>
  </si>
  <si>
    <t>776445-00D/000212</t>
  </si>
  <si>
    <t>CLM2102-0002; Delegacion, Sevilla, Spain; closed</t>
  </si>
  <si>
    <t>CLM2128-0025</t>
  </si>
  <si>
    <t>776445-00</t>
  </si>
  <si>
    <t>BMS blocked. Resett + charging doesn't help.</t>
  </si>
  <si>
    <t>Battery is not fuctional-for recycling</t>
  </si>
  <si>
    <t>775369-00G/000912</t>
  </si>
  <si>
    <t>souvisela s CLM2122-0016 (obdrženo k recyklaci - opraveno)</t>
  </si>
  <si>
    <t>CLM2134-0114</t>
  </si>
  <si>
    <t>CLM2133-0052</t>
  </si>
  <si>
    <t>CLM2133-0053</t>
  </si>
  <si>
    <t>CLM2133-0054</t>
  </si>
  <si>
    <t>CLM2133-0055</t>
  </si>
  <si>
    <t>CLM2133-0056</t>
  </si>
  <si>
    <t>CLM2133-0057</t>
  </si>
  <si>
    <t>CLM2134-0066</t>
  </si>
  <si>
    <t>CLM2134-0067</t>
  </si>
  <si>
    <t>CLM2134-0068</t>
  </si>
  <si>
    <t>CLM2134-0069</t>
  </si>
  <si>
    <t>CLM2134-0070</t>
  </si>
  <si>
    <t>CLM2134-0071</t>
  </si>
  <si>
    <t>CLM2134-0072</t>
  </si>
  <si>
    <t>CLM2134-0073</t>
  </si>
  <si>
    <t>CLM2134-0074</t>
  </si>
  <si>
    <t>CLM2134-0075</t>
  </si>
  <si>
    <t>CLM2134-0076</t>
  </si>
  <si>
    <t>CLM2134-0084</t>
  </si>
  <si>
    <t>CLM2134-0085</t>
  </si>
  <si>
    <t>CLM2134-0086</t>
  </si>
  <si>
    <t>CLM2134-0088</t>
  </si>
  <si>
    <t>CLM2134-0090</t>
  </si>
  <si>
    <t>CLM2134-0091</t>
  </si>
  <si>
    <t>Battery A1 cuts very often-replacing harness</t>
  </si>
  <si>
    <t>776619F5</t>
  </si>
  <si>
    <t>Battery without function.</t>
  </si>
  <si>
    <t>Battery sporadically fails to switch on.</t>
  </si>
  <si>
    <t>Battery does not switch on sporadically.</t>
  </si>
  <si>
    <t>battery does not start</t>
  </si>
  <si>
    <t>Error code 209</t>
  </si>
  <si>
    <t>Error code T264</t>
  </si>
  <si>
    <t xml:space="preserve">There isn't any 13V of communication </t>
  </si>
  <si>
    <t>Battery does not start up</t>
  </si>
  <si>
    <t xml:space="preserve"> 774272-03E</t>
  </si>
  <si>
    <t>Battery does not switch on.</t>
  </si>
  <si>
    <t>Damaged B1 battery module.</t>
  </si>
  <si>
    <t>Battery does not switch on very often</t>
  </si>
  <si>
    <t>Battery with fault code.</t>
  </si>
  <si>
    <t>Error incanbus line.</t>
  </si>
  <si>
    <t>Battery is switched off.</t>
  </si>
  <si>
    <t>Battery does not start on</t>
  </si>
  <si>
    <t xml:space="preserve">Battery with fault code for deep discharge level 2. </t>
  </si>
  <si>
    <t>CLM2135-0145</t>
  </si>
  <si>
    <t>774100-00J</t>
  </si>
  <si>
    <t>Broken microswitch</t>
  </si>
  <si>
    <t>Battery repaired and taken into our replacement batteries. No recycling.</t>
  </si>
  <si>
    <t>775369_00E/001164</t>
  </si>
  <si>
    <t>CLM2136-0004</t>
  </si>
  <si>
    <t>CLM2136-0011</t>
  </si>
  <si>
    <t xml:space="preserve">Negative power cable inside the top module </t>
  </si>
  <si>
    <t>CLM2136-0025</t>
  </si>
  <si>
    <t>Functional check-plug micron</t>
  </si>
  <si>
    <t>CLM2137-0005</t>
  </si>
  <si>
    <t>Discharge and charge very quickly</t>
  </si>
  <si>
    <t>776445-00/000081</t>
  </si>
  <si>
    <t>CLM2137-0012</t>
  </si>
  <si>
    <t>Voltage issue on cells</t>
  </si>
  <si>
    <t>CLM2127-0017; Smurfit Kappa; GERMANY; closed</t>
  </si>
  <si>
    <t>CLM2011-0001; Island; closed</t>
  </si>
  <si>
    <t>yes, sn187</t>
  </si>
  <si>
    <t>CLM2138-0001</t>
  </si>
  <si>
    <t>Burnt trace on BMS</t>
  </si>
  <si>
    <t>776445-00D/000095</t>
  </si>
  <si>
    <t>776445-00D/000100</t>
  </si>
  <si>
    <t>776445-00D/000101</t>
  </si>
  <si>
    <t>776445-00D/000102</t>
  </si>
  <si>
    <t>776445-00E/000182</t>
  </si>
  <si>
    <t>776445-00E/000399</t>
  </si>
  <si>
    <t>776445-00E/000837</t>
  </si>
  <si>
    <t>776445-00E/000241</t>
  </si>
  <si>
    <t>776445-00H/000209</t>
  </si>
  <si>
    <t>New battery was sent.</t>
  </si>
  <si>
    <t>CLM2138-0041</t>
  </si>
  <si>
    <t>CLM2139-0037</t>
  </si>
  <si>
    <t>Battery with alarm 13 /33/ 34</t>
  </si>
  <si>
    <t>CLM2139-0054</t>
  </si>
  <si>
    <t>775369-00F</t>
  </si>
  <si>
    <t>Unconditioned battery-neck folded sideways.</t>
  </si>
  <si>
    <t>CLM2139-0055</t>
  </si>
  <si>
    <t>Faulty battery</t>
  </si>
  <si>
    <t>CLM2140-0062</t>
  </si>
  <si>
    <t>CLM2141-0118</t>
  </si>
  <si>
    <t>CLM2141-0134</t>
  </si>
  <si>
    <t>Battery out 14 V and temp  -29° +115</t>
  </si>
  <si>
    <t>Fault code 209-BMS +contactor replaced</t>
  </si>
  <si>
    <t>CLM2141-0137</t>
  </si>
  <si>
    <t>CLM2143-0003</t>
  </si>
  <si>
    <t>Broken main contactor</t>
  </si>
  <si>
    <t>CLM2130-0004; Sodebo, FRANCE; closed</t>
  </si>
  <si>
    <t>CLM2143-0030</t>
  </si>
  <si>
    <t>Loose components inside BMS-5psc</t>
  </si>
  <si>
    <t>CLM2143-0039</t>
  </si>
  <si>
    <t xml:space="preserve">Error for CAN communication </t>
  </si>
  <si>
    <t>CLM2143-0044</t>
  </si>
  <si>
    <t xml:space="preserve"> Deep discharge</t>
  </si>
  <si>
    <t>Fault code 19/25/26 / 36</t>
  </si>
  <si>
    <t>CLM2144-0004</t>
  </si>
  <si>
    <t>CLM2144-0017</t>
  </si>
  <si>
    <t>Error 30 - defective BMS</t>
  </si>
  <si>
    <t>CLM2137-0012; Norsko</t>
  </si>
  <si>
    <t>CLM2146-0034</t>
  </si>
  <si>
    <t>BMS Defect</t>
  </si>
  <si>
    <t>776445-00D/000069</t>
  </si>
  <si>
    <t>CLM2147-0003</t>
  </si>
  <si>
    <t>Communication problem with diag. socket</t>
  </si>
  <si>
    <t>CLM2147-0012</t>
  </si>
  <si>
    <t>Battery burned the harness</t>
  </si>
  <si>
    <t>CLM2144-0004; Norway</t>
  </si>
  <si>
    <t>yes, sn197</t>
  </si>
  <si>
    <t>776445-00/000053</t>
  </si>
  <si>
    <t>CLM2147-0040</t>
  </si>
  <si>
    <t xml:space="preserve">Suspicious battery smell </t>
  </si>
  <si>
    <t>CLM2147-0041</t>
  </si>
  <si>
    <t>Battery do not swith on, Voltage still at 23,28V</t>
  </si>
  <si>
    <t>CLM2147-0029</t>
  </si>
  <si>
    <t>Fault code for error</t>
  </si>
  <si>
    <t>no temporary battery needed</t>
  </si>
  <si>
    <t>CLM2148-0042</t>
  </si>
  <si>
    <t>Battery is in deep discharge.</t>
  </si>
  <si>
    <t>CLM2150-0011</t>
  </si>
  <si>
    <t>Battery under voltage</t>
  </si>
  <si>
    <t>CLM2151-0031</t>
  </si>
  <si>
    <t xml:space="preserve"> Error 30 SOC not adjusted</t>
  </si>
  <si>
    <t>CLM2152-0011</t>
  </si>
  <si>
    <t>Issue to charge a battery</t>
  </si>
  <si>
    <t>CLM2152-0013</t>
  </si>
  <si>
    <t>Battery emits smoke</t>
  </si>
  <si>
    <t>CLM2152-0013, SPAIN</t>
  </si>
  <si>
    <t>CLM2202-0019</t>
  </si>
  <si>
    <t>Defective main contactor</t>
  </si>
  <si>
    <t>new battery B2, sn5563 is lost</t>
  </si>
  <si>
    <t>CLM2202-0033</t>
  </si>
  <si>
    <t>Battery switch off/ Error 205 (Kion) / Alarm 10 (SAFT)</t>
  </si>
  <si>
    <t>774100-00F/000063</t>
  </si>
  <si>
    <t>774100-00F/000027</t>
  </si>
  <si>
    <t>CLM2203-0032</t>
  </si>
  <si>
    <t>Battery cable set defective.</t>
  </si>
  <si>
    <t>CLM2203-0033</t>
  </si>
  <si>
    <t>CLM2203-0034</t>
  </si>
  <si>
    <t>CLM2203-0035</t>
  </si>
  <si>
    <t>CLM2203-0036</t>
  </si>
  <si>
    <t>CLM2204-0009</t>
  </si>
  <si>
    <t>CLM2204-0010</t>
  </si>
  <si>
    <t>CLM2204-0011</t>
  </si>
  <si>
    <t>CLM2204-0012</t>
  </si>
  <si>
    <t>CLM2204-0013</t>
  </si>
  <si>
    <t>CLM2204-0016</t>
  </si>
  <si>
    <t xml:space="preserve"> BMS, contactor replaced </t>
  </si>
  <si>
    <t>Problem on the harness connector.</t>
  </si>
  <si>
    <t>774100-00H</t>
  </si>
  <si>
    <t>Switch box defective</t>
  </si>
  <si>
    <t>BMU and cable set renewed</t>
  </si>
  <si>
    <t>77427201H</t>
  </si>
  <si>
    <t>Switch box renewed</t>
  </si>
  <si>
    <t xml:space="preserve">Contactor replaced. </t>
  </si>
  <si>
    <t>Contactor</t>
  </si>
  <si>
    <t>773208F</t>
  </si>
  <si>
    <t>Button on/off switch replaced</t>
  </si>
  <si>
    <t xml:space="preserve"> Could not be started</t>
  </si>
  <si>
    <t>CLM2202-0050</t>
  </si>
  <si>
    <t>The button OFF/ON is not function.</t>
  </si>
  <si>
    <t>Replacing the BMS</t>
  </si>
  <si>
    <t xml:space="preserve"> 774272-03D</t>
  </si>
  <si>
    <t>CLM2204-0017</t>
  </si>
  <si>
    <t>CLM2204-0018</t>
  </si>
  <si>
    <t>CLM2204-0019</t>
  </si>
  <si>
    <t>CLM2204-0020</t>
  </si>
  <si>
    <t>CLM2138-0005; BOURGEY MONTREUIL; FRANCE; closed</t>
  </si>
  <si>
    <t>CLM2204-0021</t>
  </si>
  <si>
    <t>CLM2204-0071</t>
  </si>
  <si>
    <t>Thermal issue</t>
  </si>
  <si>
    <t>CLM2204-0022</t>
  </si>
  <si>
    <t>BMS replacement</t>
  </si>
  <si>
    <t>CLM2204-0023</t>
  </si>
  <si>
    <t>CLM2204-0024</t>
  </si>
  <si>
    <t>Contactor replaced</t>
  </si>
  <si>
    <t>CLM2204-0025</t>
  </si>
  <si>
    <t>CLM2204-0026</t>
  </si>
  <si>
    <t>CLM2204-0027</t>
  </si>
  <si>
    <t>CLM2204-0028</t>
  </si>
  <si>
    <t>CLM2204-0029</t>
  </si>
  <si>
    <t>CLM2204-0040</t>
  </si>
  <si>
    <t>Replacing the BMS+contactor</t>
  </si>
  <si>
    <t>CLM2205-0024</t>
  </si>
  <si>
    <t>Deep discharge</t>
  </si>
  <si>
    <t>CLM2206-0009</t>
  </si>
  <si>
    <t>The battery charge light does not work</t>
  </si>
  <si>
    <t>CLM2206-0008</t>
  </si>
  <si>
    <t>Defective battery</t>
  </si>
  <si>
    <t>CLM2206-0019</t>
  </si>
  <si>
    <t>Battery can't be switch on</t>
  </si>
  <si>
    <t>CLM2206-0025</t>
  </si>
  <si>
    <t xml:space="preserve">Charge light not working on battery </t>
  </si>
  <si>
    <t>CLM2207-0063</t>
  </si>
  <si>
    <t>Dust inside battery</t>
  </si>
  <si>
    <t>CLM2207-0074</t>
  </si>
  <si>
    <t>accepted</t>
  </si>
  <si>
    <t>declining voltage</t>
  </si>
  <si>
    <t>reconnection harness</t>
  </si>
  <si>
    <t>CLM2136-0032, SERBIA; closed</t>
  </si>
  <si>
    <t>scrap or hide</t>
  </si>
  <si>
    <t>Scrap</t>
  </si>
  <si>
    <t>Cannot diag, fuse ok</t>
  </si>
  <si>
    <t>Scrap or second using</t>
  </si>
  <si>
    <t>BC status F1-NOK</t>
  </si>
  <si>
    <t>BC status F1-OK</t>
  </si>
  <si>
    <t xml:space="preserve">Demaged coil, released fuse </t>
  </si>
  <si>
    <t>SMU comunication</t>
  </si>
  <si>
    <t>DC/DC convertor</t>
  </si>
  <si>
    <t>POFBIT 4096</t>
  </si>
  <si>
    <t>CBIT 16384</t>
  </si>
  <si>
    <t>CBIT 8</t>
  </si>
  <si>
    <t>CBIT 131072</t>
  </si>
  <si>
    <t>CBIT ( 16384,16392)</t>
  </si>
  <si>
    <t>Cannot diag, relased fuse</t>
  </si>
  <si>
    <t>Contactor cycling</t>
  </si>
  <si>
    <t>Measuring temreature</t>
  </si>
  <si>
    <t>BMS wrong ID</t>
  </si>
  <si>
    <t>CBIT139264</t>
  </si>
  <si>
    <t>CBIT67108864</t>
  </si>
  <si>
    <t>battery disbalanced</t>
  </si>
  <si>
    <t>dont accepted</t>
  </si>
  <si>
    <t>Kion claim and replacement list</t>
  </si>
  <si>
    <t>Busbar</t>
  </si>
  <si>
    <t>Diagnostic connector</t>
  </si>
  <si>
    <t>Trog harness</t>
  </si>
  <si>
    <t>Push button</t>
  </si>
  <si>
    <t>Module</t>
  </si>
  <si>
    <t>Vyrobena nová A2. U vadné opraveno BMS, dána mezi náhradní bat.</t>
  </si>
  <si>
    <t>C2147003 Celkem</t>
  </si>
  <si>
    <t>Vyrobena nová B1,  vadná po opravě dána k prodeji</t>
  </si>
  <si>
    <t>C2127004 Celkem</t>
  </si>
  <si>
    <t>Vyrobena nová  A1, vadná po opravě dána k prodeji</t>
  </si>
  <si>
    <t>Vyrobena nová B2, vadná  po opravě na prodej.</t>
  </si>
  <si>
    <t>C2141137 Celkem</t>
  </si>
  <si>
    <t>C2147012 Celkem</t>
  </si>
  <si>
    <t>Vyrobena nová A1, vadná po opravě dána k prodeji.</t>
  </si>
  <si>
    <t>3 x A1, BMS</t>
  </si>
  <si>
    <t>BMS, contactor</t>
  </si>
  <si>
    <t>Modul  A1</t>
  </si>
  <si>
    <t>C2147003</t>
  </si>
  <si>
    <t>7604</t>
  </si>
  <si>
    <t>501108</t>
  </si>
  <si>
    <t>SPOTR.MATERIAL-REKLAMACE</t>
  </si>
  <si>
    <t>CZK</t>
  </si>
  <si>
    <t>C2127004</t>
  </si>
  <si>
    <t>7609</t>
  </si>
  <si>
    <t>C2141137</t>
  </si>
  <si>
    <t>C2147012</t>
  </si>
  <si>
    <t>EUR</t>
  </si>
  <si>
    <t>C2049022</t>
  </si>
  <si>
    <t>c2134114</t>
  </si>
  <si>
    <t>c2134114 Celkem</t>
  </si>
  <si>
    <t>c2139037</t>
  </si>
  <si>
    <t>C2139037</t>
  </si>
  <si>
    <t>c2139037 Celkem</t>
  </si>
  <si>
    <t>C2144004</t>
  </si>
  <si>
    <t>C2144004 Celkem</t>
  </si>
  <si>
    <t>c2130027</t>
  </si>
  <si>
    <t>C2130027</t>
  </si>
  <si>
    <t>c2140062</t>
  </si>
  <si>
    <t>c2143039</t>
  </si>
  <si>
    <t>c2147029</t>
  </si>
  <si>
    <t>C2136011</t>
  </si>
  <si>
    <t>c2147041</t>
  </si>
  <si>
    <t>C2147041</t>
  </si>
  <si>
    <t>Celkový součet</t>
  </si>
  <si>
    <t>Projekt</t>
  </si>
  <si>
    <t>Nákladové středisko</t>
  </si>
  <si>
    <t>Účet</t>
  </si>
  <si>
    <t>Položka</t>
  </si>
  <si>
    <t>Název</t>
  </si>
  <si>
    <t>Částka v měně</t>
  </si>
  <si>
    <t>Měna</t>
  </si>
  <si>
    <t>Kurs 2</t>
  </si>
  <si>
    <t>Směnný kurz</t>
  </si>
  <si>
    <t>Reference HK</t>
  </si>
  <si>
    <t>Typ dokumentu</t>
  </si>
  <si>
    <t>Adresa</t>
  </si>
  <si>
    <t>Dodavatel</t>
  </si>
  <si>
    <t>Jednotka</t>
  </si>
  <si>
    <t>ID uživatele</t>
  </si>
  <si>
    <t>21</t>
  </si>
  <si>
    <t/>
  </si>
  <si>
    <t>VO</t>
  </si>
  <si>
    <t>10004245</t>
  </si>
  <si>
    <t>DHL Freight CZ s.r.o.</t>
  </si>
  <si>
    <t>CZ00</t>
  </si>
  <si>
    <t>sigutom</t>
  </si>
  <si>
    <t>22</t>
  </si>
  <si>
    <t>IC</t>
  </si>
  <si>
    <t>dudkovma</t>
  </si>
  <si>
    <t xml:space="preserve">ISS-UNP                      </t>
  </si>
  <si>
    <t>chylkoj</t>
  </si>
  <si>
    <t xml:space="preserve">ISS-UNP C2147003             </t>
  </si>
  <si>
    <t xml:space="preserve">ISS-UNP C2127004             </t>
  </si>
  <si>
    <t>10001989</t>
  </si>
  <si>
    <t>GERLACH S.R.O.</t>
  </si>
  <si>
    <t xml:space="preserve">ISS-UNP C2141137             </t>
  </si>
  <si>
    <t xml:space="preserve">ISS-UNP C2147012             </t>
  </si>
  <si>
    <t>10003408</t>
  </si>
  <si>
    <t>Linde Material</t>
  </si>
  <si>
    <t>23</t>
  </si>
  <si>
    <t>10001702</t>
  </si>
  <si>
    <t>DHL Express (CZ) s.r.o.</t>
  </si>
  <si>
    <t>Celkove náklady 2021</t>
  </si>
  <si>
    <t>Nejnakladnější reklamace</t>
  </si>
  <si>
    <t>CLM2209-0190</t>
  </si>
  <si>
    <t>CLM2209-0189</t>
  </si>
  <si>
    <t>BMS exchanged in Spain</t>
  </si>
  <si>
    <t>CLM2209-0204</t>
  </si>
  <si>
    <t>Defective cell branch</t>
  </si>
  <si>
    <t>Parts</t>
  </si>
  <si>
    <t>Price</t>
  </si>
  <si>
    <t>Description</t>
  </si>
  <si>
    <t xml:space="preserve">C2044075 </t>
  </si>
  <si>
    <t xml:space="preserve">C2143044 </t>
  </si>
  <si>
    <t xml:space="preserve">C2124031 </t>
  </si>
  <si>
    <t xml:space="preserve">C2116039 </t>
  </si>
  <si>
    <t xml:space="preserve">C2114051 </t>
  </si>
  <si>
    <t xml:space="preserve">C2114045 </t>
  </si>
  <si>
    <t xml:space="preserve">C2116029 </t>
  </si>
  <si>
    <t xml:space="preserve">C2117001 </t>
  </si>
  <si>
    <t xml:space="preserve">C2113021 </t>
  </si>
  <si>
    <t xml:space="preserve">C2147012 </t>
  </si>
  <si>
    <t xml:space="preserve">C2141137 </t>
  </si>
  <si>
    <t xml:space="preserve">C2113068 </t>
  </si>
  <si>
    <t xml:space="preserve">C2113033 </t>
  </si>
  <si>
    <t xml:space="preserve">C2127004 </t>
  </si>
  <si>
    <t xml:space="preserve">C2147003 </t>
  </si>
  <si>
    <t xml:space="preserve">C2101014 </t>
  </si>
  <si>
    <t>Celkem vyrobenych baterii B k  09.03.2022</t>
  </si>
  <si>
    <t>ks</t>
  </si>
  <si>
    <t>Celkem vyrobenych baterii A k  09.03.2022</t>
  </si>
  <si>
    <t>Celkem vyrobenych BMS k  09.03.2022</t>
  </si>
  <si>
    <t>CLM2211-0070</t>
  </si>
  <si>
    <t>CLM2146-0040; Gunsel, GERMANY; closed</t>
  </si>
  <si>
    <t>774100-00G/005563</t>
  </si>
  <si>
    <t>opravena CLM2136-0011</t>
  </si>
  <si>
    <t>CLM2212-0009</t>
  </si>
  <si>
    <t>CLM2212-0012</t>
  </si>
  <si>
    <t>Damaged harness</t>
  </si>
  <si>
    <t>CLM2212-0032</t>
  </si>
  <si>
    <t>Error 209 - BMS</t>
  </si>
  <si>
    <t>CLM2213-0019</t>
  </si>
  <si>
    <t>Error 17 - BMS</t>
  </si>
  <si>
    <t>CLM2212-0044</t>
  </si>
  <si>
    <t>774166-00J</t>
  </si>
  <si>
    <t>CAN-BUS communication</t>
  </si>
  <si>
    <t>CLM2214-0063</t>
  </si>
  <si>
    <t>Main harness defect</t>
  </si>
  <si>
    <t>CLM2214-0070</t>
  </si>
  <si>
    <t>Main contactor defect</t>
  </si>
  <si>
    <t>Defective harness</t>
  </si>
  <si>
    <t>CLM2203-0001; FENWICK-LINDE, FRANCE; closed</t>
  </si>
  <si>
    <t>CLM2217-0025</t>
  </si>
  <si>
    <t>Wrong state of charge displayed</t>
  </si>
  <si>
    <t>CLM2217-0042</t>
  </si>
  <si>
    <t>776455-00E</t>
  </si>
  <si>
    <t xml:space="preserve">Thermal issues </t>
  </si>
  <si>
    <t>CLM2217-0042; Germany</t>
  </si>
  <si>
    <t>yes, sn408</t>
  </si>
  <si>
    <t>yes, sn232</t>
  </si>
  <si>
    <t>CLM2218-0032</t>
  </si>
  <si>
    <t>Fault Code 19,25,26,36</t>
  </si>
  <si>
    <t>CLM2219-0034</t>
  </si>
  <si>
    <t>Battery out of order</t>
  </si>
  <si>
    <t>CLM2219-0039</t>
  </si>
  <si>
    <t xml:space="preserve">Defective lateral plug </t>
  </si>
  <si>
    <t>Under voltage</t>
  </si>
  <si>
    <t>776445-00E/000117</t>
  </si>
  <si>
    <t>776445-00E/000214</t>
  </si>
  <si>
    <t>776445-00E/000226</t>
  </si>
  <si>
    <t>776445-00E/000217</t>
  </si>
  <si>
    <t>CLM2221-0102</t>
  </si>
  <si>
    <t>Lifting hook repair and general battery check</t>
  </si>
  <si>
    <t>CLM2219-0046</t>
  </si>
  <si>
    <t>775369-00G/002241</t>
  </si>
  <si>
    <t>3 x reklamována</t>
  </si>
  <si>
    <t>Over temperature issues</t>
  </si>
  <si>
    <t>CLM2221-0109</t>
  </si>
  <si>
    <t>CLM2222-0001</t>
  </si>
  <si>
    <t>CLM2222-0014</t>
  </si>
  <si>
    <t>Temperature sensor KO</t>
  </si>
  <si>
    <t>776445-00E/000246</t>
  </si>
  <si>
    <t>776445-00E/000980</t>
  </si>
  <si>
    <t>776645-00E/000799</t>
  </si>
  <si>
    <t>do not required temporary battery</t>
  </si>
  <si>
    <t>yes, 1733 perman.</t>
  </si>
  <si>
    <t>CLM2223-0061</t>
  </si>
  <si>
    <t>CLM2204-0071; UK</t>
  </si>
  <si>
    <t>zlikvidována</t>
  </si>
  <si>
    <t>774100-00F/000092</t>
  </si>
  <si>
    <t>CLM2225-0209</t>
  </si>
  <si>
    <t>CLM2226-0212</t>
  </si>
  <si>
    <t>Does not switch on / off</t>
  </si>
  <si>
    <t>776445-10E</t>
  </si>
  <si>
    <t>CLM2226-0213</t>
  </si>
  <si>
    <t>CLM2226-0215</t>
  </si>
  <si>
    <t>Cable harness</t>
  </si>
  <si>
    <t>CLM2226-0216</t>
  </si>
  <si>
    <t>CLM2226-0217</t>
  </si>
  <si>
    <t>CLM2226-0218</t>
  </si>
  <si>
    <t>CLM2226-0219</t>
  </si>
  <si>
    <t>CLM2226-0220</t>
  </si>
  <si>
    <t>CLM2226-0221</t>
  </si>
  <si>
    <t>CLM2226-0222</t>
  </si>
  <si>
    <t>CLM2226-0223</t>
  </si>
  <si>
    <t>CLM2226-0227</t>
  </si>
  <si>
    <t>CLM2226-0228</t>
  </si>
  <si>
    <t>CLM2226-0229</t>
  </si>
  <si>
    <t>CLM2226-0230</t>
  </si>
  <si>
    <t>CLM2226-0231</t>
  </si>
  <si>
    <t>CLM2226-0232</t>
  </si>
  <si>
    <t>CLM2226-0233</t>
  </si>
  <si>
    <t>CLM2226-0234</t>
  </si>
  <si>
    <t>CLM2226-0235</t>
  </si>
  <si>
    <t>CLM2226-0242</t>
  </si>
  <si>
    <t>CLM2226-0243</t>
  </si>
  <si>
    <t>CLM2226-0244</t>
  </si>
  <si>
    <t>CLM2226-0245</t>
  </si>
  <si>
    <t>CLM2226-0248</t>
  </si>
  <si>
    <t>CLM2226-0249</t>
  </si>
  <si>
    <t>BMS, harness</t>
  </si>
  <si>
    <t xml:space="preserve">Harness </t>
  </si>
  <si>
    <t>774272-01I</t>
  </si>
  <si>
    <t>774272ß01I</t>
  </si>
  <si>
    <t>831332-A</t>
  </si>
  <si>
    <t>774272ß03D</t>
  </si>
  <si>
    <t>774272ß03E</t>
  </si>
  <si>
    <t>774272-03E</t>
  </si>
  <si>
    <t>BMU</t>
  </si>
  <si>
    <t>1-1618002-8</t>
  </si>
  <si>
    <t>BMS, module-invoice CLM2122-0023</t>
  </si>
  <si>
    <t>Fuse, contactor</t>
  </si>
  <si>
    <t>BMS harness</t>
  </si>
  <si>
    <t>odvoz 12.7.2022</t>
  </si>
  <si>
    <t>The button OFF/ON doesn't function.</t>
  </si>
  <si>
    <t>CLM2228-0045</t>
  </si>
  <si>
    <t>BMS 29.6.2022</t>
  </si>
  <si>
    <t>CLM2229-0056</t>
  </si>
  <si>
    <t>Voltage drop and rapid SOH decrease</t>
  </si>
  <si>
    <t>CLM2229-0057; Field Campaign; Germany</t>
  </si>
  <si>
    <t>776445-00D/000048</t>
  </si>
  <si>
    <t>CLM2228-0014</t>
  </si>
  <si>
    <t>Module is in deep discharge.</t>
  </si>
  <si>
    <t>CLM2230-0018</t>
  </si>
  <si>
    <t>CLM2230-0036</t>
  </si>
  <si>
    <t>Defective module connection</t>
  </si>
  <si>
    <t>CLM2231-0022</t>
  </si>
  <si>
    <t>yes, sn208</t>
  </si>
  <si>
    <t>CLM2232-0025</t>
  </si>
  <si>
    <t>Battery over temperature</t>
  </si>
  <si>
    <t>CLM2229-0057W; Germany</t>
  </si>
  <si>
    <t>yes, sn188</t>
  </si>
  <si>
    <t>CLM2232-0025; Poland</t>
  </si>
  <si>
    <t>CLM2233-0012</t>
  </si>
  <si>
    <t>7764445-00E</t>
  </si>
  <si>
    <t xml:space="preserve">Battery not balanced </t>
  </si>
  <si>
    <t>CLM2235-0044</t>
  </si>
  <si>
    <t>Battery cannot be charged.</t>
  </si>
  <si>
    <t>776445-00E/001185</t>
  </si>
  <si>
    <t>CLM2236-0076</t>
  </si>
  <si>
    <t xml:space="preserve"> Leakage issue</t>
  </si>
  <si>
    <t>CLM2139-0037; Germany</t>
  </si>
  <si>
    <t>yes, sn634</t>
  </si>
  <si>
    <t xml:space="preserve"> Spain</t>
  </si>
  <si>
    <t>CLM2237-0027</t>
  </si>
  <si>
    <t xml:space="preserve"> Red LED display</t>
  </si>
  <si>
    <t>CLM2237-0024</t>
  </si>
  <si>
    <t>Permanent temperature problem</t>
  </si>
  <si>
    <t>CLM2237-0038</t>
  </si>
  <si>
    <t>CLM2237-0048</t>
  </si>
  <si>
    <t xml:space="preserve">Battery has popped </t>
  </si>
  <si>
    <t>CLM2238-0001</t>
  </si>
  <si>
    <t>CLM2238-0003</t>
  </si>
  <si>
    <t>CLM2238-0004</t>
  </si>
  <si>
    <t>Temperature error</t>
  </si>
  <si>
    <t>CLM2220-0056; Linde MH; Schweiz; closed</t>
  </si>
  <si>
    <t>yes, sn195 +sn5743,852,816</t>
  </si>
  <si>
    <t>28.09.</t>
  </si>
  <si>
    <t>accepted BMS+harness</t>
  </si>
  <si>
    <t>Contactor, BMS</t>
  </si>
  <si>
    <t>accepted BMS</t>
  </si>
  <si>
    <t>yes, 814</t>
  </si>
  <si>
    <t>yes, sn399,748,796,802,1040</t>
  </si>
  <si>
    <t>CLM2240-0024; TBP GmbH; Germany</t>
  </si>
  <si>
    <t>776445-00E/000362</t>
  </si>
  <si>
    <t>776445-00D/00747</t>
  </si>
  <si>
    <t>CLM2240-0024; Germany</t>
  </si>
  <si>
    <t>cell vibration</t>
  </si>
  <si>
    <t>cell ruptured</t>
  </si>
  <si>
    <t>Thermal issue, preventivly check</t>
  </si>
  <si>
    <t>CLM2241-0019</t>
  </si>
  <si>
    <t>The display of charge is red LED</t>
  </si>
  <si>
    <t>CLM2241-0020</t>
  </si>
  <si>
    <t>774161-00J</t>
  </si>
  <si>
    <t>CLM2241-0021</t>
  </si>
  <si>
    <t>CLM2241-0024</t>
  </si>
  <si>
    <t>The truck is not function with the battery</t>
  </si>
  <si>
    <t>FuseBlown F1</t>
  </si>
  <si>
    <t>Measrunig tempreature</t>
  </si>
  <si>
    <t>TOTAL</t>
  </si>
  <si>
    <t>Fault</t>
  </si>
  <si>
    <t>BMS fault 2022</t>
  </si>
  <si>
    <t>C2123032 Celkem</t>
  </si>
  <si>
    <t>C2130027 Celkem</t>
  </si>
  <si>
    <t>c2136011</t>
  </si>
  <si>
    <t>c2136011 Celkem</t>
  </si>
  <si>
    <t>C2140062</t>
  </si>
  <si>
    <t>C2140062 Celkem</t>
  </si>
  <si>
    <t>C2143030</t>
  </si>
  <si>
    <t>C2143030 Celkem</t>
  </si>
  <si>
    <t>C2143039</t>
  </si>
  <si>
    <t>C2143039 Celkem</t>
  </si>
  <si>
    <t>c2144004</t>
  </si>
  <si>
    <t>C2145020</t>
  </si>
  <si>
    <t>C2145020 Celkem</t>
  </si>
  <si>
    <t>C2147029</t>
  </si>
  <si>
    <t>C2147029 Celkem</t>
  </si>
  <si>
    <t>c2147040</t>
  </si>
  <si>
    <t>c2147040 Celkem</t>
  </si>
  <si>
    <t>C2147041 Celkem</t>
  </si>
  <si>
    <t>C2148042</t>
  </si>
  <si>
    <t>C2148042 Celkem</t>
  </si>
  <si>
    <t>c2151031</t>
  </si>
  <si>
    <t>C2151031</t>
  </si>
  <si>
    <t>c2151031 Celkem</t>
  </si>
  <si>
    <t>c2152011</t>
  </si>
  <si>
    <t>C2152011</t>
  </si>
  <si>
    <t>c2152011 Celkem</t>
  </si>
  <si>
    <t>C2152013</t>
  </si>
  <si>
    <t>c2152013</t>
  </si>
  <si>
    <t>C2152013 Celkem</t>
  </si>
  <si>
    <t>C2202033</t>
  </si>
  <si>
    <t>c2202033</t>
  </si>
  <si>
    <t>C2202033 Celkem</t>
  </si>
  <si>
    <t>C2202050</t>
  </si>
  <si>
    <t>c2202050</t>
  </si>
  <si>
    <t>C2202050 Celkem</t>
  </si>
  <si>
    <t>c2203032</t>
  </si>
  <si>
    <t>c2203032 Celkem</t>
  </si>
  <si>
    <t>c2203033</t>
  </si>
  <si>
    <t>c2203033 Celkem</t>
  </si>
  <si>
    <t>c2203034</t>
  </si>
  <si>
    <t>c2203034 Celkem</t>
  </si>
  <si>
    <t>c2203036</t>
  </si>
  <si>
    <t>c2203036 Celkem</t>
  </si>
  <si>
    <t>c2204011</t>
  </si>
  <si>
    <t>c2204011 Celkem</t>
  </si>
  <si>
    <t>c2204012</t>
  </si>
  <si>
    <t>c2204012 Celkem</t>
  </si>
  <si>
    <t>c2204013</t>
  </si>
  <si>
    <t>c2204013 Celkem</t>
  </si>
  <si>
    <t>c2204017</t>
  </si>
  <si>
    <t>c2204017 Celkem</t>
  </si>
  <si>
    <t>c2204019</t>
  </si>
  <si>
    <t>c2204019 Celkem</t>
  </si>
  <si>
    <t>C2204020</t>
  </si>
  <si>
    <t>C2204020 Celkem</t>
  </si>
  <si>
    <t>c2204021</t>
  </si>
  <si>
    <t>c2204021 Celkem</t>
  </si>
  <si>
    <t>c2204022</t>
  </si>
  <si>
    <t>c2204022 Celkem</t>
  </si>
  <si>
    <t>c2204023</t>
  </si>
  <si>
    <t>c2204023 Celkem</t>
  </si>
  <si>
    <t>c2204028</t>
  </si>
  <si>
    <t>c2204028 Celkem</t>
  </si>
  <si>
    <t>c2204040</t>
  </si>
  <si>
    <t>c2204040 Celkem</t>
  </si>
  <si>
    <t>C2204071</t>
  </si>
  <si>
    <t>c2204071</t>
  </si>
  <si>
    <t>C2204071 Celkem</t>
  </si>
  <si>
    <t>c2205024</t>
  </si>
  <si>
    <t>C2205024</t>
  </si>
  <si>
    <t>c2205024 Celkem</t>
  </si>
  <si>
    <t>C2206008</t>
  </si>
  <si>
    <t>c2206008</t>
  </si>
  <si>
    <t>C2206008 Celkem</t>
  </si>
  <si>
    <t>C2206009</t>
  </si>
  <si>
    <t>C2206009 Celkem</t>
  </si>
  <si>
    <t>C2206019</t>
  </si>
  <si>
    <t>c2206019</t>
  </si>
  <si>
    <t>C2206019 Celkem</t>
  </si>
  <si>
    <t>C2206025</t>
  </si>
  <si>
    <t>C2206025 Celkem</t>
  </si>
  <si>
    <t>C2207074</t>
  </si>
  <si>
    <t>c2207074</t>
  </si>
  <si>
    <t>C2207074 Celkem</t>
  </si>
  <si>
    <t>C2209189</t>
  </si>
  <si>
    <t>C2209189 Celkem</t>
  </si>
  <si>
    <t>c2209190</t>
  </si>
  <si>
    <t>C2209190</t>
  </si>
  <si>
    <t>c2209190 Celkem</t>
  </si>
  <si>
    <t>C2209204</t>
  </si>
  <si>
    <t>c2209204</t>
  </si>
  <si>
    <t>C2209204 Celkem</t>
  </si>
  <si>
    <t>C2211070</t>
  </si>
  <si>
    <t>c2211070</t>
  </si>
  <si>
    <t>C2211070 Celkem</t>
  </si>
  <si>
    <t>C2212009</t>
  </si>
  <si>
    <t>c2212009</t>
  </si>
  <si>
    <t>C2212009 Celkem</t>
  </si>
  <si>
    <t>C2212012</t>
  </si>
  <si>
    <t>c2212012</t>
  </si>
  <si>
    <t>C2212012 Celkem</t>
  </si>
  <si>
    <t>c2212044</t>
  </si>
  <si>
    <t>C2212044</t>
  </si>
  <si>
    <t>c2212044 Celkem</t>
  </si>
  <si>
    <t>c2217025</t>
  </si>
  <si>
    <t>C2217025</t>
  </si>
  <si>
    <t>c2217025 Celkem</t>
  </si>
  <si>
    <t>c2217042</t>
  </si>
  <si>
    <t>C2217042</t>
  </si>
  <si>
    <t>c2217042 Celkem</t>
  </si>
  <si>
    <t>C2219034</t>
  </si>
  <si>
    <t>c2219034</t>
  </si>
  <si>
    <t>C2219034 Celkem</t>
  </si>
  <si>
    <t>C2219046</t>
  </si>
  <si>
    <t>C2219046 Celkem</t>
  </si>
  <si>
    <t>c2220014</t>
  </si>
  <si>
    <t>c2220014 Celkem</t>
  </si>
  <si>
    <t>C2220057</t>
  </si>
  <si>
    <t>C2220057 Celkem</t>
  </si>
  <si>
    <t>C2220058</t>
  </si>
  <si>
    <t>C2220058 Celkem</t>
  </si>
  <si>
    <t>C2221102</t>
  </si>
  <si>
    <t>c2221102</t>
  </si>
  <si>
    <t>C2221102 Celkem</t>
  </si>
  <si>
    <t>c2221109</t>
  </si>
  <si>
    <t>C2221109</t>
  </si>
  <si>
    <t>c2221109 Celkem</t>
  </si>
  <si>
    <t>C2222001</t>
  </si>
  <si>
    <t>c2222001</t>
  </si>
  <si>
    <t>C2222001 Celkem</t>
  </si>
  <si>
    <t>C2222014</t>
  </si>
  <si>
    <t>c2222014</t>
  </si>
  <si>
    <t>C2222014 Celkem</t>
  </si>
  <si>
    <t>C2223061</t>
  </si>
  <si>
    <t>c2223061</t>
  </si>
  <si>
    <t>C2223061 Celkem</t>
  </si>
  <si>
    <t>c2225209</t>
  </si>
  <si>
    <t>c2225209 Celkem</t>
  </si>
  <si>
    <t>C2226212</t>
  </si>
  <si>
    <t>c2226212</t>
  </si>
  <si>
    <t>C2226212 Celkem</t>
  </si>
  <si>
    <t>c2226217</t>
  </si>
  <si>
    <t>c2226217 Celkem</t>
  </si>
  <si>
    <t>c2226218</t>
  </si>
  <si>
    <t>c2226218 Celkem</t>
  </si>
  <si>
    <t>c2226219</t>
  </si>
  <si>
    <t>c2226219 Celkem</t>
  </si>
  <si>
    <t>c2226220</t>
  </si>
  <si>
    <t>c2226220 Celkem</t>
  </si>
  <si>
    <t>c2226222</t>
  </si>
  <si>
    <t>c2226222 Celkem</t>
  </si>
  <si>
    <t>c2226223</t>
  </si>
  <si>
    <t>c2226223 Celkem</t>
  </si>
  <si>
    <t>c2226228</t>
  </si>
  <si>
    <t>c2226228 Celkem</t>
  </si>
  <si>
    <t>c2226229</t>
  </si>
  <si>
    <t>c2226229 Celkem</t>
  </si>
  <si>
    <t>c2226235</t>
  </si>
  <si>
    <t>c2226235 Celkem</t>
  </si>
  <si>
    <t>c2226248</t>
  </si>
  <si>
    <t>c2226248 Celkem</t>
  </si>
  <si>
    <t>C2228014</t>
  </si>
  <si>
    <t>c2228014</t>
  </si>
  <si>
    <t>C2228014 Celkem</t>
  </si>
  <si>
    <t>C2228045</t>
  </si>
  <si>
    <t>c2228045</t>
  </si>
  <si>
    <t>C2228045 Celkem</t>
  </si>
  <si>
    <t>C2229056</t>
  </si>
  <si>
    <t>c2229056</t>
  </si>
  <si>
    <t>C2229056 Celkem</t>
  </si>
  <si>
    <t>C2229057</t>
  </si>
  <si>
    <t>C2229057 Celkem</t>
  </si>
  <si>
    <t>C2230018</t>
  </si>
  <si>
    <t>c2230018</t>
  </si>
  <si>
    <t>C2230018 Celkem</t>
  </si>
  <si>
    <t>c2230036</t>
  </si>
  <si>
    <t>C2230036</t>
  </si>
  <si>
    <t>c2230036 Celkem</t>
  </si>
  <si>
    <t>C2232025</t>
  </si>
  <si>
    <t>c2232025</t>
  </si>
  <si>
    <t>C2232025 Celkem</t>
  </si>
  <si>
    <t>c2233012</t>
  </si>
  <si>
    <t>c2233012 Celkem</t>
  </si>
  <si>
    <t>C2237027</t>
  </si>
  <si>
    <t>c2237027</t>
  </si>
  <si>
    <t>C2237027 Celkem</t>
  </si>
  <si>
    <t>W2104002</t>
  </si>
  <si>
    <t>w2104002</t>
  </si>
  <si>
    <t>W2104002 Celkem</t>
  </si>
  <si>
    <t>w2136032</t>
  </si>
  <si>
    <t>w2136032 Celkem</t>
  </si>
  <si>
    <t>w2138005</t>
  </si>
  <si>
    <t>w2138005 Celkem</t>
  </si>
  <si>
    <t>W2146040</t>
  </si>
  <si>
    <t>w2146040</t>
  </si>
  <si>
    <t>W2146040 Celkem</t>
  </si>
  <si>
    <t>W2203001</t>
  </si>
  <si>
    <t>w2203001</t>
  </si>
  <si>
    <t>W2203001 Celkem</t>
  </si>
  <si>
    <t>w2203008</t>
  </si>
  <si>
    <t>w2203008 Celkem</t>
  </si>
  <si>
    <t>w2203009</t>
  </si>
  <si>
    <t>w2203009 Celkem</t>
  </si>
  <si>
    <t>W2203010</t>
  </si>
  <si>
    <t>W2203010 Celkem</t>
  </si>
  <si>
    <t>W2203012</t>
  </si>
  <si>
    <t>W2203012 Celkem</t>
  </si>
  <si>
    <t>w2203013</t>
  </si>
  <si>
    <t>w2203013 Celkem</t>
  </si>
  <si>
    <t>w2203014</t>
  </si>
  <si>
    <t>w2203014 Celkem</t>
  </si>
  <si>
    <t>w2203015</t>
  </si>
  <si>
    <t>w2203015 Celkem</t>
  </si>
  <si>
    <t>w2203016</t>
  </si>
  <si>
    <t>w2203016 Celkem</t>
  </si>
  <si>
    <t>w2203017</t>
  </si>
  <si>
    <t>w2203017 Celkem</t>
  </si>
  <si>
    <t>w2203018</t>
  </si>
  <si>
    <t>w2203018 Celkem</t>
  </si>
  <si>
    <t>w2204043</t>
  </si>
  <si>
    <t>w2204043 Celkem</t>
  </si>
  <si>
    <t>w2204044</t>
  </si>
  <si>
    <t>w2204044 Celkem</t>
  </si>
  <si>
    <t>w2204045</t>
  </si>
  <si>
    <t>w2204045 Celkem</t>
  </si>
  <si>
    <t>w2204046</t>
  </si>
  <si>
    <t>w2204046 Celkem</t>
  </si>
  <si>
    <t>w2204047</t>
  </si>
  <si>
    <t>w2204047 Celkem</t>
  </si>
  <si>
    <t>w2204048</t>
  </si>
  <si>
    <t>w2204048 Celkem</t>
  </si>
  <si>
    <t>w2204049</t>
  </si>
  <si>
    <t>w2204049 Celkem</t>
  </si>
  <si>
    <t>w2204050</t>
  </si>
  <si>
    <t>w2204050 Celkem</t>
  </si>
  <si>
    <t>w2204051</t>
  </si>
  <si>
    <t>w2204051 Celkem</t>
  </si>
  <si>
    <t>w2204052</t>
  </si>
  <si>
    <t>w2204052 Celkem</t>
  </si>
  <si>
    <t>w2204053</t>
  </si>
  <si>
    <t>w2204053 Celkem</t>
  </si>
  <si>
    <t>w2204054</t>
  </si>
  <si>
    <t>w2204054 Celkem</t>
  </si>
  <si>
    <t>w2204055</t>
  </si>
  <si>
    <t>w2204055 Celkem</t>
  </si>
  <si>
    <t>w2204056</t>
  </si>
  <si>
    <t>w2204056 Celkem</t>
  </si>
  <si>
    <t>w2204058</t>
  </si>
  <si>
    <t>w2204058 Celkem</t>
  </si>
  <si>
    <t>w2204060</t>
  </si>
  <si>
    <t>w2204060 Celkem</t>
  </si>
  <si>
    <t>w2204061</t>
  </si>
  <si>
    <t>w2204061 Celkem</t>
  </si>
  <si>
    <t>w2204062</t>
  </si>
  <si>
    <t>w2204062 Celkem</t>
  </si>
  <si>
    <t>w2204063</t>
  </si>
  <si>
    <t>w2204063 Celkem</t>
  </si>
  <si>
    <t>w2204064</t>
  </si>
  <si>
    <t>w2204064 Celkem</t>
  </si>
  <si>
    <t>w2204065</t>
  </si>
  <si>
    <t>w2204065 Celkem</t>
  </si>
  <si>
    <t>W2220056</t>
  </si>
  <si>
    <t>w2220056</t>
  </si>
  <si>
    <t>W2220056 Celkem</t>
  </si>
  <si>
    <t>W2220057</t>
  </si>
  <si>
    <t>w2220057</t>
  </si>
  <si>
    <t>W2220057 Celkem</t>
  </si>
  <si>
    <t>w2220058</t>
  </si>
  <si>
    <t>W2220058</t>
  </si>
  <si>
    <t>w2220058 Celkem</t>
  </si>
  <si>
    <t>w2229057</t>
  </si>
  <si>
    <t>W2229057</t>
  </si>
  <si>
    <t>w2229057 Celkem</t>
  </si>
  <si>
    <t>w2236069</t>
  </si>
  <si>
    <t>w2236069 Celkem</t>
  </si>
  <si>
    <t>w2236070</t>
  </si>
  <si>
    <t>w2236070 Celkem</t>
  </si>
  <si>
    <t>w2236071</t>
  </si>
  <si>
    <t>w2236071 Celkem</t>
  </si>
  <si>
    <t>w2236072</t>
  </si>
  <si>
    <t>w2236072 Celkem</t>
  </si>
  <si>
    <t>w2236073</t>
  </si>
  <si>
    <t>w2236073 Celkem</t>
  </si>
  <si>
    <t>w2236074</t>
  </si>
  <si>
    <t>w2236074 Celkem</t>
  </si>
  <si>
    <t>Částka v měně jednotky</t>
  </si>
  <si>
    <t>C2123032</t>
  </si>
  <si>
    <t>Reklamace</t>
  </si>
  <si>
    <t>Datum účinnosti</t>
  </si>
  <si>
    <t>Dokument</t>
  </si>
  <si>
    <t>Typ Faktury</t>
  </si>
  <si>
    <t>TypDokladu</t>
  </si>
  <si>
    <t>20221396</t>
  </si>
  <si>
    <t>AP220310006967</t>
  </si>
  <si>
    <t>10004446</t>
  </si>
  <si>
    <t>SPOJMONT OSTRAVA s.r.o.</t>
  </si>
  <si>
    <t>10037765</t>
  </si>
  <si>
    <t>IC220221001404</t>
  </si>
  <si>
    <t>10037766</t>
  </si>
  <si>
    <t>IC220221001405</t>
  </si>
  <si>
    <t>10037767</t>
  </si>
  <si>
    <t>IC220221001406</t>
  </si>
  <si>
    <t>10009402</t>
  </si>
  <si>
    <t>IC220207001538</t>
  </si>
  <si>
    <t>10252712</t>
  </si>
  <si>
    <t>IC220616001921</t>
  </si>
  <si>
    <t>20223647</t>
  </si>
  <si>
    <t>AP220530014835</t>
  </si>
  <si>
    <t>20223947</t>
  </si>
  <si>
    <t>AP220608015746</t>
  </si>
  <si>
    <t>20224281</t>
  </si>
  <si>
    <t>AP220812021695</t>
  </si>
  <si>
    <t>10169937</t>
  </si>
  <si>
    <t>IC220504001600</t>
  </si>
  <si>
    <t>10252707</t>
  </si>
  <si>
    <t>IC220616001914</t>
  </si>
  <si>
    <t>10252709</t>
  </si>
  <si>
    <t>IC220616001918</t>
  </si>
  <si>
    <t>10252710</t>
  </si>
  <si>
    <t>IC220616001919</t>
  </si>
  <si>
    <t>10252711</t>
  </si>
  <si>
    <t>IC220616001920</t>
  </si>
  <si>
    <t>20221978</t>
  </si>
  <si>
    <t>AP220420010767</t>
  </si>
  <si>
    <t>20221214</t>
  </si>
  <si>
    <t>AP220222005027</t>
  </si>
  <si>
    <t>20220473</t>
  </si>
  <si>
    <t>AP220309006842</t>
  </si>
  <si>
    <t>9967815</t>
  </si>
  <si>
    <t xml:space="preserve">ISS-UNP C2136011             </t>
  </si>
  <si>
    <t>IC220114001442</t>
  </si>
  <si>
    <t>9958087</t>
  </si>
  <si>
    <t>IC220111001063</t>
  </si>
  <si>
    <t>9958089</t>
  </si>
  <si>
    <t>IC220111001065</t>
  </si>
  <si>
    <t>9958090</t>
  </si>
  <si>
    <t>IC220111001066</t>
  </si>
  <si>
    <t>9958101</t>
  </si>
  <si>
    <t>IC220111001079</t>
  </si>
  <si>
    <t>9958102</t>
  </si>
  <si>
    <t>IC220111001080</t>
  </si>
  <si>
    <t>10169942</t>
  </si>
  <si>
    <t>IC220504001603</t>
  </si>
  <si>
    <t>9955588</t>
  </si>
  <si>
    <t>IC220110001548</t>
  </si>
  <si>
    <t>20220671</t>
  </si>
  <si>
    <t>AP220509012295</t>
  </si>
  <si>
    <t>9955593</t>
  </si>
  <si>
    <t>IC220110001550</t>
  </si>
  <si>
    <t>9955595</t>
  </si>
  <si>
    <t>IC220110001551</t>
  </si>
  <si>
    <t>9955600</t>
  </si>
  <si>
    <t>IC220110001552</t>
  </si>
  <si>
    <t>9955590</t>
  </si>
  <si>
    <t>IC220110001549</t>
  </si>
  <si>
    <t>9955586</t>
  </si>
  <si>
    <t>IC220110001547</t>
  </si>
  <si>
    <t>9955581</t>
  </si>
  <si>
    <t>IC220110001546</t>
  </si>
  <si>
    <t>9955575</t>
  </si>
  <si>
    <t>IC220110001545</t>
  </si>
  <si>
    <t>10008364</t>
  </si>
  <si>
    <t>IC220207000644</t>
  </si>
  <si>
    <t>9999860</t>
  </si>
  <si>
    <t>IC220202000789</t>
  </si>
  <si>
    <t>10008348</t>
  </si>
  <si>
    <t>IC220207000632</t>
  </si>
  <si>
    <t>10037744</t>
  </si>
  <si>
    <t>IC220221001383</t>
  </si>
  <si>
    <t>10037743</t>
  </si>
  <si>
    <t>IC220221001382</t>
  </si>
  <si>
    <t>10037740</t>
  </si>
  <si>
    <t>IC220221001381</t>
  </si>
  <si>
    <t>10091721</t>
  </si>
  <si>
    <t xml:space="preserve">ISS-UNP C2143030             </t>
  </si>
  <si>
    <t>IC220321001082</t>
  </si>
  <si>
    <t>9955553</t>
  </si>
  <si>
    <t>IC220110001525</t>
  </si>
  <si>
    <t>9955555</t>
  </si>
  <si>
    <t>IC220110001526</t>
  </si>
  <si>
    <t>9955556</t>
  </si>
  <si>
    <t>IC220110001527</t>
  </si>
  <si>
    <t>9955557</t>
  </si>
  <si>
    <t>IC220110001528</t>
  </si>
  <si>
    <t>20222771</t>
  </si>
  <si>
    <t>AP220428011726</t>
  </si>
  <si>
    <t>10200199</t>
  </si>
  <si>
    <t>IC220520001650</t>
  </si>
  <si>
    <t>10200203</t>
  </si>
  <si>
    <t>IC220520001655</t>
  </si>
  <si>
    <t>10200200</t>
  </si>
  <si>
    <t>IC220520001651</t>
  </si>
  <si>
    <t>20222042</t>
  </si>
  <si>
    <t>AP220414010316</t>
  </si>
  <si>
    <t>10200202</t>
  </si>
  <si>
    <t>IC220520001654</t>
  </si>
  <si>
    <t>20225104</t>
  </si>
  <si>
    <t>AP220812021696</t>
  </si>
  <si>
    <t>20222342</t>
  </si>
  <si>
    <t>AP220420010765</t>
  </si>
  <si>
    <t>20220113</t>
  </si>
  <si>
    <t>AP220107001736</t>
  </si>
  <si>
    <t>9994787</t>
  </si>
  <si>
    <t>IC220131001088</t>
  </si>
  <si>
    <t>9987443</t>
  </si>
  <si>
    <t>IC220126001106</t>
  </si>
  <si>
    <t>9993094</t>
  </si>
  <si>
    <t>IC220128001815</t>
  </si>
  <si>
    <t>9993093</t>
  </si>
  <si>
    <t>IC220128001814</t>
  </si>
  <si>
    <t>9987725</t>
  </si>
  <si>
    <t xml:space="preserve">ISS-UNP C2147029             </t>
  </si>
  <si>
    <t>IC220126001305</t>
  </si>
  <si>
    <t>9993104</t>
  </si>
  <si>
    <t>IC220128001825</t>
  </si>
  <si>
    <t>9993102</t>
  </si>
  <si>
    <t>IC220128001823</t>
  </si>
  <si>
    <t>9993103</t>
  </si>
  <si>
    <t>IC220128001824</t>
  </si>
  <si>
    <t>20220674</t>
  </si>
  <si>
    <t>AP220216004447</t>
  </si>
  <si>
    <t>20220672</t>
  </si>
  <si>
    <t>AP220217004519</t>
  </si>
  <si>
    <t>20223061</t>
  </si>
  <si>
    <t>AP220621017036</t>
  </si>
  <si>
    <t>10089926</t>
  </si>
  <si>
    <t>IC220318001494</t>
  </si>
  <si>
    <t>10089873</t>
  </si>
  <si>
    <t>IC220318001442</t>
  </si>
  <si>
    <t>10089875</t>
  </si>
  <si>
    <t>IC220318001443</t>
  </si>
  <si>
    <t>10089876</t>
  </si>
  <si>
    <t>IC220318001444</t>
  </si>
  <si>
    <t>20225619</t>
  </si>
  <si>
    <t>AP220819023230</t>
  </si>
  <si>
    <t>10089923</t>
  </si>
  <si>
    <t>IC220318001491</t>
  </si>
  <si>
    <t>10089924</t>
  </si>
  <si>
    <t>IC220318001492</t>
  </si>
  <si>
    <t>10089925</t>
  </si>
  <si>
    <t>IC220318001493</t>
  </si>
  <si>
    <t>9975450</t>
  </si>
  <si>
    <t>IC220119001344</t>
  </si>
  <si>
    <t>9975449</t>
  </si>
  <si>
    <t>IC220119001343</t>
  </si>
  <si>
    <t>20221536</t>
  </si>
  <si>
    <t>AP220309006917</t>
  </si>
  <si>
    <t>10147004</t>
  </si>
  <si>
    <t>IC220421001922</t>
  </si>
  <si>
    <t>10147005</t>
  </si>
  <si>
    <t>IC220421001923</t>
  </si>
  <si>
    <t>10147010</t>
  </si>
  <si>
    <t>IC220421001924</t>
  </si>
  <si>
    <t>10052224</t>
  </si>
  <si>
    <t>IC220228001532</t>
  </si>
  <si>
    <t>10052221</t>
  </si>
  <si>
    <t>IC220228001529</t>
  </si>
  <si>
    <t>10052218</t>
  </si>
  <si>
    <t>IC220228001526</t>
  </si>
  <si>
    <t>10052217</t>
  </si>
  <si>
    <t>IC220228001525</t>
  </si>
  <si>
    <t>10115314</t>
  </si>
  <si>
    <t>IC220401000855</t>
  </si>
  <si>
    <t>10063675</t>
  </si>
  <si>
    <t>IC220304001928</t>
  </si>
  <si>
    <t>9980696</t>
  </si>
  <si>
    <t xml:space="preserve">ISS-UNP C2202050             </t>
  </si>
  <si>
    <t>IC220121001255</t>
  </si>
  <si>
    <t>10055214</t>
  </si>
  <si>
    <t>IC220301001312</t>
  </si>
  <si>
    <t>20223606</t>
  </si>
  <si>
    <t>AP220530014830</t>
  </si>
  <si>
    <t>20223605</t>
  </si>
  <si>
    <t>AP220530014829</t>
  </si>
  <si>
    <t>20223599</t>
  </si>
  <si>
    <t>AP220530014823</t>
  </si>
  <si>
    <t>20223601</t>
  </si>
  <si>
    <t>AP220530014825</t>
  </si>
  <si>
    <t>20223321</t>
  </si>
  <si>
    <t>AP220519013808</t>
  </si>
  <si>
    <t>20223604</t>
  </si>
  <si>
    <t>AP220530014828</t>
  </si>
  <si>
    <t>20223324</t>
  </si>
  <si>
    <t>AP220519013805</t>
  </si>
  <si>
    <t>20223627</t>
  </si>
  <si>
    <t>AP220530014833</t>
  </si>
  <si>
    <t>20223323</t>
  </si>
  <si>
    <t>AP220519013806</t>
  </si>
  <si>
    <t>20223322</t>
  </si>
  <si>
    <t>AP220519013807</t>
  </si>
  <si>
    <t>20223607</t>
  </si>
  <si>
    <t>AP220530014831</t>
  </si>
  <si>
    <t>20223603</t>
  </si>
  <si>
    <t>AP220530014827</t>
  </si>
  <si>
    <t>20223600</t>
  </si>
  <si>
    <t>AP220530014824</t>
  </si>
  <si>
    <t>20223602</t>
  </si>
  <si>
    <t>AP220530014826</t>
  </si>
  <si>
    <t>20223608</t>
  </si>
  <si>
    <t>AP220530014832</t>
  </si>
  <si>
    <t>10089827</t>
  </si>
  <si>
    <t>IC220318001396</t>
  </si>
  <si>
    <t>20220956</t>
  </si>
  <si>
    <t>AP220221004714</t>
  </si>
  <si>
    <t>20223303</t>
  </si>
  <si>
    <t>AP220523014121</t>
  </si>
  <si>
    <t>20223648</t>
  </si>
  <si>
    <t>AP220530014834</t>
  </si>
  <si>
    <t>20222340</t>
  </si>
  <si>
    <t>AP220629017746</t>
  </si>
  <si>
    <t>20224800</t>
  </si>
  <si>
    <t>AP220708020501</t>
  </si>
  <si>
    <t>20224759</t>
  </si>
  <si>
    <t>AP220713019651</t>
  </si>
  <si>
    <t>20225958</t>
  </si>
  <si>
    <t>AP220927026291</t>
  </si>
  <si>
    <t>10307902</t>
  </si>
  <si>
    <t>IC220718002669</t>
  </si>
  <si>
    <t>10089826</t>
  </si>
  <si>
    <t>IC220318001395</t>
  </si>
  <si>
    <t>10307899</t>
  </si>
  <si>
    <t>IC220718002666</t>
  </si>
  <si>
    <t>10307900</t>
  </si>
  <si>
    <t>IC220718002667</t>
  </si>
  <si>
    <t>10307901</t>
  </si>
  <si>
    <t>IC220718002668</t>
  </si>
  <si>
    <t>10117811</t>
  </si>
  <si>
    <t>IC220404001438</t>
  </si>
  <si>
    <t>10117812</t>
  </si>
  <si>
    <t>IC220404001439</t>
  </si>
  <si>
    <t>10117808</t>
  </si>
  <si>
    <t>IC220404001437</t>
  </si>
  <si>
    <t>20222772</t>
  </si>
  <si>
    <t>AP220621017033</t>
  </si>
  <si>
    <t>10058248</t>
  </si>
  <si>
    <t>IC220302001532</t>
  </si>
  <si>
    <t>10058247</t>
  </si>
  <si>
    <t>IC220302001531</t>
  </si>
  <si>
    <t>10058246</t>
  </si>
  <si>
    <t>IC220302001530</t>
  </si>
  <si>
    <t>10058244</t>
  </si>
  <si>
    <t>IC220302001528</t>
  </si>
  <si>
    <t>10058252</t>
  </si>
  <si>
    <t>IC220302001536</t>
  </si>
  <si>
    <t>10058255</t>
  </si>
  <si>
    <t>IC220302001539</t>
  </si>
  <si>
    <t>10058249</t>
  </si>
  <si>
    <t>IC220302001533</t>
  </si>
  <si>
    <t>10058257</t>
  </si>
  <si>
    <t>IC220302001542</t>
  </si>
  <si>
    <t>10058245</t>
  </si>
  <si>
    <t>IC220302001529</t>
  </si>
  <si>
    <t>20221988</t>
  </si>
  <si>
    <t>AP220621016988</t>
  </si>
  <si>
    <t>10058258</t>
  </si>
  <si>
    <t>IC220302001543</t>
  </si>
  <si>
    <t>10042808</t>
  </si>
  <si>
    <t>IC220223001634</t>
  </si>
  <si>
    <t>10293907</t>
  </si>
  <si>
    <t xml:space="preserve">ISS-UNP C2206009             </t>
  </si>
  <si>
    <t>IC220712002119</t>
  </si>
  <si>
    <t>10042813</t>
  </si>
  <si>
    <t>IC220223001635</t>
  </si>
  <si>
    <t>10042801</t>
  </si>
  <si>
    <t>IC220223001633</t>
  </si>
  <si>
    <t>10042798</t>
  </si>
  <si>
    <t>IC220223001632</t>
  </si>
  <si>
    <t>10042797</t>
  </si>
  <si>
    <t>IC220223001631</t>
  </si>
  <si>
    <t>10042796</t>
  </si>
  <si>
    <t>IC220223001630</t>
  </si>
  <si>
    <t>10042785</t>
  </si>
  <si>
    <t>IC220223001627</t>
  </si>
  <si>
    <t>10042822</t>
  </si>
  <si>
    <t>IC220223001636</t>
  </si>
  <si>
    <t>10130437</t>
  </si>
  <si>
    <t>IC220411000887</t>
  </si>
  <si>
    <t>10130436</t>
  </si>
  <si>
    <t>IC220411000886</t>
  </si>
  <si>
    <t>10130435</t>
  </si>
  <si>
    <t>IC220411000885</t>
  </si>
  <si>
    <t>10130434</t>
  </si>
  <si>
    <t>IC220411000884</t>
  </si>
  <si>
    <t>10130432</t>
  </si>
  <si>
    <t>IC220411000883</t>
  </si>
  <si>
    <t>10130431</t>
  </si>
  <si>
    <t>IC220411000882</t>
  </si>
  <si>
    <t>10294132</t>
  </si>
  <si>
    <t xml:space="preserve">ISS-UNP C2206025             </t>
  </si>
  <si>
    <t>IC220712002299</t>
  </si>
  <si>
    <t>10063680</t>
  </si>
  <si>
    <t>IC220304001933</t>
  </si>
  <si>
    <t>10063681</t>
  </si>
  <si>
    <t>IC220304001934</t>
  </si>
  <si>
    <t>10091720</t>
  </si>
  <si>
    <t xml:space="preserve">ISS-UNP C2209189             </t>
  </si>
  <si>
    <t>IC220321001081</t>
  </si>
  <si>
    <t>10147043</t>
  </si>
  <si>
    <t>IC220421001933</t>
  </si>
  <si>
    <t>10147042</t>
  </si>
  <si>
    <t>IC220421001932</t>
  </si>
  <si>
    <t>10147041</t>
  </si>
  <si>
    <t>IC220421001931</t>
  </si>
  <si>
    <t>10074887</t>
  </si>
  <si>
    <t xml:space="preserve">ISS-UNP C2209190             </t>
  </si>
  <si>
    <t>IC220310001961</t>
  </si>
  <si>
    <t>10142169</t>
  </si>
  <si>
    <t>IC220419001638</t>
  </si>
  <si>
    <t>10202254</t>
  </si>
  <si>
    <t>IC220523001427</t>
  </si>
  <si>
    <t>10227673</t>
  </si>
  <si>
    <t>IC220603001762</t>
  </si>
  <si>
    <t>10148985</t>
  </si>
  <si>
    <t xml:space="preserve">ISS-UNP C2209204             </t>
  </si>
  <si>
    <t>IC220422000961</t>
  </si>
  <si>
    <t>10202258</t>
  </si>
  <si>
    <t>IC220523001430</t>
  </si>
  <si>
    <t>10264143</t>
  </si>
  <si>
    <t>IC220623001758</t>
  </si>
  <si>
    <t>10142059</t>
  </si>
  <si>
    <t>IC220419001537</t>
  </si>
  <si>
    <t>10142060</t>
  </si>
  <si>
    <t>IC220419001538</t>
  </si>
  <si>
    <t>10115386</t>
  </si>
  <si>
    <t>IC220401001043</t>
  </si>
  <si>
    <t>10115391</t>
  </si>
  <si>
    <t>IC220401001044</t>
  </si>
  <si>
    <t>10115392</t>
  </si>
  <si>
    <t>IC220401001045</t>
  </si>
  <si>
    <t>10115385</t>
  </si>
  <si>
    <t>IC220401001042</t>
  </si>
  <si>
    <t>10160070</t>
  </si>
  <si>
    <t>IC220428001608</t>
  </si>
  <si>
    <t>10116062</t>
  </si>
  <si>
    <t xml:space="preserve">ISS-UNP C2212012             </t>
  </si>
  <si>
    <t>IC220401001523</t>
  </si>
  <si>
    <t>10149076</t>
  </si>
  <si>
    <t>IC220422001060</t>
  </si>
  <si>
    <t>10160069</t>
  </si>
  <si>
    <t>IC220428001607</t>
  </si>
  <si>
    <t>10171842</t>
  </si>
  <si>
    <t xml:space="preserve">ISS-UNP C2212044             </t>
  </si>
  <si>
    <t>IC220505001303</t>
  </si>
  <si>
    <t>10116069</t>
  </si>
  <si>
    <t>IC220401001526</t>
  </si>
  <si>
    <t>10202248</t>
  </si>
  <si>
    <t>IC220523001422</t>
  </si>
  <si>
    <t>10169946</t>
  </si>
  <si>
    <t>IC220504001606</t>
  </si>
  <si>
    <t>10274753</t>
  </si>
  <si>
    <t xml:space="preserve">ISS-UNP C2217025             </t>
  </si>
  <si>
    <t>IC220629002260</t>
  </si>
  <si>
    <t>10301050</t>
  </si>
  <si>
    <t>IC220714002645</t>
  </si>
  <si>
    <t>10301043</t>
  </si>
  <si>
    <t>IC220714002644</t>
  </si>
  <si>
    <t>10301161</t>
  </si>
  <si>
    <t>IC220714002723</t>
  </si>
  <si>
    <t>10301058</t>
  </si>
  <si>
    <t>IC220714002646</t>
  </si>
  <si>
    <t>10169933</t>
  </si>
  <si>
    <t>IC220504001597</t>
  </si>
  <si>
    <t>20224280</t>
  </si>
  <si>
    <t>AP220621017046</t>
  </si>
  <si>
    <t>10349898</t>
  </si>
  <si>
    <t>IC220823001378</t>
  </si>
  <si>
    <t>10349896</t>
  </si>
  <si>
    <t>IC220823001376</t>
  </si>
  <si>
    <t>10326284</t>
  </si>
  <si>
    <t xml:space="preserve">ISS-UNP C2219034             </t>
  </si>
  <si>
    <t>IC220809001415</t>
  </si>
  <si>
    <t>10349897</t>
  </si>
  <si>
    <t>IC220823001377</t>
  </si>
  <si>
    <t>10349894</t>
  </si>
  <si>
    <t>IC220823001374</t>
  </si>
  <si>
    <t>10349895</t>
  </si>
  <si>
    <t>IC220823001375</t>
  </si>
  <si>
    <t>10307912</t>
  </si>
  <si>
    <t>IC220718002679</t>
  </si>
  <si>
    <t>10307914</t>
  </si>
  <si>
    <t>IC220718002682</t>
  </si>
  <si>
    <t>20225346</t>
  </si>
  <si>
    <t>AP220913025359</t>
  </si>
  <si>
    <t>cz01</t>
  </si>
  <si>
    <t>10307915</t>
  </si>
  <si>
    <t>IC220718002683</t>
  </si>
  <si>
    <t>10307911</t>
  </si>
  <si>
    <t>IC220718002678</t>
  </si>
  <si>
    <t>20224797</t>
  </si>
  <si>
    <t>AP220913026461</t>
  </si>
  <si>
    <t>cz00</t>
  </si>
  <si>
    <t>10227679</t>
  </si>
  <si>
    <t>IC220603001767</t>
  </si>
  <si>
    <t>10227685</t>
  </si>
  <si>
    <t>IC220603001773</t>
  </si>
  <si>
    <t>10227684</t>
  </si>
  <si>
    <t>IC220603001772</t>
  </si>
  <si>
    <t>10252634</t>
  </si>
  <si>
    <t>IC220616001835</t>
  </si>
  <si>
    <t>10252633</t>
  </si>
  <si>
    <t>IC220616001834</t>
  </si>
  <si>
    <t>10252630</t>
  </si>
  <si>
    <t>IC220616001831</t>
  </si>
  <si>
    <t>20225107</t>
  </si>
  <si>
    <t>AP220812021694</t>
  </si>
  <si>
    <t>10258033</t>
  </si>
  <si>
    <t>IC220620002435</t>
  </si>
  <si>
    <t>10364381</t>
  </si>
  <si>
    <t>IC220901000833</t>
  </si>
  <si>
    <t>10364382</t>
  </si>
  <si>
    <t>IC220901000834</t>
  </si>
  <si>
    <t>10364383</t>
  </si>
  <si>
    <t>IC220901000835</t>
  </si>
  <si>
    <t>10364384</t>
  </si>
  <si>
    <t>IC220901000836</t>
  </si>
  <si>
    <t>10364385</t>
  </si>
  <si>
    <t>IC220901000837</t>
  </si>
  <si>
    <t>10364386</t>
  </si>
  <si>
    <t>IC220901000838</t>
  </si>
  <si>
    <t>10364387</t>
  </si>
  <si>
    <t>IC220901000839</t>
  </si>
  <si>
    <t>10364388</t>
  </si>
  <si>
    <t>IC220901000840</t>
  </si>
  <si>
    <t>10364389</t>
  </si>
  <si>
    <t>IC220901000841</t>
  </si>
  <si>
    <t>10364390</t>
  </si>
  <si>
    <t>IC220901000842</t>
  </si>
  <si>
    <t>10364339</t>
  </si>
  <si>
    <t>IC220901000791</t>
  </si>
  <si>
    <t>10227662</t>
  </si>
  <si>
    <t>IC220603001752</t>
  </si>
  <si>
    <t>20225963</t>
  </si>
  <si>
    <t>AP220919025846</t>
  </si>
  <si>
    <t>20226631</t>
  </si>
  <si>
    <t>AP221011028101</t>
  </si>
  <si>
    <t>AP220913025360</t>
  </si>
  <si>
    <t>10349878</t>
  </si>
  <si>
    <t>IC220823001360</t>
  </si>
  <si>
    <t>10349879</t>
  </si>
  <si>
    <t>IC220823001361</t>
  </si>
  <si>
    <t>10349880</t>
  </si>
  <si>
    <t>IC220823001362</t>
  </si>
  <si>
    <t>10349883</t>
  </si>
  <si>
    <t>IC220823001363</t>
  </si>
  <si>
    <t>10258042</t>
  </si>
  <si>
    <t>IC220620002447</t>
  </si>
  <si>
    <t>10258041</t>
  </si>
  <si>
    <t>IC220620002446</t>
  </si>
  <si>
    <t>20224306</t>
  </si>
  <si>
    <t>AP220621017047</t>
  </si>
  <si>
    <t>20225620</t>
  </si>
  <si>
    <t>AP220819023229</t>
  </si>
  <si>
    <t>10304420</t>
  </si>
  <si>
    <t>IC220715002148</t>
  </si>
  <si>
    <t>10304397</t>
  </si>
  <si>
    <t>IC220715002134</t>
  </si>
  <si>
    <t>10304398</t>
  </si>
  <si>
    <t>IC220715002135</t>
  </si>
  <si>
    <t>10304418</t>
  </si>
  <si>
    <t>IC220715002146</t>
  </si>
  <si>
    <t>10304419</t>
  </si>
  <si>
    <t>IC220715002147</t>
  </si>
  <si>
    <t>20226553</t>
  </si>
  <si>
    <t>AP221011028099</t>
  </si>
  <si>
    <t>20226556</t>
  </si>
  <si>
    <t>AP221011028090</t>
  </si>
  <si>
    <t>20226554</t>
  </si>
  <si>
    <t>AP221011028098</t>
  </si>
  <si>
    <t>20226557</t>
  </si>
  <si>
    <t>AP221011028096</t>
  </si>
  <si>
    <t>20226560</t>
  </si>
  <si>
    <t>26</t>
  </si>
  <si>
    <t>AP221011028093</t>
  </si>
  <si>
    <t>20226555</t>
  </si>
  <si>
    <t>AP221011028097</t>
  </si>
  <si>
    <t>20226562</t>
  </si>
  <si>
    <t>AP221011028091</t>
  </si>
  <si>
    <t>20226561</t>
  </si>
  <si>
    <t>AP221011028092</t>
  </si>
  <si>
    <t>20226558</t>
  </si>
  <si>
    <t>AP221011028095</t>
  </si>
  <si>
    <t>20226559</t>
  </si>
  <si>
    <t>AP221011028094</t>
  </si>
  <si>
    <t>10408116</t>
  </si>
  <si>
    <t>IC220929001627</t>
  </si>
  <si>
    <t>10408103</t>
  </si>
  <si>
    <t>IC220929001626</t>
  </si>
  <si>
    <t>20225959</t>
  </si>
  <si>
    <t>AP220915025568</t>
  </si>
  <si>
    <t>20225962</t>
  </si>
  <si>
    <t>AP220915025569</t>
  </si>
  <si>
    <t>20226105</t>
  </si>
  <si>
    <t>AP220926026199</t>
  </si>
  <si>
    <t>20226106</t>
  </si>
  <si>
    <t>AP220926026200</t>
  </si>
  <si>
    <t>20226278</t>
  </si>
  <si>
    <t>AP220926026255</t>
  </si>
  <si>
    <t>10408158</t>
  </si>
  <si>
    <t>IC220929001630</t>
  </si>
  <si>
    <t>10408128</t>
  </si>
  <si>
    <t>IC220929001629</t>
  </si>
  <si>
    <t>10408123</t>
  </si>
  <si>
    <t>IC220929001628</t>
  </si>
  <si>
    <t>10360268</t>
  </si>
  <si>
    <t xml:space="preserve">ISS-UNP C2228045             </t>
  </si>
  <si>
    <t>IC220830001969</t>
  </si>
  <si>
    <t>10364360</t>
  </si>
  <si>
    <t>IC220901000812</t>
  </si>
  <si>
    <t>10319695</t>
  </si>
  <si>
    <t>IC220722001293</t>
  </si>
  <si>
    <t>10391003</t>
  </si>
  <si>
    <t>IC220919001381</t>
  </si>
  <si>
    <t>20226277</t>
  </si>
  <si>
    <t>AP221011028100</t>
  </si>
  <si>
    <t>10355635</t>
  </si>
  <si>
    <t>IC220826001089</t>
  </si>
  <si>
    <t>10401813</t>
  </si>
  <si>
    <t>IC220926000985</t>
  </si>
  <si>
    <t>10401815</t>
  </si>
  <si>
    <t>IC220926000987</t>
  </si>
  <si>
    <t>10401821</t>
  </si>
  <si>
    <t>IC220926000993</t>
  </si>
  <si>
    <t>10401820</t>
  </si>
  <si>
    <t>IC220926000992</t>
  </si>
  <si>
    <t>10401816</t>
  </si>
  <si>
    <t>IC220926000988</t>
  </si>
  <si>
    <t>10401818</t>
  </si>
  <si>
    <t>IC220926000989</t>
  </si>
  <si>
    <t>10391034</t>
  </si>
  <si>
    <t>IC220919001415</t>
  </si>
  <si>
    <t>10391033</t>
  </si>
  <si>
    <t>IC220919001414</t>
  </si>
  <si>
    <t>10391032</t>
  </si>
  <si>
    <t>IC220919001413</t>
  </si>
  <si>
    <t>10391030</t>
  </si>
  <si>
    <t>IC220919001412</t>
  </si>
  <si>
    <t>10391029</t>
  </si>
  <si>
    <t>IC220919001411</t>
  </si>
  <si>
    <t>10391028</t>
  </si>
  <si>
    <t>IC220919001410</t>
  </si>
  <si>
    <t>10386853</t>
  </si>
  <si>
    <t>IC220915000996</t>
  </si>
  <si>
    <t>10386854</t>
  </si>
  <si>
    <t>IC220915000997</t>
  </si>
  <si>
    <t>10387327</t>
  </si>
  <si>
    <t>IC220915001105</t>
  </si>
  <si>
    <t>10387328</t>
  </si>
  <si>
    <t>IC220915001106</t>
  </si>
  <si>
    <t>10386855</t>
  </si>
  <si>
    <t>IC220915000998</t>
  </si>
  <si>
    <t>10387317</t>
  </si>
  <si>
    <t>IC220915001095</t>
  </si>
  <si>
    <t>10387318</t>
  </si>
  <si>
    <t>IC220915001096</t>
  </si>
  <si>
    <t>10387325</t>
  </si>
  <si>
    <t>IC220915001103</t>
  </si>
  <si>
    <t>10387326</t>
  </si>
  <si>
    <t>IC220915001104</t>
  </si>
  <si>
    <t>20226702</t>
  </si>
  <si>
    <t>AP221011028083</t>
  </si>
  <si>
    <t>10400608</t>
  </si>
  <si>
    <t xml:space="preserve">ISS-UNP C2237027             </t>
  </si>
  <si>
    <t>IC220923001599</t>
  </si>
  <si>
    <t>20223884</t>
  </si>
  <si>
    <t>AP220608015757</t>
  </si>
  <si>
    <t>10265557</t>
  </si>
  <si>
    <t>IC220624000526</t>
  </si>
  <si>
    <t>10265556</t>
  </si>
  <si>
    <t>IC220624000525</t>
  </si>
  <si>
    <t>10265555</t>
  </si>
  <si>
    <t>IC220624000524</t>
  </si>
  <si>
    <t>10265554</t>
  </si>
  <si>
    <t>IC220624000523</t>
  </si>
  <si>
    <t>10265553</t>
  </si>
  <si>
    <t>IC220624000522</t>
  </si>
  <si>
    <t>10265552</t>
  </si>
  <si>
    <t>IC220624000521</t>
  </si>
  <si>
    <t>10265551</t>
  </si>
  <si>
    <t>IC220624000520</t>
  </si>
  <si>
    <t>10265550</t>
  </si>
  <si>
    <t>IC220624000519</t>
  </si>
  <si>
    <t>10265547</t>
  </si>
  <si>
    <t>IC220624000517</t>
  </si>
  <si>
    <t>10265545</t>
  </si>
  <si>
    <t>IC220624000515</t>
  </si>
  <si>
    <t>10287692</t>
  </si>
  <si>
    <t>IC220708001247</t>
  </si>
  <si>
    <t>10287705</t>
  </si>
  <si>
    <t>IC220708001260</t>
  </si>
  <si>
    <t>10287688</t>
  </si>
  <si>
    <t>IC220708001246</t>
  </si>
  <si>
    <t>10355636</t>
  </si>
  <si>
    <t>IC220826001090</t>
  </si>
  <si>
    <t>10287766</t>
  </si>
  <si>
    <t>IC220708001293</t>
  </si>
  <si>
    <t>10287765</t>
  </si>
  <si>
    <t>IC220708001292</t>
  </si>
  <si>
    <t>10287764</t>
  </si>
  <si>
    <t>IC220708001291</t>
  </si>
  <si>
    <t>10287763</t>
  </si>
  <si>
    <t>IC220708001290</t>
  </si>
  <si>
    <t>10287760</t>
  </si>
  <si>
    <t>IC220708001287</t>
  </si>
  <si>
    <t>10287759</t>
  </si>
  <si>
    <t>IC220708001286</t>
  </si>
  <si>
    <t>10287730</t>
  </si>
  <si>
    <t>IC220708001273</t>
  </si>
  <si>
    <t>10265558</t>
  </si>
  <si>
    <t>IC220624000527</t>
  </si>
  <si>
    <t>10287681</t>
  </si>
  <si>
    <t>IC220708001245</t>
  </si>
  <si>
    <t>20221261</t>
  </si>
  <si>
    <t>AP220221004742</t>
  </si>
  <si>
    <t>9993208</t>
  </si>
  <si>
    <t>IC220128001929</t>
  </si>
  <si>
    <t>9993212</t>
  </si>
  <si>
    <t>IC220128001933</t>
  </si>
  <si>
    <t>9993213</t>
  </si>
  <si>
    <t>IC220128001934</t>
  </si>
  <si>
    <t>9993214</t>
  </si>
  <si>
    <t>IC220128001935</t>
  </si>
  <si>
    <t>9993211</t>
  </si>
  <si>
    <t>IC220128001932</t>
  </si>
  <si>
    <t>9993210</t>
  </si>
  <si>
    <t>IC220128001931</t>
  </si>
  <si>
    <t>9993219</t>
  </si>
  <si>
    <t>IC220128001938</t>
  </si>
  <si>
    <t>9993206</t>
  </si>
  <si>
    <t>IC220128001927</t>
  </si>
  <si>
    <t>9993207</t>
  </si>
  <si>
    <t>IC220128001928</t>
  </si>
  <si>
    <t>9993205</t>
  </si>
  <si>
    <t>IC220128001926</t>
  </si>
  <si>
    <t>20220475</t>
  </si>
  <si>
    <t>AP220203002469</t>
  </si>
  <si>
    <t>9993215</t>
  </si>
  <si>
    <t>IC220128001936</t>
  </si>
  <si>
    <t>9993209</t>
  </si>
  <si>
    <t>IC220128001930</t>
  </si>
  <si>
    <t>9993223</t>
  </si>
  <si>
    <t>IC220128001940</t>
  </si>
  <si>
    <t>9993222</t>
  </si>
  <si>
    <t>IC220128001939</t>
  </si>
  <si>
    <t>9993216</t>
  </si>
  <si>
    <t>IC220128001937</t>
  </si>
  <si>
    <t>10115434</t>
  </si>
  <si>
    <t>IC220401001064</t>
  </si>
  <si>
    <t>10115555</t>
  </si>
  <si>
    <t>IC220401001122</t>
  </si>
  <si>
    <t>10115470</t>
  </si>
  <si>
    <t>IC220401001072</t>
  </si>
  <si>
    <t>10115469</t>
  </si>
  <si>
    <t>IC220401001071</t>
  </si>
  <si>
    <t>10115468</t>
  </si>
  <si>
    <t>IC220401001070</t>
  </si>
  <si>
    <t>10115439</t>
  </si>
  <si>
    <t>IC220401001069</t>
  </si>
  <si>
    <t>10115438</t>
  </si>
  <si>
    <t>IC220401001068</t>
  </si>
  <si>
    <t>10115437</t>
  </si>
  <si>
    <t>IC220401001067</t>
  </si>
  <si>
    <t>10115436</t>
  </si>
  <si>
    <t>IC220401001066</t>
  </si>
  <si>
    <t>10115435</t>
  </si>
  <si>
    <t>IC220401001065</t>
  </si>
  <si>
    <t>20220590</t>
  </si>
  <si>
    <t>AP220216004441</t>
  </si>
  <si>
    <t>20220589</t>
  </si>
  <si>
    <t>AP220216004440</t>
  </si>
  <si>
    <t>20220588</t>
  </si>
  <si>
    <t>AP220216004439</t>
  </si>
  <si>
    <t>20221461</t>
  </si>
  <si>
    <t>AP220225005293</t>
  </si>
  <si>
    <t>20220582</t>
  </si>
  <si>
    <t>AP220216004443</t>
  </si>
  <si>
    <t>20220581</t>
  </si>
  <si>
    <t>AP220216004442</t>
  </si>
  <si>
    <t>20220586</t>
  </si>
  <si>
    <t>AP220216004438</t>
  </si>
  <si>
    <t>20220585</t>
  </si>
  <si>
    <t>AP220216004446</t>
  </si>
  <si>
    <t>20220584</t>
  </si>
  <si>
    <t>AP220216004445</t>
  </si>
  <si>
    <t>20220583</t>
  </si>
  <si>
    <t>AP220216004444</t>
  </si>
  <si>
    <t>20220898</t>
  </si>
  <si>
    <t>AP220217004497</t>
  </si>
  <si>
    <t>20220897</t>
  </si>
  <si>
    <t>AP220217004498</t>
  </si>
  <si>
    <t>20220896</t>
  </si>
  <si>
    <t>AP220217004499</t>
  </si>
  <si>
    <t>20220895</t>
  </si>
  <si>
    <t>AP220217004500</t>
  </si>
  <si>
    <t>20220894</t>
  </si>
  <si>
    <t>AP220217004501</t>
  </si>
  <si>
    <t>20220893</t>
  </si>
  <si>
    <t>AP220217004502</t>
  </si>
  <si>
    <t>20220892</t>
  </si>
  <si>
    <t>AP220217004503</t>
  </si>
  <si>
    <t>20220901</t>
  </si>
  <si>
    <t>AP220217004494</t>
  </si>
  <si>
    <t>20220899</t>
  </si>
  <si>
    <t>AP220217004496</t>
  </si>
  <si>
    <t>20220902</t>
  </si>
  <si>
    <t>AP220217004493</t>
  </si>
  <si>
    <t>20220900</t>
  </si>
  <si>
    <t>AP220217004495</t>
  </si>
  <si>
    <t>20220891</t>
  </si>
  <si>
    <t>AP220217004504</t>
  </si>
  <si>
    <t>20220890</t>
  </si>
  <si>
    <t>AP220217004505</t>
  </si>
  <si>
    <t>20220889</t>
  </si>
  <si>
    <t>AP220217004506</t>
  </si>
  <si>
    <t>20220888</t>
  </si>
  <si>
    <t>AP220217004507</t>
  </si>
  <si>
    <t>20220887</t>
  </si>
  <si>
    <t>AP220217004508</t>
  </si>
  <si>
    <t>20220886</t>
  </si>
  <si>
    <t>AP220217004509</t>
  </si>
  <si>
    <t>20220885</t>
  </si>
  <si>
    <t>AP220217004510</t>
  </si>
  <si>
    <t>20220884</t>
  </si>
  <si>
    <t>AP220217004511</t>
  </si>
  <si>
    <t>20220883</t>
  </si>
  <si>
    <t>AP220217004512</t>
  </si>
  <si>
    <t>20220882</t>
  </si>
  <si>
    <t>AP220217004513</t>
  </si>
  <si>
    <t>10335343</t>
  </si>
  <si>
    <t>IC220815001538</t>
  </si>
  <si>
    <t>10335355</t>
  </si>
  <si>
    <t>IC220815001550</t>
  </si>
  <si>
    <t>10335356</t>
  </si>
  <si>
    <t>IC220815001551</t>
  </si>
  <si>
    <t>10335341</t>
  </si>
  <si>
    <t>IC220815001536</t>
  </si>
  <si>
    <t>10335342</t>
  </si>
  <si>
    <t>IC220815001537</t>
  </si>
  <si>
    <t>10335340</t>
  </si>
  <si>
    <t>IC220815001535</t>
  </si>
  <si>
    <t>20225023</t>
  </si>
  <si>
    <t>AP220801021389</t>
  </si>
  <si>
    <t>20225164</t>
  </si>
  <si>
    <t>AP220810021395</t>
  </si>
  <si>
    <t>20225880</t>
  </si>
  <si>
    <t>AP220912024533</t>
  </si>
  <si>
    <t>20225960</t>
  </si>
  <si>
    <t>AP220919025845</t>
  </si>
  <si>
    <t>10335360</t>
  </si>
  <si>
    <t>IC220815001555</t>
  </si>
  <si>
    <t>10335359</t>
  </si>
  <si>
    <t>IC220815001554</t>
  </si>
  <si>
    <t>10335357</t>
  </si>
  <si>
    <t>IC220815001552</t>
  </si>
  <si>
    <t>10335358</t>
  </si>
  <si>
    <t>IC220815001553</t>
  </si>
  <si>
    <t>10419624</t>
  </si>
  <si>
    <t>IC221006001029</t>
  </si>
  <si>
    <t>10419625</t>
  </si>
  <si>
    <t>IC221006001030</t>
  </si>
  <si>
    <t>10419626</t>
  </si>
  <si>
    <t>IC221006001031</t>
  </si>
  <si>
    <t>10419627</t>
  </si>
  <si>
    <t>IC221006001032</t>
  </si>
  <si>
    <t>10419628</t>
  </si>
  <si>
    <t>IC221006001033</t>
  </si>
  <si>
    <t>10419629</t>
  </si>
  <si>
    <t>IC221006001034</t>
  </si>
  <si>
    <t>10419630</t>
  </si>
  <si>
    <t>IC221006001035</t>
  </si>
  <si>
    <t>10419631</t>
  </si>
  <si>
    <t>IC221006001036</t>
  </si>
  <si>
    <t>10419618</t>
  </si>
  <si>
    <t>IC221006001027</t>
  </si>
  <si>
    <t>10419619</t>
  </si>
  <si>
    <t>IC221006001028</t>
  </si>
  <si>
    <t>20226119</t>
  </si>
  <si>
    <t>AP220926026247</t>
  </si>
  <si>
    <t>10419617</t>
  </si>
  <si>
    <t>IC221006001026</t>
  </si>
  <si>
    <t>10419632</t>
  </si>
  <si>
    <t>IC221006001037</t>
  </si>
  <si>
    <t>10419633</t>
  </si>
  <si>
    <t>IC221006001038</t>
  </si>
  <si>
    <t>20226623</t>
  </si>
  <si>
    <t>AP221011028102</t>
  </si>
  <si>
    <t>10391108</t>
  </si>
  <si>
    <t>IC220919001505</t>
  </si>
  <si>
    <t>10391109</t>
  </si>
  <si>
    <t>IC220919001506</t>
  </si>
  <si>
    <t>10391110</t>
  </si>
  <si>
    <t>IC220919001507</t>
  </si>
  <si>
    <t>10391111</t>
  </si>
  <si>
    <t>IC220919001508</t>
  </si>
  <si>
    <t>10391112</t>
  </si>
  <si>
    <t>IC220919001509</t>
  </si>
  <si>
    <t>10391116</t>
  </si>
  <si>
    <t>IC220919001512</t>
  </si>
  <si>
    <t>20225343</t>
  </si>
  <si>
    <t>AP220811021647</t>
  </si>
  <si>
    <t>10391101</t>
  </si>
  <si>
    <t>IC220919001497</t>
  </si>
  <si>
    <t>10391103</t>
  </si>
  <si>
    <t>IC220919001500</t>
  </si>
  <si>
    <t>10391104</t>
  </si>
  <si>
    <t>IC220919001501</t>
  </si>
  <si>
    <t>10391105</t>
  </si>
  <si>
    <t>IC220919001502</t>
  </si>
  <si>
    <t>10391106</t>
  </si>
  <si>
    <t>IC220919001503</t>
  </si>
  <si>
    <t>10391107</t>
  </si>
  <si>
    <t>IC220919001504</t>
  </si>
  <si>
    <t>10423588</t>
  </si>
  <si>
    <t>IC221010002304</t>
  </si>
  <si>
    <t>10423589</t>
  </si>
  <si>
    <t>IC221010002305</t>
  </si>
  <si>
    <t>10423591</t>
  </si>
  <si>
    <t>IC221010002306</t>
  </si>
  <si>
    <t>10423592</t>
  </si>
  <si>
    <t>IC221010002307</t>
  </si>
  <si>
    <t>10423580</t>
  </si>
  <si>
    <t>IC221010002296</t>
  </si>
  <si>
    <t>10423581</t>
  </si>
  <si>
    <t>IC221010002297</t>
  </si>
  <si>
    <t>10423582</t>
  </si>
  <si>
    <t>IC221010002298</t>
  </si>
  <si>
    <t>10423583</t>
  </si>
  <si>
    <t>IC221010002299</t>
  </si>
  <si>
    <t>10423584</t>
  </si>
  <si>
    <t>IC221010002300</t>
  </si>
  <si>
    <t>10423585</t>
  </si>
  <si>
    <t>IC221010002301</t>
  </si>
  <si>
    <t>10423586</t>
  </si>
  <si>
    <t>IC221010002302</t>
  </si>
  <si>
    <t>10423587</t>
  </si>
  <si>
    <t>IC221010002303</t>
  </si>
  <si>
    <t>20226501</t>
  </si>
  <si>
    <t>AP221011028084</t>
  </si>
  <si>
    <t>20226500</t>
  </si>
  <si>
    <t>AP221011028085</t>
  </si>
  <si>
    <t>20226499</t>
  </si>
  <si>
    <t>AP221011028086</t>
  </si>
  <si>
    <t>20226496</t>
  </si>
  <si>
    <t>AP221011028087</t>
  </si>
  <si>
    <t>20226498</t>
  </si>
  <si>
    <t>AP221011028089</t>
  </si>
  <si>
    <t>20226497</t>
  </si>
  <si>
    <t>AP221011028088</t>
  </si>
  <si>
    <t>CLM2241-0038</t>
  </si>
  <si>
    <t>Battery after a fall</t>
  </si>
  <si>
    <t>PN</t>
  </si>
  <si>
    <t>001596</t>
  </si>
  <si>
    <t>014930</t>
  </si>
  <si>
    <t>006562</t>
  </si>
  <si>
    <t>006491</t>
  </si>
  <si>
    <t>006633</t>
  </si>
  <si>
    <t>002692</t>
  </si>
  <si>
    <t>003703</t>
  </si>
  <si>
    <t>005173</t>
  </si>
  <si>
    <t>001363</t>
  </si>
  <si>
    <t>006668</t>
  </si>
  <si>
    <t>001524</t>
  </si>
  <si>
    <t>000816</t>
  </si>
  <si>
    <t>008753</t>
  </si>
  <si>
    <t>001992</t>
  </si>
  <si>
    <t>002336</t>
  </si>
  <si>
    <t>012854</t>
  </si>
  <si>
    <t>011659</t>
  </si>
  <si>
    <t>002069</t>
  </si>
  <si>
    <t>007569</t>
  </si>
  <si>
    <t>011578</t>
  </si>
  <si>
    <t>014574</t>
  </si>
  <si>
    <t>004418</t>
  </si>
  <si>
    <t>005535</t>
  </si>
  <si>
    <t>008208</t>
  </si>
  <si>
    <t>002975</t>
  </si>
  <si>
    <t>002806</t>
  </si>
  <si>
    <t>010678</t>
  </si>
  <si>
    <t>010809</t>
  </si>
  <si>
    <t>008344</t>
  </si>
  <si>
    <t>011923</t>
  </si>
  <si>
    <t>010782</t>
  </si>
  <si>
    <t>008581</t>
  </si>
  <si>
    <t>011049</t>
  </si>
  <si>
    <t>001856</t>
  </si>
  <si>
    <t>008415</t>
  </si>
  <si>
    <t>005714</t>
  </si>
  <si>
    <t>009907</t>
  </si>
  <si>
    <t>005063</t>
  </si>
  <si>
    <t>004475</t>
  </si>
  <si>
    <t>005036</t>
  </si>
  <si>
    <t>005578</t>
  </si>
  <si>
    <t>008886</t>
  </si>
  <si>
    <t>004746</t>
  </si>
  <si>
    <t>004769</t>
  </si>
  <si>
    <t>014197</t>
  </si>
  <si>
    <t>001122</t>
  </si>
  <si>
    <t>006038</t>
  </si>
  <si>
    <t>007661</t>
  </si>
  <si>
    <t>008999</t>
  </si>
  <si>
    <t>004105</t>
  </si>
  <si>
    <t>004109</t>
  </si>
  <si>
    <t>006392</t>
  </si>
  <si>
    <t>001619</t>
  </si>
  <si>
    <t>000659</t>
  </si>
  <si>
    <t>000203</t>
  </si>
  <si>
    <t>000908</t>
  </si>
  <si>
    <t>009227</t>
  </si>
  <si>
    <t>001357</t>
  </si>
  <si>
    <t>007406</t>
  </si>
  <si>
    <t>005908</t>
  </si>
  <si>
    <t>010369</t>
  </si>
  <si>
    <t>006147</t>
  </si>
  <si>
    <t>006126</t>
  </si>
  <si>
    <t>013208</t>
  </si>
  <si>
    <t>001022</t>
  </si>
  <si>
    <t>006035</t>
  </si>
  <si>
    <t>005861</t>
  </si>
  <si>
    <t>003248</t>
  </si>
  <si>
    <t>012728</t>
  </si>
  <si>
    <t>006154</t>
  </si>
  <si>
    <t>002231</t>
  </si>
  <si>
    <t>012620</t>
  </si>
  <si>
    <t>012607</t>
  </si>
  <si>
    <t>012537</t>
  </si>
  <si>
    <t>001000</t>
  </si>
  <si>
    <t>001007</t>
  </si>
  <si>
    <t>002042</t>
  </si>
  <si>
    <t>001988</t>
  </si>
  <si>
    <t>001987</t>
  </si>
  <si>
    <t>012057</t>
  </si>
  <si>
    <t>008731</t>
  </si>
  <si>
    <t>006904</t>
  </si>
  <si>
    <t>094172</t>
  </si>
  <si>
    <t>006467</t>
  </si>
  <si>
    <t>015551</t>
  </si>
  <si>
    <t>004503</t>
  </si>
  <si>
    <t>006763</t>
  </si>
  <si>
    <t>010366</t>
  </si>
  <si>
    <t>010496</t>
  </si>
  <si>
    <t>009752</t>
  </si>
  <si>
    <t>011965</t>
  </si>
  <si>
    <t>013533</t>
  </si>
  <si>
    <t>001543</t>
  </si>
  <si>
    <t>007599</t>
  </si>
  <si>
    <t>001297</t>
  </si>
  <si>
    <t>000774</t>
  </si>
  <si>
    <t>002763</t>
  </si>
  <si>
    <t>005659</t>
  </si>
  <si>
    <t>002786</t>
  </si>
  <si>
    <t>008847</t>
  </si>
  <si>
    <t>001706</t>
  </si>
  <si>
    <t>002898</t>
  </si>
  <si>
    <t>002707</t>
  </si>
  <si>
    <t>003571</t>
  </si>
  <si>
    <t>012094</t>
  </si>
  <si>
    <t>CLM2242-0056</t>
  </si>
  <si>
    <t>CLM2242-0057</t>
  </si>
  <si>
    <t>774100-00F</t>
  </si>
  <si>
    <t>774100-00</t>
  </si>
  <si>
    <t>CLM2243-0008</t>
  </si>
  <si>
    <t>Communication problem</t>
  </si>
  <si>
    <t>CLM2243-0029</t>
  </si>
  <si>
    <t>Possible leaks</t>
  </si>
  <si>
    <t>CLM2244-0014</t>
  </si>
  <si>
    <t>The battery put the truck in defect.</t>
  </si>
  <si>
    <t xml:space="preserve">Počet </t>
  </si>
  <si>
    <t>CLM2229-0056; Germany</t>
  </si>
  <si>
    <t>sn1185,848</t>
  </si>
  <si>
    <t>byla 2x vadná;  CLM2229-0056; Germany</t>
  </si>
  <si>
    <t>Reklamace za 2022 z pohledu data výroby ( bat i dily)</t>
  </si>
  <si>
    <t>Reklamace za 2022 z pohledu data výroby ( jen bat)</t>
  </si>
  <si>
    <t>CLM2220-0058; KADI AG; Schweiz; closed</t>
  </si>
  <si>
    <t>CLM2245-0034</t>
  </si>
  <si>
    <t>774100-00F/000110</t>
  </si>
  <si>
    <t>CLM2247-0017</t>
  </si>
  <si>
    <t>CLM2247-0018</t>
  </si>
  <si>
    <t xml:space="preserve">No function </t>
  </si>
  <si>
    <t>CLM2247-0026</t>
  </si>
  <si>
    <t>CLM2247-0029</t>
  </si>
  <si>
    <t>CLM2247-0043</t>
  </si>
  <si>
    <t>BMS for analysis</t>
  </si>
  <si>
    <t>CLM2247-0051</t>
  </si>
  <si>
    <t>CLM2247-0052</t>
  </si>
  <si>
    <t>774100-00F/000111</t>
  </si>
  <si>
    <t>CLM2248-0012</t>
  </si>
  <si>
    <t>CLM2248-0031</t>
  </si>
  <si>
    <t>yes,185,197,847,184,199,870</t>
  </si>
  <si>
    <t>CLM2237-0048; SPAIN</t>
  </si>
  <si>
    <t>CLM2248-0012; SPAIN</t>
  </si>
  <si>
    <t>yes, 980</t>
  </si>
  <si>
    <t>CLM2250-0006</t>
  </si>
  <si>
    <t>CLM2250-0048</t>
  </si>
  <si>
    <t>CLM2250-0051</t>
  </si>
  <si>
    <t>Over temperature issue</t>
  </si>
  <si>
    <t>CLM2251-0018</t>
  </si>
  <si>
    <t>Data in BB was erased</t>
  </si>
  <si>
    <t>rusty</t>
  </si>
  <si>
    <t>overvoltage from truck</t>
  </si>
  <si>
    <t>pcs</t>
  </si>
  <si>
    <t>Production battery</t>
  </si>
  <si>
    <t>Production BMS</t>
  </si>
  <si>
    <t>BMS total to 5.1.2023</t>
  </si>
  <si>
    <t>A Battery total to 5.1.2023</t>
  </si>
  <si>
    <t>B Battery total to 5.1.2023</t>
  </si>
  <si>
    <t>BMS total warehouse</t>
  </si>
  <si>
    <t>Claims BMS</t>
  </si>
  <si>
    <t>Claims  B1 battery</t>
  </si>
  <si>
    <t>Claims  B2 battery</t>
  </si>
  <si>
    <t>Claims  A1 battery</t>
  </si>
  <si>
    <t>Claims  A2 battery</t>
  </si>
  <si>
    <t>Total claims</t>
  </si>
  <si>
    <t>Total claims battery</t>
  </si>
  <si>
    <t>CLM2220-0057; René Maier; Schweiz; closed</t>
  </si>
  <si>
    <t xml:space="preserve">April </t>
  </si>
  <si>
    <t>January</t>
  </si>
  <si>
    <t>Febuary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</si>
  <si>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</si>
  <si>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</si>
  <si>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</si>
  <si>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</si>
  <si>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</si>
  <si>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</si>
  <si>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</si>
  <si>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</si>
  <si>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</si>
  <si>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Luzzara</t>
  </si>
  <si>
    <t>KION all</t>
  </si>
  <si>
    <t>Střibro</t>
  </si>
  <si>
    <t>Delivered batteries from KION factory</t>
  </si>
  <si>
    <t>Months</t>
  </si>
  <si>
    <t>Year</t>
  </si>
  <si>
    <t>Returned batteries from KION factory 2022</t>
  </si>
  <si>
    <t>775369-00G/002306</t>
  </si>
  <si>
    <t>opravena z CLM2242-0056;</t>
  </si>
  <si>
    <t>CLM2302-0036</t>
  </si>
  <si>
    <t>The battery stopped working.</t>
  </si>
  <si>
    <t>yes, sn294</t>
  </si>
  <si>
    <t>CLM2302-0036; Italy</t>
  </si>
  <si>
    <t>774100-00F/000288</t>
  </si>
  <si>
    <t>CLM2304-0015; Renault; France</t>
  </si>
  <si>
    <t>CLM2305-0018; Agence Fenwick; France</t>
  </si>
  <si>
    <t>CLM2305-0039</t>
  </si>
  <si>
    <t>Battery not working</t>
  </si>
  <si>
    <t>774100-00G/000293</t>
  </si>
  <si>
    <t>CLM2304-0015W; France</t>
  </si>
  <si>
    <t>CLM2248-0002; Wergona; Germany; closed</t>
  </si>
  <si>
    <t>poslali sn664, sn382 neopravena</t>
  </si>
  <si>
    <t>CLM2104-0002, FOWLERWELCH - SPALDING, UK; closed</t>
  </si>
  <si>
    <t>CLM2306-0036</t>
  </si>
  <si>
    <t>Defective main harness</t>
  </si>
  <si>
    <t>CLM2307-0007</t>
  </si>
  <si>
    <t>CLM2307-0014</t>
  </si>
  <si>
    <t>Leakage</t>
  </si>
  <si>
    <t>yes, sn2290,1809</t>
  </si>
  <si>
    <t>CLM2237-0014</t>
  </si>
  <si>
    <t>CLM2246-0009; Lindig; Germany;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</si>
</sst>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#,##0.00\ &quot;Kč&quot;"/>
    <numFmt numFmtId="165" formatCode="#,##0\ &quot;Kč&quot;"/>
    <numFmt numFmtId="166" formatCode="###0"/>
    <numFmt numFmtId="167" formatCode="###,###,###,##0.00"/>
    <numFmt numFmtId="168" formatCode="#,###,###,##0.0#########"/>
    <numFmt numFmtId="169" formatCode="dd\.mm\.yyyy"/>
  </numFmts>
  <fonts count="4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rgb="FFCE114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name val="Arial"/>
      <family val="2"/>
      <charset val="238"/>
    </font>
    <font>
      <b/>
      <i/>
      <sz val="10"/>
      <color theme="1"/>
      <name val="Century Gothic"/>
      <family val="2"/>
      <charset val="238"/>
    </font>
    <font>
      <sz val="11"/>
      <name val="Calibri"/>
      <family val="2"/>
      <charset val="238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1"/>
      <color theme="3" tint="0.59999389629810485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FFC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8"/>
      <color indexed="4"/>
      <name val="Microsoft Sans Serif"/>
      <family val="2"/>
      <charset val="238"/>
    </font>
    <font>
      <sz val="8"/>
      <color indexed="4"/>
      <name val="Microsoft Sans Serif"/>
      <family val="2"/>
      <charset val="238"/>
    </font>
    <font>
      <sz val="8"/>
      <color indexed="0"/>
      <name val="Microsoft Sans Serif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Microsoft Sans Serif"/>
      <family val="2"/>
      <charset val="238"/>
    </font>
    <font>
      <b/>
      <sz val="11"/>
      <color rgb="FF000000"/>
      <name val="Calibri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DE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0"/>
        <bgColor indexed="12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3" fillId="6" borderId="16" applyNumberFormat="0" applyFont="0" applyAlignment="0" applyProtection="0"/>
    <xf numFmtId="0" fontId="13" fillId="14" borderId="0" applyNumberFormat="0" applyBorder="0" applyAlignment="0" applyProtection="0"/>
    <xf numFmtId="0" fontId="24" fillId="0" borderId="0"/>
    <xf numFmtId="0" fontId="24" fillId="0" borderId="0"/>
    <xf numFmtId="0" fontId="25" fillId="0" borderId="0"/>
    <xf numFmtId="0" fontId="12" fillId="0" borderId="0"/>
    <xf numFmtId="43" fontId="3" fillId="0" borderId="0" applyFont="0" applyFill="0" applyBorder="0" applyAlignment="0" applyProtection="0"/>
    <xf numFmtId="0" fontId="29" fillId="0" borderId="0"/>
    <xf numFmtId="0" fontId="20" fillId="0" borderId="0"/>
  </cellStyleXfs>
  <cellXfs count="8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/>
    <xf numFmtId="0" fontId="1" fillId="0" borderId="1" xfId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13" fillId="14" borderId="1" xfId="3" applyNumberFormat="1" applyBorder="1" applyAlignment="1">
      <alignment horizontal="center" vertical="center"/>
    </xf>
    <xf numFmtId="0" fontId="13" fillId="14" borderId="1" xfId="3" applyBorder="1" applyAlignment="1">
      <alignment horizontal="center" vertical="center"/>
    </xf>
    <xf numFmtId="0" fontId="13" fillId="14" borderId="0" xfId="3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0" fontId="16" fillId="10" borderId="12" xfId="0" applyFont="1" applyFill="1" applyBorder="1" applyAlignment="1">
      <alignment vertical="center"/>
    </xf>
    <xf numFmtId="0" fontId="16" fillId="11" borderId="12" xfId="0" applyFont="1" applyFill="1" applyBorder="1" applyAlignment="1">
      <alignment vertical="center"/>
    </xf>
    <xf numFmtId="0" fontId="14" fillId="0" borderId="0" xfId="0" applyFont="1"/>
    <xf numFmtId="0" fontId="16" fillId="0" borderId="30" xfId="0" applyFont="1" applyBorder="1" applyAlignment="1">
      <alignment vertical="center"/>
    </xf>
    <xf numFmtId="0" fontId="17" fillId="0" borderId="3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7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4" fontId="7" fillId="8" borderId="1" xfId="3" applyNumberFormat="1" applyFont="1" applyFill="1" applyBorder="1" applyAlignment="1">
      <alignment horizontal="center" vertical="center"/>
    </xf>
    <xf numFmtId="164" fontId="7" fillId="12" borderId="1" xfId="3" applyNumberFormat="1" applyFont="1" applyFill="1" applyBorder="1" applyAlignment="1">
      <alignment horizontal="center" vertical="center"/>
    </xf>
    <xf numFmtId="164" fontId="7" fillId="13" borderId="1" xfId="3" applyNumberFormat="1" applyFont="1" applyFill="1" applyBorder="1" applyAlignment="1">
      <alignment horizontal="center" vertical="center"/>
    </xf>
    <xf numFmtId="164" fontId="7" fillId="9" borderId="1" xfId="3" applyNumberFormat="1" applyFont="1" applyFill="1" applyBorder="1" applyAlignment="1">
      <alignment horizontal="center" vertical="center"/>
    </xf>
    <xf numFmtId="164" fontId="13" fillId="14" borderId="1" xfId="3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30" xfId="0" applyFont="1" applyBorder="1" applyAlignment="1">
      <alignment vertical="center"/>
    </xf>
    <xf numFmtId="0" fontId="16" fillId="0" borderId="31" xfId="0" applyFont="1" applyBorder="1" applyAlignment="1">
      <alignment horizontal="center" vertical="center"/>
    </xf>
    <xf numFmtId="0" fontId="21" fillId="0" borderId="3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11" borderId="15" xfId="0" applyFont="1" applyFill="1" applyBorder="1" applyAlignment="1">
      <alignment horizontal="center" vertical="center"/>
    </xf>
    <xf numFmtId="0" fontId="16" fillId="11" borderId="15" xfId="0" applyFont="1" applyFill="1" applyBorder="1" applyAlignment="1">
      <alignment vertical="center"/>
    </xf>
    <xf numFmtId="0" fontId="1" fillId="11" borderId="0" xfId="1" applyFill="1" applyAlignment="1">
      <alignment vertical="center" wrapText="1"/>
    </xf>
    <xf numFmtId="0" fontId="16" fillId="10" borderId="15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6" fillId="11" borderId="30" xfId="0" applyFont="1" applyFill="1" applyBorder="1" applyAlignment="1">
      <alignment vertical="center"/>
    </xf>
    <xf numFmtId="0" fontId="16" fillId="15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11" borderId="9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5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2" borderId="15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0" xfId="0" applyFont="1"/>
    <xf numFmtId="0" fontId="2" fillId="2" borderId="1" xfId="0" applyFont="1" applyFill="1" applyBorder="1"/>
    <xf numFmtId="0" fontId="1" fillId="2" borderId="1" xfId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11" fillId="2" borderId="1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14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Fill="1"/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3" fillId="0" borderId="0" xfId="0" applyFont="1" applyFill="1"/>
    <xf numFmtId="0" fontId="1" fillId="0" borderId="0" xfId="1" applyFill="1" applyAlignment="1">
      <alignment vertical="center"/>
    </xf>
    <xf numFmtId="14" fontId="0" fillId="0" borderId="0" xfId="2" applyNumberFormat="1" applyFont="1" applyFill="1" applyBorder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8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0" xfId="0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20" fillId="20" borderId="1" xfId="0" applyFont="1" applyFill="1" applyBorder="1" applyAlignment="1">
      <alignment vertical="top"/>
    </xf>
    <xf numFmtId="0" fontId="3" fillId="0" borderId="1" xfId="0" applyFont="1" applyBorder="1" applyAlignment="1"/>
    <xf numFmtId="0" fontId="20" fillId="20" borderId="1" xfId="0" applyFont="1" applyFill="1" applyBorder="1" applyAlignment="1"/>
    <xf numFmtId="0" fontId="20" fillId="0" borderId="1" xfId="0" applyFont="1" applyBorder="1" applyAlignment="1"/>
    <xf numFmtId="0" fontId="20" fillId="20" borderId="1" xfId="0" applyFont="1" applyFill="1" applyBorder="1"/>
    <xf numFmtId="0" fontId="20" fillId="0" borderId="1" xfId="0" applyFont="1" applyBorder="1"/>
    <xf numFmtId="0" fontId="26" fillId="0" borderId="1" xfId="6" applyNumberFormat="1" applyFont="1" applyBorder="1" applyAlignment="1"/>
    <xf numFmtId="0" fontId="26" fillId="20" borderId="1" xfId="6" applyNumberFormat="1" applyFont="1" applyFill="1" applyBorder="1" applyAlignment="1"/>
    <xf numFmtId="0" fontId="0" fillId="5" borderId="29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0" fillId="21" borderId="1" xfId="0" applyFont="1" applyFill="1" applyBorder="1"/>
    <xf numFmtId="0" fontId="20" fillId="2" borderId="1" xfId="0" applyFont="1" applyFill="1" applyBorder="1" applyAlignment="1"/>
    <xf numFmtId="0" fontId="20" fillId="21" borderId="1" xfId="0" applyFont="1" applyFill="1" applyBorder="1" applyAlignment="1"/>
    <xf numFmtId="0" fontId="18" fillId="21" borderId="1" xfId="4" applyNumberFormat="1" applyFont="1" applyFill="1" applyBorder="1" applyAlignment="1"/>
    <xf numFmtId="0" fontId="18" fillId="2" borderId="1" xfId="4" applyNumberFormat="1" applyFont="1" applyFill="1" applyBorder="1" applyAlignment="1"/>
    <xf numFmtId="0" fontId="20" fillId="20" borderId="32" xfId="0" applyFont="1" applyFill="1" applyBorder="1" applyAlignment="1">
      <alignment vertical="top"/>
    </xf>
    <xf numFmtId="0" fontId="20" fillId="0" borderId="32" xfId="0" applyFont="1" applyBorder="1" applyAlignment="1">
      <alignment vertical="top"/>
    </xf>
    <xf numFmtId="165" fontId="3" fillId="20" borderId="1" xfId="0" applyNumberFormat="1" applyFont="1" applyFill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0" fontId="20" fillId="0" borderId="32" xfId="0" applyFont="1" applyBorder="1" applyAlignment="1"/>
    <xf numFmtId="0" fontId="20" fillId="20" borderId="32" xfId="0" applyFont="1" applyFill="1" applyBorder="1" applyAlignment="1"/>
    <xf numFmtId="165" fontId="3" fillId="20" borderId="33" xfId="0" applyNumberFormat="1" applyFont="1" applyFill="1" applyBorder="1" applyAlignment="1">
      <alignment horizontal="left" vertical="top"/>
    </xf>
    <xf numFmtId="165" fontId="3" fillId="0" borderId="33" xfId="0" applyNumberFormat="1" applyFont="1" applyBorder="1" applyAlignment="1">
      <alignment horizontal="left" vertical="top"/>
    </xf>
    <xf numFmtId="0" fontId="18" fillId="20" borderId="32" xfId="4" applyNumberFormat="1" applyFont="1" applyFill="1" applyBorder="1" applyAlignment="1"/>
    <xf numFmtId="0" fontId="18" fillId="0" borderId="32" xfId="4" applyNumberFormat="1" applyFont="1" applyBorder="1" applyAlignment="1"/>
    <xf numFmtId="0" fontId="18" fillId="20" borderId="32" xfId="5" applyNumberFormat="1" applyFont="1" applyFill="1" applyBorder="1" applyAlignment="1"/>
    <xf numFmtId="0" fontId="18" fillId="0" borderId="32" xfId="5" applyNumberFormat="1" applyFont="1" applyBorder="1" applyAlignment="1"/>
    <xf numFmtId="0" fontId="20" fillId="20" borderId="32" xfId="0" applyFont="1" applyFill="1" applyBorder="1"/>
    <xf numFmtId="0" fontId="20" fillId="0" borderId="32" xfId="0" applyFont="1" applyBorder="1"/>
    <xf numFmtId="0" fontId="26" fillId="0" borderId="32" xfId="6" applyNumberFormat="1" applyFont="1" applyBorder="1" applyAlignment="1"/>
    <xf numFmtId="165" fontId="29" fillId="0" borderId="1" xfId="0" applyNumberFormat="1" applyFont="1" applyBorder="1" applyAlignment="1">
      <alignment horizontal="left" vertical="top"/>
    </xf>
    <xf numFmtId="0" fontId="26" fillId="20" borderId="32" xfId="6" applyNumberFormat="1" applyFont="1" applyFill="1" applyBorder="1" applyAlignment="1"/>
    <xf numFmtId="165" fontId="29" fillId="20" borderId="1" xfId="0" applyNumberFormat="1" applyFont="1" applyFill="1" applyBorder="1" applyAlignment="1">
      <alignment horizontal="left" vertical="top"/>
    </xf>
    <xf numFmtId="0" fontId="20" fillId="2" borderId="4" xfId="0" applyFont="1" applyFill="1" applyBorder="1" applyAlignment="1"/>
    <xf numFmtId="0" fontId="20" fillId="2" borderId="4" xfId="0" applyFont="1" applyFill="1" applyBorder="1" applyAlignment="1">
      <alignment horizontal="center" vertical="top"/>
    </xf>
    <xf numFmtId="0" fontId="20" fillId="22" borderId="1" xfId="0" applyFont="1" applyFill="1" applyBorder="1" applyAlignment="1">
      <alignment vertical="top"/>
    </xf>
    <xf numFmtId="0" fontId="20" fillId="19" borderId="1" xfId="0" applyFont="1" applyFill="1" applyBorder="1" applyAlignment="1">
      <alignment horizontal="center" vertical="top"/>
    </xf>
    <xf numFmtId="165" fontId="3" fillId="22" borderId="1" xfId="0" applyNumberFormat="1" applyFont="1" applyFill="1" applyBorder="1" applyAlignment="1">
      <alignment horizontal="left" vertical="top"/>
    </xf>
    <xf numFmtId="165" fontId="3" fillId="19" borderId="1" xfId="0" applyNumberFormat="1" applyFont="1" applyFill="1" applyBorder="1" applyAlignment="1">
      <alignment horizontal="left" vertical="top"/>
    </xf>
    <xf numFmtId="165" fontId="29" fillId="19" borderId="1" xfId="0" applyNumberFormat="1" applyFont="1" applyFill="1" applyBorder="1" applyAlignment="1">
      <alignment horizontal="left" vertical="top"/>
    </xf>
    <xf numFmtId="165" fontId="29" fillId="22" borderId="1" xfId="0" applyNumberFormat="1" applyFont="1" applyFill="1" applyBorder="1" applyAlignment="1">
      <alignment horizontal="left" vertical="top"/>
    </xf>
    <xf numFmtId="0" fontId="20" fillId="22" borderId="1" xfId="0" applyFont="1" applyFill="1" applyBorder="1"/>
    <xf numFmtId="0" fontId="20" fillId="19" borderId="1" xfId="0" applyFont="1" applyFill="1" applyBorder="1"/>
    <xf numFmtId="0" fontId="26" fillId="19" borderId="1" xfId="6" applyNumberFormat="1" applyFont="1" applyFill="1" applyBorder="1" applyAlignment="1"/>
    <xf numFmtId="0" fontId="26" fillId="22" borderId="1" xfId="6" applyNumberFormat="1" applyFont="1" applyFill="1" applyBorder="1" applyAlignment="1"/>
    <xf numFmtId="0" fontId="20" fillId="21" borderId="1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0" fillId="2" borderId="1" xfId="0" applyFont="1" applyFill="1" applyBorder="1" applyAlignment="1"/>
    <xf numFmtId="165" fontId="3" fillId="2" borderId="1" xfId="0" applyNumberFormat="1" applyFont="1" applyFill="1" applyBorder="1" applyAlignment="1">
      <alignment horizontal="left" vertical="top"/>
    </xf>
    <xf numFmtId="165" fontId="3" fillId="21" borderId="1" xfId="0" applyNumberFormat="1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/>
    <xf numFmtId="14" fontId="0" fillId="2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19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0" xfId="1" applyFill="1"/>
    <xf numFmtId="0" fontId="0" fillId="0" borderId="0" xfId="7" applyFont="1"/>
    <xf numFmtId="0" fontId="12" fillId="0" borderId="0" xfId="7"/>
    <xf numFmtId="0" fontId="0" fillId="0" borderId="0" xfId="0" applyAlignment="1">
      <alignment horizontal="left" vertical="center" wrapText="1"/>
    </xf>
    <xf numFmtId="44" fontId="0" fillId="3" borderId="1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44" fontId="7" fillId="0" borderId="0" xfId="0" applyNumberFormat="1" applyFont="1" applyFill="1" applyAlignment="1">
      <alignment horizontal="center" vertical="center"/>
    </xf>
    <xf numFmtId="0" fontId="1" fillId="2" borderId="0" xfId="1" applyFill="1"/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0" xfId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11" borderId="0" xfId="0" applyFill="1"/>
    <xf numFmtId="0" fontId="0" fillId="0" borderId="1" xfId="7" applyFont="1" applyBorder="1" applyAlignment="1">
      <alignment horizontal="center" vertical="center"/>
    </xf>
    <xf numFmtId="0" fontId="0" fillId="0" borderId="3" xfId="7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1" fillId="2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1" borderId="0" xfId="1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14" fontId="0" fillId="11" borderId="0" xfId="0" applyNumberFormat="1" applyFill="1" applyAlignment="1">
      <alignment horizontal="center" vertical="center"/>
    </xf>
    <xf numFmtId="44" fontId="0" fillId="11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19" borderId="0" xfId="0" applyNumberFormat="1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44" fontId="0" fillId="3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9" borderId="0" xfId="0" applyFill="1" applyBorder="1" applyAlignment="1">
      <alignment horizontal="center" vertical="center" wrapText="1"/>
    </xf>
    <xf numFmtId="44" fontId="0" fillId="19" borderId="0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19" borderId="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14" fontId="0" fillId="11" borderId="0" xfId="0" applyNumberForma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11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4" borderId="0" xfId="0" applyFill="1" applyAlignment="1">
      <alignment horizontal="center" vertical="center" wrapText="1"/>
    </xf>
    <xf numFmtId="14" fontId="0" fillId="24" borderId="0" xfId="0" applyNumberForma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24" borderId="0" xfId="0" applyFont="1" applyFill="1" applyAlignment="1">
      <alignment horizontal="center" vertical="center" wrapText="1"/>
    </xf>
    <xf numFmtId="14" fontId="0" fillId="0" borderId="35" xfId="0" applyNumberFormat="1" applyFill="1" applyBorder="1" applyAlignment="1">
      <alignment horizontal="center" vertical="center"/>
    </xf>
    <xf numFmtId="14" fontId="0" fillId="0" borderId="3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4" fontId="0" fillId="2" borderId="0" xfId="0" applyNumberForma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6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44" fontId="0" fillId="2" borderId="14" xfId="0" applyNumberFormat="1" applyFill="1" applyBorder="1" applyAlignment="1">
      <alignment horizontal="center" vertical="center"/>
    </xf>
    <xf numFmtId="14" fontId="0" fillId="24" borderId="0" xfId="0" applyNumberForma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14" fontId="0" fillId="24" borderId="14" xfId="0" applyNumberFormat="1" applyFill="1" applyBorder="1" applyAlignment="1">
      <alignment horizontal="center" vertical="center"/>
    </xf>
    <xf numFmtId="14" fontId="0" fillId="24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8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7" applyFont="1" applyFill="1"/>
    <xf numFmtId="0" fontId="0" fillId="19" borderId="1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 wrapText="1"/>
    </xf>
    <xf numFmtId="44" fontId="7" fillId="2" borderId="0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11" borderId="0" xfId="0" applyFont="1" applyFill="1" applyAlignment="1">
      <alignment horizontal="center"/>
    </xf>
    <xf numFmtId="0" fontId="0" fillId="11" borderId="14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/>
    </xf>
    <xf numFmtId="0" fontId="0" fillId="0" borderId="3" xfId="7" applyFont="1" applyFill="1" applyBorder="1" applyAlignment="1">
      <alignment horizontal="center" vertical="center"/>
    </xf>
    <xf numFmtId="0" fontId="12" fillId="0" borderId="1" xfId="7" applyBorder="1"/>
    <xf numFmtId="0" fontId="34" fillId="2" borderId="0" xfId="0" applyFont="1" applyFill="1" applyBorder="1" applyAlignment="1">
      <alignment vertical="center" wrapText="1"/>
    </xf>
    <xf numFmtId="14" fontId="0" fillId="23" borderId="0" xfId="0" applyNumberFormat="1" applyFill="1" applyAlignment="1">
      <alignment horizontal="center" vertical="center" wrapText="1"/>
    </xf>
    <xf numFmtId="0" fontId="12" fillId="0" borderId="0" xfId="0" applyFont="1"/>
    <xf numFmtId="0" fontId="12" fillId="25" borderId="17" xfId="7" applyFill="1" applyBorder="1" applyAlignment="1">
      <alignment horizontal="center"/>
    </xf>
    <xf numFmtId="0" fontId="12" fillId="0" borderId="4" xfId="7" applyBorder="1"/>
    <xf numFmtId="0" fontId="0" fillId="25" borderId="34" xfId="0" applyFill="1" applyBorder="1"/>
    <xf numFmtId="0" fontId="0" fillId="25" borderId="35" xfId="0" applyFill="1" applyBorder="1"/>
    <xf numFmtId="0" fontId="0" fillId="25" borderId="40" xfId="0" applyFill="1" applyBorder="1" applyAlignment="1">
      <alignment horizontal="center"/>
    </xf>
    <xf numFmtId="0" fontId="0" fillId="25" borderId="40" xfId="0" applyFill="1" applyBorder="1"/>
    <xf numFmtId="0" fontId="0" fillId="25" borderId="37" xfId="0" applyFill="1" applyBorder="1"/>
    <xf numFmtId="0" fontId="12" fillId="25" borderId="1" xfId="7" applyFill="1" applyBorder="1" applyAlignment="1">
      <alignment horizontal="center"/>
    </xf>
    <xf numFmtId="0" fontId="0" fillId="25" borderId="1" xfId="0" applyFill="1" applyBorder="1"/>
    <xf numFmtId="0" fontId="12" fillId="0" borderId="4" xfId="7" applyBorder="1" applyAlignment="1">
      <alignment horizontal="center" vertical="center"/>
    </xf>
    <xf numFmtId="0" fontId="12" fillId="0" borderId="1" xfId="7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2" fillId="0" borderId="1" xfId="7" applyBorder="1" applyAlignment="1">
      <alignment horizontal="center"/>
    </xf>
    <xf numFmtId="0" fontId="12" fillId="0" borderId="1" xfId="7" quotePrefix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14" fontId="7" fillId="2" borderId="38" xfId="0" applyNumberFormat="1" applyFon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19" borderId="34" xfId="0" applyFont="1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 wrapText="1"/>
    </xf>
    <xf numFmtId="44" fontId="0" fillId="2" borderId="14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17" xfId="0" applyFont="1" applyBorder="1" applyAlignment="1">
      <alignment horizontal="left"/>
    </xf>
    <xf numFmtId="0" fontId="0" fillId="19" borderId="4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7" fillId="26" borderId="1" xfId="0" applyFont="1" applyFill="1" applyBorder="1" applyAlignment="1">
      <alignment vertical="center"/>
    </xf>
    <xf numFmtId="0" fontId="0" fillId="26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12" fillId="25" borderId="1" xfId="7" applyFill="1" applyBorder="1" applyAlignment="1">
      <alignment horizontal="center"/>
    </xf>
    <xf numFmtId="0" fontId="12" fillId="0" borderId="4" xfId="7" applyBorder="1" applyAlignment="1">
      <alignment horizontal="center"/>
    </xf>
    <xf numFmtId="0" fontId="12" fillId="27" borderId="4" xfId="7" applyFill="1" applyBorder="1" applyAlignment="1">
      <alignment horizontal="center"/>
    </xf>
    <xf numFmtId="0" fontId="12" fillId="27" borderId="1" xfId="7" applyFill="1" applyBorder="1" applyAlignment="1">
      <alignment horizontal="center"/>
    </xf>
    <xf numFmtId="0" fontId="12" fillId="19" borderId="1" xfId="7" applyFill="1" applyBorder="1"/>
    <xf numFmtId="0" fontId="12" fillId="27" borderId="1" xfId="7" applyFill="1" applyBorder="1"/>
    <xf numFmtId="0" fontId="0" fillId="25" borderId="1" xfId="0" applyFill="1" applyBorder="1" applyAlignment="1"/>
    <xf numFmtId="0" fontId="37" fillId="28" borderId="42" xfId="0" applyFont="1" applyFill="1" applyBorder="1" applyAlignment="1">
      <alignment horizontal="left" vertical="center"/>
    </xf>
    <xf numFmtId="0" fontId="38" fillId="0" borderId="42" xfId="0" applyFont="1" applyBorder="1" applyAlignment="1">
      <alignment horizontal="left" vertical="center"/>
    </xf>
    <xf numFmtId="0" fontId="38" fillId="28" borderId="42" xfId="0" applyFont="1" applyFill="1" applyBorder="1" applyAlignment="1">
      <alignment horizontal="left" vertical="center"/>
    </xf>
    <xf numFmtId="0" fontId="37" fillId="0" borderId="42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9" fillId="0" borderId="43" xfId="0" applyFont="1" applyBorder="1" applyAlignment="1">
      <alignment horizontal="left" vertical="center"/>
    </xf>
    <xf numFmtId="0" fontId="39" fillId="28" borderId="42" xfId="0" applyFont="1" applyFill="1" applyBorder="1" applyAlignment="1">
      <alignment horizontal="left" vertical="center"/>
    </xf>
    <xf numFmtId="166" fontId="39" fillId="28" borderId="42" xfId="0" applyNumberFormat="1" applyFont="1" applyFill="1" applyBorder="1" applyAlignment="1">
      <alignment horizontal="right" vertical="center"/>
    </xf>
    <xf numFmtId="167" fontId="39" fillId="28" borderId="42" xfId="0" applyNumberFormat="1" applyFont="1" applyFill="1" applyBorder="1" applyAlignment="1">
      <alignment horizontal="right" vertical="center"/>
    </xf>
    <xf numFmtId="168" fontId="39" fillId="28" borderId="42" xfId="0" applyNumberFormat="1" applyFont="1" applyFill="1" applyBorder="1" applyAlignment="1">
      <alignment horizontal="right" vertical="center"/>
    </xf>
    <xf numFmtId="0" fontId="39" fillId="0" borderId="42" xfId="0" applyFont="1" applyBorder="1" applyAlignment="1">
      <alignment horizontal="left" vertical="center"/>
    </xf>
    <xf numFmtId="166" fontId="39" fillId="0" borderId="42" xfId="0" applyNumberFormat="1" applyFont="1" applyBorder="1" applyAlignment="1">
      <alignment horizontal="right" vertical="center"/>
    </xf>
    <xf numFmtId="167" fontId="39" fillId="0" borderId="42" xfId="0" applyNumberFormat="1" applyFont="1" applyBorder="1" applyAlignment="1">
      <alignment horizontal="right" vertical="center"/>
    </xf>
    <xf numFmtId="168" fontId="39" fillId="0" borderId="42" xfId="0" applyNumberFormat="1" applyFont="1" applyBorder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6" fontId="39" fillId="0" borderId="0" xfId="0" applyNumberFormat="1" applyFont="1" applyAlignment="1">
      <alignment horizontal="right" vertical="center"/>
    </xf>
    <xf numFmtId="167" fontId="39" fillId="0" borderId="0" xfId="0" applyNumberFormat="1" applyFont="1" applyAlignment="1">
      <alignment horizontal="right" vertical="center"/>
    </xf>
    <xf numFmtId="168" fontId="39" fillId="0" borderId="0" xfId="0" applyNumberFormat="1" applyFont="1" applyAlignment="1">
      <alignment horizontal="right" vertical="center"/>
    </xf>
    <xf numFmtId="169" fontId="39" fillId="28" borderId="42" xfId="0" applyNumberFormat="1" applyFont="1" applyFill="1" applyBorder="1" applyAlignment="1">
      <alignment horizontal="right" vertical="center"/>
    </xf>
    <xf numFmtId="169" fontId="39" fillId="0" borderId="42" xfId="0" applyNumberFormat="1" applyFont="1" applyBorder="1" applyAlignment="1">
      <alignment horizontal="right" vertical="center"/>
    </xf>
    <xf numFmtId="169" fontId="39" fillId="0" borderId="0" xfId="0" applyNumberFormat="1" applyFont="1" applyAlignment="1">
      <alignment horizontal="right" vertical="center"/>
    </xf>
    <xf numFmtId="0" fontId="40" fillId="0" borderId="0" xfId="10" applyFont="1"/>
    <xf numFmtId="167" fontId="42" fillId="0" borderId="0" xfId="10" applyNumberFormat="1" applyFont="1" applyAlignment="1">
      <alignment horizontal="right" vertical="center"/>
    </xf>
    <xf numFmtId="0" fontId="41" fillId="0" borderId="0" xfId="10" applyFont="1"/>
    <xf numFmtId="0" fontId="39" fillId="0" borderId="0" xfId="10" applyFont="1" applyAlignment="1">
      <alignment horizontal="left" vertical="center"/>
    </xf>
    <xf numFmtId="169" fontId="39" fillId="0" borderId="0" xfId="10" applyNumberFormat="1" applyFont="1" applyAlignment="1">
      <alignment horizontal="right" vertical="center"/>
    </xf>
    <xf numFmtId="167" fontId="39" fillId="0" borderId="0" xfId="10" applyNumberFormat="1" applyFont="1" applyAlignment="1">
      <alignment horizontal="right" vertical="center"/>
    </xf>
    <xf numFmtId="168" fontId="39" fillId="0" borderId="0" xfId="10" applyNumberFormat="1" applyFont="1" applyAlignment="1">
      <alignment horizontal="right" vertical="center"/>
    </xf>
    <xf numFmtId="0" fontId="38" fillId="0" borderId="0" xfId="10" applyFont="1" applyAlignment="1">
      <alignment horizontal="left" vertical="center"/>
    </xf>
    <xf numFmtId="166" fontId="39" fillId="0" borderId="0" xfId="10" applyNumberFormat="1" applyFont="1" applyAlignment="1">
      <alignment horizontal="right" vertical="center"/>
    </xf>
    <xf numFmtId="0" fontId="37" fillId="0" borderId="0" xfId="10" applyFont="1" applyAlignment="1">
      <alignment horizontal="left" vertical="center"/>
    </xf>
    <xf numFmtId="0" fontId="39" fillId="0" borderId="42" xfId="10" applyFont="1" applyBorder="1" applyAlignment="1">
      <alignment horizontal="left" vertical="center"/>
    </xf>
    <xf numFmtId="169" fontId="39" fillId="0" borderId="42" xfId="10" applyNumberFormat="1" applyFont="1" applyBorder="1" applyAlignment="1">
      <alignment horizontal="right" vertical="center"/>
    </xf>
    <xf numFmtId="167" fontId="39" fillId="0" borderId="42" xfId="10" applyNumberFormat="1" applyFont="1" applyBorder="1" applyAlignment="1">
      <alignment horizontal="right" vertical="center"/>
    </xf>
    <xf numFmtId="168" fontId="39" fillId="0" borderId="42" xfId="10" applyNumberFormat="1" applyFont="1" applyBorder="1" applyAlignment="1">
      <alignment horizontal="right" vertical="center"/>
    </xf>
    <xf numFmtId="0" fontId="38" fillId="0" borderId="42" xfId="10" applyFont="1" applyBorder="1" applyAlignment="1">
      <alignment horizontal="left" vertical="center"/>
    </xf>
    <xf numFmtId="166" fontId="39" fillId="0" borderId="42" xfId="10" applyNumberFormat="1" applyFont="1" applyBorder="1" applyAlignment="1">
      <alignment horizontal="right" vertical="center"/>
    </xf>
    <xf numFmtId="0" fontId="39" fillId="28" borderId="42" xfId="10" applyFont="1" applyFill="1" applyBorder="1" applyAlignment="1">
      <alignment horizontal="left" vertical="center"/>
    </xf>
    <xf numFmtId="169" fontId="39" fillId="28" borderId="42" xfId="10" applyNumberFormat="1" applyFont="1" applyFill="1" applyBorder="1" applyAlignment="1">
      <alignment horizontal="right" vertical="center"/>
    </xf>
    <xf numFmtId="167" fontId="39" fillId="28" borderId="42" xfId="10" applyNumberFormat="1" applyFont="1" applyFill="1" applyBorder="1" applyAlignment="1">
      <alignment horizontal="right" vertical="center"/>
    </xf>
    <xf numFmtId="168" fontId="39" fillId="28" borderId="42" xfId="10" applyNumberFormat="1" applyFont="1" applyFill="1" applyBorder="1" applyAlignment="1">
      <alignment horizontal="right" vertical="center"/>
    </xf>
    <xf numFmtId="0" fontId="38" fillId="28" borderId="42" xfId="10" applyFont="1" applyFill="1" applyBorder="1" applyAlignment="1">
      <alignment horizontal="left" vertical="center"/>
    </xf>
    <xf numFmtId="166" fontId="39" fillId="28" borderId="42" xfId="10" applyNumberFormat="1" applyFont="1" applyFill="1" applyBorder="1" applyAlignment="1">
      <alignment horizontal="right" vertical="center"/>
    </xf>
    <xf numFmtId="0" fontId="37" fillId="28" borderId="42" xfId="10" applyFont="1" applyFill="1" applyBorder="1" applyAlignment="1">
      <alignment horizontal="left" vertical="center"/>
    </xf>
    <xf numFmtId="0" fontId="37" fillId="0" borderId="42" xfId="10" applyFont="1" applyBorder="1" applyAlignment="1">
      <alignment horizontal="left" vertical="center"/>
    </xf>
    <xf numFmtId="0" fontId="39" fillId="0" borderId="43" xfId="10" applyFont="1" applyBorder="1" applyAlignment="1">
      <alignment horizontal="left" vertical="center"/>
    </xf>
    <xf numFmtId="49" fontId="0" fillId="11" borderId="0" xfId="0" applyNumberForma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horizontal="center" vertical="center" wrapText="1"/>
    </xf>
    <xf numFmtId="49" fontId="0" fillId="2" borderId="14" xfId="0" applyNumberForma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center" vertical="center"/>
    </xf>
    <xf numFmtId="0" fontId="43" fillId="25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12" fillId="25" borderId="1" xfId="7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 applyAlignment="1">
      <alignment horizontal="left"/>
    </xf>
    <xf numFmtId="0" fontId="0" fillId="29" borderId="1" xfId="0" applyFill="1" applyBorder="1"/>
    <xf numFmtId="0" fontId="12" fillId="25" borderId="25" xfId="7" applyFill="1" applyBorder="1" applyAlignment="1">
      <alignment horizontal="center"/>
    </xf>
    <xf numFmtId="0" fontId="12" fillId="29" borderId="1" xfId="7" applyFill="1" applyBorder="1"/>
    <xf numFmtId="0" fontId="12" fillId="29" borderId="1" xfId="7" applyFill="1" applyBorder="1" applyAlignment="1">
      <alignment horizontal="center" vertical="center"/>
    </xf>
    <xf numFmtId="0" fontId="0" fillId="29" borderId="1" xfId="0" applyFill="1" applyBorder="1" applyAlignment="1">
      <alignment horizontal="center"/>
    </xf>
    <xf numFmtId="0" fontId="12" fillId="29" borderId="1" xfId="7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25" borderId="1" xfId="7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12" fillId="25" borderId="25" xfId="7" applyFill="1" applyBorder="1" applyAlignment="1">
      <alignment horizontal="center"/>
    </xf>
    <xf numFmtId="0" fontId="12" fillId="25" borderId="40" xfId="7" applyFill="1" applyBorder="1" applyAlignment="1">
      <alignment horizontal="center"/>
    </xf>
    <xf numFmtId="0" fontId="12" fillId="25" borderId="37" xfId="7" applyFill="1" applyBorder="1" applyAlignment="1">
      <alignment horizontal="center"/>
    </xf>
    <xf numFmtId="0" fontId="0" fillId="25" borderId="1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0" fillId="25" borderId="29" xfId="0" applyFill="1" applyBorder="1" applyAlignment="1">
      <alignment horizontal="center"/>
    </xf>
    <xf numFmtId="0" fontId="34" fillId="0" borderId="1" xfId="0" applyNumberFormat="1" applyFont="1" applyBorder="1" applyAlignment="1">
      <alignment horizontal="center" vertical="center"/>
    </xf>
    <xf numFmtId="0" fontId="43" fillId="25" borderId="2" xfId="0" applyFont="1" applyFill="1" applyBorder="1" applyAlignment="1">
      <alignment horizontal="center" vertical="center"/>
    </xf>
    <xf numFmtId="0" fontId="43" fillId="25" borderId="4" xfId="0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43" fillId="25" borderId="2" xfId="0" applyFont="1" applyFill="1" applyBorder="1" applyAlignment="1">
      <alignment horizontal="center" vertical="center" wrapText="1"/>
    </xf>
    <xf numFmtId="0" fontId="43" fillId="25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4" fillId="0" borderId="10" xfId="0" applyFont="1" applyBorder="1"/>
    <xf numFmtId="0" fontId="16" fillId="11" borderId="6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</cellXfs>
  <cellStyles count="11">
    <cellStyle name="Čárka" xfId="8" builtinId="3"/>
    <cellStyle name="Hypertextový odkaz" xfId="1" builtinId="8"/>
    <cellStyle name="Normal 2" xfId="9" xr:uid="{00000000-0005-0000-0000-000002000000}"/>
    <cellStyle name="Normální" xfId="0" builtinId="0"/>
    <cellStyle name="Normální 11" xfId="6" xr:uid="{00000000-0005-0000-0000-000004000000}"/>
    <cellStyle name="Normální 2" xfId="7" xr:uid="{00000000-0005-0000-0000-000005000000}"/>
    <cellStyle name="Normální 3" xfId="10" xr:uid="{FACD6392-594D-4494-8F9D-B2EEEC8F4AB1}"/>
    <cellStyle name="Normální 4" xfId="5" xr:uid="{00000000-0005-0000-0000-000006000000}"/>
    <cellStyle name="Normální 7" xfId="4" xr:uid="{00000000-0005-0000-0000-000007000000}"/>
    <cellStyle name="Poznámka" xfId="2" builtinId="10"/>
    <cellStyle name="Správně" xfId="3" builtinId="26"/>
  </cellStyles>
  <dxfs count="2030"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</a:t>
            </a:r>
            <a:r>
              <a:rPr lang="en-US"/>
              <a:t>claims</a:t>
            </a:r>
            <a:r>
              <a:rPr lang="cs-CZ"/>
              <a:t> 2021</a:t>
            </a:r>
            <a:endParaRPr lang="en-US"/>
          </a:p>
        </c:rich>
      </c:tx>
      <c:layout>
        <c:manualLayout>
          <c:xMode val="edge"/>
          <c:yMode val="edge"/>
          <c:x val="8.2280571044460529E-3"/>
          <c:y val="1.1303384724547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863880029938592E-2"/>
          <c:y val="8.8958880139982502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AD-46E2-9E50-46F8459FD5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AD-46E2-9E50-46F8459FD5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3AD-46E2-9E50-46F8459FD5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3AD-46E2-9E50-46F8459FD5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3AD-46E2-9E50-46F8459FD5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3AD-46E2-9E50-46F8459FD5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3AD-46E2-9E50-46F8459FD5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3AD-46E2-9E50-46F8459FD5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3AD-46E2-9E50-46F8459FD5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3AD-46E2-9E50-46F8459FD5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3AD-46E2-9E50-46F8459FD5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3AD-46E2-9E50-46F8459FD5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3AD-46E2-9E50-46F8459FD5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3AD-46E2-9E50-46F8459FD5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3AD-46E2-9E50-46F8459FD50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3AD-46E2-9E50-46F8459FD50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1" i="0" u="none" strike="noStrike" kern="1200" baseline="0">
                        <a:solidFill>
                          <a:sysClr val="window" lastClr="FFFFFF"/>
                        </a:solidFill>
                      </a:rPr>
                      <a:t>Reklamované BMS;46;52%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3AD-46E2-9E50-46F8459FD50A}"/>
                </c:ext>
              </c:extLst>
            </c:dLbl>
            <c:dLbl>
              <c:idx val="1"/>
              <c:layout>
                <c:manualLayout>
                  <c:x val="0.18015788354544784"/>
                  <c:y val="-0.211754370326350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D-46E2-9E50-46F8459FD50A}"/>
                </c:ext>
              </c:extLst>
            </c:dLbl>
            <c:dLbl>
              <c:idx val="2"/>
              <c:layout>
                <c:manualLayout>
                  <c:x val="-9.0772451186484984E-3"/>
                  <c:y val="-1.5904521368791166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88407722926914"/>
                      <c:h val="0.10417610062893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3AD-46E2-9E50-46F8459FD50A}"/>
                </c:ext>
              </c:extLst>
            </c:dLbl>
            <c:dLbl>
              <c:idx val="3"/>
              <c:layout>
                <c:manualLayout>
                  <c:x val="0.13541318110403353"/>
                  <c:y val="0.119549150695785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AD-46E2-9E50-46F8459FD50A}"/>
                </c:ext>
              </c:extLst>
            </c:dLbl>
            <c:dLbl>
              <c:idx val="4"/>
              <c:layout>
                <c:manualLayout>
                  <c:x val="2.2758571108140429E-2"/>
                  <c:y val="-9.488238498489580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AD-46E2-9E50-46F8459FD50A}"/>
                </c:ext>
              </c:extLst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AD-46E2-9E50-46F8459FD50A}"/>
                </c:ext>
              </c:extLst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AD-46E2-9E50-46F8459FD50A}"/>
                </c:ext>
              </c:extLst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AD-46E2-9E50-46F8459FD5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3AD-46E2-9E50-46F8459FD50A}"/>
                </c:ext>
              </c:extLst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AD-46E2-9E50-46F8459FD50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Statistics_2021!$A$3:$A$7</c:f>
              <c:strCache>
                <c:ptCount val="5"/>
                <c:pt idx="0">
                  <c:v>Claims BMS</c:v>
                </c:pt>
                <c:pt idx="1">
                  <c:v>Claims  B1 battery</c:v>
                </c:pt>
                <c:pt idx="2">
                  <c:v>Claims  B2 battery</c:v>
                </c:pt>
                <c:pt idx="3">
                  <c:v>Claims  A1 battery</c:v>
                </c:pt>
                <c:pt idx="4">
                  <c:v>Claims  A2 battery</c:v>
                </c:pt>
              </c:strCache>
            </c:strRef>
          </c:cat>
          <c:val>
            <c:numRef>
              <c:f>Statistics_2021!$C$3:$C$7</c:f>
              <c:numCache>
                <c:formatCode>General</c:formatCode>
                <c:ptCount val="5"/>
                <c:pt idx="0">
                  <c:v>47</c:v>
                </c:pt>
                <c:pt idx="1">
                  <c:v>24</c:v>
                </c:pt>
                <c:pt idx="2">
                  <c:v>5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3AD-46E2-9E50-46F8459FD5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</a:t>
            </a:r>
            <a:r>
              <a:rPr lang="en-US"/>
              <a:t>claims</a:t>
            </a:r>
            <a:r>
              <a:rPr lang="cs-CZ"/>
              <a:t> parts 2021 accepted</a:t>
            </a:r>
            <a:endParaRPr lang="en-US"/>
          </a:p>
        </c:rich>
      </c:tx>
      <c:layout>
        <c:manualLayout>
          <c:xMode val="edge"/>
          <c:yMode val="edge"/>
          <c:x val="9.4840111419827375E-4"/>
          <c:y val="6.24619102547611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958924215077645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52-4F81-9002-1B329375A2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52-4F81-9002-1B329375A2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52-4F81-9002-1B329375A2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52-4F81-9002-1B329375A2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52-4F81-9002-1B329375A2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52-4F81-9002-1B329375A2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52-4F81-9002-1B329375A2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52-4F81-9002-1B329375A2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52-4F81-9002-1B329375A2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52-4F81-9002-1B329375A2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52-4F81-9002-1B329375A2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52-4F81-9002-1B329375A2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52-4F81-9002-1B329375A2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52-4F81-9002-1B329375A2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A52-4F81-9002-1B329375A2FE}"/>
              </c:ext>
            </c:extLst>
          </c:dPt>
          <c:dLbls>
            <c:dLbl>
              <c:idx val="0"/>
              <c:layout>
                <c:manualLayout>
                  <c:x val="-6.2950959744390356E-2"/>
                  <c:y val="5.6088891486363909E-2"/>
                </c:manualLayout>
              </c:layout>
              <c:tx>
                <c:rich>
                  <a:bodyPr/>
                  <a:lstStyle/>
                  <a:p>
                    <a:fld id="{8BC30BBE-EECE-44B0-8526-B6A2405C1C37}" type="CELLRANGE">
                      <a:rPr lang="en-US"/>
                      <a:pPr/>
                      <a:t>[OBLAST BUNĚK]</a:t>
                    </a:fld>
                    <a:r>
                      <a:rPr lang="en-US"/>
                      <a:t>;5;16%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A52-4F81-9002-1B329375A2FE}"/>
                </c:ext>
              </c:extLst>
            </c:dLbl>
            <c:dLbl>
              <c:idx val="1"/>
              <c:layout>
                <c:manualLayout>
                  <c:x val="2.0568749755128235E-2"/>
                  <c:y val="-2.976204283644673E-2"/>
                </c:manualLayout>
              </c:layout>
              <c:tx>
                <c:rich>
                  <a:bodyPr/>
                  <a:lstStyle/>
                  <a:p>
                    <a:fld id="{4686C885-FFF2-43C7-833A-4CCE9042AE89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79611477-F8B9-4397-BB4D-88FF97A977AE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E95C704C-4695-4697-AFA6-4742521A5792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A52-4F81-9002-1B329375A2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6F4DF6-5746-4CE8-ABA3-0455B3C463A1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1E85C1E9-8F6D-47E2-8EB1-71CB5176CE38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4078BE36-7260-4FA9-9AF4-65EFB0A4540B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A52-4F81-9002-1B329375A2FE}"/>
                </c:ext>
              </c:extLst>
            </c:dLbl>
            <c:dLbl>
              <c:idx val="3"/>
              <c:layout>
                <c:manualLayout>
                  <c:x val="4.5436346566928666E-2"/>
                  <c:y val="-5.3342121963237288E-2"/>
                </c:manualLayout>
              </c:layout>
              <c:tx>
                <c:rich>
                  <a:bodyPr/>
                  <a:lstStyle/>
                  <a:p>
                    <a:fld id="{9C1320AD-D607-48D2-8F42-596E859393CC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1F1A588F-AF9D-4739-8DEF-977A79211400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20348FF8-3E31-4DF1-B6D5-B224282A1905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A52-4F81-9002-1B329375A2FE}"/>
                </c:ext>
              </c:extLst>
            </c:dLbl>
            <c:dLbl>
              <c:idx val="4"/>
              <c:layout>
                <c:manualLayout>
                  <c:x val="0.25772814941311745"/>
                  <c:y val="0.23529408220546502"/>
                </c:manualLayout>
              </c:layout>
              <c:tx>
                <c:rich>
                  <a:bodyPr/>
                  <a:lstStyle/>
                  <a:p>
                    <a:fld id="{36B74BCD-647E-4380-8D1F-EEF247D4F3A7}" type="CELLRANGE">
                      <a:rPr lang="en-US"/>
                      <a:pPr/>
                      <a:t>[OBLAST BUNĚK]</a:t>
                    </a:fld>
                    <a:r>
                      <a:rPr lang="en-US"/>
                      <a:t>;1;3%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A52-4F81-9002-1B329375A2FE}"/>
                </c:ext>
              </c:extLst>
            </c:dLbl>
            <c:dLbl>
              <c:idx val="5"/>
              <c:layout>
                <c:manualLayout>
                  <c:x val="0.26368718176948996"/>
                  <c:y val="0.29076992272545277"/>
                </c:manualLayout>
              </c:layout>
              <c:tx>
                <c:rich>
                  <a:bodyPr/>
                  <a:lstStyle/>
                  <a:p>
                    <a:fld id="{6F74F436-C49A-4CDA-8E12-D0EF009FE3EB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1E525AF3-C447-4722-9A36-44EE642EDB3B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D3F49DC5-BFBB-4F98-B647-2CD48EBA0101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A52-4F81-9002-1B329375A2FE}"/>
                </c:ext>
              </c:extLst>
            </c:dLbl>
            <c:dLbl>
              <c:idx val="6"/>
              <c:layout>
                <c:manualLayout>
                  <c:x val="-5.9590323563727668E-3"/>
                  <c:y val="5.3562880502056973E-2"/>
                </c:manualLayout>
              </c:layout>
              <c:tx>
                <c:rich>
                  <a:bodyPr/>
                  <a:lstStyle/>
                  <a:p>
                    <a:fld id="{761B3F7C-8042-421C-BFCC-003E94601248}" type="CELLRANGE">
                      <a:rPr lang="en-US"/>
                      <a:pPr/>
                      <a:t>[OBLAST BUNĚK]</a:t>
                    </a:fld>
                    <a:r>
                      <a:rPr lang="en-US"/>
                      <a:t>;2;6%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A52-4F81-9002-1B329375A2FE}"/>
                </c:ext>
              </c:extLst>
            </c:dLbl>
            <c:dLbl>
              <c:idx val="7"/>
              <c:layout>
                <c:manualLayout>
                  <c:x val="0.15535293783521081"/>
                  <c:y val="-9.7297283493327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BMS;46;59%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A52-4F81-9002-1B329375A2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A52-4F81-9002-1B329375A2FE}"/>
                </c:ext>
              </c:extLst>
            </c:dLbl>
            <c:dLbl>
              <c:idx val="9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52-4F81-9002-1B329375A2FE}"/>
                </c:ext>
              </c:extLst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52-4F81-9002-1B329375A2FE}"/>
                </c:ext>
              </c:extLst>
            </c:dLbl>
            <c:dLbl>
              <c:idx val="11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52-4F81-9002-1B329375A2FE}"/>
                </c:ext>
              </c:extLst>
            </c:dLbl>
            <c:dLbl>
              <c:idx val="12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A52-4F81-9002-1B329375A2FE}"/>
                </c:ext>
              </c:extLst>
            </c:dLbl>
            <c:dLbl>
              <c:idx val="13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A52-4F81-9002-1B329375A2FE}"/>
                </c:ext>
              </c:extLst>
            </c:dLbl>
            <c:dLbl>
              <c:idx val="14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A52-4F81-9002-1B329375A2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(Statistics_2021!$A$11:$A$18,Statistics_2021!$A$3)</c15:sqref>
                  </c15:fullRef>
                </c:ext>
              </c:extLst>
              <c:f>(Statistics_2021!$A$11:$A$14,Statistics_2021!$A$16:$A$18,Statistics_2021!$A$3)</c:f>
              <c:strCache>
                <c:ptCount val="8"/>
                <c:pt idx="0">
                  <c:v>Contactor</c:v>
                </c:pt>
                <c:pt idx="1">
                  <c:v>Busbar</c:v>
                </c:pt>
                <c:pt idx="2">
                  <c:v>BMU harness</c:v>
                </c:pt>
                <c:pt idx="3">
                  <c:v>SMU harness</c:v>
                </c:pt>
                <c:pt idx="4">
                  <c:v>Trog harness</c:v>
                </c:pt>
                <c:pt idx="5">
                  <c:v>Push button</c:v>
                </c:pt>
                <c:pt idx="6">
                  <c:v>Module</c:v>
                </c:pt>
                <c:pt idx="7">
                  <c:v>Claims BMS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(Statistics_2021!$C$11:$C$18,Statistics_2021!$C$3)</c15:sqref>
                  </c15:fullRef>
                </c:ext>
              </c:extLst>
              <c:f>(Statistics_2021!$C$11:$C$14,Statistics_2021!$C$16:$C$18,Statistics_2021!$C$3)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21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Statistics_2021!$A$11:$A$18</c15:f>
                <c15:dlblRangeCache>
                  <c:ptCount val="8"/>
                  <c:pt idx="0">
                    <c:v>Contactor</c:v>
                  </c:pt>
                  <c:pt idx="1">
                    <c:v>Busbar</c:v>
                  </c:pt>
                  <c:pt idx="2">
                    <c:v>BMU harness</c:v>
                  </c:pt>
                  <c:pt idx="3">
                    <c:v>SMU harness</c:v>
                  </c:pt>
                  <c:pt idx="4">
                    <c:v>Diagnostic connector</c:v>
                  </c:pt>
                  <c:pt idx="5">
                    <c:v>Trog harness</c:v>
                  </c:pt>
                  <c:pt idx="6">
                    <c:v>Push button</c:v>
                  </c:pt>
                  <c:pt idx="7">
                    <c:v>Module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Statistics_2021!$C$15</c15:sqref>
                  <c15:dLbl>
                    <c:idx val="3"/>
                    <c:tx>
                      <c:rich>
                        <a:bodyPr/>
                        <a:lstStyle/>
                        <a:p>
                          <a:fld id="{9CFBDC28-BBD1-44F7-9522-C166420AB334}" type="CELLRANGE">
                            <a:rPr lang="cs-CZ"/>
                            <a:pPr/>
                            <a:t>[OBLAST BUNĚK]</a:t>
                          </a:fld>
                          <a:r>
                            <a:rPr lang="cs-CZ" baseline="0"/>
                            <a:t>; </a:t>
                          </a:r>
                          <a:fld id="{D66D54F9-B0EA-45E6-8163-5664EF9870F1}" type="CATEGORYNAME">
                            <a:rPr lang="cs-CZ" baseline="0"/>
                            <a:pPr/>
                            <a:t>[NÁZEV KATEGORIE]</a:t>
                          </a:fld>
                          <a:r>
                            <a:rPr lang="cs-CZ" baseline="0"/>
                            <a:t>; </a:t>
                          </a:r>
                          <a:fld id="{C1DA838F-3852-42BB-B05B-C2AB4E37DAF6}" type="VALUE">
                            <a:rPr lang="cs-CZ" baseline="0"/>
                            <a:pPr/>
                            <a:t>[HODNOTA]</a:t>
                          </a:fld>
                          <a:r>
                            <a:rPr lang="cs-CZ" baseline="0"/>
                            <a:t>; </a:t>
                          </a:r>
                          <a:fld id="{985BFF2F-52B1-40B5-B74E-EAF0F06CEFBE}" type="PERCENTAGE">
                            <a:rPr lang="cs-CZ" baseline="0"/>
                            <a:pPr/>
                            <a:t>[PROCENTO]</a:t>
                          </a:fld>
                          <a:endParaRPr lang="cs-CZ" baseline="0"/>
                        </a:p>
                      </c:rich>
                    </c:tx>
                    <c:dLblPos val="ctr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C0A0-4445-A805-1C9E7184524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A52-4F81-9002-1B329375A2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4694795489046"/>
          <c:y val="1.5996262045999625E-2"/>
          <c:w val="0.1134709345875313"/>
          <c:h val="0.243244911222967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BMS RCA 2021- Accepted</a:t>
            </a:r>
          </a:p>
        </c:rich>
      </c:tx>
      <c:layout>
        <c:manualLayout>
          <c:xMode val="edge"/>
          <c:yMode val="edge"/>
          <c:x val="8.2280571044460529E-3"/>
          <c:y val="1.1303384724547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958924215077645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BA-4A45-A43A-921A4A3C9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BA-4A45-A43A-921A4A3C9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BA-4A45-A43A-921A4A3C9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BA-4A45-A43A-921A4A3C9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BA-4A45-A43A-921A4A3C97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BA-4A45-A43A-921A4A3C97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BA-4A45-A43A-921A4A3C97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BA-4A45-A43A-921A4A3C97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BA-4A45-A43A-921A4A3C97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BA-4A45-A43A-921A4A3C97A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BA-4A45-A43A-921A4A3C97A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BA-4A45-A43A-921A4A3C97AC}"/>
              </c:ext>
            </c:extLst>
          </c:dPt>
          <c:dLbls>
            <c:dLbl>
              <c:idx val="0"/>
              <c:layout>
                <c:manualLayout>
                  <c:x val="1.8860732274264051E-2"/>
                  <c:y val="-0.208831957418411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BA-4A45-A43A-921A4A3C97AC}"/>
                </c:ext>
              </c:extLst>
            </c:dLbl>
            <c:dLbl>
              <c:idx val="1"/>
              <c:layout>
                <c:manualLayout>
                  <c:x val="-0.10040566298946459"/>
                  <c:y val="4.74618085041844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BA-4A45-A43A-921A4A3C97AC}"/>
                </c:ext>
              </c:extLst>
            </c:dLbl>
            <c:dLbl>
              <c:idx val="2"/>
              <c:layout>
                <c:manualLayout>
                  <c:x val="-5.1034922624479277E-2"/>
                  <c:y val="-0.129728943244770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BA-4A45-A43A-921A4A3C97AC}"/>
                </c:ext>
              </c:extLst>
            </c:dLbl>
            <c:dLbl>
              <c:idx val="3"/>
              <c:layout>
                <c:manualLayout>
                  <c:x val="-5.8246379082286116E-2"/>
                  <c:y val="-0.188915437881274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BA-4A45-A43A-921A4A3C97AC}"/>
                </c:ext>
              </c:extLst>
            </c:dLbl>
            <c:dLbl>
              <c:idx val="4"/>
              <c:layout>
                <c:manualLayout>
                  <c:x val="2.4962733892408301E-2"/>
                  <c:y val="-0.191429294300210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BA-4A45-A43A-921A4A3C97AC}"/>
                </c:ext>
              </c:extLst>
            </c:dLbl>
            <c:dLbl>
              <c:idx val="5"/>
              <c:layout>
                <c:manualLayout>
                  <c:x val="-0.23520871162325926"/>
                  <c:y val="0.1957628274750564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BA-4A45-A43A-921A4A3C97AC}"/>
                </c:ext>
              </c:extLst>
            </c:dLbl>
            <c:dLbl>
              <c:idx val="6"/>
              <c:layout>
                <c:manualLayout>
                  <c:x val="-0.21976188748356756"/>
                  <c:y val="0.153983971840235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BBA-4A45-A43A-921A4A3C97AC}"/>
                </c:ext>
              </c:extLst>
            </c:dLbl>
            <c:dLbl>
              <c:idx val="7"/>
              <c:layout>
                <c:manualLayout>
                  <c:x val="-4.548764842616624E-2"/>
                  <c:y val="-3.164120566945628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BA-4A45-A43A-921A4A3C97AC}"/>
                </c:ext>
              </c:extLst>
            </c:dLbl>
            <c:dLbl>
              <c:idx val="9"/>
              <c:layout>
                <c:manualLayout>
                  <c:x val="-0.10817184686710264"/>
                  <c:y val="-0.15662396806380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BA-4A45-A43A-921A4A3C97AC}"/>
                </c:ext>
              </c:extLst>
            </c:dLbl>
            <c:dLbl>
              <c:idx val="10"/>
              <c:layout>
                <c:manualLayout>
                  <c:x val="-8.7646932333344751E-2"/>
                  <c:y val="-0.2104140177018843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BA-4A45-A43A-921A4A3C97AC}"/>
                </c:ext>
              </c:extLst>
            </c:dLbl>
            <c:dLbl>
              <c:idx val="11"/>
              <c:layout>
                <c:manualLayout>
                  <c:x val="4.9578995289800976E-2"/>
                  <c:y val="4.65348376309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BA-4A45-A43A-921A4A3C97A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'[2]Reklamace- souhrn'!$A$4:$A$26</c15:sqref>
                  </c15:fullRef>
                </c:ext>
              </c:extLst>
              <c:f>('[2]Reklamace- souhrn'!$A$5:$A$8,'[2]Reklamace- souhrn'!$A$12,'[2]Reklamace- souhrn'!$A$15,'[2]Reklamace- souhrn'!$A$19:$A$21,'[2]Reklamace- souhrn'!$A$23,'[2]Reklamace- souhrn'!$A$25:$A$26)</c:f>
              <c:strCache>
                <c:ptCount val="12"/>
                <c:pt idx="0">
                  <c:v>BC status F1-OK</c:v>
                </c:pt>
                <c:pt idx="1">
                  <c:v>BC status F1-NOK</c:v>
                </c:pt>
                <c:pt idx="2">
                  <c:v>Pre charge</c:v>
                </c:pt>
                <c:pt idx="3">
                  <c:v>CBIT 8192</c:v>
                </c:pt>
                <c:pt idx="4">
                  <c:v>POFBIT 4096</c:v>
                </c:pt>
                <c:pt idx="5">
                  <c:v>Measrunig tempreature</c:v>
                </c:pt>
                <c:pt idx="6">
                  <c:v>Demaged coil, released fuse </c:v>
                </c:pt>
                <c:pt idx="7">
                  <c:v>Cannot diag, relased fuse</c:v>
                </c:pt>
                <c:pt idx="8">
                  <c:v>Cannot diag, fuse ok</c:v>
                </c:pt>
                <c:pt idx="9">
                  <c:v>Contactor cycling</c:v>
                </c:pt>
                <c:pt idx="10">
                  <c:v>SMU comunication</c:v>
                </c:pt>
                <c:pt idx="11">
                  <c:v>declining voltage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'[2]Reklamace- souhrn'!$E$4:$E$26</c15:sqref>
                  </c15:fullRef>
                </c:ext>
              </c:extLst>
              <c:f>('[2]Reklamace- souhrn'!$E$5:$E$8,'[2]Reklamace- souhrn'!$E$12,'[2]Reklamace- souhrn'!$E$15,'[2]Reklamace- souhrn'!$E$19:$E$21,'[2]Reklamace- souhrn'!$E$23,'[2]Reklamace- souhrn'!$E$25:$E$26)</c:f>
              <c:numCache>
                <c:formatCode>General</c:formatCode>
                <c:ptCount val="12"/>
                <c:pt idx="0">
                  <c:v>2</c:v>
                </c:pt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'[2]Reklamace- souhrn'!$E$18</c15:sqref>
                  <c15:dLbl>
                    <c:idx val="5"/>
                    <c:dLblPos val="ctr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8-3850-4BAA-BC5A-893C2A3BBF1D}"/>
                      </c:ext>
                    </c:extLst>
                  </c15:dLbl>
                </c15:categoryFilterException>
                <c15:categoryFilterException>
                  <c15:sqref>'[2]Reklamace- souhrn'!$E$22</c15:sqref>
                  <c15:dLbl>
                    <c:idx val="8"/>
                    <c:dLblPos val="ctr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9-3850-4BAA-BC5A-893C2A3BBF1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ABBA-4A45-A43A-921A4A3C97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</a:t>
            </a:r>
            <a:r>
              <a:rPr lang="en-US"/>
              <a:t>claims</a:t>
            </a:r>
            <a:r>
              <a:rPr lang="cs-CZ"/>
              <a:t> 2022</a:t>
            </a:r>
            <a:endParaRPr lang="en-US"/>
          </a:p>
        </c:rich>
      </c:tx>
      <c:layout>
        <c:manualLayout>
          <c:xMode val="edge"/>
          <c:yMode val="edge"/>
          <c:x val="8.2280571044460529E-3"/>
          <c:y val="1.1303384724547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863880029938592E-2"/>
          <c:y val="8.8958880139982502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2CF-4CDD-AD95-0E0955FBF2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2CF-4CDD-AD95-0E0955FBF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2CF-4CDD-AD95-0E0955FBF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2CF-4CDD-AD95-0E0955FBF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2CF-4CDD-AD95-0E0955FBF2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2CF-4CDD-AD95-0E0955FBF2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2CF-4CDD-AD95-0E0955FBF2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2CF-4CDD-AD95-0E0955FBF2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2CF-4CDD-AD95-0E0955FBF2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2CF-4CDD-AD95-0E0955FBF2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2CF-4CDD-AD95-0E0955FBF2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2CF-4CDD-AD95-0E0955FBF2A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2CF-4CDD-AD95-0E0955FBF2A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2CF-4CDD-AD95-0E0955FBF2A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B2CF-4CDD-AD95-0E0955FBF2A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2CF-4CDD-AD95-0E0955FBF2AB}"/>
              </c:ext>
            </c:extLst>
          </c:dPt>
          <c:dLbls>
            <c:dLbl>
              <c:idx val="1"/>
              <c:layout>
                <c:manualLayout>
                  <c:x val="0.18015788354544784"/>
                  <c:y val="-0.211754370326350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CF-4CDD-AD95-0E0955FBF2AB}"/>
                </c:ext>
              </c:extLst>
            </c:dLbl>
            <c:dLbl>
              <c:idx val="2"/>
              <c:layout>
                <c:manualLayout>
                  <c:x val="-9.0772451186484984E-3"/>
                  <c:y val="-1.5904521368791166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88407722926914"/>
                      <c:h val="0.10417610062893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2CF-4CDD-AD95-0E0955FBF2AB}"/>
                </c:ext>
              </c:extLst>
            </c:dLbl>
            <c:dLbl>
              <c:idx val="3"/>
              <c:layout>
                <c:manualLayout>
                  <c:x val="0.13541318110403353"/>
                  <c:y val="0.119549150695785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CF-4CDD-AD95-0E0955FBF2AB}"/>
                </c:ext>
              </c:extLst>
            </c:dLbl>
            <c:dLbl>
              <c:idx val="4"/>
              <c:layout>
                <c:manualLayout>
                  <c:x val="2.2758571108140429E-2"/>
                  <c:y val="-9.488238498489580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CF-4CDD-AD95-0E0955FBF2AB}"/>
                </c:ext>
              </c:extLst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CF-4CDD-AD95-0E0955FBF2AB}"/>
                </c:ext>
              </c:extLst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CF-4CDD-AD95-0E0955FBF2AB}"/>
                </c:ext>
              </c:extLst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CF-4CDD-AD95-0E0955FBF2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2CF-4CDD-AD95-0E0955FBF2AB}"/>
                </c:ext>
              </c:extLst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CF-4CDD-AD95-0E0955FBF2A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Statistics_2022!$A$3:$A$7</c:f>
              <c:strCache>
                <c:ptCount val="5"/>
                <c:pt idx="0">
                  <c:v>Claims BMS</c:v>
                </c:pt>
                <c:pt idx="1">
                  <c:v>Claims  B1 battery</c:v>
                </c:pt>
                <c:pt idx="2">
                  <c:v>Claims  B2 battery</c:v>
                </c:pt>
                <c:pt idx="3">
                  <c:v>Claims  A1 battery</c:v>
                </c:pt>
                <c:pt idx="4">
                  <c:v>Claims  A2 battery</c:v>
                </c:pt>
              </c:strCache>
            </c:strRef>
          </c:cat>
          <c:val>
            <c:numRef>
              <c:f>Statistics_2022!$B$3:$B$7</c:f>
              <c:numCache>
                <c:formatCode>General</c:formatCode>
                <c:ptCount val="5"/>
                <c:pt idx="0">
                  <c:v>17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2CF-4CDD-AD95-0E0955FBF2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</a:t>
            </a:r>
            <a:r>
              <a:rPr lang="en-US"/>
              <a:t>claims</a:t>
            </a:r>
            <a:r>
              <a:rPr lang="cs-CZ"/>
              <a:t> parts 2022 accepted</a:t>
            </a:r>
            <a:endParaRPr lang="en-US"/>
          </a:p>
        </c:rich>
      </c:tx>
      <c:layout>
        <c:manualLayout>
          <c:xMode val="edge"/>
          <c:yMode val="edge"/>
          <c:x val="9.4838445409533786E-4"/>
          <c:y val="3.0807570106368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918571330752117E-4"/>
          <c:y val="8.6031772344246443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FB-4521-8637-9F72D9F8C7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FB-4521-8637-9F72D9F8C7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FB-4521-8637-9F72D9F8C7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FB-4521-8637-9F72D9F8C7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A4FB-4521-8637-9F72D9F8C7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FB-4521-8637-9F72D9F8C7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FB-4521-8637-9F72D9F8C7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FB-4521-8637-9F72D9F8C7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FB-4521-8637-9F72D9F8C7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FB-4521-8637-9F72D9F8C72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FB-4521-8637-9F72D9F8C72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FB-4521-8637-9F72D9F8C7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FB-4521-8637-9F72D9F8C72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4FB-4521-8637-9F72D9F8C72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4FB-4521-8637-9F72D9F8C72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4FB-4521-8637-9F72D9F8C727}"/>
              </c:ext>
            </c:extLst>
          </c:dPt>
          <c:dLbls>
            <c:dLbl>
              <c:idx val="0"/>
              <c:layout>
                <c:manualLayout>
                  <c:x val="-5.6196492055141295E-2"/>
                  <c:y val="-2.2342411281540103E-2"/>
                </c:manualLayout>
              </c:layout>
              <c:tx>
                <c:rich>
                  <a:bodyPr/>
                  <a:lstStyle/>
                  <a:p>
                    <a:fld id="{7E0A3470-6F27-4872-A029-FB1CA4219171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0DB2BC08-78E9-4BFD-B7BD-CB0D96C5B42C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181AD18D-DCF1-4BAA-B9EC-7549BC4D90E8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FB-4521-8637-9F72D9F8C727}"/>
                </c:ext>
              </c:extLst>
            </c:dLbl>
            <c:dLbl>
              <c:idx val="1"/>
              <c:layout>
                <c:manualLayout>
                  <c:x val="2.0568749755128235E-2"/>
                  <c:y val="-2.976204283644673E-2"/>
                </c:manualLayout>
              </c:layout>
              <c:tx>
                <c:rich>
                  <a:bodyPr/>
                  <a:lstStyle/>
                  <a:p>
                    <a:fld id="{B69627AF-C709-40C0-8592-1EFC9923DBB8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751128D1-697A-489E-AF52-03CCED7A5CEC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F603B76C-C61F-43A0-A49D-A95CD943D506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FB-4521-8637-9F72D9F8C727}"/>
                </c:ext>
              </c:extLst>
            </c:dLbl>
            <c:dLbl>
              <c:idx val="2"/>
              <c:layout>
                <c:manualLayout>
                  <c:x val="-0.12737004974059632"/>
                  <c:y val="3.7737022227318701E-2"/>
                </c:manualLayout>
              </c:layout>
              <c:tx>
                <c:rich>
                  <a:bodyPr/>
                  <a:lstStyle/>
                  <a:p>
                    <a:fld id="{9984B630-9E28-4344-A608-2207CEC500F8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1D8DC130-3786-4552-8515-FE1489B227D1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D9F676C1-1E99-42EA-A385-707E4B614CD5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FB-4521-8637-9F72D9F8C727}"/>
                </c:ext>
              </c:extLst>
            </c:dLbl>
            <c:dLbl>
              <c:idx val="3"/>
              <c:layout>
                <c:manualLayout>
                  <c:x val="4.3996262652949453E-2"/>
                  <c:y val="-1.8269158313636791E-2"/>
                </c:manualLayout>
              </c:layout>
              <c:tx>
                <c:rich>
                  <a:bodyPr/>
                  <a:lstStyle/>
                  <a:p>
                    <a:fld id="{89E8AE43-8DA0-43D8-96C5-EAD40B3E67DE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75867F1F-DD7A-49D6-A687-363DD50DE369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EB72F4F4-4350-440E-B9D9-17A1CBB5974B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4FB-4521-8637-9F72D9F8C727}"/>
                </c:ext>
              </c:extLst>
            </c:dLbl>
            <c:dLbl>
              <c:idx val="4"/>
              <c:layout>
                <c:manualLayout>
                  <c:x val="2.3529844219206977E-2"/>
                  <c:y val="-8.5408694142239852E-2"/>
                </c:manualLayout>
              </c:layout>
              <c:tx>
                <c:rich>
                  <a:bodyPr/>
                  <a:lstStyle/>
                  <a:p>
                    <a:fld id="{34CCFC4A-EC24-46D9-B3E0-292906764451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4E4F5530-3631-4B68-B141-9120AF8C37D5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2AEFCD08-84BA-43DB-AAEF-FE43DED6D0E1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4FB-4521-8637-9F72D9F8C727}"/>
                </c:ext>
              </c:extLst>
            </c:dLbl>
            <c:dLbl>
              <c:idx val="5"/>
              <c:layout>
                <c:manualLayout>
                  <c:x val="4.2735568622549139E-2"/>
                  <c:y val="-3.9515136943760014E-2"/>
                </c:manualLayout>
              </c:layout>
              <c:tx>
                <c:rich>
                  <a:bodyPr/>
                  <a:lstStyle/>
                  <a:p>
                    <a:fld id="{B1A3A486-47F6-4AC3-9A6B-A5327A71E921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C08664CF-78C3-4069-AD14-A4988AE73436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7A7B7A02-CD92-4FD8-9D54-4E11007DC82D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4FB-4521-8637-9F72D9F8C727}"/>
                </c:ext>
              </c:extLst>
            </c:dLbl>
            <c:dLbl>
              <c:idx val="6"/>
              <c:layout>
                <c:manualLayout>
                  <c:x val="5.1629747306879227E-2"/>
                  <c:y val="8.3814923897871416E-2"/>
                </c:manualLayout>
              </c:layout>
              <c:tx>
                <c:rich>
                  <a:bodyPr/>
                  <a:lstStyle/>
                  <a:p>
                    <a:fld id="{8A145ADB-452C-4DF1-B4BD-8F77EDBD1FA2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FC5AF505-1252-4D7E-8BBD-05D0FC0B7AB9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33304B5E-0658-4490-88F6-3DC6EAF8A050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4FB-4521-8637-9F72D9F8C727}"/>
                </c:ext>
              </c:extLst>
            </c:dLbl>
            <c:dLbl>
              <c:idx val="7"/>
              <c:layout>
                <c:manualLayout>
                  <c:x val="-5.9590323563727668E-3"/>
                  <c:y val="5.3562880502056973E-2"/>
                </c:manualLayout>
              </c:layout>
              <c:tx>
                <c:rich>
                  <a:bodyPr/>
                  <a:lstStyle/>
                  <a:p>
                    <a:fld id="{7C6CBB30-9646-4AE2-B591-E34F8F42400B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FABB4AB8-624E-42ED-A7AF-403B6A45AC1B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56801F83-8037-4104-8944-F3B7D82EC373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4FB-4521-8637-9F72D9F8C727}"/>
                </c:ext>
              </c:extLst>
            </c:dLbl>
            <c:dLbl>
              <c:idx val="8"/>
              <c:layout>
                <c:manualLayout>
                  <c:x val="0.15535293783521081"/>
                  <c:y val="-9.7297283493327294E-2"/>
                </c:manualLayout>
              </c:layout>
              <c:tx>
                <c:rich>
                  <a:bodyPr/>
                  <a:lstStyle/>
                  <a:p>
                    <a:fld id="{B08D3B7F-99B5-4A9F-ABA1-430460EC313C}" type="CELLRANGE">
                      <a:rPr lang="en-US" baseline="0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F69E7332-98C4-456D-A1E9-2A98B887DE16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6C01BB84-5940-4ECD-8D80-1C5D5DB37284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4FB-4521-8637-9F72D9F8C7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4FB-4521-8637-9F72D9F8C727}"/>
                </c:ext>
              </c:extLst>
            </c:dLbl>
            <c:dLbl>
              <c:idx val="10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4FB-4521-8637-9F72D9F8C727}"/>
                </c:ext>
              </c:extLst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4FB-4521-8637-9F72D9F8C727}"/>
                </c:ext>
              </c:extLst>
            </c:dLbl>
            <c:dLbl>
              <c:idx val="12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4FB-4521-8637-9F72D9F8C727}"/>
                </c:ext>
              </c:extLst>
            </c:dLbl>
            <c:dLbl>
              <c:idx val="13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4FB-4521-8637-9F72D9F8C727}"/>
                </c:ext>
              </c:extLst>
            </c:dLbl>
            <c:dLbl>
              <c:idx val="14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4FB-4521-8637-9F72D9F8C727}"/>
                </c:ext>
              </c:extLst>
            </c:dLbl>
            <c:dLbl>
              <c:idx val="15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4FB-4521-8637-9F72D9F8C7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(Statistics_2022!$A$11:$A$18,Statistics_2022!$A$3)</c:f>
              <c:strCache>
                <c:ptCount val="9"/>
                <c:pt idx="0">
                  <c:v>Contactor</c:v>
                </c:pt>
                <c:pt idx="1">
                  <c:v>Busbar</c:v>
                </c:pt>
                <c:pt idx="2">
                  <c:v>BMU harness</c:v>
                </c:pt>
                <c:pt idx="3">
                  <c:v>SMU harness</c:v>
                </c:pt>
                <c:pt idx="4">
                  <c:v>Diagnostic connector</c:v>
                </c:pt>
                <c:pt idx="5">
                  <c:v>Trog harness</c:v>
                </c:pt>
                <c:pt idx="6">
                  <c:v>Push button</c:v>
                </c:pt>
                <c:pt idx="7">
                  <c:v>Module</c:v>
                </c:pt>
                <c:pt idx="8">
                  <c:v>Claims BMS</c:v>
                </c:pt>
              </c:strCache>
            </c:strRef>
          </c:cat>
          <c:val>
            <c:numRef>
              <c:f>(Statistics_2022!$B$11:$B$18,Statistics_2022!$B$3)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(Statistics_2022!$A$11:$A$18,Statistics_2022!$A$3)</c15:f>
                <c15:dlblRangeCache>
                  <c:ptCount val="9"/>
                  <c:pt idx="0">
                    <c:v>Contactor</c:v>
                  </c:pt>
                  <c:pt idx="1">
                    <c:v>Busbar</c:v>
                  </c:pt>
                  <c:pt idx="2">
                    <c:v>BMU harness</c:v>
                  </c:pt>
                  <c:pt idx="3">
                    <c:v>SMU harness</c:v>
                  </c:pt>
                  <c:pt idx="4">
                    <c:v>Diagnostic connector</c:v>
                  </c:pt>
                  <c:pt idx="5">
                    <c:v>Trog harness</c:v>
                  </c:pt>
                  <c:pt idx="6">
                    <c:v>Push button</c:v>
                  </c:pt>
                  <c:pt idx="7">
                    <c:v>Module</c:v>
                  </c:pt>
                  <c:pt idx="8">
                    <c:v>Claims BMS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4FB-4521-8637-9F72D9F8C7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4694795489046"/>
          <c:y val="1.5996262045999625E-2"/>
          <c:w val="0.1134709345875313"/>
          <c:h val="0.243244911222967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BMS RCA 2022- Accepted</a:t>
            </a:r>
          </a:p>
        </c:rich>
      </c:tx>
      <c:layout>
        <c:manualLayout>
          <c:xMode val="edge"/>
          <c:yMode val="edge"/>
          <c:x val="8.2280571044460529E-3"/>
          <c:y val="1.1303384724547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958924215077645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0A77-488A-BE97-7D64E9EDB7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87-4ED0-8D8C-49530B947C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87-4ED0-8D8C-49530B947C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587-4ED0-8D8C-49530B947C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587-4ED0-8D8C-49530B947C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A77-488A-BE97-7D64E9EDB7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77-488A-BE97-7D64E9EDB7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0A77-488A-BE97-7D64E9EDB7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587-4ED0-8D8C-49530B947C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A77-488A-BE97-7D64E9EDB7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0A77-488A-BE97-7D64E9EDB7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587-4ED0-8D8C-49530B947CD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587-4ED0-8D8C-49530B947C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587-4ED0-8D8C-49530B947CD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587-4ED0-8D8C-49530B947CD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0A77-488A-BE97-7D64E9EDB71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587-4ED0-8D8C-49530B947CD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77-488A-BE97-7D64E9EDB71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587-4ED0-8D8C-49530B947CD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587-4ED0-8D8C-49530B947CDB}"/>
              </c:ext>
            </c:extLst>
          </c:dPt>
          <c:dLbls>
            <c:dLbl>
              <c:idx val="0"/>
              <c:layout>
                <c:manualLayout>
                  <c:x val="2.2628349668291768E-2"/>
                  <c:y val="1.6270694963956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A77-488A-BE97-7D64E9EDB7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87-4ED0-8D8C-49530B947C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87-4ED0-8D8C-49530B947CDB}"/>
                </c:ext>
              </c:extLst>
            </c:dLbl>
            <c:dLbl>
              <c:idx val="3"/>
              <c:layout>
                <c:manualLayout>
                  <c:x val="-2.0255273807786387E-2"/>
                  <c:y val="-0.155604899095664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87-4ED0-8D8C-49530B947CDB}"/>
                </c:ext>
              </c:extLst>
            </c:dLbl>
            <c:dLbl>
              <c:idx val="4"/>
              <c:layout>
                <c:manualLayout>
                  <c:x val="6.6698896146540898E-2"/>
                  <c:y val="-3.18234676736967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87-4ED0-8D8C-49530B947CD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A77-488A-BE97-7D64E9EDB71D}"/>
                </c:ext>
              </c:extLst>
            </c:dLbl>
            <c:dLbl>
              <c:idx val="6"/>
              <c:layout>
                <c:manualLayout>
                  <c:x val="-0.15420486056173324"/>
                  <c:y val="-1.57491488567751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A77-488A-BE97-7D64E9EDB7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A77-488A-BE97-7D64E9EDB71D}"/>
                </c:ext>
              </c:extLst>
            </c:dLbl>
            <c:dLbl>
              <c:idx val="8"/>
              <c:layout>
                <c:manualLayout>
                  <c:x val="-5.5698157720339647E-2"/>
                  <c:y val="-0.189978206985875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87-4ED0-8D8C-49530B947CD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A77-488A-BE97-7D64E9EDB71D}"/>
                </c:ext>
              </c:extLst>
            </c:dLbl>
            <c:dLbl>
              <c:idx val="10"/>
              <c:layout>
                <c:manualLayout>
                  <c:x val="-3.129467597993129E-2"/>
                  <c:y val="5.141351441314752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A77-488A-BE97-7D64E9EDB71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87-4ED0-8D8C-49530B947CD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87-4ED0-8D8C-49530B947CD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87-4ED0-8D8C-49530B947CD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87-4ED0-8D8C-49530B947CDB}"/>
                </c:ext>
              </c:extLst>
            </c:dLbl>
            <c:dLbl>
              <c:idx val="15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A77-488A-BE97-7D64E9EDB71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587-4ED0-8D8C-49530B947CDB}"/>
                </c:ext>
              </c:extLst>
            </c:dLbl>
            <c:dLbl>
              <c:idx val="17"/>
              <c:layout>
                <c:manualLayout>
                  <c:x val="-0.11130016208136806"/>
                  <c:y val="-9.8574932919895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A77-488A-BE97-7D64E9EDB71D}"/>
                </c:ext>
              </c:extLst>
            </c:dLbl>
            <c:dLbl>
              <c:idx val="18"/>
              <c:layout>
                <c:manualLayout>
                  <c:x val="-4.7044678557535788E-2"/>
                  <c:y val="-2.26984707994381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587-4ED0-8D8C-49530B947CD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87-4ED0-8D8C-49530B947CD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Statistics_2022!$A$21:$A$43</c15:sqref>
                  </c15:fullRef>
                </c:ext>
              </c:extLst>
              <c:f>(Statistics_2022!$A$21:$A$32,Statistics_2022!$A$36:$A$43)</c:f>
              <c:strCache>
                <c:ptCount val="20"/>
                <c:pt idx="0">
                  <c:v>FuseBlown F1</c:v>
                </c:pt>
                <c:pt idx="1">
                  <c:v>BC status F1-OK</c:v>
                </c:pt>
                <c:pt idx="2">
                  <c:v>BC status F1-NOK</c:v>
                </c:pt>
                <c:pt idx="3">
                  <c:v>Pre charge</c:v>
                </c:pt>
                <c:pt idx="4">
                  <c:v>CBIT 8192</c:v>
                </c:pt>
                <c:pt idx="5">
                  <c:v>CBIT ( 16384,16392)</c:v>
                </c:pt>
                <c:pt idx="6">
                  <c:v>CBIT 16384</c:v>
                </c:pt>
                <c:pt idx="7">
                  <c:v>CBIT 8</c:v>
                </c:pt>
                <c:pt idx="8">
                  <c:v>POFBIT 4096</c:v>
                </c:pt>
                <c:pt idx="9">
                  <c:v>SMU wrong</c:v>
                </c:pt>
                <c:pt idx="10">
                  <c:v>BMU wrong</c:v>
                </c:pt>
                <c:pt idx="11">
                  <c:v>Measrunig tempreature</c:v>
                </c:pt>
                <c:pt idx="12">
                  <c:v>Demaged coil, released fuse </c:v>
                </c:pt>
                <c:pt idx="13">
                  <c:v>Cannot diag, relased fuse</c:v>
                </c:pt>
                <c:pt idx="14">
                  <c:v>Cannot diag, fuse ok</c:v>
                </c:pt>
                <c:pt idx="15">
                  <c:v>CBIT67108864</c:v>
                </c:pt>
                <c:pt idx="16">
                  <c:v>Contactor cycling</c:v>
                </c:pt>
                <c:pt idx="17">
                  <c:v>CBIT139264</c:v>
                </c:pt>
                <c:pt idx="18">
                  <c:v>SMU comunication</c:v>
                </c:pt>
                <c:pt idx="19">
                  <c:v>declining voltage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Statistics_2022!$B$21:$B$43</c15:sqref>
                  </c15:fullRef>
                </c:ext>
              </c:extLst>
              <c:f>(Statistics_2022!$B$21:$B$32,Statistics_2022!$B$36:$B$43)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A587-4ED0-8D8C-49530B947C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00067660892"/>
          <c:y val="0.23655942101689484"/>
          <c:w val="0.11969020331021461"/>
          <c:h val="0.511020988895650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</a:t>
            </a:r>
            <a:r>
              <a:rPr lang="en-US"/>
              <a:t>claims</a:t>
            </a:r>
            <a:r>
              <a:rPr lang="cs-CZ"/>
              <a:t> parts 2021 accepted</a:t>
            </a:r>
            <a:endParaRPr lang="en-US"/>
          </a:p>
        </c:rich>
      </c:tx>
      <c:layout>
        <c:manualLayout>
          <c:xMode val="edge"/>
          <c:yMode val="edge"/>
          <c:x val="9.4840111419827375E-4"/>
          <c:y val="6.24619102547611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958924215077645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D5D-4ED0-A59F-56324973C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D5D-4ED0-A59F-56324973C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D5D-4ED0-A59F-56324973C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D5D-4ED0-A59F-56324973C5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D5D-4ED0-A59F-56324973C5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D5D-4ED0-A59F-56324973C5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D5D-4ED0-A59F-56324973C5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D5D-4ED0-A59F-56324973C5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D5D-4ED0-A59F-56324973C5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D5D-4ED0-A59F-56324973C5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D5D-4ED0-A59F-56324973C5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D5D-4ED0-A59F-56324973C5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D5D-4ED0-A59F-56324973C5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D5D-4ED0-A59F-56324973C5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D5D-4ED0-A59F-56324973C50E}"/>
              </c:ext>
            </c:extLst>
          </c:dPt>
          <c:dLbls>
            <c:dLbl>
              <c:idx val="0"/>
              <c:layout>
                <c:manualLayout>
                  <c:x val="-6.2950959744390356E-2"/>
                  <c:y val="5.6088891486363909E-2"/>
                </c:manualLayout>
              </c:layout>
              <c:tx>
                <c:rich>
                  <a:bodyPr/>
                  <a:lstStyle/>
                  <a:p>
                    <a:fld id="{8BC30BBE-EECE-44B0-8526-B6A2405C1C37}" type="CELLRANGE">
                      <a:rPr lang="en-US"/>
                      <a:pPr/>
                      <a:t>[OBLAST BUNĚK]</a:t>
                    </a:fld>
                    <a:r>
                      <a:rPr lang="en-US"/>
                      <a:t>;5;16%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5D-4ED0-A59F-56324973C50E}"/>
                </c:ext>
              </c:extLst>
            </c:dLbl>
            <c:dLbl>
              <c:idx val="1"/>
              <c:layout>
                <c:manualLayout>
                  <c:x val="2.0568749755128235E-2"/>
                  <c:y val="-2.976204283644673E-2"/>
                </c:manualLayout>
              </c:layout>
              <c:tx>
                <c:rich>
                  <a:bodyPr/>
                  <a:lstStyle/>
                  <a:p>
                    <a:fld id="{4686C885-FFF2-43C7-833A-4CCE9042AE89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79611477-F8B9-4397-BB4D-88FF97A977AE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E95C704C-4695-4697-AFA6-4742521A5792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D5D-4ED0-A59F-56324973C5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6F4DF6-5746-4CE8-ABA3-0455B3C463A1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1E85C1E9-8F6D-47E2-8EB1-71CB5176CE38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4078BE36-7260-4FA9-9AF4-65EFB0A4540B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D5D-4ED0-A59F-56324973C50E}"/>
                </c:ext>
              </c:extLst>
            </c:dLbl>
            <c:dLbl>
              <c:idx val="3"/>
              <c:layout>
                <c:manualLayout>
                  <c:x val="4.5436346566928666E-2"/>
                  <c:y val="-5.3342121963237288E-2"/>
                </c:manualLayout>
              </c:layout>
              <c:tx>
                <c:rich>
                  <a:bodyPr/>
                  <a:lstStyle/>
                  <a:p>
                    <a:fld id="{9C1320AD-D607-48D2-8F42-596E859393CC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1F1A588F-AF9D-4739-8DEF-977A79211400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20348FF8-3E31-4DF1-B6D5-B224282A1905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D5D-4ED0-A59F-56324973C50E}"/>
                </c:ext>
              </c:extLst>
            </c:dLbl>
            <c:dLbl>
              <c:idx val="4"/>
              <c:layout>
                <c:manualLayout>
                  <c:x val="0.25772814941311745"/>
                  <c:y val="0.23529408220546502"/>
                </c:manualLayout>
              </c:layout>
              <c:tx>
                <c:rich>
                  <a:bodyPr/>
                  <a:lstStyle/>
                  <a:p>
                    <a:fld id="{36B74BCD-647E-4380-8D1F-EEF247D4F3A7}" type="CELLRANGE">
                      <a:rPr lang="en-US"/>
                      <a:pPr/>
                      <a:t>[OBLAST BUNĚK]</a:t>
                    </a:fld>
                    <a:r>
                      <a:rPr lang="en-US"/>
                      <a:t>;1;3%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D5D-4ED0-A59F-56324973C50E}"/>
                </c:ext>
              </c:extLst>
            </c:dLbl>
            <c:dLbl>
              <c:idx val="5"/>
              <c:layout>
                <c:manualLayout>
                  <c:x val="0.26368718176948996"/>
                  <c:y val="0.29076992272545277"/>
                </c:manualLayout>
              </c:layout>
              <c:tx>
                <c:rich>
                  <a:bodyPr/>
                  <a:lstStyle/>
                  <a:p>
                    <a:fld id="{6F74F436-C49A-4CDA-8E12-D0EF009FE3EB}" type="CATEGORYNAME">
                      <a:rPr lang="en-US" baseline="0"/>
                      <a:pPr/>
                      <a:t>[NÁZEV KATEGORIE]</a:t>
                    </a:fld>
                    <a:r>
                      <a:rPr lang="en-US" baseline="0"/>
                      <a:t>; </a:t>
                    </a:r>
                    <a:fld id="{1E525AF3-C447-4722-9A36-44EE642EDB3B}" type="VALUE">
                      <a:rPr lang="en-US" baseline="0"/>
                      <a:pPr/>
                      <a:t>[HODNOTA]</a:t>
                    </a:fld>
                    <a:r>
                      <a:rPr lang="en-US" baseline="0"/>
                      <a:t>; </a:t>
                    </a:r>
                    <a:fld id="{D3F49DC5-BFBB-4F98-B647-2CD48EBA0101}" type="PERCENTAGE">
                      <a:rPr lang="en-US" baseline="0"/>
                      <a:pPr/>
                      <a:t>[PROCENTO]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D5D-4ED0-A59F-56324973C50E}"/>
                </c:ext>
              </c:extLst>
            </c:dLbl>
            <c:dLbl>
              <c:idx val="6"/>
              <c:layout>
                <c:manualLayout>
                  <c:x val="-5.9590323563727668E-3"/>
                  <c:y val="5.3562880502056973E-2"/>
                </c:manualLayout>
              </c:layout>
              <c:tx>
                <c:rich>
                  <a:bodyPr/>
                  <a:lstStyle/>
                  <a:p>
                    <a:fld id="{761B3F7C-8042-421C-BFCC-003E94601248}" type="CELLRANGE">
                      <a:rPr lang="en-US"/>
                      <a:pPr/>
                      <a:t>[OBLAST BUNĚK]</a:t>
                    </a:fld>
                    <a:r>
                      <a:rPr lang="en-US"/>
                      <a:t>;2;6%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D5D-4ED0-A59F-56324973C50E}"/>
                </c:ext>
              </c:extLst>
            </c:dLbl>
            <c:dLbl>
              <c:idx val="7"/>
              <c:layout>
                <c:manualLayout>
                  <c:x val="0.15535293783521081"/>
                  <c:y val="-9.7297283493327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BMS;46;59%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D5D-4ED0-A59F-56324973C5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D5D-4ED0-A59F-56324973C50E}"/>
                </c:ext>
              </c:extLst>
            </c:dLbl>
            <c:dLbl>
              <c:idx val="9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5D-4ED0-A59F-56324973C50E}"/>
                </c:ext>
              </c:extLst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D5D-4ED0-A59F-56324973C50E}"/>
                </c:ext>
              </c:extLst>
            </c:dLbl>
            <c:dLbl>
              <c:idx val="11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D5D-4ED0-A59F-56324973C50E}"/>
                </c:ext>
              </c:extLst>
            </c:dLbl>
            <c:dLbl>
              <c:idx val="12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D5D-4ED0-A59F-56324973C50E}"/>
                </c:ext>
              </c:extLst>
            </c:dLbl>
            <c:dLbl>
              <c:idx val="13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D5D-4ED0-A59F-56324973C50E}"/>
                </c:ext>
              </c:extLst>
            </c:dLbl>
            <c:dLbl>
              <c:idx val="14"/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D5D-4ED0-A59F-56324973C5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(Statistics_2021!$A$11:$A$18,Statistics_2021!$A$3)</c15:sqref>
                  </c15:fullRef>
                </c:ext>
              </c:extLst>
              <c:f>(Statistics_2021!$A$11:$A$14,Statistics_2021!$A$16:$A$18,Statistics_2021!$A$3)</c:f>
              <c:strCache>
                <c:ptCount val="8"/>
                <c:pt idx="0">
                  <c:v>Contactor</c:v>
                </c:pt>
                <c:pt idx="1">
                  <c:v>Busbar</c:v>
                </c:pt>
                <c:pt idx="2">
                  <c:v>BMU harness</c:v>
                </c:pt>
                <c:pt idx="3">
                  <c:v>SMU harness</c:v>
                </c:pt>
                <c:pt idx="4">
                  <c:v>Trog harness</c:v>
                </c:pt>
                <c:pt idx="5">
                  <c:v>Push button</c:v>
                </c:pt>
                <c:pt idx="6">
                  <c:v>Module</c:v>
                </c:pt>
                <c:pt idx="7">
                  <c:v>Claims BMS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(Statistics_2021!$C$11:$C$18,Statistics_2021!$C$3)</c15:sqref>
                  </c15:fullRef>
                </c:ext>
              </c:extLst>
              <c:f>(Statistics_2021!$C$11:$C$14,Statistics_2021!$C$16:$C$18,Statistics_2021!$C$3)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21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Statistics_2021!$A$11:$A$18</c15:f>
                <c15:dlblRangeCache>
                  <c:ptCount val="8"/>
                  <c:pt idx="0">
                    <c:v>Contactor</c:v>
                  </c:pt>
                  <c:pt idx="1">
                    <c:v>Busbar</c:v>
                  </c:pt>
                  <c:pt idx="2">
                    <c:v>BMU harness</c:v>
                  </c:pt>
                  <c:pt idx="3">
                    <c:v>SMU harness</c:v>
                  </c:pt>
                  <c:pt idx="4">
                    <c:v>Diagnostic connector</c:v>
                  </c:pt>
                  <c:pt idx="5">
                    <c:v>Trog harness</c:v>
                  </c:pt>
                  <c:pt idx="6">
                    <c:v>Push button</c:v>
                  </c:pt>
                  <c:pt idx="7">
                    <c:v>Module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E-AD5D-4ED0-A59F-56324973C5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4694795489046"/>
          <c:y val="1.5996262045999625E-2"/>
          <c:w val="0.1134709345875313"/>
          <c:h val="0.243244911222967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</a:t>
            </a:r>
            <a:r>
              <a:rPr lang="en-US"/>
              <a:t>claims</a:t>
            </a:r>
            <a:r>
              <a:rPr lang="cs-CZ"/>
              <a:t> 2021</a:t>
            </a:r>
            <a:endParaRPr lang="en-US"/>
          </a:p>
        </c:rich>
      </c:tx>
      <c:layout>
        <c:manualLayout>
          <c:xMode val="edge"/>
          <c:yMode val="edge"/>
          <c:x val="1.2836289598723097E-3"/>
          <c:y val="1.93574163885252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863880029938592E-2"/>
          <c:y val="8.8958880139982502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75D-4C73-A5B3-C013F0729E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75D-4C73-A5B3-C013F0729E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75D-4C73-A5B3-C013F0729E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75D-4C73-A5B3-C013F0729E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75D-4C73-A5B3-C013F0729E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75D-4C73-A5B3-C013F0729E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75D-4C73-A5B3-C013F0729E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75D-4C73-A5B3-C013F0729E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75D-4C73-A5B3-C013F0729E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75D-4C73-A5B3-C013F0729E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75D-4C73-A5B3-C013F0729E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75D-4C73-A5B3-C013F0729E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75D-4C73-A5B3-C013F0729E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75D-4C73-A5B3-C013F0729E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75D-4C73-A5B3-C013F0729E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75D-4C73-A5B3-C013F0729EB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1" i="0" u="none" strike="noStrike" kern="1200" baseline="0">
                        <a:solidFill>
                          <a:sysClr val="window" lastClr="FFFFFF"/>
                        </a:solidFill>
                      </a:rPr>
                      <a:t>Claims BMS;46;52%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75D-4C73-A5B3-C013F0729EBF}"/>
                </c:ext>
              </c:extLst>
            </c:dLbl>
            <c:dLbl>
              <c:idx val="1"/>
              <c:layout>
                <c:manualLayout>
                  <c:x val="0.18015788354544784"/>
                  <c:y val="-0.211754370326350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5D-4C73-A5B3-C013F0729EBF}"/>
                </c:ext>
              </c:extLst>
            </c:dLbl>
            <c:dLbl>
              <c:idx val="2"/>
              <c:layout>
                <c:manualLayout>
                  <c:x val="-9.0772451186484984E-3"/>
                  <c:y val="-1.5904521368791166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88407722926914"/>
                      <c:h val="0.104176100628930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75D-4C73-A5B3-C013F0729EBF}"/>
                </c:ext>
              </c:extLst>
            </c:dLbl>
            <c:dLbl>
              <c:idx val="3"/>
              <c:layout>
                <c:manualLayout>
                  <c:x val="0.13541318110403353"/>
                  <c:y val="0.119549150695785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5D-4C73-A5B3-C013F0729EBF}"/>
                </c:ext>
              </c:extLst>
            </c:dLbl>
            <c:dLbl>
              <c:idx val="4"/>
              <c:layout>
                <c:manualLayout>
                  <c:x val="2.2758571108140429E-2"/>
                  <c:y val="-9.488238498489580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5D-4C73-A5B3-C013F0729EBF}"/>
                </c:ext>
              </c:extLst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5D-4C73-A5B3-C013F0729EBF}"/>
                </c:ext>
              </c:extLst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5D-4C73-A5B3-C013F0729EBF}"/>
                </c:ext>
              </c:extLst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5D-4C73-A5B3-C013F0729E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75D-4C73-A5B3-C013F0729EBF}"/>
                </c:ext>
              </c:extLst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75D-4C73-A5B3-C013F0729EB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Statistics_2021!$A$3:$A$7</c:f>
              <c:strCache>
                <c:ptCount val="5"/>
                <c:pt idx="0">
                  <c:v>Claims BMS</c:v>
                </c:pt>
                <c:pt idx="1">
                  <c:v>Claims  B1 battery</c:v>
                </c:pt>
                <c:pt idx="2">
                  <c:v>Claims  B2 battery</c:v>
                </c:pt>
                <c:pt idx="3">
                  <c:v>Claims  A1 battery</c:v>
                </c:pt>
                <c:pt idx="4">
                  <c:v>Claims  A2 battery</c:v>
                </c:pt>
              </c:strCache>
            </c:strRef>
          </c:cat>
          <c:val>
            <c:numRef>
              <c:f>Statistics_2021!$C$3:$C$7</c:f>
              <c:numCache>
                <c:formatCode>General</c:formatCode>
                <c:ptCount val="5"/>
                <c:pt idx="0">
                  <c:v>47</c:v>
                </c:pt>
                <c:pt idx="1">
                  <c:v>24</c:v>
                </c:pt>
                <c:pt idx="2">
                  <c:v>5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5D-4C73-A5B3-C013F0729E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KION BMS RCA 2021- Accepted</a:t>
            </a:r>
          </a:p>
        </c:rich>
      </c:tx>
      <c:layout>
        <c:manualLayout>
          <c:xMode val="edge"/>
          <c:yMode val="edge"/>
          <c:x val="8.2280571044460529E-3"/>
          <c:y val="1.1303384724547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958924215077645E-2"/>
          <c:w val="0.968400120970761"/>
          <c:h val="0.911041075784922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9F-45D8-8743-EA559F69C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9F-45D8-8743-EA559F69CC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9F-45D8-8743-EA559F69CC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9F-45D8-8743-EA559F69CC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9F-45D8-8743-EA559F69CC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9F-45D8-8743-EA559F69CC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9F-45D8-8743-EA559F69CC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9F-45D8-8743-EA559F69CC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9F-45D8-8743-EA559F69CC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9F-45D8-8743-EA559F69CC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9F-45D8-8743-EA559F69CC9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9F-45D8-8743-EA559F69CC98}"/>
              </c:ext>
            </c:extLst>
          </c:dPt>
          <c:dLbls>
            <c:dLbl>
              <c:idx val="0"/>
              <c:layout>
                <c:manualLayout>
                  <c:x val="1.8860732274264051E-2"/>
                  <c:y val="-0.208831957418411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9F-45D8-8743-EA559F69CC98}"/>
                </c:ext>
              </c:extLst>
            </c:dLbl>
            <c:dLbl>
              <c:idx val="1"/>
              <c:layout>
                <c:manualLayout>
                  <c:x val="-0.10040566298946459"/>
                  <c:y val="4.74618085041844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9F-45D8-8743-EA559F69CC98}"/>
                </c:ext>
              </c:extLst>
            </c:dLbl>
            <c:dLbl>
              <c:idx val="2"/>
              <c:layout>
                <c:manualLayout>
                  <c:x val="-5.1034922624479277E-2"/>
                  <c:y val="-0.129728943244770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9F-45D8-8743-EA559F69CC98}"/>
                </c:ext>
              </c:extLst>
            </c:dLbl>
            <c:dLbl>
              <c:idx val="3"/>
              <c:layout>
                <c:manualLayout>
                  <c:x val="-5.8246379082286116E-2"/>
                  <c:y val="-0.188915437881274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9F-45D8-8743-EA559F69CC98}"/>
                </c:ext>
              </c:extLst>
            </c:dLbl>
            <c:dLbl>
              <c:idx val="4"/>
              <c:layout>
                <c:manualLayout>
                  <c:x val="2.4962733892408301E-2"/>
                  <c:y val="-0.191429294300210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9F-45D8-8743-EA559F69CC98}"/>
                </c:ext>
              </c:extLst>
            </c:dLbl>
            <c:dLbl>
              <c:idx val="5"/>
              <c:layout>
                <c:manualLayout>
                  <c:x val="-0.23520871162325926"/>
                  <c:y val="0.1957628274750564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9F-45D8-8743-EA559F69CC98}"/>
                </c:ext>
              </c:extLst>
            </c:dLbl>
            <c:dLbl>
              <c:idx val="6"/>
              <c:layout>
                <c:manualLayout>
                  <c:x val="-0.21976188748356756"/>
                  <c:y val="0.153983971840235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Demaged coil, relased fuse; 1; 2%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A9F-45D8-8743-EA559F69CC98}"/>
                </c:ext>
              </c:extLst>
            </c:dLbl>
            <c:dLbl>
              <c:idx val="7"/>
              <c:layout>
                <c:manualLayout>
                  <c:x val="-4.548764842616624E-2"/>
                  <c:y val="-3.164120566945628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9F-45D8-8743-EA559F69CC98}"/>
                </c:ext>
              </c:extLst>
            </c:dLbl>
            <c:dLbl>
              <c:idx val="9"/>
              <c:layout>
                <c:manualLayout>
                  <c:x val="-0.10817184686710264"/>
                  <c:y val="-0.15662396806380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9F-45D8-8743-EA559F69CC98}"/>
                </c:ext>
              </c:extLst>
            </c:dLbl>
            <c:dLbl>
              <c:idx val="10"/>
              <c:layout>
                <c:manualLayout>
                  <c:x val="-8.7646932333344751E-2"/>
                  <c:y val="-0.2104140177018843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9F-45D8-8743-EA559F69CC98}"/>
                </c:ext>
              </c:extLst>
            </c:dLbl>
            <c:dLbl>
              <c:idx val="11"/>
              <c:layout>
                <c:manualLayout>
                  <c:x val="4.9578995289800976E-2"/>
                  <c:y val="4.65348376309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9F-45D8-8743-EA559F69CC9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'[2]Reklamace- souhrn'!$A$4:$A$26</c15:sqref>
                  </c15:fullRef>
                </c:ext>
              </c:extLst>
              <c:f>('[2]Reklamace- souhrn'!$A$5:$A$8,'[2]Reklamace- souhrn'!$A$12,'[2]Reklamace- souhrn'!$A$15,'[2]Reklamace- souhrn'!$A$19:$A$21,'[2]Reklamace- souhrn'!$A$23,'[2]Reklamace- souhrn'!$A$25:$A$26)</c:f>
              <c:strCache>
                <c:ptCount val="12"/>
                <c:pt idx="0">
                  <c:v>BC status F1-OK</c:v>
                </c:pt>
                <c:pt idx="1">
                  <c:v>BC status F1-NOK</c:v>
                </c:pt>
                <c:pt idx="2">
                  <c:v>Pre charge</c:v>
                </c:pt>
                <c:pt idx="3">
                  <c:v>CBIT 8192</c:v>
                </c:pt>
                <c:pt idx="4">
                  <c:v>POFBIT 4096</c:v>
                </c:pt>
                <c:pt idx="5">
                  <c:v>Measrunig tempreature</c:v>
                </c:pt>
                <c:pt idx="6">
                  <c:v>Demaged coil, released fuse </c:v>
                </c:pt>
                <c:pt idx="7">
                  <c:v>Cannot diag, relased fuse</c:v>
                </c:pt>
                <c:pt idx="8">
                  <c:v>Cannot diag, fuse ok</c:v>
                </c:pt>
                <c:pt idx="9">
                  <c:v>Contactor cycling</c:v>
                </c:pt>
                <c:pt idx="10">
                  <c:v>SMU comunication</c:v>
                </c:pt>
                <c:pt idx="11">
                  <c:v>declining voltage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'[2]Reklamace- souhrn'!$E$4:$E$26</c15:sqref>
                  </c15:fullRef>
                </c:ext>
              </c:extLst>
              <c:f>('[2]Reklamace- souhrn'!$E$5:$E$8,'[2]Reklamace- souhrn'!$E$12,'[2]Reklamace- souhrn'!$E$15,'[2]Reklamace- souhrn'!$E$19:$E$21,'[2]Reklamace- souhrn'!$E$23,'[2]Reklamace- souhrn'!$E$25:$E$26)</c:f>
              <c:numCache>
                <c:formatCode>General</c:formatCode>
                <c:ptCount val="12"/>
                <c:pt idx="0">
                  <c:v>2</c:v>
                </c:pt>
                <c:pt idx="1">
                  <c:v>11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'[2]Reklamace- souhrn'!$E$18</c15:sqref>
                  <c15:dLbl>
                    <c:idx val="5"/>
                    <c:dLblPos val="ctr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8-888F-4536-8207-53FF5CC50C8D}"/>
                      </c:ext>
                    </c:extLst>
                  </c15:dLbl>
                </c15:categoryFilterException>
                <c15:categoryFilterException>
                  <c15:sqref>'[2]Reklamace- souhrn'!$E$22</c15:sqref>
                  <c15:dLbl>
                    <c:idx val="8"/>
                    <c:dLblPos val="ctr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9-888F-4536-8207-53FF5CC50C8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8-0A9F-45D8-8743-EA559F69C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02677345327629"/>
          <c:y val="1.711196005266357E-2"/>
          <c:w val="9.5363332279150378E-2"/>
          <c:h val="0.2938375608094104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600077</xdr:colOff>
      <xdr:row>35</xdr:row>
      <xdr:rowOff>190500</xdr:rowOff>
    </xdr:from>
    <xdr:to>
      <xdr:col>17</xdr:col>
      <xdr:colOff>600075</xdr:colOff>
      <xdr:row>56</xdr:row>
      <xdr:rowOff>180975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2C5C3A6-8AED-412D-BEE9-32794239B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590551</xdr:colOff>
      <xdr:row>0</xdr:row>
      <xdr:rowOff>0</xdr:rowOff>
    </xdr:from>
    <xdr:to>
      <xdr:col>21</xdr:col>
      <xdr:colOff>238125</xdr:colOff>
      <xdr:row>36</xdr:row>
      <xdr:rowOff>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680C658-3A3A-472C-ADC1-643DCF66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</xdr:row>
      <xdr:rowOff>0</xdr:rowOff>
    </xdr:from>
    <xdr:to>
      <xdr:col>48</xdr:col>
      <xdr:colOff>210231</xdr:colOff>
      <xdr:row>50</xdr:row>
      <xdr:rowOff>46496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28B85F3-0F2F-4D19-8FD5-3E907D3FB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42333</xdr:colOff>
      <xdr:row>27</xdr:row>
      <xdr:rowOff>10583</xdr:rowOff>
    </xdr:from>
    <xdr:to>
      <xdr:col>24</xdr:col>
      <xdr:colOff>243416</xdr:colOff>
      <xdr:row>51</xdr:row>
      <xdr:rowOff>137582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E1A5982-3BB9-43CA-88CA-2B4D3E78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39161</xdr:colOff>
      <xdr:row>0</xdr:row>
      <xdr:rowOff>95249</xdr:rowOff>
    </xdr:from>
    <xdr:to>
      <xdr:col>24</xdr:col>
      <xdr:colOff>264584</xdr:colOff>
      <xdr:row>27</xdr:row>
      <xdr:rowOff>21167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3284E9F-FFCF-42CC-BDC7-6A4C948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167216</xdr:colOff>
      <xdr:row>52</xdr:row>
      <xdr:rowOff>4232</xdr:rowOff>
    </xdr:from>
    <xdr:to>
      <xdr:col>30</xdr:col>
      <xdr:colOff>306916</xdr:colOff>
      <xdr:row>149</xdr:row>
      <xdr:rowOff>31750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EA5C4FC-EF7C-40F7-BACB-FC7AF8606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232832</xdr:colOff>
      <xdr:row>0</xdr:row>
      <xdr:rowOff>84668</xdr:rowOff>
    </xdr:from>
    <xdr:to>
      <xdr:col>37</xdr:col>
      <xdr:colOff>254000</xdr:colOff>
      <xdr:row>27</xdr:row>
      <xdr:rowOff>52918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04B3E05-00B3-464D-9440-6AC05C462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232833</xdr:colOff>
      <xdr:row>27</xdr:row>
      <xdr:rowOff>52917</xdr:rowOff>
    </xdr:from>
    <xdr:to>
      <xdr:col>37</xdr:col>
      <xdr:colOff>317500</xdr:colOff>
      <xdr:row>51</xdr:row>
      <xdr:rowOff>137583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F7875EC-96A4-4AFE-8BDF-0D5D405C0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158750</xdr:colOff>
      <xdr:row>149</xdr:row>
      <xdr:rowOff>21166</xdr:rowOff>
    </xdr:from>
    <xdr:to>
      <xdr:col>30</xdr:col>
      <xdr:colOff>306916</xdr:colOff>
      <xdr:row>232</xdr:row>
      <xdr:rowOff>95250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5213B72F-5137-41C1-97AB-A2331682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lenot\Desktop\KION_ClaimsAndReplacementsList_revB%20&#8211;%20kop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KION\10_Reklamace\RepairList_T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KION\06_KION_B2_Database\KION_Bx\Data\107_Battery_assemb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laims - General"/>
      <sheetName val="Expert úkoly"/>
      <sheetName val="Data Claims - General"/>
      <sheetName val="Campaign - SafetyAlert 01012018"/>
      <sheetName val="Design issue; flat rate"/>
      <sheetName val="Design issue; Replacement B"/>
      <sheetName val="Replacement KION A"/>
      <sheetName val="Wrong SMU SW"/>
      <sheetName val="LindeList"/>
      <sheetName val="Reklamace Cenon"/>
      <sheetName val="ClaimCosts"/>
      <sheetName val="ClaimedBMS"/>
      <sheetName val="List3"/>
      <sheetName val="List1"/>
      <sheetName val="Li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ybité moduly"/>
      <sheetName val="Reklamace- souhrn"/>
      <sheetName val="Data- porovnáni"/>
      <sheetName val="Analýza dílu"/>
      <sheetName val="SMU and BMU card_ 2nd_Life"/>
    </sheetNames>
    <sheetDataSet>
      <sheetData sheetId="0"/>
      <sheetData sheetId="1">
        <row r="4">
          <cell r="A4" t="str">
            <v>FuseBlown F1</v>
          </cell>
          <cell r="E4">
            <v>3</v>
          </cell>
        </row>
        <row r="5">
          <cell r="A5" t="str">
            <v>BC status F1-OK</v>
          </cell>
          <cell r="E5">
            <v>2</v>
          </cell>
        </row>
        <row r="6">
          <cell r="A6" t="str">
            <v>BC status F1-NOK</v>
          </cell>
          <cell r="E6">
            <v>11</v>
          </cell>
        </row>
        <row r="7">
          <cell r="A7" t="str">
            <v>Pre charge</v>
          </cell>
          <cell r="E7">
            <v>2</v>
          </cell>
        </row>
        <row r="8">
          <cell r="A8" t="str">
            <v>CBIT 8192</v>
          </cell>
          <cell r="E8">
            <v>5</v>
          </cell>
        </row>
        <row r="9">
          <cell r="A9" t="str">
            <v>CBIT ( 16384,16392)</v>
          </cell>
          <cell r="E9">
            <v>2</v>
          </cell>
        </row>
        <row r="10">
          <cell r="A10" t="str">
            <v>CBIT 16384</v>
          </cell>
          <cell r="E10">
            <v>0</v>
          </cell>
        </row>
        <row r="11">
          <cell r="A11" t="str">
            <v>CBIT 8</v>
          </cell>
          <cell r="E11">
            <v>0</v>
          </cell>
        </row>
        <row r="12">
          <cell r="A12" t="str">
            <v>POFBIT 4096</v>
          </cell>
          <cell r="E12">
            <v>7</v>
          </cell>
        </row>
        <row r="13">
          <cell r="A13" t="str">
            <v>SMU wrong</v>
          </cell>
          <cell r="E13">
            <v>0</v>
          </cell>
        </row>
        <row r="14">
          <cell r="A14" t="str">
            <v>BMU wrong</v>
          </cell>
          <cell r="E14">
            <v>0</v>
          </cell>
        </row>
        <row r="15">
          <cell r="A15" t="str">
            <v>Measrunig tempreature</v>
          </cell>
          <cell r="E15">
            <v>1</v>
          </cell>
        </row>
        <row r="16">
          <cell r="A16" t="str">
            <v>Scrap</v>
          </cell>
          <cell r="E16">
            <v>1</v>
          </cell>
        </row>
        <row r="17">
          <cell r="A17" t="str">
            <v>Scrap or second using</v>
          </cell>
          <cell r="E17">
            <v>0</v>
          </cell>
        </row>
        <row r="18">
          <cell r="A18" t="str">
            <v>scrap or hide</v>
          </cell>
          <cell r="E18">
            <v>0</v>
          </cell>
        </row>
        <row r="19">
          <cell r="A19" t="str">
            <v xml:space="preserve">Demaged coil, released fuse </v>
          </cell>
          <cell r="E19">
            <v>0</v>
          </cell>
        </row>
        <row r="20">
          <cell r="A20" t="str">
            <v>Cannot diag, relased fuse</v>
          </cell>
          <cell r="E20">
            <v>6</v>
          </cell>
        </row>
        <row r="21">
          <cell r="A21" t="str">
            <v>Cannot diag, fuse ok</v>
          </cell>
          <cell r="E21">
            <v>1</v>
          </cell>
        </row>
        <row r="22">
          <cell r="A22" t="str">
            <v>CBIT67108864</v>
          </cell>
          <cell r="E22">
            <v>0</v>
          </cell>
        </row>
        <row r="23">
          <cell r="A23" t="str">
            <v>Contactor cycling</v>
          </cell>
          <cell r="E23">
            <v>2</v>
          </cell>
        </row>
        <row r="24">
          <cell r="A24" t="str">
            <v>CBIT139264</v>
          </cell>
          <cell r="E24">
            <v>1</v>
          </cell>
        </row>
        <row r="25">
          <cell r="A25" t="str">
            <v>SMU comunication</v>
          </cell>
          <cell r="E25">
            <v>2</v>
          </cell>
        </row>
        <row r="26">
          <cell r="A26" t="str">
            <v>declining voltage</v>
          </cell>
          <cell r="E26">
            <v>3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7_Battery_assembly"/>
    </sheetNames>
    <sheetDataSet>
      <sheetData sheetId="0">
        <row r="1">
          <cell r="B1" t="str">
            <v>Battery_SN</v>
          </cell>
          <cell r="C1" t="str">
            <v>Battery_PN</v>
          </cell>
          <cell r="D1" t="str">
            <v>Status</v>
          </cell>
          <cell r="E1" t="str">
            <v>Datum</v>
          </cell>
        </row>
        <row r="2">
          <cell r="B2" t="str">
            <v>776445-00C/000001</v>
          </cell>
          <cell r="C2" t="str">
            <v>774100-00C</v>
          </cell>
          <cell r="D2" t="str">
            <v>OK</v>
          </cell>
        </row>
        <row r="3">
          <cell r="B3" t="str">
            <v>776445-00C/000002</v>
          </cell>
          <cell r="C3" t="str">
            <v>776445-00B</v>
          </cell>
          <cell r="D3" t="str">
            <v>OK</v>
          </cell>
        </row>
        <row r="4">
          <cell r="B4" t="str">
            <v>776445-00C/000003</v>
          </cell>
          <cell r="C4" t="str">
            <v>774100-00C</v>
          </cell>
          <cell r="D4" t="str">
            <v>OK</v>
          </cell>
        </row>
        <row r="5">
          <cell r="B5" t="str">
            <v>776445-00C/000004</v>
          </cell>
          <cell r="C5" t="str">
            <v>776445-00B</v>
          </cell>
          <cell r="D5" t="str">
            <v>OK</v>
          </cell>
        </row>
        <row r="6">
          <cell r="B6" t="str">
            <v>776445-00C/000005</v>
          </cell>
          <cell r="C6" t="str">
            <v>776445-00B</v>
          </cell>
          <cell r="D6" t="str">
            <v>OK</v>
          </cell>
        </row>
        <row r="7">
          <cell r="B7" t="str">
            <v>776445-00C/000006</v>
          </cell>
          <cell r="C7" t="str">
            <v>774100-00C</v>
          </cell>
          <cell r="D7" t="str">
            <v>OK</v>
          </cell>
        </row>
        <row r="8">
          <cell r="B8" t="str">
            <v>776445-00C/000007</v>
          </cell>
          <cell r="C8" t="str">
            <v>774100-00C</v>
          </cell>
          <cell r="D8" t="str">
            <v>OK</v>
          </cell>
        </row>
        <row r="9">
          <cell r="B9" t="str">
            <v>776445-00C/000008</v>
          </cell>
          <cell r="C9" t="str">
            <v>776445-00B</v>
          </cell>
          <cell r="D9" t="str">
            <v>OK</v>
          </cell>
        </row>
        <row r="10">
          <cell r="B10" t="str">
            <v>776445-00C/000009</v>
          </cell>
          <cell r="C10" t="str">
            <v>774100-00C</v>
          </cell>
          <cell r="D10" t="str">
            <v>OK</v>
          </cell>
        </row>
        <row r="11">
          <cell r="B11" t="str">
            <v>776445-00C/000010</v>
          </cell>
          <cell r="C11" t="str">
            <v>776445-00B</v>
          </cell>
          <cell r="D11" t="str">
            <v>OK</v>
          </cell>
        </row>
        <row r="12">
          <cell r="B12" t="str">
            <v>776445-00C/000011</v>
          </cell>
          <cell r="C12" t="str">
            <v>776445-00B</v>
          </cell>
          <cell r="D12" t="str">
            <v>OK</v>
          </cell>
        </row>
        <row r="13">
          <cell r="B13" t="str">
            <v>776445-00E/000013</v>
          </cell>
          <cell r="C13" t="str">
            <v>776445-00E</v>
          </cell>
          <cell r="D13" t="str">
            <v>OK</v>
          </cell>
          <cell r="E13">
            <v>42157.677083333336</v>
          </cell>
        </row>
        <row r="14">
          <cell r="B14" t="str">
            <v>774100-00E/000014</v>
          </cell>
          <cell r="C14" t="str">
            <v>774100-00E</v>
          </cell>
          <cell r="D14" t="str">
            <v>OK</v>
          </cell>
          <cell r="E14">
            <v>42158.351388888892</v>
          </cell>
        </row>
        <row r="15">
          <cell r="B15" t="str">
            <v>774100-00E/000016</v>
          </cell>
          <cell r="C15" t="str">
            <v>774100-00E</v>
          </cell>
          <cell r="D15" t="str">
            <v>OK</v>
          </cell>
          <cell r="E15">
            <v>42158.640972222223</v>
          </cell>
        </row>
        <row r="16">
          <cell r="B16" t="str">
            <v>774100-00E/000019</v>
          </cell>
          <cell r="C16" t="str">
            <v>774100-00E</v>
          </cell>
          <cell r="D16" t="str">
            <v>OK</v>
          </cell>
          <cell r="E16">
            <v>42276.352083333331</v>
          </cell>
        </row>
        <row r="17">
          <cell r="B17" t="str">
            <v>776445-00E/000020</v>
          </cell>
          <cell r="C17" t="str">
            <v>776445-00E</v>
          </cell>
          <cell r="D17" t="str">
            <v>OK</v>
          </cell>
          <cell r="E17">
            <v>42278.291666666664</v>
          </cell>
        </row>
        <row r="18">
          <cell r="B18" t="str">
            <v>776445-00C/000021</v>
          </cell>
          <cell r="C18" t="str">
            <v>776445-00C</v>
          </cell>
          <cell r="D18" t="str">
            <v>OK</v>
          </cell>
          <cell r="E18">
            <v>42283.604861111111</v>
          </cell>
        </row>
        <row r="19">
          <cell r="B19" t="str">
            <v>774100-00G/000023</v>
          </cell>
          <cell r="C19" t="str">
            <v>774100-00G</v>
          </cell>
          <cell r="D19" t="str">
            <v>OK</v>
          </cell>
          <cell r="E19">
            <v>42314.370138888888</v>
          </cell>
        </row>
        <row r="20">
          <cell r="B20" t="str">
            <v>774100-00F/000024</v>
          </cell>
          <cell r="C20" t="str">
            <v>774100-00F</v>
          </cell>
          <cell r="D20" t="str">
            <v>OK</v>
          </cell>
          <cell r="E20">
            <v>42314.370138888888</v>
          </cell>
        </row>
        <row r="21">
          <cell r="B21" t="str">
            <v>774100-00G/000025</v>
          </cell>
          <cell r="C21" t="str">
            <v>774100-00G</v>
          </cell>
          <cell r="D21" t="str">
            <v>OK</v>
          </cell>
          <cell r="E21">
            <v>42314.40347222222</v>
          </cell>
        </row>
        <row r="22">
          <cell r="B22" t="str">
            <v>774100-00G/000026</v>
          </cell>
          <cell r="C22" t="str">
            <v>774100-00G</v>
          </cell>
          <cell r="D22" t="str">
            <v>OK</v>
          </cell>
          <cell r="E22">
            <v>42314.697916666664</v>
          </cell>
        </row>
        <row r="23">
          <cell r="B23" t="str">
            <v>774100-00J/000027</v>
          </cell>
          <cell r="C23" t="str">
            <v>774100-00J</v>
          </cell>
          <cell r="D23" t="str">
            <v>OK</v>
          </cell>
          <cell r="E23">
            <v>42314.470833333333</v>
          </cell>
        </row>
        <row r="24">
          <cell r="B24" t="str">
            <v>774100-00G/000028</v>
          </cell>
          <cell r="C24" t="str">
            <v>774100-00G</v>
          </cell>
          <cell r="D24" t="str">
            <v>OK</v>
          </cell>
          <cell r="E24">
            <v>42314.713194444441</v>
          </cell>
        </row>
        <row r="25">
          <cell r="B25" t="str">
            <v>776445-00E/000029</v>
          </cell>
          <cell r="C25" t="str">
            <v>776445-00E</v>
          </cell>
          <cell r="D25" t="str">
            <v>OK</v>
          </cell>
          <cell r="E25">
            <v>42319.55972222222</v>
          </cell>
        </row>
        <row r="26">
          <cell r="B26" t="str">
            <v>774100-00F/000030</v>
          </cell>
          <cell r="C26" t="str">
            <v>774100-00F</v>
          </cell>
          <cell r="D26" t="str">
            <v>OK</v>
          </cell>
          <cell r="E26">
            <v>42328.486111111109</v>
          </cell>
        </row>
        <row r="27">
          <cell r="B27" t="str">
            <v>776445-00E/000031</v>
          </cell>
          <cell r="C27" t="str">
            <v>776445-00E</v>
          </cell>
          <cell r="D27" t="str">
            <v>OK</v>
          </cell>
          <cell r="E27">
            <v>42345.372916666667</v>
          </cell>
        </row>
        <row r="28">
          <cell r="B28" t="str">
            <v>776445-00E/000032</v>
          </cell>
          <cell r="C28" t="str">
            <v>776445-00E</v>
          </cell>
          <cell r="D28" t="str">
            <v>OK</v>
          </cell>
          <cell r="E28">
            <v>42389.568055555559</v>
          </cell>
        </row>
        <row r="29">
          <cell r="B29" t="str">
            <v>776445-00E/000033</v>
          </cell>
          <cell r="C29" t="str">
            <v>776445-00E</v>
          </cell>
          <cell r="D29" t="str">
            <v>OK</v>
          </cell>
          <cell r="E29">
            <v>42390.557638888888</v>
          </cell>
        </row>
        <row r="30">
          <cell r="B30" t="str">
            <v>776445-00D/000034</v>
          </cell>
          <cell r="C30" t="str">
            <v>776445-00D</v>
          </cell>
          <cell r="D30" t="str">
            <v>OK</v>
          </cell>
          <cell r="E30">
            <v>42409.381944444445</v>
          </cell>
        </row>
        <row r="31">
          <cell r="B31" t="str">
            <v>776445-00D/000035</v>
          </cell>
          <cell r="C31" t="str">
            <v>776445-00D</v>
          </cell>
          <cell r="D31" t="str">
            <v>OK</v>
          </cell>
          <cell r="E31">
            <v>42409.456944444442</v>
          </cell>
        </row>
        <row r="32">
          <cell r="B32" t="str">
            <v>776445-00D/000036</v>
          </cell>
          <cell r="C32" t="str">
            <v>776445-00D</v>
          </cell>
          <cell r="D32" t="str">
            <v>OK</v>
          </cell>
          <cell r="E32">
            <v>42409.645138888889</v>
          </cell>
        </row>
        <row r="33">
          <cell r="B33" t="str">
            <v>776445-00D/000037</v>
          </cell>
          <cell r="C33" t="str">
            <v>776445-00D</v>
          </cell>
          <cell r="D33" t="str">
            <v>OK</v>
          </cell>
          <cell r="E33">
            <v>42411.375694444447</v>
          </cell>
        </row>
        <row r="34">
          <cell r="B34" t="str">
            <v>774100-00F/000038</v>
          </cell>
          <cell r="C34" t="str">
            <v>774100-00F</v>
          </cell>
          <cell r="D34" t="str">
            <v>OK</v>
          </cell>
          <cell r="E34">
            <v>42314.697916666664</v>
          </cell>
        </row>
        <row r="35">
          <cell r="B35" t="str">
            <v>774100-00F/000039</v>
          </cell>
          <cell r="C35" t="str">
            <v>774100-00F</v>
          </cell>
          <cell r="D35" t="str">
            <v>OK</v>
          </cell>
          <cell r="E35">
            <v>42417.277083333334</v>
          </cell>
        </row>
        <row r="36">
          <cell r="B36" t="str">
            <v>774100-00F/000040</v>
          </cell>
          <cell r="C36" t="str">
            <v>774100-00F</v>
          </cell>
          <cell r="D36" t="str">
            <v>OK</v>
          </cell>
          <cell r="E36">
            <v>42417.43472222222</v>
          </cell>
        </row>
        <row r="37">
          <cell r="B37" t="str">
            <v>776445-00D/000041</v>
          </cell>
          <cell r="C37" t="str">
            <v>776445-00D</v>
          </cell>
          <cell r="D37" t="str">
            <v>OK</v>
          </cell>
          <cell r="E37">
            <v>42418.379861111112</v>
          </cell>
        </row>
        <row r="38">
          <cell r="B38" t="str">
            <v>776445-00H/000042</v>
          </cell>
          <cell r="C38" t="str">
            <v>776445-00H</v>
          </cell>
          <cell r="D38" t="str">
            <v>OK</v>
          </cell>
          <cell r="E38">
            <v>42419.525000000001</v>
          </cell>
        </row>
        <row r="39">
          <cell r="B39" t="str">
            <v>776445-00D/000043</v>
          </cell>
          <cell r="C39" t="str">
            <v>776445-00D</v>
          </cell>
          <cell r="D39" t="str">
            <v>OK</v>
          </cell>
          <cell r="E39">
            <v>42425.646527777775</v>
          </cell>
        </row>
        <row r="40">
          <cell r="B40" t="str">
            <v>776445-00E/000044</v>
          </cell>
          <cell r="C40" t="str">
            <v>776445-00E</v>
          </cell>
          <cell r="D40" t="str">
            <v>OK</v>
          </cell>
          <cell r="E40">
            <v>42426.560416666667</v>
          </cell>
        </row>
        <row r="41">
          <cell r="B41" t="str">
            <v>776445-00E/000045</v>
          </cell>
          <cell r="C41" t="str">
            <v>776445-00E</v>
          </cell>
          <cell r="D41" t="str">
            <v>OK</v>
          </cell>
          <cell r="E41">
            <v>42429.561111111114</v>
          </cell>
        </row>
        <row r="42">
          <cell r="B42" t="str">
            <v>776445-00E/000046</v>
          </cell>
          <cell r="C42" t="str">
            <v>776445-00E</v>
          </cell>
          <cell r="D42" t="str">
            <v>OK</v>
          </cell>
          <cell r="E42">
            <v>42430.440972222219</v>
          </cell>
        </row>
        <row r="43">
          <cell r="B43" t="str">
            <v>776445-00D/000047</v>
          </cell>
          <cell r="C43" t="str">
            <v>776445-00D</v>
          </cell>
          <cell r="D43" t="str">
            <v>OK</v>
          </cell>
          <cell r="E43">
            <v>42431.307638888888</v>
          </cell>
        </row>
        <row r="44">
          <cell r="B44" t="str">
            <v>776445-00E/000050</v>
          </cell>
          <cell r="C44" t="str">
            <v>776445-00E</v>
          </cell>
          <cell r="D44" t="str">
            <v>OK</v>
          </cell>
          <cell r="E44">
            <v>42438.42083333333</v>
          </cell>
        </row>
        <row r="45">
          <cell r="B45" t="str">
            <v>776445-00H/000048</v>
          </cell>
          <cell r="C45" t="str">
            <v>776445-00H</v>
          </cell>
          <cell r="D45" t="str">
            <v>OK</v>
          </cell>
          <cell r="E45">
            <v>42436.374305555553</v>
          </cell>
        </row>
        <row r="46">
          <cell r="B46" t="str">
            <v>776445-00D/000049</v>
          </cell>
          <cell r="C46" t="str">
            <v>776445-00D</v>
          </cell>
          <cell r="D46" t="str">
            <v>OK</v>
          </cell>
          <cell r="E46">
            <v>42437.530555555553</v>
          </cell>
        </row>
        <row r="47">
          <cell r="B47" t="str">
            <v>776445-00E/000051</v>
          </cell>
          <cell r="C47" t="str">
            <v>776445-00E</v>
          </cell>
          <cell r="D47" t="str">
            <v>OK</v>
          </cell>
          <cell r="E47">
            <v>42439.279861111114</v>
          </cell>
        </row>
        <row r="48">
          <cell r="B48" t="str">
            <v>776445-00D/000052</v>
          </cell>
          <cell r="C48" t="str">
            <v>776445-00D</v>
          </cell>
          <cell r="D48" t="str">
            <v>OK</v>
          </cell>
          <cell r="E48">
            <v>42439.501388888886</v>
          </cell>
        </row>
        <row r="49">
          <cell r="B49" t="str">
            <v>776445-00H/000053</v>
          </cell>
          <cell r="C49" t="str">
            <v>776445-00H</v>
          </cell>
          <cell r="D49" t="str">
            <v>OK</v>
          </cell>
          <cell r="E49">
            <v>42444.518055555556</v>
          </cell>
        </row>
        <row r="50">
          <cell r="B50" t="str">
            <v>776445-00D/000054</v>
          </cell>
          <cell r="C50" t="str">
            <v>776445-00D</v>
          </cell>
          <cell r="D50" t="str">
            <v>OK</v>
          </cell>
          <cell r="E50">
            <v>42445.404166666667</v>
          </cell>
        </row>
        <row r="51">
          <cell r="B51" t="str">
            <v>776445-00D/000055</v>
          </cell>
          <cell r="C51" t="str">
            <v>776445-00D</v>
          </cell>
          <cell r="D51" t="str">
            <v>OK</v>
          </cell>
          <cell r="E51">
            <v>42446.406944444447</v>
          </cell>
        </row>
        <row r="52">
          <cell r="B52" t="str">
            <v>776445-00D/000056</v>
          </cell>
          <cell r="C52" t="str">
            <v>776445-00D</v>
          </cell>
          <cell r="D52" t="str">
            <v>OK</v>
          </cell>
          <cell r="E52">
            <v>42445.545138888891</v>
          </cell>
        </row>
        <row r="53">
          <cell r="B53" t="str">
            <v>776445-00E/000057</v>
          </cell>
          <cell r="C53" t="str">
            <v>776445-00E</v>
          </cell>
          <cell r="D53" t="str">
            <v>OK</v>
          </cell>
          <cell r="E53">
            <v>42447.499305555553</v>
          </cell>
        </row>
        <row r="54">
          <cell r="B54" t="str">
            <v>776445-00E/000058</v>
          </cell>
          <cell r="C54" t="str">
            <v>776445-00E</v>
          </cell>
          <cell r="D54" t="str">
            <v>OK</v>
          </cell>
          <cell r="E54">
            <v>42450.29583333333</v>
          </cell>
        </row>
        <row r="55">
          <cell r="B55" t="str">
            <v>774100-00F/000059</v>
          </cell>
          <cell r="C55" t="str">
            <v>774100-00F</v>
          </cell>
          <cell r="D55" t="str">
            <v>OK</v>
          </cell>
          <cell r="E55">
            <v>42450.5625</v>
          </cell>
        </row>
        <row r="56">
          <cell r="B56" t="str">
            <v>776445-00D/000060</v>
          </cell>
          <cell r="C56" t="str">
            <v>776445-00D</v>
          </cell>
          <cell r="D56" t="str">
            <v>OK</v>
          </cell>
          <cell r="E56">
            <v>42452.414583333331</v>
          </cell>
        </row>
        <row r="57">
          <cell r="B57" t="str">
            <v>774100-00F/000061</v>
          </cell>
          <cell r="C57" t="str">
            <v>774100-00F</v>
          </cell>
          <cell r="D57" t="str">
            <v>OK</v>
          </cell>
          <cell r="E57">
            <v>42452.28125</v>
          </cell>
        </row>
        <row r="58">
          <cell r="B58" t="str">
            <v>774100-00J/000063</v>
          </cell>
          <cell r="C58" t="str">
            <v>774100-00J</v>
          </cell>
          <cell r="D58" t="str">
            <v>OK</v>
          </cell>
          <cell r="E58">
            <v>42459.429861111108</v>
          </cell>
        </row>
        <row r="59">
          <cell r="B59" t="str">
            <v>774100-00G/000062</v>
          </cell>
          <cell r="C59" t="str">
            <v>774100-00G</v>
          </cell>
          <cell r="D59" t="str">
            <v>OK</v>
          </cell>
          <cell r="E59">
            <v>42459.356944444444</v>
          </cell>
        </row>
        <row r="60">
          <cell r="B60" t="str">
            <v>774100-00F/000064</v>
          </cell>
          <cell r="C60" t="str">
            <v>774100-00F</v>
          </cell>
          <cell r="D60" t="str">
            <v>OK</v>
          </cell>
          <cell r="E60">
            <v>42466.397222222222</v>
          </cell>
        </row>
        <row r="61">
          <cell r="B61" t="str">
            <v>774100-00F/000065</v>
          </cell>
          <cell r="C61" t="str">
            <v>774100-00F</v>
          </cell>
          <cell r="D61" t="str">
            <v>OK</v>
          </cell>
          <cell r="E61">
            <v>42467.268750000003</v>
          </cell>
        </row>
        <row r="62">
          <cell r="B62" t="str">
            <v>774100-00F/000066</v>
          </cell>
          <cell r="C62" t="str">
            <v>774100-00F</v>
          </cell>
          <cell r="D62" t="str">
            <v>OK</v>
          </cell>
          <cell r="E62">
            <v>42471.35</v>
          </cell>
        </row>
        <row r="63">
          <cell r="B63" t="str">
            <v>776445-00H/000069</v>
          </cell>
          <cell r="C63" t="str">
            <v>776445-00H</v>
          </cell>
          <cell r="D63" t="str">
            <v>OK</v>
          </cell>
          <cell r="E63">
            <v>42473.284722222219</v>
          </cell>
        </row>
        <row r="64">
          <cell r="B64" t="str">
            <v>776445-00D/000068</v>
          </cell>
          <cell r="C64" t="str">
            <v>776445-00D</v>
          </cell>
          <cell r="D64" t="str">
            <v>OK</v>
          </cell>
          <cell r="E64">
            <v>42472.425000000003</v>
          </cell>
        </row>
        <row r="65">
          <cell r="B65" t="str">
            <v>776445-00D/000067</v>
          </cell>
          <cell r="C65" t="str">
            <v>776445-00D</v>
          </cell>
          <cell r="D65" t="str">
            <v>OK</v>
          </cell>
          <cell r="E65">
            <v>42472.296527777777</v>
          </cell>
        </row>
        <row r="66">
          <cell r="B66" t="str">
            <v>776445-00E/000070</v>
          </cell>
          <cell r="C66" t="str">
            <v>776445-00E</v>
          </cell>
          <cell r="D66" t="str">
            <v>OK</v>
          </cell>
          <cell r="E66">
            <v>42473.486805555556</v>
          </cell>
        </row>
        <row r="67">
          <cell r="B67" t="str">
            <v>776445-00E/000071</v>
          </cell>
          <cell r="C67" t="str">
            <v>776445-00E</v>
          </cell>
          <cell r="D67" t="str">
            <v>OK</v>
          </cell>
          <cell r="E67">
            <v>42473.555555555555</v>
          </cell>
        </row>
        <row r="68">
          <cell r="B68" t="str">
            <v>776445-00E/000072</v>
          </cell>
          <cell r="C68" t="str">
            <v>776445-00E</v>
          </cell>
          <cell r="D68" t="str">
            <v>OK</v>
          </cell>
          <cell r="E68">
            <v>42474.526388888888</v>
          </cell>
        </row>
        <row r="69">
          <cell r="B69" t="str">
            <v>776445-00D/000073</v>
          </cell>
          <cell r="C69" t="str">
            <v>776445-00D</v>
          </cell>
          <cell r="D69" t="str">
            <v>OK</v>
          </cell>
          <cell r="E69">
            <v>42485.556250000001</v>
          </cell>
        </row>
        <row r="70">
          <cell r="B70" t="str">
            <v>776445-00E/000074</v>
          </cell>
          <cell r="C70" t="str">
            <v>776445-00E</v>
          </cell>
          <cell r="D70" t="str">
            <v>OK</v>
          </cell>
          <cell r="E70">
            <v>42493.341666666667</v>
          </cell>
        </row>
        <row r="71">
          <cell r="B71" t="str">
            <v>776445-00E/000078</v>
          </cell>
          <cell r="C71" t="str">
            <v>776445-00E</v>
          </cell>
          <cell r="D71" t="str">
            <v>OK</v>
          </cell>
          <cell r="E71">
            <v>42502.30972222222</v>
          </cell>
        </row>
        <row r="72">
          <cell r="B72" t="str">
            <v>776445-00D/000077</v>
          </cell>
          <cell r="C72" t="str">
            <v>776445-00D</v>
          </cell>
          <cell r="D72" t="str">
            <v>OK</v>
          </cell>
          <cell r="E72">
            <v>42502.37222222222</v>
          </cell>
        </row>
        <row r="73">
          <cell r="B73" t="str">
            <v>776445-00D/000075</v>
          </cell>
          <cell r="C73" t="str">
            <v>776445-00D</v>
          </cell>
          <cell r="D73" t="str">
            <v>OK</v>
          </cell>
          <cell r="E73">
            <v>42503.394444444442</v>
          </cell>
        </row>
        <row r="74">
          <cell r="B74" t="str">
            <v>776445-00D/000076</v>
          </cell>
          <cell r="C74" t="str">
            <v>776445-00D</v>
          </cell>
          <cell r="D74" t="str">
            <v>OK</v>
          </cell>
          <cell r="E74">
            <v>42503.310416666667</v>
          </cell>
        </row>
        <row r="75">
          <cell r="B75" t="str">
            <v>774100-00F/000079</v>
          </cell>
          <cell r="C75" t="str">
            <v>774100-00F</v>
          </cell>
          <cell r="D75" t="str">
            <v>OK</v>
          </cell>
          <cell r="E75">
            <v>42509.338194444441</v>
          </cell>
        </row>
        <row r="76">
          <cell r="B76" t="str">
            <v>774100-00F/000080</v>
          </cell>
          <cell r="C76" t="str">
            <v>774100-00F</v>
          </cell>
          <cell r="D76" t="str">
            <v>OK</v>
          </cell>
          <cell r="E76">
            <v>42515.574305555558</v>
          </cell>
        </row>
        <row r="77">
          <cell r="B77" t="str">
            <v>776445-00H/000081</v>
          </cell>
          <cell r="C77" t="str">
            <v>776445-00H</v>
          </cell>
          <cell r="D77" t="str">
            <v>OK</v>
          </cell>
          <cell r="E77">
            <v>42516.443749999999</v>
          </cell>
        </row>
        <row r="78">
          <cell r="B78" t="str">
            <v>776445-00E/000082</v>
          </cell>
          <cell r="C78" t="str">
            <v>776445-00E</v>
          </cell>
          <cell r="D78" t="str">
            <v>OK</v>
          </cell>
          <cell r="E78">
            <v>42517.432638888888</v>
          </cell>
        </row>
        <row r="79">
          <cell r="B79" t="str">
            <v>776445-00D/000081</v>
          </cell>
          <cell r="C79" t="str">
            <v>776445-00D</v>
          </cell>
          <cell r="D79" t="str">
            <v>OK</v>
          </cell>
          <cell r="E79">
            <v>42516.443749999999</v>
          </cell>
        </row>
        <row r="80">
          <cell r="B80" t="str">
            <v>776445-00D/000082</v>
          </cell>
          <cell r="C80" t="str">
            <v>776445-00D</v>
          </cell>
          <cell r="D80" t="str">
            <v>OK</v>
          </cell>
          <cell r="E80">
            <v>42517.432638888888</v>
          </cell>
        </row>
        <row r="81">
          <cell r="B81" t="str">
            <v>776445-00E/000084</v>
          </cell>
          <cell r="C81" t="str">
            <v>776445-00E</v>
          </cell>
          <cell r="D81" t="str">
            <v>OK</v>
          </cell>
          <cell r="E81">
            <v>42521.365972222222</v>
          </cell>
        </row>
        <row r="82">
          <cell r="B82" t="str">
            <v>776445-00E/000083</v>
          </cell>
          <cell r="C82" t="str">
            <v>776445-00E</v>
          </cell>
          <cell r="D82" t="str">
            <v>OK</v>
          </cell>
          <cell r="E82">
            <v>42520.497916666667</v>
          </cell>
        </row>
        <row r="83">
          <cell r="B83" t="str">
            <v>776445-00E/000085</v>
          </cell>
          <cell r="C83" t="str">
            <v>776445-00E</v>
          </cell>
          <cell r="D83" t="str">
            <v>OK</v>
          </cell>
          <cell r="E83">
            <v>42521.500694444447</v>
          </cell>
        </row>
        <row r="84">
          <cell r="B84" t="str">
            <v>776445-00D/000086</v>
          </cell>
          <cell r="C84" t="str">
            <v>776445-00D</v>
          </cell>
          <cell r="D84" t="str">
            <v>OK</v>
          </cell>
          <cell r="E84">
            <v>42522.374305555553</v>
          </cell>
        </row>
        <row r="85">
          <cell r="B85" t="str">
            <v>776445-10B/000089</v>
          </cell>
          <cell r="C85" t="str">
            <v>776445-10B</v>
          </cell>
          <cell r="D85" t="str">
            <v>OK</v>
          </cell>
          <cell r="E85">
            <v>42524.334027777775</v>
          </cell>
        </row>
        <row r="86">
          <cell r="B86" t="str">
            <v>776445-00D/000087</v>
          </cell>
          <cell r="C86" t="str">
            <v>776445-00D</v>
          </cell>
          <cell r="D86" t="str">
            <v>OK</v>
          </cell>
          <cell r="E86">
            <v>42522.53125</v>
          </cell>
        </row>
        <row r="87">
          <cell r="B87" t="str">
            <v>776445-00E/000090</v>
          </cell>
          <cell r="C87" t="str">
            <v>776445-00E</v>
          </cell>
          <cell r="D87" t="str">
            <v>OK</v>
          </cell>
          <cell r="E87">
            <v>42524.42291666667</v>
          </cell>
        </row>
        <row r="88">
          <cell r="B88" t="str">
            <v>776445-00E/000088</v>
          </cell>
          <cell r="C88" t="str">
            <v>776445-00E</v>
          </cell>
          <cell r="D88" t="str">
            <v>OK</v>
          </cell>
          <cell r="E88">
            <v>42523.48333333333</v>
          </cell>
        </row>
        <row r="89">
          <cell r="B89" t="str">
            <v>776445-00E/000091</v>
          </cell>
          <cell r="C89" t="str">
            <v>776445-00E</v>
          </cell>
          <cell r="D89" t="str">
            <v>OK</v>
          </cell>
          <cell r="E89">
            <v>42527.314583333333</v>
          </cell>
        </row>
        <row r="90">
          <cell r="B90" t="str">
            <v>774100-00J/000092</v>
          </cell>
          <cell r="C90" t="str">
            <v>774100-00J</v>
          </cell>
          <cell r="D90" t="str">
            <v>OK</v>
          </cell>
          <cell r="E90">
            <v>42527.494444444441</v>
          </cell>
        </row>
        <row r="91">
          <cell r="B91" t="str">
            <v>774100-00F/000093</v>
          </cell>
          <cell r="C91" t="str">
            <v>774100-00F</v>
          </cell>
          <cell r="D91" t="str">
            <v>OK</v>
          </cell>
          <cell r="E91">
            <v>42531.375</v>
          </cell>
        </row>
        <row r="92">
          <cell r="B92" t="str">
            <v>774100-00F/000094</v>
          </cell>
          <cell r="C92" t="str">
            <v>774100-00F</v>
          </cell>
          <cell r="D92" t="str">
            <v>OK</v>
          </cell>
          <cell r="E92">
            <v>42534.298611111109</v>
          </cell>
        </row>
        <row r="93">
          <cell r="B93" t="str">
            <v>776445-00E/000098</v>
          </cell>
          <cell r="C93" t="str">
            <v>776445-00E</v>
          </cell>
          <cell r="D93" t="str">
            <v>OK</v>
          </cell>
          <cell r="E93">
            <v>42537.53125</v>
          </cell>
        </row>
        <row r="94">
          <cell r="B94" t="str">
            <v>776445-00H/000095</v>
          </cell>
          <cell r="C94" t="str">
            <v>776445-00H</v>
          </cell>
          <cell r="D94" t="str">
            <v>OK</v>
          </cell>
          <cell r="E94">
            <v>42536.43472222222</v>
          </cell>
        </row>
        <row r="95">
          <cell r="B95" t="str">
            <v>776445-00E/000096</v>
          </cell>
          <cell r="C95" t="str">
            <v>776445-00E</v>
          </cell>
          <cell r="D95" t="str">
            <v>OK</v>
          </cell>
          <cell r="E95">
            <v>42537.263194444444</v>
          </cell>
        </row>
        <row r="96">
          <cell r="B96" t="str">
            <v>776445-00E/000097</v>
          </cell>
          <cell r="C96" t="str">
            <v>776445-00E</v>
          </cell>
          <cell r="D96" t="str">
            <v>OK</v>
          </cell>
          <cell r="E96">
            <v>42537.376388888886</v>
          </cell>
        </row>
        <row r="97">
          <cell r="B97" t="str">
            <v>776445-00E/000099</v>
          </cell>
          <cell r="C97" t="str">
            <v>776445-00E</v>
          </cell>
          <cell r="D97" t="str">
            <v>OK</v>
          </cell>
          <cell r="E97">
            <v>42541.438194444447</v>
          </cell>
        </row>
        <row r="98">
          <cell r="B98" t="str">
            <v>776445-00H/000100</v>
          </cell>
          <cell r="C98" t="str">
            <v>776445-00H</v>
          </cell>
          <cell r="D98" t="str">
            <v>OK</v>
          </cell>
          <cell r="E98">
            <v>42543.390277777777</v>
          </cell>
        </row>
        <row r="99">
          <cell r="B99" t="str">
            <v>776445-00D/000100</v>
          </cell>
          <cell r="C99" t="str">
            <v>776445-00D</v>
          </cell>
          <cell r="D99" t="str">
            <v>OK</v>
          </cell>
          <cell r="E99">
            <v>42543.390277777777</v>
          </cell>
        </row>
        <row r="100">
          <cell r="B100" t="str">
            <v>776445-00H/000101</v>
          </cell>
          <cell r="C100" t="str">
            <v>776445-00H</v>
          </cell>
          <cell r="D100" t="str">
            <v>OK</v>
          </cell>
          <cell r="E100">
            <v>42544.347222222219</v>
          </cell>
        </row>
        <row r="101">
          <cell r="B101" t="str">
            <v>776445-00H/000102</v>
          </cell>
          <cell r="C101" t="str">
            <v>776445-00H</v>
          </cell>
          <cell r="D101" t="str">
            <v>OK</v>
          </cell>
          <cell r="E101">
            <v>42545.286805555559</v>
          </cell>
        </row>
        <row r="102">
          <cell r="B102" t="str">
            <v>776445-00E/000104</v>
          </cell>
          <cell r="C102" t="str">
            <v>776445-00E</v>
          </cell>
          <cell r="D102" t="str">
            <v>OK</v>
          </cell>
          <cell r="E102">
            <v>42550.338194444441</v>
          </cell>
        </row>
        <row r="103">
          <cell r="B103" t="str">
            <v>776445-00D/000103</v>
          </cell>
          <cell r="C103" t="str">
            <v>776445-00D</v>
          </cell>
          <cell r="D103" t="str">
            <v>OK</v>
          </cell>
          <cell r="E103">
            <v>42548.288888888892</v>
          </cell>
        </row>
        <row r="104">
          <cell r="B104" t="str">
            <v>776445-00E/000106</v>
          </cell>
          <cell r="C104" t="str">
            <v>776445-00E</v>
          </cell>
          <cell r="D104" t="str">
            <v>OK</v>
          </cell>
          <cell r="E104">
            <v>42551.359027777777</v>
          </cell>
        </row>
        <row r="105">
          <cell r="B105" t="str">
            <v>776445-00E/000105</v>
          </cell>
          <cell r="C105" t="str">
            <v>776445-00E</v>
          </cell>
          <cell r="D105" t="str">
            <v>OK</v>
          </cell>
          <cell r="E105">
            <v>42550.5</v>
          </cell>
        </row>
        <row r="106">
          <cell r="B106" t="str">
            <v>776445-00E/000109</v>
          </cell>
          <cell r="C106" t="str">
            <v>776445-00E</v>
          </cell>
          <cell r="D106" t="str">
            <v>OK</v>
          </cell>
          <cell r="E106">
            <v>42558.515277777777</v>
          </cell>
        </row>
        <row r="107">
          <cell r="B107" t="str">
            <v>776445-00E/000108</v>
          </cell>
          <cell r="C107" t="str">
            <v>776445-00E</v>
          </cell>
          <cell r="D107" t="str">
            <v>OK</v>
          </cell>
          <cell r="E107">
            <v>42558.419444444444</v>
          </cell>
        </row>
        <row r="108">
          <cell r="B108" t="str">
            <v>776445-00E/000108</v>
          </cell>
          <cell r="C108" t="str">
            <v>776445-00E</v>
          </cell>
          <cell r="D108" t="str">
            <v>OK</v>
          </cell>
          <cell r="E108">
            <v>42558.419444444444</v>
          </cell>
        </row>
        <row r="109">
          <cell r="B109" t="str">
            <v>776445-00E/000108</v>
          </cell>
          <cell r="C109" t="str">
            <v>776445-00E</v>
          </cell>
          <cell r="D109" t="str">
            <v>OK</v>
          </cell>
          <cell r="E109">
            <v>42558.419444444444</v>
          </cell>
        </row>
        <row r="110">
          <cell r="B110" t="str">
            <v>776445-00E/000107</v>
          </cell>
          <cell r="C110" t="str">
            <v>776445-00E</v>
          </cell>
          <cell r="D110" t="str">
            <v>OK</v>
          </cell>
          <cell r="E110">
            <v>42552.340277777781</v>
          </cell>
        </row>
        <row r="111">
          <cell r="B111" t="str">
            <v>774100-00F/000112</v>
          </cell>
          <cell r="C111" t="str">
            <v>774100-00F</v>
          </cell>
          <cell r="D111" t="str">
            <v>OK</v>
          </cell>
          <cell r="E111">
            <v>42566.297222222223</v>
          </cell>
        </row>
        <row r="112">
          <cell r="B112" t="str">
            <v>774100-00F/000111</v>
          </cell>
          <cell r="C112" t="str">
            <v>774100-00F</v>
          </cell>
          <cell r="D112" t="str">
            <v>OK</v>
          </cell>
          <cell r="E112">
            <v>42559.531944444447</v>
          </cell>
        </row>
        <row r="113">
          <cell r="B113" t="str">
            <v>774100-00F/000110</v>
          </cell>
          <cell r="C113" t="str">
            <v>774100-00F</v>
          </cell>
          <cell r="D113" t="str">
            <v>OK</v>
          </cell>
          <cell r="E113">
            <v>42559.397916666669</v>
          </cell>
        </row>
        <row r="114">
          <cell r="B114" t="str">
            <v>776445-00E/000116</v>
          </cell>
          <cell r="C114" t="str">
            <v>776445-00E</v>
          </cell>
          <cell r="D114" t="str">
            <v>OK</v>
          </cell>
          <cell r="E114">
            <v>42599.429861111108</v>
          </cell>
        </row>
        <row r="115">
          <cell r="B115" t="str">
            <v>776445-00D/000115</v>
          </cell>
          <cell r="C115" t="str">
            <v>776445-00D</v>
          </cell>
          <cell r="D115" t="str">
            <v>OK</v>
          </cell>
          <cell r="E115">
            <v>42598.440972222219</v>
          </cell>
        </row>
        <row r="116">
          <cell r="B116" t="str">
            <v>776445-00D/000114</v>
          </cell>
          <cell r="C116" t="str">
            <v>776445-00D</v>
          </cell>
          <cell r="D116" t="str">
            <v>OK</v>
          </cell>
          <cell r="E116">
            <v>42597.453472222223</v>
          </cell>
        </row>
        <row r="117">
          <cell r="B117" t="str">
            <v>776445-00E/000118</v>
          </cell>
          <cell r="C117" t="str">
            <v>776445-00E</v>
          </cell>
          <cell r="D117" t="str">
            <v>OK</v>
          </cell>
          <cell r="E117">
            <v>42600.350694444445</v>
          </cell>
        </row>
        <row r="118">
          <cell r="B118" t="str">
            <v>776445-00H/000117</v>
          </cell>
          <cell r="C118" t="str">
            <v>776445-00H</v>
          </cell>
          <cell r="D118" t="str">
            <v>OK</v>
          </cell>
          <cell r="E118">
            <v>42601.390277777777</v>
          </cell>
        </row>
        <row r="119">
          <cell r="B119" t="str">
            <v>774100-00F/000113</v>
          </cell>
          <cell r="C119" t="str">
            <v>774100-00F</v>
          </cell>
          <cell r="D119" t="str">
            <v>OK</v>
          </cell>
          <cell r="E119">
            <v>42572.255555555559</v>
          </cell>
        </row>
        <row r="120">
          <cell r="B120" t="str">
            <v>776445-00D/000120</v>
          </cell>
          <cell r="C120" t="str">
            <v>776445-00D</v>
          </cell>
          <cell r="D120" t="str">
            <v>OK</v>
          </cell>
          <cell r="E120">
            <v>42606.34652777778</v>
          </cell>
        </row>
        <row r="121">
          <cell r="B121" t="str">
            <v>776445-00E/000119</v>
          </cell>
          <cell r="C121" t="str">
            <v>776445-00E</v>
          </cell>
          <cell r="D121" t="str">
            <v>OK</v>
          </cell>
          <cell r="E121">
            <v>42601.545138888891</v>
          </cell>
        </row>
        <row r="122">
          <cell r="B122" t="str">
            <v>776445-00D/000126</v>
          </cell>
          <cell r="C122" t="str">
            <v>776445-00D</v>
          </cell>
          <cell r="D122" t="str">
            <v>OK</v>
          </cell>
          <cell r="E122">
            <v>42635.404861111114</v>
          </cell>
        </row>
        <row r="123">
          <cell r="B123" t="str">
            <v>776445-00E/000125</v>
          </cell>
          <cell r="C123" t="str">
            <v>776445-00E</v>
          </cell>
          <cell r="D123" t="str">
            <v>OK</v>
          </cell>
          <cell r="E123">
            <v>42635.375</v>
          </cell>
        </row>
        <row r="124">
          <cell r="B124" t="str">
            <v>776445-00E/000128</v>
          </cell>
          <cell r="C124" t="str">
            <v>776445-00E</v>
          </cell>
          <cell r="D124" t="str">
            <v>OK</v>
          </cell>
          <cell r="E124">
            <v>42635.525694444441</v>
          </cell>
        </row>
        <row r="125">
          <cell r="B125" t="str">
            <v>774100-00G/000122</v>
          </cell>
          <cell r="C125" t="str">
            <v>774100-00G</v>
          </cell>
          <cell r="D125" t="str">
            <v>OK</v>
          </cell>
          <cell r="E125">
            <v>42636.294444444444</v>
          </cell>
        </row>
        <row r="126">
          <cell r="B126" t="str">
            <v>776445-00E/000127</v>
          </cell>
          <cell r="C126" t="str">
            <v>776445-00E</v>
          </cell>
          <cell r="D126" t="str">
            <v>OK</v>
          </cell>
          <cell r="E126">
            <v>42635.453472222223</v>
          </cell>
        </row>
        <row r="127">
          <cell r="B127" t="str">
            <v>774100-00F/000121</v>
          </cell>
          <cell r="C127" t="str">
            <v>774100-00F</v>
          </cell>
          <cell r="D127" t="str">
            <v>OK</v>
          </cell>
          <cell r="E127">
            <v>42635.546527777777</v>
          </cell>
        </row>
        <row r="128">
          <cell r="B128" t="str">
            <v>776445-00E/000129</v>
          </cell>
          <cell r="C128" t="str">
            <v>776445-00E</v>
          </cell>
          <cell r="D128" t="str">
            <v>OK</v>
          </cell>
          <cell r="E128">
            <v>42636.345138888886</v>
          </cell>
        </row>
        <row r="129">
          <cell r="B129" t="str">
            <v>776445-00D/000130</v>
          </cell>
          <cell r="C129" t="str">
            <v>776445-00D</v>
          </cell>
          <cell r="D129" t="str">
            <v>OK</v>
          </cell>
          <cell r="E129">
            <v>42639.307638888888</v>
          </cell>
        </row>
        <row r="130">
          <cell r="B130" t="str">
            <v>774100-00F/000123</v>
          </cell>
          <cell r="C130" t="str">
            <v>774100-00F</v>
          </cell>
          <cell r="D130" t="str">
            <v>OK</v>
          </cell>
          <cell r="E130">
            <v>42639.393750000003</v>
          </cell>
        </row>
        <row r="131">
          <cell r="B131" t="str">
            <v>774100-00F/000124</v>
          </cell>
          <cell r="C131" t="str">
            <v>774100-00F</v>
          </cell>
          <cell r="D131" t="str">
            <v>OK</v>
          </cell>
          <cell r="E131">
            <v>42639.417361111111</v>
          </cell>
        </row>
        <row r="132">
          <cell r="B132" t="str">
            <v>776445-00E/000132</v>
          </cell>
          <cell r="C132" t="str">
            <v>776445-00E</v>
          </cell>
          <cell r="D132" t="str">
            <v>OK</v>
          </cell>
          <cell r="E132">
            <v>42648.709722222222</v>
          </cell>
        </row>
        <row r="133">
          <cell r="B133" t="str">
            <v>776445-00E/000134</v>
          </cell>
          <cell r="C133" t="str">
            <v>776445-00E</v>
          </cell>
          <cell r="D133" t="str">
            <v>OK</v>
          </cell>
          <cell r="E133">
            <v>42649.313194444447</v>
          </cell>
        </row>
        <row r="134">
          <cell r="B134" t="str">
            <v>776445-00E/000135</v>
          </cell>
          <cell r="C134" t="str">
            <v>776445-00E</v>
          </cell>
          <cell r="D134" t="str">
            <v>OK</v>
          </cell>
          <cell r="E134">
            <v>42648.847222222219</v>
          </cell>
        </row>
        <row r="135">
          <cell r="B135" t="str">
            <v>776445-00E/000137</v>
          </cell>
          <cell r="C135" t="str">
            <v>776445-00E</v>
          </cell>
          <cell r="D135" t="str">
            <v>OK</v>
          </cell>
          <cell r="E135">
            <v>42649.42083333333</v>
          </cell>
        </row>
        <row r="136">
          <cell r="B136" t="str">
            <v>776445-00E/000138</v>
          </cell>
          <cell r="C136" t="str">
            <v>776445-00E</v>
          </cell>
          <cell r="D136" t="str">
            <v>OK</v>
          </cell>
          <cell r="E136">
            <v>42649.398611111108</v>
          </cell>
        </row>
        <row r="137">
          <cell r="B137" t="str">
            <v>776445-10B/000133</v>
          </cell>
          <cell r="C137" t="str">
            <v>776445-10B</v>
          </cell>
          <cell r="D137" t="str">
            <v>OK</v>
          </cell>
          <cell r="E137">
            <v>42648.748611111114</v>
          </cell>
        </row>
        <row r="138">
          <cell r="B138" t="str">
            <v>776445-10B/000136</v>
          </cell>
          <cell r="C138" t="str">
            <v>776445-10B</v>
          </cell>
          <cell r="D138" t="str">
            <v>OK</v>
          </cell>
          <cell r="E138">
            <v>42649.37222222222</v>
          </cell>
        </row>
        <row r="139">
          <cell r="B139" t="str">
            <v>776445-00E/000144</v>
          </cell>
          <cell r="C139" t="str">
            <v>776445-00E</v>
          </cell>
          <cell r="D139" t="str">
            <v>OK</v>
          </cell>
          <cell r="E139">
            <v>42651.261805555558</v>
          </cell>
        </row>
        <row r="140">
          <cell r="B140" t="str">
            <v>776445-00E/000139</v>
          </cell>
          <cell r="C140" t="str">
            <v>776445-00E</v>
          </cell>
          <cell r="D140" t="str">
            <v>OK</v>
          </cell>
          <cell r="E140">
            <v>42649.679166666669</v>
          </cell>
        </row>
        <row r="141">
          <cell r="B141" t="str">
            <v>776445-00E/000143</v>
          </cell>
          <cell r="C141" t="str">
            <v>776445-00E</v>
          </cell>
          <cell r="D141" t="str">
            <v>OK</v>
          </cell>
          <cell r="E141">
            <v>42650.759027777778</v>
          </cell>
        </row>
        <row r="142">
          <cell r="B142" t="str">
            <v>776445-00E/000140</v>
          </cell>
          <cell r="C142" t="str">
            <v>776445-00E</v>
          </cell>
          <cell r="D142" t="str">
            <v>OK</v>
          </cell>
          <cell r="E142">
            <v>42649.656944444447</v>
          </cell>
        </row>
        <row r="143">
          <cell r="B143" t="str">
            <v>776445-00D/000141</v>
          </cell>
          <cell r="C143" t="str">
            <v>776445-00D</v>
          </cell>
          <cell r="D143" t="str">
            <v>OK</v>
          </cell>
          <cell r="E143">
            <v>42649.604861111111</v>
          </cell>
        </row>
        <row r="144">
          <cell r="B144" t="str">
            <v>774100-00F/000142</v>
          </cell>
          <cell r="C144" t="str">
            <v>774100-00F</v>
          </cell>
          <cell r="D144" t="str">
            <v>OK</v>
          </cell>
          <cell r="E144">
            <v>42650.38958333333</v>
          </cell>
        </row>
        <row r="145">
          <cell r="B145" t="str">
            <v>774100-00F/000145</v>
          </cell>
          <cell r="C145" t="str">
            <v>774100-00F</v>
          </cell>
          <cell r="D145" t="str">
            <v>OK</v>
          </cell>
          <cell r="E145">
            <v>42651.405555555553</v>
          </cell>
        </row>
        <row r="146">
          <cell r="B146" t="str">
            <v>776445-00E/000146</v>
          </cell>
          <cell r="C146" t="str">
            <v>776445-00E</v>
          </cell>
          <cell r="D146" t="str">
            <v>OK</v>
          </cell>
          <cell r="E146">
            <v>42653.268055555556</v>
          </cell>
        </row>
        <row r="147">
          <cell r="B147" t="str">
            <v>776445-00E/000131</v>
          </cell>
          <cell r="C147" t="str">
            <v>776445-00E</v>
          </cell>
          <cell r="D147" t="str">
            <v>OK</v>
          </cell>
          <cell r="E147">
            <v>42642.390277777777</v>
          </cell>
        </row>
        <row r="148">
          <cell r="B148" t="str">
            <v>776445-00E/000147</v>
          </cell>
          <cell r="C148" t="str">
            <v>776445-00E</v>
          </cell>
          <cell r="D148" t="str">
            <v>OK</v>
          </cell>
          <cell r="E148">
            <v>42654.564583333333</v>
          </cell>
        </row>
        <row r="149">
          <cell r="B149" t="str">
            <v>776445-00E/000148</v>
          </cell>
          <cell r="C149" t="str">
            <v>776445-00E</v>
          </cell>
          <cell r="D149" t="str">
            <v>OK</v>
          </cell>
          <cell r="E149">
            <v>42655.375</v>
          </cell>
        </row>
        <row r="150">
          <cell r="B150" t="str">
            <v>776445-00D/000149</v>
          </cell>
          <cell r="C150" t="str">
            <v>776445-00D</v>
          </cell>
          <cell r="D150" t="str">
            <v>OK</v>
          </cell>
          <cell r="E150">
            <v>42656.443749999999</v>
          </cell>
        </row>
        <row r="151">
          <cell r="B151" t="str">
            <v>776445-00E/000150</v>
          </cell>
          <cell r="C151" t="str">
            <v>776445-00E</v>
          </cell>
          <cell r="D151" t="str">
            <v>OK</v>
          </cell>
          <cell r="E151">
            <v>42660.342361111114</v>
          </cell>
        </row>
        <row r="152">
          <cell r="B152" t="str">
            <v>774100-00F/000151</v>
          </cell>
          <cell r="C152" t="str">
            <v>774100-00F</v>
          </cell>
          <cell r="D152" t="str">
            <v>OK</v>
          </cell>
          <cell r="E152">
            <v>42662.39166666667</v>
          </cell>
        </row>
        <row r="153">
          <cell r="B153" t="str">
            <v>774100-00G/000152</v>
          </cell>
          <cell r="C153" t="str">
            <v>774100-00G</v>
          </cell>
          <cell r="D153" t="str">
            <v>OK</v>
          </cell>
          <cell r="E153">
            <v>42663.288888888892</v>
          </cell>
        </row>
        <row r="154">
          <cell r="B154" t="str">
            <v>774100-00F/000153</v>
          </cell>
          <cell r="C154" t="str">
            <v>774100-00F</v>
          </cell>
          <cell r="D154" t="str">
            <v>OK</v>
          </cell>
          <cell r="E154">
            <v>42663.522916666669</v>
          </cell>
        </row>
        <row r="155">
          <cell r="B155" t="str">
            <v>776445-00E/000156</v>
          </cell>
          <cell r="C155" t="str">
            <v>776445-00E</v>
          </cell>
          <cell r="D155" t="str">
            <v>OK</v>
          </cell>
          <cell r="E155">
            <v>42667.82708333333</v>
          </cell>
        </row>
        <row r="156">
          <cell r="B156" t="str">
            <v>776445-00E/000155</v>
          </cell>
          <cell r="C156" t="str">
            <v>776445-00E</v>
          </cell>
          <cell r="D156" t="str">
            <v>OK</v>
          </cell>
          <cell r="E156">
            <v>42667.770138888889</v>
          </cell>
        </row>
        <row r="157">
          <cell r="B157" t="str">
            <v>776445-00E/000157</v>
          </cell>
          <cell r="C157" t="str">
            <v>776445-00E</v>
          </cell>
          <cell r="D157" t="str">
            <v>OK</v>
          </cell>
          <cell r="E157">
            <v>42668.423611111109</v>
          </cell>
        </row>
        <row r="158">
          <cell r="B158" t="str">
            <v>776445-00E/000154</v>
          </cell>
          <cell r="C158" t="str">
            <v>776445-00E</v>
          </cell>
          <cell r="D158" t="str">
            <v>OK</v>
          </cell>
          <cell r="E158">
            <v>42667.700694444444</v>
          </cell>
        </row>
        <row r="159">
          <cell r="B159" t="str">
            <v>774100-00J/000159</v>
          </cell>
          <cell r="C159" t="str">
            <v>774100-00J</v>
          </cell>
          <cell r="D159" t="str">
            <v>OK</v>
          </cell>
          <cell r="E159">
            <v>42681.45208333333</v>
          </cell>
        </row>
        <row r="160">
          <cell r="B160" t="str">
            <v>774100-00F/000158</v>
          </cell>
          <cell r="C160" t="str">
            <v>774100-00F</v>
          </cell>
          <cell r="D160" t="str">
            <v>OK</v>
          </cell>
          <cell r="E160">
            <v>42681.376388888886</v>
          </cell>
        </row>
        <row r="161">
          <cell r="B161" t="str">
            <v>776445-00E/000160</v>
          </cell>
          <cell r="C161" t="str">
            <v>776445-00E</v>
          </cell>
          <cell r="D161" t="str">
            <v>OK</v>
          </cell>
          <cell r="E161">
            <v>42681.54791666667</v>
          </cell>
        </row>
        <row r="162">
          <cell r="B162" t="str">
            <v>774100-00F/000162</v>
          </cell>
          <cell r="C162" t="str">
            <v>774100-00F</v>
          </cell>
          <cell r="D162" t="str">
            <v>OK</v>
          </cell>
          <cell r="E162">
            <v>42683.399305555555</v>
          </cell>
        </row>
        <row r="163">
          <cell r="B163" t="str">
            <v>774100-00G/000161</v>
          </cell>
          <cell r="C163" t="str">
            <v>774100-00G</v>
          </cell>
          <cell r="D163" t="str">
            <v>OK</v>
          </cell>
          <cell r="E163">
            <v>42682.506944444445</v>
          </cell>
        </row>
        <row r="164">
          <cell r="B164" t="str">
            <v>776445-10B/000164</v>
          </cell>
          <cell r="C164" t="str">
            <v>776445-10B</v>
          </cell>
          <cell r="D164" t="str">
            <v>OK</v>
          </cell>
          <cell r="E164">
            <v>42684.336111111108</v>
          </cell>
        </row>
        <row r="165">
          <cell r="B165" t="str">
            <v>776445-00E/000166</v>
          </cell>
          <cell r="C165" t="str">
            <v>776445-00E</v>
          </cell>
          <cell r="D165" t="str">
            <v>OK</v>
          </cell>
          <cell r="E165">
            <v>42685.365972222222</v>
          </cell>
        </row>
        <row r="166">
          <cell r="B166" t="str">
            <v>776445-10B/000167</v>
          </cell>
          <cell r="C166" t="str">
            <v>776445-10B</v>
          </cell>
          <cell r="D166" t="str">
            <v>OK</v>
          </cell>
          <cell r="E166">
            <v>42685.447222222225</v>
          </cell>
        </row>
        <row r="167">
          <cell r="B167" t="str">
            <v>776445-00E/000168</v>
          </cell>
          <cell r="C167" t="str">
            <v>776445-00E</v>
          </cell>
          <cell r="D167" t="str">
            <v>OK</v>
          </cell>
          <cell r="E167">
            <v>42685.54583333333</v>
          </cell>
        </row>
        <row r="168">
          <cell r="B168" t="str">
            <v>774100-00F/000169</v>
          </cell>
          <cell r="C168" t="str">
            <v>774100-00F</v>
          </cell>
          <cell r="D168" t="str">
            <v>OK</v>
          </cell>
          <cell r="E168">
            <v>42688.458333333336</v>
          </cell>
        </row>
        <row r="169">
          <cell r="B169" t="str">
            <v>776445-00E/000165</v>
          </cell>
          <cell r="C169" t="str">
            <v>776445-00E</v>
          </cell>
          <cell r="D169" t="str">
            <v>OK</v>
          </cell>
          <cell r="E169">
            <v>42684.380555555559</v>
          </cell>
        </row>
        <row r="170">
          <cell r="B170" t="str">
            <v>776445-00E/000172</v>
          </cell>
          <cell r="C170" t="str">
            <v>776445-00E</v>
          </cell>
          <cell r="D170" t="str">
            <v>OK</v>
          </cell>
          <cell r="E170">
            <v>42689.496527777781</v>
          </cell>
        </row>
        <row r="171">
          <cell r="B171" t="str">
            <v>776445-00E/000173</v>
          </cell>
          <cell r="C171" t="str">
            <v>776445-00E</v>
          </cell>
          <cell r="D171" t="str">
            <v>OK</v>
          </cell>
          <cell r="E171">
            <v>42689.614583333336</v>
          </cell>
        </row>
        <row r="172">
          <cell r="B172" t="str">
            <v>776445-00E/000174</v>
          </cell>
          <cell r="C172" t="str">
            <v>776445-00E</v>
          </cell>
          <cell r="D172" t="str">
            <v>OK</v>
          </cell>
          <cell r="E172">
            <v>42689.678472222222</v>
          </cell>
        </row>
        <row r="173">
          <cell r="B173" t="str">
            <v>776445-00E/000175</v>
          </cell>
          <cell r="C173" t="str">
            <v>776445-00E</v>
          </cell>
          <cell r="D173" t="str">
            <v>OK</v>
          </cell>
          <cell r="E173">
            <v>42689.779166666667</v>
          </cell>
        </row>
        <row r="174">
          <cell r="B174" t="str">
            <v>776445-10B/000163</v>
          </cell>
          <cell r="C174" t="str">
            <v>776445-10B</v>
          </cell>
          <cell r="D174" t="str">
            <v>OK</v>
          </cell>
          <cell r="E174">
            <v>42683.488194444442</v>
          </cell>
        </row>
        <row r="175">
          <cell r="B175" t="str">
            <v>776445-10B/000176</v>
          </cell>
          <cell r="C175" t="str">
            <v>776445-10B</v>
          </cell>
          <cell r="D175" t="str">
            <v>OK</v>
          </cell>
          <cell r="E175">
            <v>42695.425000000003</v>
          </cell>
        </row>
        <row r="176">
          <cell r="B176" t="str">
            <v>776445-00E/000179</v>
          </cell>
          <cell r="C176" t="str">
            <v>776445-00E</v>
          </cell>
          <cell r="D176" t="str">
            <v>OK</v>
          </cell>
          <cell r="E176">
            <v>42695.385416666664</v>
          </cell>
        </row>
        <row r="177">
          <cell r="B177" t="str">
            <v>774100-00G/000171</v>
          </cell>
          <cell r="C177" t="str">
            <v>774100-00G</v>
          </cell>
          <cell r="D177" t="str">
            <v>OK</v>
          </cell>
          <cell r="E177">
            <v>42691.301388888889</v>
          </cell>
        </row>
        <row r="178">
          <cell r="B178" t="str">
            <v>774100-00F/000171</v>
          </cell>
          <cell r="C178" t="str">
            <v>774100-00F</v>
          </cell>
          <cell r="D178" t="str">
            <v>OK</v>
          </cell>
          <cell r="E178">
            <v>42691.301388888889</v>
          </cell>
        </row>
        <row r="179">
          <cell r="B179" t="str">
            <v>774100-00G/000170</v>
          </cell>
          <cell r="C179" t="str">
            <v>774100-00G</v>
          </cell>
          <cell r="D179" t="str">
            <v>OK</v>
          </cell>
          <cell r="E179">
            <v>42689.386805555558</v>
          </cell>
        </row>
        <row r="180">
          <cell r="B180" t="str">
            <v>776445-00E/000178</v>
          </cell>
          <cell r="C180" t="str">
            <v>776445-00E</v>
          </cell>
          <cell r="D180" t="str">
            <v>OK</v>
          </cell>
          <cell r="E180">
            <v>42695.617361111108</v>
          </cell>
        </row>
        <row r="181">
          <cell r="B181" t="str">
            <v>776445-00E/000182</v>
          </cell>
          <cell r="C181" t="str">
            <v>776445-00E</v>
          </cell>
          <cell r="D181" t="str">
            <v>OK</v>
          </cell>
          <cell r="E181">
            <v>42696.456250000003</v>
          </cell>
        </row>
        <row r="182">
          <cell r="B182" t="str">
            <v>776445-00D/000177</v>
          </cell>
          <cell r="C182" t="str">
            <v>776445-00D</v>
          </cell>
          <cell r="D182" t="str">
            <v>OK</v>
          </cell>
          <cell r="E182">
            <v>42695.534722222219</v>
          </cell>
        </row>
        <row r="183">
          <cell r="B183" t="str">
            <v>776445-00E/000180</v>
          </cell>
          <cell r="C183" t="str">
            <v>776445-00E</v>
          </cell>
          <cell r="D183" t="str">
            <v>OK</v>
          </cell>
          <cell r="E183">
            <v>42695.707638888889</v>
          </cell>
        </row>
        <row r="184">
          <cell r="B184" t="str">
            <v>776445-00E/000181</v>
          </cell>
          <cell r="C184" t="str">
            <v>776445-00E</v>
          </cell>
          <cell r="D184" t="str">
            <v>OK</v>
          </cell>
          <cell r="E184">
            <v>42695.785416666666</v>
          </cell>
        </row>
        <row r="185">
          <cell r="B185" t="str">
            <v>774100-00G/000183</v>
          </cell>
          <cell r="C185" t="str">
            <v>774100-00G</v>
          </cell>
          <cell r="D185" t="str">
            <v>OK</v>
          </cell>
          <cell r="E185">
            <v>42710.019444444442</v>
          </cell>
        </row>
        <row r="186">
          <cell r="B186" t="str">
            <v>776445-00H/000185</v>
          </cell>
          <cell r="C186" t="str">
            <v>776445-00H</v>
          </cell>
          <cell r="D186" t="str">
            <v>OK</v>
          </cell>
          <cell r="E186">
            <v>42710.138888888891</v>
          </cell>
        </row>
        <row r="187">
          <cell r="B187" t="str">
            <v>776445-00D/000186</v>
          </cell>
          <cell r="C187" t="str">
            <v>776445-00D</v>
          </cell>
          <cell r="D187" t="str">
            <v>OK</v>
          </cell>
          <cell r="E187">
            <v>42710.161805555559</v>
          </cell>
        </row>
        <row r="188">
          <cell r="B188" t="str">
            <v>776445-00H/000184</v>
          </cell>
          <cell r="C188" t="str">
            <v>776445-00H</v>
          </cell>
          <cell r="D188" t="str">
            <v>OK</v>
          </cell>
          <cell r="E188">
            <v>42709.175000000003</v>
          </cell>
        </row>
        <row r="189">
          <cell r="B189" t="str">
            <v>776445-00E/000187</v>
          </cell>
          <cell r="C189" t="str">
            <v>776445-00E</v>
          </cell>
          <cell r="D189" t="str">
            <v>OK</v>
          </cell>
          <cell r="E189">
            <v>42713.643055555556</v>
          </cell>
        </row>
        <row r="190">
          <cell r="B190" t="str">
            <v>776445-00D/000187</v>
          </cell>
          <cell r="C190" t="str">
            <v>776445-00D</v>
          </cell>
          <cell r="D190" t="str">
            <v>OK</v>
          </cell>
          <cell r="E190">
            <v>42713.643055555556</v>
          </cell>
        </row>
        <row r="191">
          <cell r="B191" t="str">
            <v>776445-00E/000188</v>
          </cell>
          <cell r="C191" t="str">
            <v>776445-00E</v>
          </cell>
          <cell r="D191" t="str">
            <v>OK</v>
          </cell>
          <cell r="E191">
            <v>42713.701388888891</v>
          </cell>
        </row>
        <row r="192">
          <cell r="B192" t="str">
            <v>776445-00D/000189</v>
          </cell>
          <cell r="C192" t="str">
            <v>776445-00D</v>
          </cell>
          <cell r="D192" t="str">
            <v>OK</v>
          </cell>
          <cell r="E192">
            <v>42713.741666666669</v>
          </cell>
        </row>
        <row r="193">
          <cell r="B193" t="str">
            <v>774100-00F/000191</v>
          </cell>
          <cell r="C193" t="str">
            <v>774100-00F</v>
          </cell>
          <cell r="D193" t="str">
            <v>OK</v>
          </cell>
          <cell r="E193">
            <v>42718.396527777775</v>
          </cell>
        </row>
        <row r="194">
          <cell r="B194" t="str">
            <v>776445-00D/000194</v>
          </cell>
          <cell r="C194" t="str">
            <v>776445-00D</v>
          </cell>
          <cell r="D194" t="str">
            <v>OK</v>
          </cell>
          <cell r="E194">
            <v>42739.375</v>
          </cell>
        </row>
        <row r="195">
          <cell r="B195" t="str">
            <v>776445-00E/000192</v>
          </cell>
          <cell r="C195" t="str">
            <v>776445-00E</v>
          </cell>
          <cell r="D195" t="str">
            <v>OK</v>
          </cell>
          <cell r="E195">
            <v>42739.398611111108</v>
          </cell>
        </row>
        <row r="196">
          <cell r="B196" t="str">
            <v>776445-00E/000196</v>
          </cell>
          <cell r="C196" t="str">
            <v>776445-00E</v>
          </cell>
          <cell r="D196" t="str">
            <v>OK</v>
          </cell>
          <cell r="E196">
            <v>42740.071527777778</v>
          </cell>
        </row>
        <row r="197">
          <cell r="B197" t="str">
            <v>776445-00E/000197</v>
          </cell>
          <cell r="C197" t="str">
            <v>776445-00E</v>
          </cell>
          <cell r="D197" t="str">
            <v>OK</v>
          </cell>
          <cell r="E197">
            <v>42740.311805555553</v>
          </cell>
        </row>
        <row r="198">
          <cell r="B198" t="str">
            <v>776445-10B/000198</v>
          </cell>
          <cell r="C198" t="str">
            <v>776445-10B</v>
          </cell>
          <cell r="D198" t="str">
            <v>OK</v>
          </cell>
          <cell r="E198">
            <v>42740.538194444445</v>
          </cell>
        </row>
        <row r="199">
          <cell r="B199" t="str">
            <v>776445-00E/000195</v>
          </cell>
          <cell r="C199" t="str">
            <v>776445-00E</v>
          </cell>
          <cell r="D199" t="str">
            <v>OK</v>
          </cell>
          <cell r="E199">
            <v>42741.056944444441</v>
          </cell>
        </row>
        <row r="200">
          <cell r="B200" t="str">
            <v>776445-00H/000199</v>
          </cell>
          <cell r="C200" t="str">
            <v>776445-00H</v>
          </cell>
          <cell r="D200" t="str">
            <v>OK</v>
          </cell>
          <cell r="E200">
            <v>42741.188194444447</v>
          </cell>
        </row>
        <row r="201">
          <cell r="B201" t="str">
            <v>776445-00E/000200</v>
          </cell>
          <cell r="C201" t="str">
            <v>776445-00E</v>
          </cell>
          <cell r="D201" t="str">
            <v>OK</v>
          </cell>
          <cell r="E201">
            <v>42741.535416666666</v>
          </cell>
        </row>
        <row r="202">
          <cell r="B202" t="str">
            <v>774100-00F/000193</v>
          </cell>
          <cell r="C202" t="str">
            <v>774100-00F</v>
          </cell>
          <cell r="D202" t="str">
            <v>OK</v>
          </cell>
          <cell r="E202">
            <v>42740.415972222225</v>
          </cell>
        </row>
        <row r="203">
          <cell r="B203" t="str">
            <v>776445-00E/000190</v>
          </cell>
          <cell r="C203" t="str">
            <v>776445-00E</v>
          </cell>
          <cell r="D203" t="str">
            <v>OK</v>
          </cell>
          <cell r="E203">
            <v>42723.436111111114</v>
          </cell>
        </row>
        <row r="204">
          <cell r="B204" t="str">
            <v>776445-00D/000201</v>
          </cell>
          <cell r="C204" t="str">
            <v>776445-00D</v>
          </cell>
          <cell r="D204" t="str">
            <v>OK</v>
          </cell>
          <cell r="E204">
            <v>42741.798611111109</v>
          </cell>
        </row>
        <row r="205">
          <cell r="B205" t="str">
            <v>776445-00E/000210</v>
          </cell>
          <cell r="C205" t="str">
            <v>776445-00E</v>
          </cell>
          <cell r="D205" t="str">
            <v>OK</v>
          </cell>
          <cell r="E205">
            <v>42748.064583333333</v>
          </cell>
        </row>
        <row r="206">
          <cell r="B206" t="str">
            <v>774100-00G/000206</v>
          </cell>
          <cell r="C206" t="str">
            <v>774100-00G</v>
          </cell>
          <cell r="D206" t="str">
            <v>OK</v>
          </cell>
          <cell r="E206">
            <v>42747.089583333334</v>
          </cell>
        </row>
        <row r="207">
          <cell r="B207" t="str">
            <v>776445-00E/000205</v>
          </cell>
          <cell r="C207" t="str">
            <v>776445-00E</v>
          </cell>
          <cell r="D207" t="str">
            <v>OK</v>
          </cell>
          <cell r="E207">
            <v>42747.180555555555</v>
          </cell>
        </row>
        <row r="208">
          <cell r="B208" t="str">
            <v>776445-00D/000205</v>
          </cell>
          <cell r="C208" t="str">
            <v>776445-00D</v>
          </cell>
          <cell r="D208" t="str">
            <v>OK</v>
          </cell>
          <cell r="E208">
            <v>42747.180555555555</v>
          </cell>
        </row>
        <row r="209">
          <cell r="B209" t="str">
            <v>776445-00D/000211</v>
          </cell>
          <cell r="C209" t="str">
            <v>776445-00D</v>
          </cell>
          <cell r="D209" t="str">
            <v>OK</v>
          </cell>
          <cell r="E209">
            <v>42748.146527777775</v>
          </cell>
        </row>
        <row r="210">
          <cell r="B210" t="str">
            <v>776445-10B/000207</v>
          </cell>
          <cell r="C210" t="str">
            <v>776445-10B</v>
          </cell>
          <cell r="D210" t="str">
            <v>OK</v>
          </cell>
          <cell r="E210">
            <v>42747.53402777778</v>
          </cell>
        </row>
        <row r="211">
          <cell r="B211" t="str">
            <v>776445-00H/000212</v>
          </cell>
          <cell r="C211" t="str">
            <v>776445-00H</v>
          </cell>
          <cell r="D211" t="str">
            <v>OK</v>
          </cell>
          <cell r="E211">
            <v>42748.345138888886</v>
          </cell>
        </row>
        <row r="212">
          <cell r="B212" t="str">
            <v>776445-00E/000204</v>
          </cell>
          <cell r="C212" t="str">
            <v>776445-00E</v>
          </cell>
          <cell r="D212" t="str">
            <v>OK</v>
          </cell>
          <cell r="E212">
            <v>42747.195833333331</v>
          </cell>
        </row>
        <row r="213">
          <cell r="B213" t="str">
            <v>776445-00H/000209</v>
          </cell>
          <cell r="C213" t="str">
            <v>776445-00H</v>
          </cell>
          <cell r="D213" t="str">
            <v>OK</v>
          </cell>
          <cell r="E213">
            <v>42747.943055555559</v>
          </cell>
        </row>
        <row r="214">
          <cell r="B214" t="str">
            <v>776445-00H/000214</v>
          </cell>
          <cell r="C214" t="str">
            <v>776445-00H</v>
          </cell>
          <cell r="D214" t="str">
            <v>OK</v>
          </cell>
          <cell r="E214">
            <v>42749.054861111108</v>
          </cell>
        </row>
        <row r="215">
          <cell r="B215" t="str">
            <v>776445-00E/000213</v>
          </cell>
          <cell r="C215" t="str">
            <v>776445-00E</v>
          </cell>
          <cell r="D215" t="str">
            <v>OK</v>
          </cell>
          <cell r="E215">
            <v>42749.009722222225</v>
          </cell>
        </row>
        <row r="216">
          <cell r="B216" t="str">
            <v>776445-00E/000202</v>
          </cell>
          <cell r="C216" t="str">
            <v>776445-00E</v>
          </cell>
          <cell r="D216" t="str">
            <v>OK</v>
          </cell>
          <cell r="E216">
            <v>42747.677777777775</v>
          </cell>
        </row>
        <row r="217">
          <cell r="B217" t="str">
            <v>776445-00E/000215</v>
          </cell>
          <cell r="C217" t="str">
            <v>776445-00E</v>
          </cell>
          <cell r="D217" t="str">
            <v>OK</v>
          </cell>
          <cell r="E217">
            <v>42749.125694444447</v>
          </cell>
        </row>
        <row r="218">
          <cell r="B218" t="str">
            <v>774100-00G/000208</v>
          </cell>
          <cell r="C218" t="str">
            <v>774100-00G</v>
          </cell>
          <cell r="D218" t="str">
            <v>OK</v>
          </cell>
          <cell r="E218">
            <v>42747.788194444445</v>
          </cell>
        </row>
        <row r="219">
          <cell r="B219" t="str">
            <v>776445-00E/000203</v>
          </cell>
          <cell r="C219" t="str">
            <v>776445-00E</v>
          </cell>
          <cell r="D219" t="str">
            <v>OK</v>
          </cell>
          <cell r="E219">
            <v>42748.773611111108</v>
          </cell>
        </row>
        <row r="220">
          <cell r="B220" t="str">
            <v>776445-00H/000217</v>
          </cell>
          <cell r="C220" t="str">
            <v>776445-00H</v>
          </cell>
          <cell r="D220" t="str">
            <v>OK</v>
          </cell>
          <cell r="E220">
            <v>42753.524305555555</v>
          </cell>
        </row>
        <row r="221">
          <cell r="B221" t="str">
            <v>776445-00E/000218</v>
          </cell>
          <cell r="C221" t="str">
            <v>776445-00E</v>
          </cell>
          <cell r="D221" t="str">
            <v>OK</v>
          </cell>
          <cell r="E221">
            <v>42753.593055555553</v>
          </cell>
        </row>
        <row r="222">
          <cell r="B222" t="str">
            <v>776445-00E/000222</v>
          </cell>
          <cell r="C222" t="str">
            <v>776445-00E</v>
          </cell>
          <cell r="D222" t="str">
            <v>OK</v>
          </cell>
          <cell r="E222">
            <v>42754.706944444442</v>
          </cell>
        </row>
        <row r="223">
          <cell r="B223" t="str">
            <v>776445-00E/000221</v>
          </cell>
          <cell r="C223" t="str">
            <v>776445-00E</v>
          </cell>
          <cell r="D223" t="str">
            <v>OK</v>
          </cell>
          <cell r="E223">
            <v>42754.384027777778</v>
          </cell>
        </row>
        <row r="224">
          <cell r="B224" t="str">
            <v>776445-00E/000230</v>
          </cell>
          <cell r="C224" t="str">
            <v>776445-00E</v>
          </cell>
          <cell r="D224" t="str">
            <v>OK</v>
          </cell>
          <cell r="E224">
            <v>42755.820833333331</v>
          </cell>
        </row>
        <row r="225">
          <cell r="B225" t="str">
            <v>776445-00E/000224</v>
          </cell>
          <cell r="C225" t="str">
            <v>776445-00E</v>
          </cell>
          <cell r="D225" t="str">
            <v>OK</v>
          </cell>
          <cell r="E225">
            <v>42754.838888888888</v>
          </cell>
        </row>
        <row r="226">
          <cell r="B226" t="str">
            <v>776445-00E/000228</v>
          </cell>
          <cell r="C226" t="str">
            <v>776445-00E</v>
          </cell>
          <cell r="D226" t="str">
            <v>OK</v>
          </cell>
          <cell r="E226">
            <v>42755.534722222219</v>
          </cell>
        </row>
        <row r="227">
          <cell r="B227" t="str">
            <v>776445-00E/000227</v>
          </cell>
          <cell r="C227" t="str">
            <v>776445-00E</v>
          </cell>
          <cell r="D227" t="str">
            <v>OK</v>
          </cell>
          <cell r="E227">
            <v>42755.442361111112</v>
          </cell>
        </row>
        <row r="228">
          <cell r="B228" t="str">
            <v>774100-00G/000220</v>
          </cell>
          <cell r="C228" t="str">
            <v>774100-00G</v>
          </cell>
          <cell r="D228" t="str">
            <v>OK</v>
          </cell>
          <cell r="E228">
            <v>42754.040277777778</v>
          </cell>
        </row>
        <row r="229">
          <cell r="B229" t="str">
            <v>776445-00H/000226</v>
          </cell>
          <cell r="C229" t="str">
            <v>776445-00H</v>
          </cell>
          <cell r="D229" t="str">
            <v>OK</v>
          </cell>
          <cell r="E229">
            <v>42755.022916666669</v>
          </cell>
        </row>
        <row r="230">
          <cell r="B230" t="str">
            <v>776445-00D/000223</v>
          </cell>
          <cell r="C230" t="str">
            <v>776445-00D</v>
          </cell>
          <cell r="D230" t="str">
            <v>OK</v>
          </cell>
          <cell r="E230">
            <v>42754.720138888886</v>
          </cell>
        </row>
        <row r="231">
          <cell r="B231" t="str">
            <v>776445-00E/000231</v>
          </cell>
          <cell r="C231" t="str">
            <v>776445-00E</v>
          </cell>
          <cell r="D231" t="str">
            <v>OK</v>
          </cell>
          <cell r="E231">
            <v>42756.368750000001</v>
          </cell>
        </row>
        <row r="232">
          <cell r="B232" t="str">
            <v>776445-00D/000233</v>
          </cell>
          <cell r="C232" t="str">
            <v>776445-00D</v>
          </cell>
          <cell r="D232" t="str">
            <v>OK</v>
          </cell>
          <cell r="E232">
            <v>42758.811805555553</v>
          </cell>
        </row>
        <row r="233">
          <cell r="B233" t="str">
            <v>776445-00E/000216</v>
          </cell>
          <cell r="C233" t="str">
            <v>776445-00E</v>
          </cell>
          <cell r="D233" t="str">
            <v>OK</v>
          </cell>
          <cell r="E233">
            <v>42751.272916666669</v>
          </cell>
        </row>
        <row r="234">
          <cell r="B234" t="str">
            <v>776445-00E/000235</v>
          </cell>
          <cell r="C234" t="str">
            <v>776445-00E</v>
          </cell>
          <cell r="D234" t="str">
            <v>OK</v>
          </cell>
          <cell r="E234">
            <v>42759.084027777775</v>
          </cell>
        </row>
        <row r="235">
          <cell r="B235" t="str">
            <v>776445-00E/000237</v>
          </cell>
          <cell r="C235" t="str">
            <v>776445-00E</v>
          </cell>
          <cell r="D235" t="str">
            <v>OK</v>
          </cell>
          <cell r="E235">
            <v>42759.32708333333</v>
          </cell>
        </row>
        <row r="236">
          <cell r="B236" t="str">
            <v>776445-00D/000236</v>
          </cell>
          <cell r="C236" t="str">
            <v>776445-00D</v>
          </cell>
          <cell r="D236" t="str">
            <v>OK</v>
          </cell>
          <cell r="E236">
            <v>42759.573611111111</v>
          </cell>
        </row>
        <row r="237">
          <cell r="B237" t="str">
            <v>776445-00D/000238</v>
          </cell>
          <cell r="C237" t="str">
            <v>776445-00D</v>
          </cell>
          <cell r="D237" t="str">
            <v>OK</v>
          </cell>
          <cell r="E237">
            <v>42759.527777777781</v>
          </cell>
        </row>
        <row r="238">
          <cell r="B238" t="str">
            <v>776445-00E/000225</v>
          </cell>
          <cell r="C238" t="str">
            <v>776445-00E</v>
          </cell>
          <cell r="D238" t="str">
            <v>OK</v>
          </cell>
          <cell r="E238">
            <v>42754.862500000003</v>
          </cell>
        </row>
        <row r="239">
          <cell r="B239" t="str">
            <v>776445-00E/000232</v>
          </cell>
          <cell r="C239" t="str">
            <v>776445-00E</v>
          </cell>
          <cell r="D239" t="str">
            <v>OK</v>
          </cell>
          <cell r="E239">
            <v>42756.455555555556</v>
          </cell>
        </row>
        <row r="240">
          <cell r="B240" t="str">
            <v>776445-00D/000229</v>
          </cell>
          <cell r="C240" t="str">
            <v>776445-00D</v>
          </cell>
          <cell r="D240" t="str">
            <v>OK</v>
          </cell>
          <cell r="E240">
            <v>42755.72152777778</v>
          </cell>
        </row>
        <row r="241">
          <cell r="B241" t="str">
            <v>774100-00G/000219</v>
          </cell>
          <cell r="C241" t="str">
            <v>774100-00G</v>
          </cell>
          <cell r="D241" t="str">
            <v>OK</v>
          </cell>
          <cell r="E241">
            <v>42753.814583333333</v>
          </cell>
        </row>
        <row r="242">
          <cell r="B242" t="str">
            <v>776445-00D/000234</v>
          </cell>
          <cell r="C242" t="str">
            <v>776445-00D</v>
          </cell>
          <cell r="D242" t="str">
            <v>OK</v>
          </cell>
          <cell r="E242">
            <v>42759.02847222222</v>
          </cell>
        </row>
        <row r="243">
          <cell r="B243" t="str">
            <v>776445-00D/000239</v>
          </cell>
          <cell r="C243" t="str">
            <v>776445-00D</v>
          </cell>
          <cell r="D243" t="str">
            <v>OK</v>
          </cell>
          <cell r="E243">
            <v>42782.693749999999</v>
          </cell>
        </row>
        <row r="244">
          <cell r="B244" t="str">
            <v>776445-00E/000241</v>
          </cell>
          <cell r="C244" t="str">
            <v>776445-00E</v>
          </cell>
          <cell r="D244" t="str">
            <v>OK</v>
          </cell>
          <cell r="E244">
            <v>42786.71597222222</v>
          </cell>
        </row>
        <row r="245">
          <cell r="B245" t="str">
            <v>774100-00G/000242</v>
          </cell>
          <cell r="C245" t="str">
            <v>774100-00G</v>
          </cell>
          <cell r="D245" t="str">
            <v>OK</v>
          </cell>
          <cell r="E245">
            <v>42786.861111111109</v>
          </cell>
        </row>
        <row r="246">
          <cell r="B246" t="str">
            <v>776445-00E/000240</v>
          </cell>
          <cell r="C246" t="str">
            <v>776445-00E</v>
          </cell>
          <cell r="D246" t="str">
            <v>OK</v>
          </cell>
          <cell r="E246">
            <v>42782.801388888889</v>
          </cell>
        </row>
        <row r="247">
          <cell r="B247" t="str">
            <v>776445-00D/000243</v>
          </cell>
          <cell r="C247" t="str">
            <v>776445-00D</v>
          </cell>
          <cell r="D247" t="str">
            <v>OK</v>
          </cell>
          <cell r="E247">
            <v>42788.498611111114</v>
          </cell>
        </row>
        <row r="248">
          <cell r="B248" t="str">
            <v>776445-00E/000246</v>
          </cell>
          <cell r="C248" t="str">
            <v>776445-00E</v>
          </cell>
          <cell r="D248" t="str">
            <v>OK</v>
          </cell>
          <cell r="E248">
            <v>42801.569444444445</v>
          </cell>
        </row>
        <row r="249">
          <cell r="B249" t="str">
            <v>774100-00F/000245</v>
          </cell>
          <cell r="C249" t="str">
            <v>774100-00F</v>
          </cell>
          <cell r="D249" t="str">
            <v>OK</v>
          </cell>
          <cell r="E249">
            <v>42800.376388888886</v>
          </cell>
        </row>
        <row r="250">
          <cell r="B250" t="str">
            <v>774100-00G/000251</v>
          </cell>
          <cell r="C250" t="str">
            <v>774100-00G</v>
          </cell>
          <cell r="D250" t="str">
            <v>OK</v>
          </cell>
          <cell r="E250">
            <v>42809.023611111108</v>
          </cell>
        </row>
        <row r="251">
          <cell r="B251" t="str">
            <v>776445-00E/000252</v>
          </cell>
          <cell r="C251" t="str">
            <v>776445-00E</v>
          </cell>
          <cell r="D251" t="str">
            <v>OK</v>
          </cell>
          <cell r="E251">
            <v>42810.070138888892</v>
          </cell>
        </row>
        <row r="252">
          <cell r="B252" t="str">
            <v>774100-00F/000250</v>
          </cell>
          <cell r="C252" t="str">
            <v>774100-00F</v>
          </cell>
          <cell r="D252" t="str">
            <v>OK</v>
          </cell>
          <cell r="E252">
            <v>42804.560416666667</v>
          </cell>
        </row>
        <row r="253">
          <cell r="B253" t="str">
            <v>776445-00D/000255</v>
          </cell>
          <cell r="C253" t="str">
            <v>776445-00D</v>
          </cell>
          <cell r="D253" t="str">
            <v>OK</v>
          </cell>
          <cell r="E253">
            <v>42814.554166666669</v>
          </cell>
        </row>
        <row r="254">
          <cell r="B254" t="str">
            <v>776445-00D/000256</v>
          </cell>
          <cell r="C254" t="str">
            <v>776445-00D</v>
          </cell>
          <cell r="D254" t="str">
            <v>OK</v>
          </cell>
          <cell r="E254">
            <v>42815.520138888889</v>
          </cell>
        </row>
        <row r="255">
          <cell r="B255" t="str">
            <v>776445-00E/000254</v>
          </cell>
          <cell r="C255" t="str">
            <v>776445-00E</v>
          </cell>
          <cell r="D255" t="str">
            <v>OK</v>
          </cell>
          <cell r="E255">
            <v>42816.4375</v>
          </cell>
        </row>
        <row r="256">
          <cell r="B256" t="str">
            <v>776445-00E/000253</v>
          </cell>
          <cell r="C256" t="str">
            <v>776445-00E</v>
          </cell>
          <cell r="D256" t="str">
            <v>OK</v>
          </cell>
          <cell r="E256">
            <v>42815.386805555558</v>
          </cell>
        </row>
        <row r="257">
          <cell r="B257" t="str">
            <v>776445-00E/000260</v>
          </cell>
          <cell r="C257" t="str">
            <v>776445-00E</v>
          </cell>
          <cell r="D257" t="str">
            <v>OK</v>
          </cell>
          <cell r="E257">
            <v>42816.277083333334</v>
          </cell>
        </row>
        <row r="258">
          <cell r="B258" t="str">
            <v>776445-00E/000259</v>
          </cell>
          <cell r="C258" t="str">
            <v>776445-00E</v>
          </cell>
          <cell r="D258" t="str">
            <v>OK</v>
          </cell>
          <cell r="E258">
            <v>42815.795138888891</v>
          </cell>
        </row>
        <row r="259">
          <cell r="B259" t="str">
            <v>776445-00E/000258</v>
          </cell>
          <cell r="C259" t="str">
            <v>776445-00E</v>
          </cell>
          <cell r="D259" t="str">
            <v>OK</v>
          </cell>
          <cell r="E259">
            <v>42815.71597222222</v>
          </cell>
        </row>
        <row r="260">
          <cell r="B260" t="str">
            <v>776445-00E/000261</v>
          </cell>
          <cell r="C260" t="str">
            <v>776445-00E</v>
          </cell>
          <cell r="D260" t="str">
            <v>OK</v>
          </cell>
          <cell r="E260">
            <v>42817.414583333331</v>
          </cell>
        </row>
        <row r="261">
          <cell r="B261" t="str">
            <v>774100-00G/000248</v>
          </cell>
          <cell r="C261" t="str">
            <v>774100-00G</v>
          </cell>
          <cell r="D261" t="str">
            <v>OK</v>
          </cell>
          <cell r="E261">
            <v>42804.294444444444</v>
          </cell>
        </row>
        <row r="262">
          <cell r="B262" t="str">
            <v>776445-00E/000263</v>
          </cell>
          <cell r="C262" t="str">
            <v>776445-00E</v>
          </cell>
          <cell r="D262" t="str">
            <v>OK</v>
          </cell>
          <cell r="E262">
            <v>42819.414583333331</v>
          </cell>
        </row>
        <row r="263">
          <cell r="B263" t="str">
            <v>776445-00E/000262</v>
          </cell>
          <cell r="C263" t="str">
            <v>776445-00E</v>
          </cell>
          <cell r="D263" t="str">
            <v>OK</v>
          </cell>
          <cell r="E263">
            <v>42817.280555555553</v>
          </cell>
        </row>
        <row r="264">
          <cell r="B264" t="str">
            <v>774100-00G/000266</v>
          </cell>
          <cell r="C264" t="str">
            <v>774100-00G</v>
          </cell>
          <cell r="D264" t="str">
            <v>OK</v>
          </cell>
          <cell r="E264">
            <v>42821.722916666666</v>
          </cell>
        </row>
        <row r="265">
          <cell r="B265" t="str">
            <v>774100-00G/000265</v>
          </cell>
          <cell r="C265" t="str">
            <v>774100-00G</v>
          </cell>
          <cell r="D265" t="str">
            <v>OK</v>
          </cell>
          <cell r="E265">
            <v>42821.378472222219</v>
          </cell>
        </row>
        <row r="266">
          <cell r="B266" t="str">
            <v>774100-00F/000244</v>
          </cell>
          <cell r="C266" t="str">
            <v>774100-00F</v>
          </cell>
          <cell r="D266" t="str">
            <v>OK</v>
          </cell>
          <cell r="E266">
            <v>42794.79583333333</v>
          </cell>
        </row>
        <row r="267">
          <cell r="B267" t="str">
            <v>774100-00F/000276</v>
          </cell>
          <cell r="C267" t="str">
            <v>774100-00F</v>
          </cell>
          <cell r="D267" t="str">
            <v>OK</v>
          </cell>
          <cell r="E267">
            <v>42824.700694444444</v>
          </cell>
        </row>
        <row r="268">
          <cell r="B268" t="str">
            <v>774100-00G/000270</v>
          </cell>
          <cell r="C268" t="str">
            <v>774100-00G</v>
          </cell>
          <cell r="D268" t="str">
            <v>OK</v>
          </cell>
          <cell r="E268">
            <v>42823.675694444442</v>
          </cell>
        </row>
        <row r="269">
          <cell r="B269" t="str">
            <v>774100-00G/000268</v>
          </cell>
          <cell r="C269" t="str">
            <v>774100-00G</v>
          </cell>
          <cell r="D269" t="str">
            <v>OK</v>
          </cell>
          <cell r="E269">
            <v>42823.613888888889</v>
          </cell>
        </row>
        <row r="270">
          <cell r="B270" t="str">
            <v>774100-00G/000269</v>
          </cell>
          <cell r="C270" t="str">
            <v>774100-00G</v>
          </cell>
          <cell r="D270" t="str">
            <v>OK</v>
          </cell>
          <cell r="E270">
            <v>42823.747916666667</v>
          </cell>
        </row>
        <row r="271">
          <cell r="B271" t="str">
            <v>774100-00G/000272</v>
          </cell>
          <cell r="C271" t="str">
            <v>774100-00G</v>
          </cell>
          <cell r="D271" t="str">
            <v>OK</v>
          </cell>
          <cell r="E271">
            <v>42823.867361111108</v>
          </cell>
        </row>
        <row r="272">
          <cell r="B272" t="str">
            <v>774100-00G/000249</v>
          </cell>
          <cell r="C272" t="str">
            <v>774100-00G</v>
          </cell>
          <cell r="D272" t="str">
            <v>OK</v>
          </cell>
          <cell r="E272">
            <v>42804.425694444442</v>
          </cell>
        </row>
        <row r="273">
          <cell r="B273" t="str">
            <v>774100-00F/000264</v>
          </cell>
          <cell r="C273" t="str">
            <v>774100-00F</v>
          </cell>
          <cell r="D273" t="str">
            <v>OK</v>
          </cell>
          <cell r="E273">
            <v>42819.53125</v>
          </cell>
        </row>
        <row r="274">
          <cell r="B274" t="str">
            <v>774100-00G/000247</v>
          </cell>
          <cell r="C274" t="str">
            <v>774100-00G</v>
          </cell>
          <cell r="D274" t="str">
            <v>OK</v>
          </cell>
          <cell r="E274">
            <v>42803.44027777778</v>
          </cell>
        </row>
        <row r="275">
          <cell r="B275" t="str">
            <v>776445-00E/000278</v>
          </cell>
          <cell r="C275" t="str">
            <v>776445-00E</v>
          </cell>
          <cell r="D275" t="str">
            <v>OK</v>
          </cell>
          <cell r="E275">
            <v>42825.546527777777</v>
          </cell>
        </row>
        <row r="276">
          <cell r="B276" t="str">
            <v>776445-00E/000283</v>
          </cell>
          <cell r="C276" t="str">
            <v>776445-00E</v>
          </cell>
          <cell r="D276" t="str">
            <v>OK</v>
          </cell>
          <cell r="E276">
            <v>42828.303472222222</v>
          </cell>
        </row>
        <row r="277">
          <cell r="B277" t="str">
            <v>776445-00E/000284</v>
          </cell>
          <cell r="C277" t="str">
            <v>776445-00E</v>
          </cell>
          <cell r="D277" t="str">
            <v>OK</v>
          </cell>
          <cell r="E277">
            <v>42828.393750000003</v>
          </cell>
        </row>
        <row r="278">
          <cell r="B278" t="str">
            <v>774100-00G/000267</v>
          </cell>
          <cell r="C278" t="str">
            <v>774100-00G</v>
          </cell>
          <cell r="D278" t="str">
            <v>OK</v>
          </cell>
          <cell r="E278">
            <v>42825.286111111112</v>
          </cell>
        </row>
        <row r="279">
          <cell r="B279" t="str">
            <v>774100-00F/000271</v>
          </cell>
          <cell r="C279" t="str">
            <v>774100-00F</v>
          </cell>
          <cell r="D279" t="str">
            <v>OK</v>
          </cell>
          <cell r="E279">
            <v>42823.53125</v>
          </cell>
        </row>
        <row r="280">
          <cell r="B280" t="str">
            <v>776445-00E/000285</v>
          </cell>
          <cell r="C280" t="str">
            <v>776445-00E</v>
          </cell>
          <cell r="D280" t="str">
            <v>OK</v>
          </cell>
          <cell r="E280">
            <v>42829.387499999997</v>
          </cell>
        </row>
        <row r="281">
          <cell r="B281" t="str">
            <v>774100-00F/000273</v>
          </cell>
          <cell r="C281" t="str">
            <v>774100-00F</v>
          </cell>
          <cell r="D281" t="str">
            <v>OK</v>
          </cell>
          <cell r="E281">
            <v>42824.374305555553</v>
          </cell>
        </row>
        <row r="282">
          <cell r="B282" t="str">
            <v>776445-00E/000282</v>
          </cell>
          <cell r="C282" t="str">
            <v>776445-00E</v>
          </cell>
          <cell r="D282" t="str">
            <v>OK</v>
          </cell>
          <cell r="E282">
            <v>42828.116666666669</v>
          </cell>
        </row>
        <row r="283">
          <cell r="B283" t="str">
            <v>776445-00E/000280</v>
          </cell>
          <cell r="C283" t="str">
            <v>776445-00E</v>
          </cell>
          <cell r="D283" t="str">
            <v>OK</v>
          </cell>
          <cell r="E283">
            <v>42828.122916666667</v>
          </cell>
        </row>
        <row r="284">
          <cell r="B284" t="str">
            <v>774100-00G/000274</v>
          </cell>
          <cell r="C284" t="str">
            <v>774100-00G</v>
          </cell>
          <cell r="D284" t="str">
            <v>OK</v>
          </cell>
          <cell r="E284">
            <v>42824.425694444442</v>
          </cell>
        </row>
        <row r="285">
          <cell r="B285" t="str">
            <v>776445-00E/000281</v>
          </cell>
          <cell r="C285" t="str">
            <v>776445-00E</v>
          </cell>
          <cell r="D285" t="str">
            <v>OK</v>
          </cell>
          <cell r="E285">
            <v>42828.120138888888</v>
          </cell>
        </row>
        <row r="286">
          <cell r="B286" t="str">
            <v>776445-00E/000279</v>
          </cell>
          <cell r="C286" t="str">
            <v>776445-00E</v>
          </cell>
          <cell r="D286" t="str">
            <v>OK</v>
          </cell>
          <cell r="E286">
            <v>42837.670138888891</v>
          </cell>
        </row>
        <row r="287">
          <cell r="B287" t="str">
            <v>776445-00E/000286</v>
          </cell>
          <cell r="C287" t="str">
            <v>776445-00E</v>
          </cell>
          <cell r="D287" t="str">
            <v>OK</v>
          </cell>
          <cell r="E287">
            <v>42837.966666666667</v>
          </cell>
        </row>
        <row r="288">
          <cell r="B288" t="str">
            <v>776445-00D/000286</v>
          </cell>
          <cell r="C288" t="str">
            <v>776445-00D</v>
          </cell>
          <cell r="D288" t="str">
            <v>OK</v>
          </cell>
          <cell r="E288">
            <v>42837.966666666667</v>
          </cell>
        </row>
        <row r="289">
          <cell r="B289" t="str">
            <v>774100-00G/000277</v>
          </cell>
          <cell r="C289" t="str">
            <v>774100-00G</v>
          </cell>
          <cell r="D289" t="str">
            <v>OK</v>
          </cell>
          <cell r="E289">
            <v>42825.496527777781</v>
          </cell>
        </row>
        <row r="290">
          <cell r="B290" t="str">
            <v>774100-00G/000275</v>
          </cell>
          <cell r="C290" t="str">
            <v>774100-00G</v>
          </cell>
          <cell r="D290" t="str">
            <v>OK</v>
          </cell>
          <cell r="E290">
            <v>42824.490972222222</v>
          </cell>
        </row>
        <row r="291">
          <cell r="B291" t="str">
            <v>774100-00G/000290</v>
          </cell>
          <cell r="C291" t="str">
            <v>774100-00G</v>
          </cell>
          <cell r="D291" t="str">
            <v>OK</v>
          </cell>
          <cell r="E291">
            <v>42838.861805555556</v>
          </cell>
        </row>
        <row r="292">
          <cell r="B292" t="str">
            <v>774100-00F/000288</v>
          </cell>
          <cell r="C292" t="str">
            <v>774100-00F</v>
          </cell>
          <cell r="D292" t="str">
            <v>OK</v>
          </cell>
          <cell r="E292">
            <v>42843.613194444442</v>
          </cell>
        </row>
        <row r="293">
          <cell r="B293" t="str">
            <v>774100-00G/000289</v>
          </cell>
          <cell r="C293" t="str">
            <v>774100-00G</v>
          </cell>
          <cell r="D293" t="str">
            <v>OK</v>
          </cell>
          <cell r="E293">
            <v>42843.842361111114</v>
          </cell>
        </row>
        <row r="294">
          <cell r="B294" t="str">
            <v>774100-00F/000291</v>
          </cell>
          <cell r="C294" t="str">
            <v>774100-00F</v>
          </cell>
          <cell r="D294" t="str">
            <v>OK</v>
          </cell>
          <cell r="E294">
            <v>42843.42291666667</v>
          </cell>
        </row>
        <row r="295">
          <cell r="B295" t="str">
            <v>774100-00G/000287</v>
          </cell>
          <cell r="C295" t="str">
            <v>774100-00G</v>
          </cell>
          <cell r="D295" t="str">
            <v>OK</v>
          </cell>
          <cell r="E295">
            <v>42843.64166666667</v>
          </cell>
        </row>
        <row r="296">
          <cell r="B296" t="str">
            <v>776445-00D/000306</v>
          </cell>
          <cell r="C296" t="str">
            <v>776445-00D</v>
          </cell>
          <cell r="D296" t="str">
            <v>OK</v>
          </cell>
          <cell r="E296">
            <v>42857.719444444447</v>
          </cell>
        </row>
        <row r="297">
          <cell r="B297" t="str">
            <v>774100-00G/000311</v>
          </cell>
          <cell r="C297" t="str">
            <v>774100-00G</v>
          </cell>
          <cell r="D297" t="str">
            <v>OK</v>
          </cell>
          <cell r="E297">
            <v>42858.864583333336</v>
          </cell>
        </row>
        <row r="298">
          <cell r="B298" t="str">
            <v>774100-00G/000308</v>
          </cell>
          <cell r="C298" t="str">
            <v>774100-00G</v>
          </cell>
          <cell r="D298" t="str">
            <v>OK</v>
          </cell>
          <cell r="E298">
            <v>42858.446527777778</v>
          </cell>
        </row>
        <row r="299">
          <cell r="B299" t="str">
            <v>774100-00G/000314</v>
          </cell>
          <cell r="C299" t="str">
            <v>774100-00G</v>
          </cell>
          <cell r="D299" t="str">
            <v>OK</v>
          </cell>
          <cell r="E299">
            <v>42859.429861111108</v>
          </cell>
        </row>
        <row r="300">
          <cell r="B300" t="str">
            <v>774100-00F/000296</v>
          </cell>
          <cell r="C300" t="str">
            <v>774100-00F</v>
          </cell>
          <cell r="D300" t="str">
            <v>OK</v>
          </cell>
          <cell r="E300">
            <v>42857.828472222223</v>
          </cell>
        </row>
        <row r="301">
          <cell r="B301" t="str">
            <v>774100-00J/000295</v>
          </cell>
          <cell r="C301" t="str">
            <v>774100-00J</v>
          </cell>
          <cell r="D301" t="str">
            <v>OK</v>
          </cell>
          <cell r="E301">
            <v>42857.890277777777</v>
          </cell>
        </row>
        <row r="302">
          <cell r="B302" t="str">
            <v>774100-00G/000315</v>
          </cell>
          <cell r="C302" t="str">
            <v>774100-00G</v>
          </cell>
          <cell r="D302" t="str">
            <v>OK</v>
          </cell>
          <cell r="E302">
            <v>42859.522222222222</v>
          </cell>
        </row>
        <row r="303">
          <cell r="B303" t="str">
            <v>776445-00E/000304</v>
          </cell>
          <cell r="C303" t="str">
            <v>776445-00E</v>
          </cell>
          <cell r="D303" t="str">
            <v>OK</v>
          </cell>
          <cell r="E303">
            <v>42859.885416666664</v>
          </cell>
        </row>
        <row r="304">
          <cell r="B304" t="str">
            <v>776445-00E/000316</v>
          </cell>
          <cell r="C304" t="str">
            <v>776445-00E</v>
          </cell>
          <cell r="D304" t="str">
            <v>OK</v>
          </cell>
          <cell r="E304">
            <v>42859.686805555553</v>
          </cell>
        </row>
        <row r="305">
          <cell r="B305" t="str">
            <v>774100-00G/000310</v>
          </cell>
          <cell r="C305" t="str">
            <v>774100-00G</v>
          </cell>
          <cell r="D305" t="str">
            <v>OK</v>
          </cell>
          <cell r="E305">
            <v>42858.744444444441</v>
          </cell>
        </row>
        <row r="306">
          <cell r="B306" t="str">
            <v>774100-00J/000293</v>
          </cell>
          <cell r="C306" t="str">
            <v>774100-00J</v>
          </cell>
          <cell r="D306" t="str">
            <v>OK</v>
          </cell>
          <cell r="E306">
            <v>42858.303472222222</v>
          </cell>
        </row>
        <row r="307">
          <cell r="B307" t="str">
            <v>774100-00J/000298</v>
          </cell>
          <cell r="C307" t="str">
            <v>774100-00J</v>
          </cell>
          <cell r="D307" t="str">
            <v>OK</v>
          </cell>
          <cell r="E307">
            <v>42858.458333333336</v>
          </cell>
        </row>
        <row r="308">
          <cell r="B308" t="str">
            <v>776445-00E/000318</v>
          </cell>
          <cell r="C308" t="str">
            <v>776445-00E</v>
          </cell>
          <cell r="D308" t="str">
            <v>OK</v>
          </cell>
          <cell r="E308">
            <v>42859.979166666664</v>
          </cell>
        </row>
        <row r="309">
          <cell r="B309" t="str">
            <v>776445-00E/000302</v>
          </cell>
          <cell r="C309" t="str">
            <v>776445-00E</v>
          </cell>
          <cell r="D309" t="str">
            <v>OK</v>
          </cell>
          <cell r="E309">
            <v>42860.066666666666</v>
          </cell>
        </row>
        <row r="310">
          <cell r="B310" t="str">
            <v>776445-00E/000322</v>
          </cell>
          <cell r="C310" t="str">
            <v>776445-00E</v>
          </cell>
          <cell r="D310" t="str">
            <v>OK</v>
          </cell>
          <cell r="E310">
            <v>42860.963888888888</v>
          </cell>
        </row>
        <row r="311">
          <cell r="B311" t="str">
            <v>776445-00E/000321</v>
          </cell>
          <cell r="C311" t="str">
            <v>776445-00E</v>
          </cell>
          <cell r="D311" t="str">
            <v>OK</v>
          </cell>
          <cell r="E311">
            <v>42860.536805555559</v>
          </cell>
        </row>
        <row r="312">
          <cell r="B312" t="str">
            <v>776445-00E/000317</v>
          </cell>
          <cell r="C312" t="str">
            <v>776445-00E</v>
          </cell>
          <cell r="D312" t="str">
            <v>OK</v>
          </cell>
          <cell r="E312">
            <v>42860.447222222225</v>
          </cell>
        </row>
        <row r="313">
          <cell r="B313" t="str">
            <v>776445-00E/000319</v>
          </cell>
          <cell r="C313" t="str">
            <v>776445-00E</v>
          </cell>
          <cell r="D313" t="str">
            <v>OK</v>
          </cell>
          <cell r="E313">
            <v>42860.627083333333</v>
          </cell>
        </row>
        <row r="314">
          <cell r="B314" t="str">
            <v>776445-00E/000303</v>
          </cell>
          <cell r="C314" t="str">
            <v>776445-00E</v>
          </cell>
          <cell r="D314" t="str">
            <v>OK</v>
          </cell>
          <cell r="E314">
            <v>42859.780555555553</v>
          </cell>
        </row>
        <row r="315">
          <cell r="B315" t="str">
            <v>776445-00E/000326</v>
          </cell>
          <cell r="C315" t="str">
            <v>776445-00E</v>
          </cell>
          <cell r="D315" t="str">
            <v>OK</v>
          </cell>
          <cell r="E315">
            <v>42861.395833333336</v>
          </cell>
        </row>
        <row r="316">
          <cell r="B316" t="str">
            <v>776445-00E/000320</v>
          </cell>
          <cell r="C316" t="str">
            <v>776445-00E</v>
          </cell>
          <cell r="D316" t="str">
            <v>OK</v>
          </cell>
          <cell r="E316">
            <v>42860.311805555553</v>
          </cell>
        </row>
        <row r="317">
          <cell r="B317" t="str">
            <v>774100-00G/000292</v>
          </cell>
          <cell r="C317" t="str">
            <v>774100-00G</v>
          </cell>
          <cell r="D317" t="str">
            <v>OK</v>
          </cell>
          <cell r="E317">
            <v>42858.091666666667</v>
          </cell>
        </row>
        <row r="318">
          <cell r="B318" t="str">
            <v>774100-00G/000313</v>
          </cell>
          <cell r="C318" t="str">
            <v>774100-00G</v>
          </cell>
          <cell r="D318" t="str">
            <v>OK</v>
          </cell>
          <cell r="E318">
            <v>42859.344444444447</v>
          </cell>
        </row>
        <row r="319">
          <cell r="B319" t="str">
            <v>774100-00G/000312</v>
          </cell>
          <cell r="C319" t="str">
            <v>774100-00G</v>
          </cell>
          <cell r="D319" t="str">
            <v>OK</v>
          </cell>
          <cell r="E319">
            <v>42859.013888888891</v>
          </cell>
        </row>
        <row r="320">
          <cell r="B320" t="str">
            <v>774100-00F/000309</v>
          </cell>
          <cell r="C320" t="str">
            <v>774100-00F</v>
          </cell>
          <cell r="D320" t="str">
            <v>OK</v>
          </cell>
          <cell r="E320">
            <v>42858.667361111111</v>
          </cell>
        </row>
        <row r="321">
          <cell r="B321" t="str">
            <v>774100-00J/000324</v>
          </cell>
          <cell r="C321" t="str">
            <v>774100-00J</v>
          </cell>
          <cell r="D321" t="str">
            <v>OK</v>
          </cell>
          <cell r="E321">
            <v>42861.350694444445</v>
          </cell>
        </row>
        <row r="322">
          <cell r="B322" t="str">
            <v>776445-00E/000325</v>
          </cell>
          <cell r="C322" t="str">
            <v>776445-00E</v>
          </cell>
          <cell r="D322" t="str">
            <v>OK</v>
          </cell>
          <cell r="E322">
            <v>42861.330555555556</v>
          </cell>
        </row>
        <row r="323">
          <cell r="B323" t="str">
            <v>776445-00E/000327</v>
          </cell>
          <cell r="C323" t="str">
            <v>776445-00E</v>
          </cell>
          <cell r="D323" t="str">
            <v>OK</v>
          </cell>
          <cell r="E323">
            <v>42862.314583333333</v>
          </cell>
        </row>
        <row r="324">
          <cell r="B324" t="str">
            <v>776445-00E/000328</v>
          </cell>
          <cell r="C324" t="str">
            <v>776445-00E</v>
          </cell>
          <cell r="D324" t="str">
            <v>OK</v>
          </cell>
          <cell r="E324">
            <v>42862.40347222222</v>
          </cell>
        </row>
        <row r="325">
          <cell r="B325" t="str">
            <v>776445-00E/000307</v>
          </cell>
          <cell r="C325" t="str">
            <v>776445-00E</v>
          </cell>
          <cell r="D325" t="str">
            <v>OK</v>
          </cell>
          <cell r="E325">
            <v>42859.20416666667</v>
          </cell>
        </row>
        <row r="326">
          <cell r="B326" t="str">
            <v>774100-00G/000323</v>
          </cell>
          <cell r="C326" t="str">
            <v>774100-00G</v>
          </cell>
          <cell r="D326" t="str">
            <v>OK</v>
          </cell>
          <cell r="E326">
            <v>42861.181250000001</v>
          </cell>
        </row>
        <row r="327">
          <cell r="B327" t="str">
            <v>776445-00E/000301</v>
          </cell>
          <cell r="C327" t="str">
            <v>776445-00E</v>
          </cell>
          <cell r="D327" t="str">
            <v>OK</v>
          </cell>
          <cell r="E327">
            <v>42860.200694444444</v>
          </cell>
        </row>
        <row r="328">
          <cell r="B328" t="str">
            <v>776445-00E/000305</v>
          </cell>
          <cell r="C328" t="str">
            <v>776445-00E</v>
          </cell>
          <cell r="D328" t="str">
            <v>OK</v>
          </cell>
          <cell r="E328">
            <v>42858.442361111112</v>
          </cell>
        </row>
        <row r="329">
          <cell r="B329" t="str">
            <v>776445-00E/000329</v>
          </cell>
          <cell r="C329" t="str">
            <v>776445-00E</v>
          </cell>
          <cell r="D329" t="str">
            <v>OK</v>
          </cell>
          <cell r="E329">
            <v>42862.515972222223</v>
          </cell>
        </row>
        <row r="330">
          <cell r="B330" t="str">
            <v>776445-00E/000331</v>
          </cell>
          <cell r="C330" t="str">
            <v>776445-00E</v>
          </cell>
          <cell r="D330" t="str">
            <v>OK</v>
          </cell>
          <cell r="E330">
            <v>42863.978472222225</v>
          </cell>
        </row>
        <row r="331">
          <cell r="B331" t="str">
            <v>776445-00E/000300</v>
          </cell>
          <cell r="C331" t="str">
            <v>776445-00E</v>
          </cell>
          <cell r="D331" t="str">
            <v>OK</v>
          </cell>
          <cell r="E331">
            <v>42861.083333333336</v>
          </cell>
        </row>
        <row r="332">
          <cell r="B332" t="str">
            <v>776445-10B/000332</v>
          </cell>
          <cell r="C332" t="str">
            <v>776445-10B</v>
          </cell>
          <cell r="D332" t="str">
            <v>OK</v>
          </cell>
          <cell r="E332">
            <v>42864.138888888891</v>
          </cell>
        </row>
        <row r="333">
          <cell r="B333" t="str">
            <v>776445-00E/000335</v>
          </cell>
          <cell r="C333" t="str">
            <v>776445-00E</v>
          </cell>
          <cell r="D333" t="str">
            <v>OK</v>
          </cell>
          <cell r="E333">
            <v>42864.305555555555</v>
          </cell>
        </row>
        <row r="334">
          <cell r="B334" t="str">
            <v>776445-00E/000336</v>
          </cell>
          <cell r="C334" t="str">
            <v>776445-00E</v>
          </cell>
          <cell r="D334" t="str">
            <v>OK</v>
          </cell>
          <cell r="E334">
            <v>42865.370138888888</v>
          </cell>
        </row>
        <row r="335">
          <cell r="B335" t="str">
            <v>776445-00E/000338</v>
          </cell>
          <cell r="C335" t="str">
            <v>776445-00E</v>
          </cell>
          <cell r="D335" t="str">
            <v>OK</v>
          </cell>
          <cell r="E335">
            <v>42865.556250000001</v>
          </cell>
        </row>
        <row r="336">
          <cell r="B336" t="str">
            <v>774100-00J/000330</v>
          </cell>
          <cell r="C336" t="str">
            <v>774100-00J</v>
          </cell>
          <cell r="D336" t="str">
            <v>OK</v>
          </cell>
          <cell r="E336">
            <v>42864.054166666669</v>
          </cell>
        </row>
        <row r="337">
          <cell r="B337" t="str">
            <v>776445-00E/000333</v>
          </cell>
          <cell r="C337" t="str">
            <v>776445-00E</v>
          </cell>
          <cell r="D337" t="str">
            <v>OK</v>
          </cell>
          <cell r="E337">
            <v>42864.200694444444</v>
          </cell>
        </row>
        <row r="338">
          <cell r="B338" t="str">
            <v>776445-00E/000299</v>
          </cell>
          <cell r="C338" t="str">
            <v>776445-00E</v>
          </cell>
          <cell r="D338" t="str">
            <v>OK</v>
          </cell>
          <cell r="E338">
            <v>42860.805555555555</v>
          </cell>
        </row>
        <row r="339">
          <cell r="B339" t="str">
            <v>774100-00J/000294</v>
          </cell>
          <cell r="C339" t="str">
            <v>774100-00J</v>
          </cell>
          <cell r="D339" t="str">
            <v>OK</v>
          </cell>
          <cell r="E339">
            <v>42858.197916666664</v>
          </cell>
        </row>
        <row r="340">
          <cell r="B340" t="str">
            <v>776445-00E/000340</v>
          </cell>
          <cell r="C340" t="str">
            <v>776445-00E</v>
          </cell>
          <cell r="D340" t="str">
            <v>OK</v>
          </cell>
          <cell r="E340">
            <v>42867.552083333336</v>
          </cell>
        </row>
        <row r="341">
          <cell r="B341" t="str">
            <v>776445-00E/000339</v>
          </cell>
          <cell r="C341" t="str">
            <v>776445-00E</v>
          </cell>
          <cell r="D341" t="str">
            <v>OK</v>
          </cell>
          <cell r="E341">
            <v>42867.743750000001</v>
          </cell>
        </row>
        <row r="342">
          <cell r="B342" t="str">
            <v>776445-00E/000345</v>
          </cell>
          <cell r="C342" t="str">
            <v>776445-00E</v>
          </cell>
          <cell r="D342" t="str">
            <v>OK</v>
          </cell>
          <cell r="E342">
            <v>42870.967361111114</v>
          </cell>
        </row>
        <row r="343">
          <cell r="B343" t="str">
            <v>776445-00E/000341</v>
          </cell>
          <cell r="C343" t="str">
            <v>776445-00E</v>
          </cell>
          <cell r="D343" t="str">
            <v>OK</v>
          </cell>
          <cell r="E343">
            <v>42870.338888888888</v>
          </cell>
        </row>
        <row r="344">
          <cell r="B344" t="str">
            <v>776445-00E/000343</v>
          </cell>
          <cell r="C344" t="str">
            <v>776445-00E</v>
          </cell>
          <cell r="D344" t="str">
            <v>OK</v>
          </cell>
          <cell r="E344">
            <v>42870.074999999997</v>
          </cell>
        </row>
        <row r="345">
          <cell r="B345" t="str">
            <v>776445-00E/000346</v>
          </cell>
          <cell r="C345" t="str">
            <v>776445-00E</v>
          </cell>
          <cell r="D345" t="str">
            <v>OK</v>
          </cell>
          <cell r="E345">
            <v>42870.531944444447</v>
          </cell>
        </row>
        <row r="346">
          <cell r="B346" t="str">
            <v>774100-00G/000344</v>
          </cell>
          <cell r="C346" t="str">
            <v>774100-00G</v>
          </cell>
          <cell r="D346" t="str">
            <v>OK</v>
          </cell>
          <cell r="E346">
            <v>42870.006944444445</v>
          </cell>
        </row>
        <row r="347">
          <cell r="B347" t="str">
            <v>776445-00E/000348</v>
          </cell>
          <cell r="C347" t="str">
            <v>776445-00E</v>
          </cell>
          <cell r="D347" t="str">
            <v>OK</v>
          </cell>
          <cell r="E347">
            <v>42871.05972222222</v>
          </cell>
        </row>
        <row r="348">
          <cell r="B348" t="str">
            <v>776445-00E/000349</v>
          </cell>
          <cell r="C348" t="str">
            <v>776445-00E</v>
          </cell>
          <cell r="D348" t="str">
            <v>OK</v>
          </cell>
          <cell r="E348">
            <v>42871.154166666667</v>
          </cell>
        </row>
        <row r="349">
          <cell r="B349" t="str">
            <v>776445-00E/000353</v>
          </cell>
          <cell r="C349" t="str">
            <v>776445-00E</v>
          </cell>
          <cell r="D349" t="str">
            <v>OK</v>
          </cell>
          <cell r="E349">
            <v>42871.297222222223</v>
          </cell>
        </row>
        <row r="350">
          <cell r="B350" t="str">
            <v>776445-00E/000355</v>
          </cell>
          <cell r="C350" t="str">
            <v>776445-00E</v>
          </cell>
          <cell r="D350" t="str">
            <v>OK</v>
          </cell>
          <cell r="E350">
            <v>42871.879166666666</v>
          </cell>
        </row>
        <row r="351">
          <cell r="B351" t="str">
            <v>776445-00E/000357</v>
          </cell>
          <cell r="C351" t="str">
            <v>776445-00E</v>
          </cell>
          <cell r="D351" t="str">
            <v>OK</v>
          </cell>
          <cell r="E351">
            <v>42871.968055555553</v>
          </cell>
        </row>
        <row r="352">
          <cell r="B352" t="str">
            <v>776445-00E/000356</v>
          </cell>
          <cell r="C352" t="str">
            <v>776445-00E</v>
          </cell>
          <cell r="D352" t="str">
            <v>OK</v>
          </cell>
          <cell r="E352">
            <v>42871.827777777777</v>
          </cell>
        </row>
        <row r="353">
          <cell r="B353" t="str">
            <v>776445-00E/000352</v>
          </cell>
          <cell r="C353" t="str">
            <v>776445-00E</v>
          </cell>
          <cell r="D353" t="str">
            <v>OK</v>
          </cell>
          <cell r="E353">
            <v>42871.643055555556</v>
          </cell>
        </row>
        <row r="354">
          <cell r="B354" t="str">
            <v>776445-00E/000350</v>
          </cell>
          <cell r="C354" t="str">
            <v>776445-00E</v>
          </cell>
          <cell r="D354" t="str">
            <v>OK</v>
          </cell>
          <cell r="E354">
            <v>42871.214583333334</v>
          </cell>
        </row>
        <row r="355">
          <cell r="B355" t="str">
            <v>776445-00D/000362</v>
          </cell>
          <cell r="C355" t="str">
            <v>776445-00D</v>
          </cell>
          <cell r="D355" t="str">
            <v>OK</v>
          </cell>
          <cell r="E355">
            <v>42872.794444444444</v>
          </cell>
        </row>
        <row r="356">
          <cell r="B356" t="str">
            <v>776445-00E/000351</v>
          </cell>
          <cell r="C356" t="str">
            <v>776445-00E</v>
          </cell>
          <cell r="D356" t="str">
            <v>OK</v>
          </cell>
          <cell r="E356">
            <v>42871.455555555556</v>
          </cell>
        </row>
        <row r="357">
          <cell r="B357" t="str">
            <v>776445-00E/000354</v>
          </cell>
          <cell r="C357" t="str">
            <v>776445-00E</v>
          </cell>
          <cell r="D357" t="str">
            <v>OK</v>
          </cell>
          <cell r="E357">
            <v>42871.384722222225</v>
          </cell>
        </row>
        <row r="358">
          <cell r="B358" t="str">
            <v>776445-00E/000358</v>
          </cell>
          <cell r="C358" t="str">
            <v>776445-00E</v>
          </cell>
          <cell r="D358" t="str">
            <v>OK</v>
          </cell>
          <cell r="E358">
            <v>42872.030555555553</v>
          </cell>
        </row>
        <row r="359">
          <cell r="B359" t="str">
            <v>776445-00E/000360</v>
          </cell>
          <cell r="C359" t="str">
            <v>776445-00E</v>
          </cell>
          <cell r="D359" t="str">
            <v>OK</v>
          </cell>
          <cell r="E359">
            <v>42872.636805555558</v>
          </cell>
        </row>
        <row r="360">
          <cell r="B360" t="str">
            <v>776445-00E/000363</v>
          </cell>
          <cell r="C360" t="str">
            <v>776445-00E</v>
          </cell>
          <cell r="D360" t="str">
            <v>OK</v>
          </cell>
          <cell r="E360">
            <v>42872.844444444447</v>
          </cell>
        </row>
        <row r="361">
          <cell r="B361" t="str">
            <v>776445-00E/000359</v>
          </cell>
          <cell r="C361" t="str">
            <v>776445-00E</v>
          </cell>
          <cell r="D361" t="str">
            <v>OK</v>
          </cell>
          <cell r="E361">
            <v>42872.4375</v>
          </cell>
        </row>
        <row r="362">
          <cell r="B362" t="str">
            <v>776445-00E/000366</v>
          </cell>
          <cell r="C362" t="str">
            <v>776445-00E</v>
          </cell>
          <cell r="D362" t="str">
            <v>OK</v>
          </cell>
          <cell r="E362">
            <v>42873.160416666666</v>
          </cell>
        </row>
        <row r="363">
          <cell r="B363" t="str">
            <v>774100-00F/000382</v>
          </cell>
          <cell r="C363" t="str">
            <v>774100-00F</v>
          </cell>
          <cell r="D363" t="str">
            <v>OK</v>
          </cell>
          <cell r="E363">
            <v>42877.784722222219</v>
          </cell>
        </row>
        <row r="364">
          <cell r="B364" t="str">
            <v>776445-00E/000378</v>
          </cell>
          <cell r="C364" t="str">
            <v>776445-00E</v>
          </cell>
          <cell r="D364" t="str">
            <v>OK</v>
          </cell>
          <cell r="E364">
            <v>42877.42083333333</v>
          </cell>
        </row>
        <row r="365">
          <cell r="B365" t="str">
            <v>776445-00E/000376</v>
          </cell>
          <cell r="C365" t="str">
            <v>776445-00E</v>
          </cell>
          <cell r="D365" t="str">
            <v>OK</v>
          </cell>
          <cell r="E365">
            <v>42877.535416666666</v>
          </cell>
        </row>
        <row r="366">
          <cell r="B366" t="str">
            <v>776445-00E/000374</v>
          </cell>
          <cell r="C366" t="str">
            <v>776445-00E</v>
          </cell>
          <cell r="D366" t="str">
            <v>OK</v>
          </cell>
          <cell r="E366">
            <v>42877.11041666667</v>
          </cell>
        </row>
        <row r="367">
          <cell r="B367" t="str">
            <v>776445-00E/000337</v>
          </cell>
          <cell r="C367" t="str">
            <v>776445-00E</v>
          </cell>
          <cell r="D367" t="str">
            <v>OK</v>
          </cell>
          <cell r="E367">
            <v>42865.448611111111</v>
          </cell>
        </row>
        <row r="368">
          <cell r="B368" t="str">
            <v>776445-00E/000372</v>
          </cell>
          <cell r="C368" t="str">
            <v>776445-00E</v>
          </cell>
          <cell r="D368" t="str">
            <v>OK</v>
          </cell>
          <cell r="E368">
            <v>42874.149305555555</v>
          </cell>
        </row>
        <row r="369">
          <cell r="B369" t="str">
            <v>776445-00E/000370</v>
          </cell>
          <cell r="C369" t="str">
            <v>776445-00E</v>
          </cell>
          <cell r="D369" t="str">
            <v>OK</v>
          </cell>
          <cell r="E369">
            <v>42874.330555555556</v>
          </cell>
        </row>
        <row r="370">
          <cell r="B370" t="str">
            <v>776445-00E/000361</v>
          </cell>
          <cell r="C370" t="str">
            <v>776445-00E</v>
          </cell>
          <cell r="D370" t="str">
            <v>OK</v>
          </cell>
          <cell r="E370">
            <v>42872.7</v>
          </cell>
        </row>
        <row r="371">
          <cell r="B371" t="str">
            <v>776445-00E/000380</v>
          </cell>
          <cell r="C371" t="str">
            <v>776445-00E</v>
          </cell>
          <cell r="D371" t="str">
            <v>OK</v>
          </cell>
          <cell r="E371">
            <v>42877.961805555555</v>
          </cell>
        </row>
        <row r="372">
          <cell r="B372" t="str">
            <v>776445-00E/000371</v>
          </cell>
          <cell r="C372" t="str">
            <v>776445-00E</v>
          </cell>
          <cell r="D372" t="str">
            <v>OK</v>
          </cell>
          <cell r="E372">
            <v>42874.051388888889</v>
          </cell>
        </row>
        <row r="373">
          <cell r="B373" t="str">
            <v>776445-00E/000379</v>
          </cell>
          <cell r="C373" t="str">
            <v>776445-00E</v>
          </cell>
          <cell r="D373" t="str">
            <v>OK</v>
          </cell>
          <cell r="E373">
            <v>42877.877083333333</v>
          </cell>
        </row>
        <row r="374">
          <cell r="B374" t="str">
            <v>776445-00E/000386</v>
          </cell>
          <cell r="C374" t="str">
            <v>776445-00E</v>
          </cell>
          <cell r="D374" t="str">
            <v>OK</v>
          </cell>
          <cell r="E374">
            <v>42878.534722222219</v>
          </cell>
        </row>
        <row r="375">
          <cell r="B375" t="str">
            <v>776445-00E/000383</v>
          </cell>
          <cell r="C375" t="str">
            <v>776445-00E</v>
          </cell>
          <cell r="D375" t="str">
            <v>OK</v>
          </cell>
          <cell r="E375">
            <v>42878.660416666666</v>
          </cell>
        </row>
        <row r="376">
          <cell r="B376" t="str">
            <v>776445-00E/000377</v>
          </cell>
          <cell r="C376" t="str">
            <v>776445-00E</v>
          </cell>
          <cell r="D376" t="str">
            <v>OK</v>
          </cell>
          <cell r="E376">
            <v>42877.345138888886</v>
          </cell>
        </row>
        <row r="377">
          <cell r="B377" t="str">
            <v>776445-00E/000375</v>
          </cell>
          <cell r="C377" t="str">
            <v>776445-00E</v>
          </cell>
          <cell r="D377" t="str">
            <v>OK</v>
          </cell>
          <cell r="E377">
            <v>42877.159722222219</v>
          </cell>
        </row>
        <row r="378">
          <cell r="B378" t="str">
            <v>776445-00E/000334</v>
          </cell>
          <cell r="C378" t="str">
            <v>776445-00E</v>
          </cell>
          <cell r="D378" t="str">
            <v>OK</v>
          </cell>
          <cell r="E378">
            <v>42865.143750000003</v>
          </cell>
        </row>
        <row r="379">
          <cell r="B379" t="str">
            <v>776445-00E/000388</v>
          </cell>
          <cell r="C379" t="str">
            <v>776445-00E</v>
          </cell>
          <cell r="D379" t="str">
            <v>OK</v>
          </cell>
          <cell r="E379">
            <v>42878.820138888892</v>
          </cell>
        </row>
        <row r="380">
          <cell r="B380" t="str">
            <v>776445-00E/000368</v>
          </cell>
          <cell r="C380" t="str">
            <v>776445-00E</v>
          </cell>
          <cell r="D380" t="str">
            <v>OK</v>
          </cell>
          <cell r="E380">
            <v>42873.742361111108</v>
          </cell>
        </row>
        <row r="381">
          <cell r="B381" t="str">
            <v>776445-00E/000381</v>
          </cell>
          <cell r="C381" t="str">
            <v>776445-00E</v>
          </cell>
          <cell r="D381" t="str">
            <v>OK</v>
          </cell>
          <cell r="E381">
            <v>42878.380555555559</v>
          </cell>
        </row>
        <row r="382">
          <cell r="B382" t="str">
            <v>776445-00E/000390</v>
          </cell>
          <cell r="C382" t="str">
            <v>776445-00E</v>
          </cell>
          <cell r="D382" t="str">
            <v>OK</v>
          </cell>
          <cell r="E382">
            <v>42879.186805555553</v>
          </cell>
        </row>
        <row r="383">
          <cell r="B383" t="str">
            <v>776445-00E/000393</v>
          </cell>
          <cell r="C383" t="str">
            <v>776445-00E</v>
          </cell>
          <cell r="D383" t="str">
            <v>OK</v>
          </cell>
          <cell r="E383">
            <v>42879.80972222222</v>
          </cell>
        </row>
        <row r="384">
          <cell r="B384" t="str">
            <v>776445-00E/000392</v>
          </cell>
          <cell r="C384" t="str">
            <v>776445-00E</v>
          </cell>
          <cell r="D384" t="str">
            <v>OK</v>
          </cell>
          <cell r="E384">
            <v>42879.554166666669</v>
          </cell>
        </row>
        <row r="385">
          <cell r="B385" t="str">
            <v>776445-00E/000369</v>
          </cell>
          <cell r="C385" t="str">
            <v>776445-00E</v>
          </cell>
          <cell r="D385" t="str">
            <v>OK</v>
          </cell>
          <cell r="E385">
            <v>42873.97152777778</v>
          </cell>
        </row>
        <row r="386">
          <cell r="B386" t="str">
            <v>776445-00E/000389</v>
          </cell>
          <cell r="C386" t="str">
            <v>776445-00E</v>
          </cell>
          <cell r="D386" t="str">
            <v>OK</v>
          </cell>
          <cell r="E386">
            <v>42878.997916666667</v>
          </cell>
        </row>
        <row r="387">
          <cell r="B387" t="str">
            <v>776445-00E/000385</v>
          </cell>
          <cell r="C387" t="str">
            <v>776445-00E</v>
          </cell>
          <cell r="D387" t="str">
            <v>OK</v>
          </cell>
          <cell r="E387">
            <v>42879.879166666666</v>
          </cell>
        </row>
        <row r="388">
          <cell r="B388" t="str">
            <v>776445-00E/000365</v>
          </cell>
          <cell r="C388" t="str">
            <v>776445-00E</v>
          </cell>
          <cell r="D388" t="str">
            <v>OK</v>
          </cell>
          <cell r="E388">
            <v>42873.067361111112</v>
          </cell>
        </row>
        <row r="389">
          <cell r="B389" t="str">
            <v>776445-00E/000387</v>
          </cell>
          <cell r="C389" t="str">
            <v>776445-00E</v>
          </cell>
          <cell r="D389" t="str">
            <v>OK</v>
          </cell>
          <cell r="E389">
            <v>42878.743750000001</v>
          </cell>
        </row>
        <row r="390">
          <cell r="B390" t="str">
            <v>776445-00E/000394</v>
          </cell>
          <cell r="C390" t="str">
            <v>776445-00E</v>
          </cell>
          <cell r="D390" t="str">
            <v>OK</v>
          </cell>
          <cell r="E390">
            <v>42879.859722222223</v>
          </cell>
        </row>
        <row r="391">
          <cell r="B391" t="str">
            <v>776445-00E/000395</v>
          </cell>
          <cell r="C391" t="str">
            <v>776445-00E</v>
          </cell>
          <cell r="D391" t="str">
            <v>OK</v>
          </cell>
          <cell r="E391">
            <v>42880.083333333336</v>
          </cell>
        </row>
        <row r="392">
          <cell r="B392" t="str">
            <v>776445-00E/000347</v>
          </cell>
          <cell r="C392" t="str">
            <v>776445-00E</v>
          </cell>
          <cell r="D392" t="str">
            <v>OK</v>
          </cell>
          <cell r="E392">
            <v>42871.542361111111</v>
          </cell>
        </row>
        <row r="393">
          <cell r="B393" t="str">
            <v>776445-00E/000373</v>
          </cell>
          <cell r="C393" t="str">
            <v>776445-00E</v>
          </cell>
          <cell r="D393" t="str">
            <v>OK</v>
          </cell>
          <cell r="E393">
            <v>42874.558333333334</v>
          </cell>
        </row>
        <row r="394">
          <cell r="B394" t="str">
            <v>776445-00E/000397</v>
          </cell>
          <cell r="C394" t="str">
            <v>776445-00E</v>
          </cell>
          <cell r="D394" t="str">
            <v>OK</v>
          </cell>
          <cell r="E394">
            <v>42880.74722222222</v>
          </cell>
        </row>
        <row r="395">
          <cell r="B395" t="str">
            <v>776445-00E/000403</v>
          </cell>
          <cell r="C395" t="str">
            <v>776445-00E</v>
          </cell>
          <cell r="D395" t="str">
            <v>OK</v>
          </cell>
          <cell r="E395">
            <v>42881.326388888891</v>
          </cell>
        </row>
        <row r="396">
          <cell r="B396" t="str">
            <v>776445-00E/000398</v>
          </cell>
          <cell r="C396" t="str">
            <v>776445-00E</v>
          </cell>
          <cell r="D396" t="str">
            <v>OK</v>
          </cell>
          <cell r="E396">
            <v>42881.071527777778</v>
          </cell>
        </row>
        <row r="397">
          <cell r="B397" t="str">
            <v>776445-00E/000400</v>
          </cell>
          <cell r="C397" t="str">
            <v>776445-00E</v>
          </cell>
          <cell r="D397" t="str">
            <v>OK</v>
          </cell>
          <cell r="E397">
            <v>42881.136805555558</v>
          </cell>
        </row>
        <row r="398">
          <cell r="B398" t="str">
            <v>776445-00E/000402</v>
          </cell>
          <cell r="C398" t="str">
            <v>776445-00E</v>
          </cell>
          <cell r="D398" t="str">
            <v>OK</v>
          </cell>
          <cell r="E398">
            <v>42881.414583333331</v>
          </cell>
        </row>
        <row r="399">
          <cell r="B399" t="str">
            <v>776445-00E/000364</v>
          </cell>
          <cell r="C399" t="str">
            <v>776445-00E</v>
          </cell>
          <cell r="D399" t="str">
            <v>OK</v>
          </cell>
          <cell r="E399">
            <v>42872.979166666664</v>
          </cell>
        </row>
        <row r="400">
          <cell r="B400" t="str">
            <v>776445-00E/000401</v>
          </cell>
          <cell r="C400" t="str">
            <v>776445-00E</v>
          </cell>
          <cell r="D400" t="str">
            <v>OK</v>
          </cell>
          <cell r="E400">
            <v>42881.188194444447</v>
          </cell>
        </row>
        <row r="401">
          <cell r="B401" t="str">
            <v>776445-00E/000399</v>
          </cell>
          <cell r="C401" t="str">
            <v>776445-00E</v>
          </cell>
          <cell r="D401" t="str">
            <v>OK</v>
          </cell>
          <cell r="E401">
            <v>42881.734027777777</v>
          </cell>
        </row>
        <row r="402">
          <cell r="B402" t="str">
            <v>776445-00E/000391</v>
          </cell>
          <cell r="C402" t="str">
            <v>776445-00E</v>
          </cell>
          <cell r="D402" t="str">
            <v>OK</v>
          </cell>
          <cell r="E402">
            <v>42879.48333333333</v>
          </cell>
        </row>
        <row r="403">
          <cell r="B403" t="str">
            <v>776445-00D/000413</v>
          </cell>
          <cell r="C403" t="str">
            <v>776445-00D</v>
          </cell>
          <cell r="D403" t="str">
            <v>OK</v>
          </cell>
          <cell r="E403">
            <v>42884.505555555559</v>
          </cell>
        </row>
        <row r="404">
          <cell r="B404" t="str">
            <v>776445-00D/000405</v>
          </cell>
          <cell r="C404" t="str">
            <v>776445-00D</v>
          </cell>
          <cell r="D404" t="str">
            <v>OK</v>
          </cell>
          <cell r="E404">
            <v>42881.540277777778</v>
          </cell>
        </row>
        <row r="405">
          <cell r="B405" t="str">
            <v>776445-00D/000414</v>
          </cell>
          <cell r="C405" t="str">
            <v>776445-00D</v>
          </cell>
          <cell r="D405" t="str">
            <v>OK</v>
          </cell>
          <cell r="E405">
            <v>42884.545138888891</v>
          </cell>
        </row>
        <row r="406">
          <cell r="B406" t="str">
            <v>776445-00D/000410</v>
          </cell>
          <cell r="C406" t="str">
            <v>776445-00D</v>
          </cell>
          <cell r="D406" t="str">
            <v>OK</v>
          </cell>
          <cell r="E406">
            <v>42882.400694444441</v>
          </cell>
        </row>
        <row r="407">
          <cell r="B407" t="str">
            <v>776445-00D/000408</v>
          </cell>
          <cell r="C407" t="str">
            <v>776445-00D</v>
          </cell>
          <cell r="D407" t="str">
            <v>OK</v>
          </cell>
          <cell r="E407">
            <v>42882.35833333333</v>
          </cell>
        </row>
        <row r="408">
          <cell r="B408" t="str">
            <v>776445-00D/000412</v>
          </cell>
          <cell r="C408" t="str">
            <v>776445-00D</v>
          </cell>
          <cell r="D408" t="str">
            <v>OK</v>
          </cell>
          <cell r="E408">
            <v>42885.338194444441</v>
          </cell>
        </row>
        <row r="409">
          <cell r="B409" t="str">
            <v>776445-00D/000415</v>
          </cell>
          <cell r="C409" t="str">
            <v>776445-00D</v>
          </cell>
          <cell r="D409" t="str">
            <v>OK</v>
          </cell>
          <cell r="E409">
            <v>42885.302777777775</v>
          </cell>
        </row>
        <row r="410">
          <cell r="B410" t="str">
            <v>776445-00D/000409</v>
          </cell>
          <cell r="C410" t="str">
            <v>776445-00D</v>
          </cell>
          <cell r="D410" t="str">
            <v>OK</v>
          </cell>
          <cell r="E410">
            <v>42882.307638888888</v>
          </cell>
        </row>
        <row r="411">
          <cell r="B411" t="str">
            <v>776445-00D/000411</v>
          </cell>
          <cell r="C411" t="str">
            <v>776445-00D</v>
          </cell>
          <cell r="D411" t="str">
            <v>OK</v>
          </cell>
          <cell r="E411">
            <v>42883.963888888888</v>
          </cell>
        </row>
        <row r="412">
          <cell r="B412" t="str">
            <v>776445-00D/000407</v>
          </cell>
          <cell r="C412" t="str">
            <v>776445-00D</v>
          </cell>
          <cell r="D412" t="str">
            <v>OK</v>
          </cell>
          <cell r="E412">
            <v>42881.793055555558</v>
          </cell>
        </row>
        <row r="413">
          <cell r="B413" t="str">
            <v>776445-00D/000416</v>
          </cell>
          <cell r="C413" t="str">
            <v>776445-00D</v>
          </cell>
          <cell r="D413" t="str">
            <v>OK</v>
          </cell>
          <cell r="E413">
            <v>42885.409722222219</v>
          </cell>
        </row>
        <row r="414">
          <cell r="B414" t="str">
            <v>776445-00D/000406</v>
          </cell>
          <cell r="C414" t="str">
            <v>776445-00D</v>
          </cell>
          <cell r="D414" t="str">
            <v>OK</v>
          </cell>
          <cell r="E414">
            <v>42882.037499999999</v>
          </cell>
        </row>
        <row r="415">
          <cell r="B415" t="str">
            <v>776445-00D/000417</v>
          </cell>
          <cell r="C415" t="str">
            <v>776445-00D</v>
          </cell>
          <cell r="D415" t="str">
            <v>OK</v>
          </cell>
          <cell r="E415">
            <v>42885.943055555559</v>
          </cell>
        </row>
        <row r="416">
          <cell r="B416" t="str">
            <v>776445-00D/000419</v>
          </cell>
          <cell r="C416" t="str">
            <v>776445-00D</v>
          </cell>
          <cell r="D416" t="str">
            <v>OK</v>
          </cell>
          <cell r="E416">
            <v>42887.133333333331</v>
          </cell>
        </row>
        <row r="417">
          <cell r="B417" t="str">
            <v>776445-00D/000425</v>
          </cell>
          <cell r="C417" t="str">
            <v>776445-00D</v>
          </cell>
          <cell r="D417" t="str">
            <v>OK</v>
          </cell>
          <cell r="E417">
            <v>42886.881944444445</v>
          </cell>
        </row>
        <row r="418">
          <cell r="B418" t="str">
            <v>776445-00D/000423</v>
          </cell>
          <cell r="C418" t="str">
            <v>776445-00D</v>
          </cell>
          <cell r="D418" t="str">
            <v>OK</v>
          </cell>
          <cell r="E418">
            <v>42886.568749999999</v>
          </cell>
        </row>
        <row r="419">
          <cell r="B419" t="str">
            <v>776445-00D/000424</v>
          </cell>
          <cell r="C419" t="str">
            <v>776445-00D</v>
          </cell>
          <cell r="D419" t="str">
            <v>OK</v>
          </cell>
          <cell r="E419">
            <v>42886.816666666666</v>
          </cell>
        </row>
        <row r="420">
          <cell r="B420" t="str">
            <v>776445-00D/000421</v>
          </cell>
          <cell r="C420" t="str">
            <v>776445-00D</v>
          </cell>
          <cell r="D420" t="str">
            <v>OK</v>
          </cell>
          <cell r="E420">
            <v>42886.173611111109</v>
          </cell>
        </row>
        <row r="421">
          <cell r="B421" t="str">
            <v>776445-00D/000426</v>
          </cell>
          <cell r="C421" t="str">
            <v>776445-00D</v>
          </cell>
          <cell r="D421" t="str">
            <v>OK</v>
          </cell>
          <cell r="E421">
            <v>42887.046527777777</v>
          </cell>
        </row>
        <row r="422">
          <cell r="B422" t="str">
            <v>776445-00D/000396</v>
          </cell>
          <cell r="C422" t="str">
            <v>776445-00D</v>
          </cell>
          <cell r="D422" t="str">
            <v>OK</v>
          </cell>
          <cell r="E422">
            <v>42880.67291666667</v>
          </cell>
        </row>
        <row r="423">
          <cell r="B423" t="str">
            <v>776445-00D/000428</v>
          </cell>
          <cell r="C423" t="str">
            <v>776445-00D</v>
          </cell>
          <cell r="D423" t="str">
            <v>OK</v>
          </cell>
          <cell r="E423">
            <v>42887.948611111111</v>
          </cell>
        </row>
        <row r="424">
          <cell r="B424" t="str">
            <v>776445-00E/000367</v>
          </cell>
          <cell r="C424" t="str">
            <v>776445-00E</v>
          </cell>
          <cell r="D424" t="str">
            <v>OK</v>
          </cell>
          <cell r="E424">
            <v>42873.316666666666</v>
          </cell>
        </row>
        <row r="425">
          <cell r="B425" t="str">
            <v>776445-00D/000420</v>
          </cell>
          <cell r="C425" t="str">
            <v>776445-00D</v>
          </cell>
          <cell r="D425" t="str">
            <v>OK</v>
          </cell>
          <cell r="E425">
            <v>42887.682638888888</v>
          </cell>
        </row>
        <row r="426">
          <cell r="B426" t="str">
            <v>776445-00D/000422</v>
          </cell>
          <cell r="C426" t="str">
            <v>776445-00D</v>
          </cell>
          <cell r="D426" t="str">
            <v>OK</v>
          </cell>
          <cell r="E426">
            <v>42886.420138888891</v>
          </cell>
        </row>
        <row r="427">
          <cell r="B427" t="str">
            <v>776445-00D/000342</v>
          </cell>
          <cell r="C427" t="str">
            <v>776445-00D</v>
          </cell>
          <cell r="D427" t="str">
            <v>OK</v>
          </cell>
          <cell r="E427">
            <v>42870.193055555559</v>
          </cell>
        </row>
        <row r="428">
          <cell r="B428" t="str">
            <v>776445-00E/000404</v>
          </cell>
          <cell r="C428" t="str">
            <v>776445-00E</v>
          </cell>
          <cell r="D428" t="str">
            <v>OK</v>
          </cell>
          <cell r="E428">
            <v>42881.694444444445</v>
          </cell>
        </row>
        <row r="429">
          <cell r="B429" t="str">
            <v>776445-00D/000430</v>
          </cell>
          <cell r="C429" t="str">
            <v>776445-00D</v>
          </cell>
          <cell r="D429" t="str">
            <v>OK</v>
          </cell>
          <cell r="E429">
            <v>42900.151388888888</v>
          </cell>
        </row>
        <row r="430">
          <cell r="B430" t="str">
            <v>776445-00D/000418</v>
          </cell>
          <cell r="C430" t="str">
            <v>776445-00D</v>
          </cell>
          <cell r="D430" t="str">
            <v>OK</v>
          </cell>
          <cell r="E430">
            <v>42886.006249999999</v>
          </cell>
        </row>
        <row r="431">
          <cell r="B431" t="str">
            <v>776445-00D/000431</v>
          </cell>
          <cell r="C431" t="str">
            <v>776445-00D</v>
          </cell>
          <cell r="D431" t="str">
            <v>OK</v>
          </cell>
          <cell r="E431">
            <v>42900.306944444441</v>
          </cell>
        </row>
        <row r="432">
          <cell r="B432" t="str">
            <v>776445-00D/000427</v>
          </cell>
          <cell r="C432" t="str">
            <v>776445-00D</v>
          </cell>
          <cell r="D432" t="str">
            <v>OK</v>
          </cell>
          <cell r="E432">
            <v>42887.748611111114</v>
          </cell>
        </row>
        <row r="433">
          <cell r="B433" t="str">
            <v>776445-00D/000442</v>
          </cell>
          <cell r="C433" t="str">
            <v>776445-00D</v>
          </cell>
          <cell r="D433" t="str">
            <v>OK</v>
          </cell>
          <cell r="E433">
            <v>42906.965277777781</v>
          </cell>
        </row>
        <row r="434">
          <cell r="B434" t="str">
            <v>776445-00D/000442</v>
          </cell>
          <cell r="C434" t="str">
            <v>776445-00D</v>
          </cell>
          <cell r="D434" t="str">
            <v>OK</v>
          </cell>
          <cell r="E434">
            <v>42906.965277777781</v>
          </cell>
        </row>
        <row r="435">
          <cell r="B435" t="str">
            <v>776445-00D/000438</v>
          </cell>
          <cell r="C435" t="str">
            <v>776445-00D</v>
          </cell>
          <cell r="D435" t="str">
            <v>OK</v>
          </cell>
          <cell r="E435">
            <v>42906.736805555556</v>
          </cell>
        </row>
        <row r="436">
          <cell r="B436" t="str">
            <v>776445-00D/000450</v>
          </cell>
          <cell r="C436" t="str">
            <v>776445-00D</v>
          </cell>
          <cell r="D436" t="str">
            <v>OK</v>
          </cell>
          <cell r="E436">
            <v>42907.351388888892</v>
          </cell>
        </row>
        <row r="437">
          <cell r="B437" t="str">
            <v>776445-00D/000439</v>
          </cell>
          <cell r="C437" t="str">
            <v>776445-00D</v>
          </cell>
          <cell r="D437" t="str">
            <v>OK</v>
          </cell>
          <cell r="E437">
            <v>42906.790972222225</v>
          </cell>
        </row>
        <row r="438">
          <cell r="B438" t="str">
            <v>776445-00D/000445</v>
          </cell>
          <cell r="C438" t="str">
            <v>776445-00D</v>
          </cell>
          <cell r="D438" t="str">
            <v>OK</v>
          </cell>
          <cell r="E438">
            <v>42907.138888888891</v>
          </cell>
        </row>
        <row r="439">
          <cell r="B439" t="str">
            <v>776445-00D/000443</v>
          </cell>
          <cell r="C439" t="str">
            <v>776445-00D</v>
          </cell>
          <cell r="D439" t="str">
            <v>OK</v>
          </cell>
          <cell r="E439">
            <v>42907.026388888888</v>
          </cell>
        </row>
        <row r="440">
          <cell r="B440" t="str">
            <v>776445-00D/000449</v>
          </cell>
          <cell r="C440" t="str">
            <v>776445-00D</v>
          </cell>
          <cell r="D440" t="str">
            <v>OK</v>
          </cell>
          <cell r="E440">
            <v>42907.447916666664</v>
          </cell>
        </row>
        <row r="441">
          <cell r="B441" t="str">
            <v>776445-00D/000446</v>
          </cell>
          <cell r="C441" t="str">
            <v>776445-00D</v>
          </cell>
          <cell r="D441" t="str">
            <v>OK</v>
          </cell>
          <cell r="E441">
            <v>42907.302083333336</v>
          </cell>
        </row>
        <row r="442">
          <cell r="B442" t="str">
            <v>776445-00D/000448</v>
          </cell>
          <cell r="C442" t="str">
            <v>776445-00D</v>
          </cell>
          <cell r="D442" t="str">
            <v>OK</v>
          </cell>
          <cell r="E442">
            <v>42907.395833333336</v>
          </cell>
        </row>
        <row r="443">
          <cell r="B443" t="str">
            <v>776445-00D/000447</v>
          </cell>
          <cell r="C443" t="str">
            <v>776445-00D</v>
          </cell>
          <cell r="D443" t="str">
            <v>OK</v>
          </cell>
          <cell r="E443">
            <v>42907.504861111112</v>
          </cell>
        </row>
        <row r="444">
          <cell r="B444" t="str">
            <v>776445-00D/000435</v>
          </cell>
          <cell r="C444" t="str">
            <v>776445-00D</v>
          </cell>
          <cell r="D444" t="str">
            <v>OK</v>
          </cell>
          <cell r="E444">
            <v>42907.196527777778</v>
          </cell>
        </row>
        <row r="445">
          <cell r="B445" t="str">
            <v>776445-00D/000451</v>
          </cell>
          <cell r="C445" t="str">
            <v>776445-00D</v>
          </cell>
          <cell r="D445" t="str">
            <v>OK</v>
          </cell>
          <cell r="E445">
            <v>42908.070833333331</v>
          </cell>
        </row>
        <row r="446">
          <cell r="B446" t="str">
            <v>776445-00D/000454</v>
          </cell>
          <cell r="C446" t="str">
            <v>776445-00D</v>
          </cell>
          <cell r="D446" t="str">
            <v>OK</v>
          </cell>
          <cell r="E446">
            <v>42907.959027777775</v>
          </cell>
        </row>
        <row r="447">
          <cell r="B447" t="str">
            <v>776445-00D/000453</v>
          </cell>
          <cell r="C447" t="str">
            <v>776445-00D</v>
          </cell>
          <cell r="D447" t="str">
            <v>OK</v>
          </cell>
          <cell r="E447">
            <v>42908.042361111111</v>
          </cell>
        </row>
        <row r="448">
          <cell r="B448" t="str">
            <v>776445-00D/000436</v>
          </cell>
          <cell r="C448" t="str">
            <v>776445-00D</v>
          </cell>
          <cell r="D448" t="str">
            <v>OK</v>
          </cell>
          <cell r="E448">
            <v>42907.838888888888</v>
          </cell>
        </row>
        <row r="449">
          <cell r="B449" t="str">
            <v>776445-00D/000434</v>
          </cell>
          <cell r="C449" t="str">
            <v>776445-00D</v>
          </cell>
          <cell r="D449" t="str">
            <v>OK</v>
          </cell>
          <cell r="E449">
            <v>42907.734722222223</v>
          </cell>
        </row>
        <row r="450">
          <cell r="B450" t="str">
            <v>776445-00D/000441</v>
          </cell>
          <cell r="C450" t="str">
            <v>776445-00D</v>
          </cell>
          <cell r="D450" t="str">
            <v>OK</v>
          </cell>
          <cell r="E450">
            <v>42906.884722222225</v>
          </cell>
        </row>
        <row r="451">
          <cell r="B451" t="str">
            <v>776445-00D/000457</v>
          </cell>
          <cell r="C451" t="str">
            <v>776445-00D</v>
          </cell>
          <cell r="D451" t="str">
            <v>OK</v>
          </cell>
          <cell r="E451">
            <v>42908.359027777777</v>
          </cell>
        </row>
        <row r="452">
          <cell r="B452" t="str">
            <v>776445-00D/000452</v>
          </cell>
          <cell r="C452" t="str">
            <v>776445-00D</v>
          </cell>
          <cell r="D452" t="str">
            <v>OK</v>
          </cell>
          <cell r="E452">
            <v>42908.143055555556</v>
          </cell>
        </row>
        <row r="453">
          <cell r="B453" t="str">
            <v>776445-00D/000444</v>
          </cell>
          <cell r="C453" t="str">
            <v>776445-00D</v>
          </cell>
          <cell r="D453" t="str">
            <v>OK</v>
          </cell>
          <cell r="E453">
            <v>42908.302083333336</v>
          </cell>
        </row>
        <row r="454">
          <cell r="B454" t="str">
            <v>776445-00D/000459</v>
          </cell>
          <cell r="C454" t="str">
            <v>776445-00D</v>
          </cell>
          <cell r="D454" t="str">
            <v>OK</v>
          </cell>
          <cell r="E454">
            <v>42908.409722222219</v>
          </cell>
        </row>
        <row r="455">
          <cell r="B455" t="str">
            <v>776445-00D/000456</v>
          </cell>
          <cell r="C455" t="str">
            <v>776445-00D</v>
          </cell>
          <cell r="D455" t="str">
            <v>OK</v>
          </cell>
          <cell r="E455">
            <v>42908.447916666664</v>
          </cell>
        </row>
        <row r="456">
          <cell r="B456" t="str">
            <v>776445-00D/000455</v>
          </cell>
          <cell r="C456" t="str">
            <v>776445-00D</v>
          </cell>
          <cell r="D456" t="str">
            <v>OK</v>
          </cell>
          <cell r="E456">
            <v>42909.01458333333</v>
          </cell>
        </row>
        <row r="457">
          <cell r="B457" t="str">
            <v>776445-00D/000440</v>
          </cell>
          <cell r="C457" t="str">
            <v>776445-00D</v>
          </cell>
          <cell r="D457" t="str">
            <v>OK</v>
          </cell>
          <cell r="E457">
            <v>42909.080555555556</v>
          </cell>
        </row>
        <row r="458">
          <cell r="B458" t="str">
            <v>776445-00D/000432</v>
          </cell>
          <cell r="C458" t="str">
            <v>776445-00D</v>
          </cell>
          <cell r="D458" t="str">
            <v>OK</v>
          </cell>
          <cell r="E458">
            <v>42909.129166666666</v>
          </cell>
        </row>
        <row r="459">
          <cell r="B459" t="str">
            <v>776445-00D/000464</v>
          </cell>
          <cell r="C459" t="str">
            <v>776445-00D</v>
          </cell>
          <cell r="D459" t="str">
            <v>OK</v>
          </cell>
          <cell r="E459">
            <v>42908.974305555559</v>
          </cell>
        </row>
        <row r="460">
          <cell r="B460" t="str">
            <v>776445-00D/000463</v>
          </cell>
          <cell r="C460" t="str">
            <v>776445-00D</v>
          </cell>
          <cell r="D460" t="str">
            <v>OK</v>
          </cell>
          <cell r="E460">
            <v>42908.876388888886</v>
          </cell>
        </row>
        <row r="461">
          <cell r="B461" t="str">
            <v>776445-00D/000461</v>
          </cell>
          <cell r="C461" t="str">
            <v>776445-00D</v>
          </cell>
          <cell r="D461" t="str">
            <v>OK</v>
          </cell>
          <cell r="E461">
            <v>42908.818749999999</v>
          </cell>
        </row>
        <row r="462">
          <cell r="B462" t="str">
            <v>776445-00D/000460</v>
          </cell>
          <cell r="C462" t="str">
            <v>776445-00D</v>
          </cell>
          <cell r="D462" t="str">
            <v>OK</v>
          </cell>
          <cell r="E462">
            <v>42908.556250000001</v>
          </cell>
        </row>
        <row r="463">
          <cell r="B463" t="str">
            <v>776445-00D/000468</v>
          </cell>
          <cell r="C463" t="str">
            <v>776445-00D</v>
          </cell>
          <cell r="D463" t="str">
            <v>OK</v>
          </cell>
          <cell r="E463">
            <v>42909.327777777777</v>
          </cell>
        </row>
        <row r="464">
          <cell r="B464" t="str">
            <v>776445-00D/000476</v>
          </cell>
          <cell r="C464" t="str">
            <v>776445-00D</v>
          </cell>
          <cell r="D464" t="str">
            <v>OK</v>
          </cell>
          <cell r="E464">
            <v>42911.96597222222</v>
          </cell>
        </row>
        <row r="465">
          <cell r="B465" t="str">
            <v>776445-00D/000475</v>
          </cell>
          <cell r="C465" t="str">
            <v>776445-00D</v>
          </cell>
          <cell r="D465" t="str">
            <v>OK</v>
          </cell>
          <cell r="E465">
            <v>42909.883333333331</v>
          </cell>
        </row>
        <row r="466">
          <cell r="B466" t="str">
            <v>774100-00F/000470</v>
          </cell>
          <cell r="C466" t="str">
            <v>774100-00F</v>
          </cell>
          <cell r="D466" t="str">
            <v>OK</v>
          </cell>
          <cell r="E466">
            <v>42909.64166666667</v>
          </cell>
        </row>
        <row r="467">
          <cell r="B467" t="str">
            <v>776445-00D/000474</v>
          </cell>
          <cell r="C467" t="str">
            <v>776445-00D</v>
          </cell>
          <cell r="D467" t="str">
            <v>OK</v>
          </cell>
          <cell r="E467">
            <v>42912.171527777777</v>
          </cell>
        </row>
        <row r="468">
          <cell r="B468" t="str">
            <v>776445-00D/000477</v>
          </cell>
          <cell r="C468" t="str">
            <v>776445-00D</v>
          </cell>
          <cell r="D468" t="str">
            <v>OK</v>
          </cell>
          <cell r="E468">
            <v>42912.120833333334</v>
          </cell>
        </row>
        <row r="469">
          <cell r="B469" t="str">
            <v>776445-00D/000433</v>
          </cell>
          <cell r="C469" t="str">
            <v>776445-00D</v>
          </cell>
          <cell r="D469" t="str">
            <v>OK</v>
          </cell>
          <cell r="E469">
            <v>42909.378472222219</v>
          </cell>
        </row>
        <row r="470">
          <cell r="B470" t="str">
            <v>776445-00D/000462</v>
          </cell>
          <cell r="C470" t="str">
            <v>776445-00D</v>
          </cell>
          <cell r="D470" t="str">
            <v>OK</v>
          </cell>
          <cell r="E470">
            <v>42908.724999999999</v>
          </cell>
        </row>
        <row r="471">
          <cell r="B471" t="str">
            <v>776445-00D/000480</v>
          </cell>
          <cell r="C471" t="str">
            <v>776445-00D</v>
          </cell>
          <cell r="D471" t="str">
            <v>OK</v>
          </cell>
          <cell r="E471">
            <v>42912.620833333334</v>
          </cell>
        </row>
        <row r="472">
          <cell r="B472" t="str">
            <v>776445-00D/000478</v>
          </cell>
          <cell r="C472" t="str">
            <v>776445-00D</v>
          </cell>
          <cell r="D472" t="str">
            <v>OK</v>
          </cell>
          <cell r="E472">
            <v>42912.486111111109</v>
          </cell>
        </row>
        <row r="473">
          <cell r="B473" t="str">
            <v>776445-00D/000479</v>
          </cell>
          <cell r="C473" t="str">
            <v>776445-00D</v>
          </cell>
          <cell r="D473" t="str">
            <v>OK</v>
          </cell>
          <cell r="E473">
            <v>42912.692361111112</v>
          </cell>
        </row>
        <row r="474">
          <cell r="B474" t="str">
            <v>774100-00F/000437</v>
          </cell>
          <cell r="C474" t="str">
            <v>774100-00F</v>
          </cell>
          <cell r="D474" t="str">
            <v>OK</v>
          </cell>
          <cell r="E474">
            <v>42909.837500000001</v>
          </cell>
        </row>
        <row r="475">
          <cell r="B475" t="str">
            <v>774100-00F/000472</v>
          </cell>
          <cell r="C475" t="str">
            <v>774100-00F</v>
          </cell>
          <cell r="D475" t="str">
            <v>OK</v>
          </cell>
          <cell r="E475">
            <v>42909.772222222222</v>
          </cell>
        </row>
        <row r="476">
          <cell r="B476" t="str">
            <v>776445-00D/000429</v>
          </cell>
          <cell r="C476" t="str">
            <v>776445-00D</v>
          </cell>
          <cell r="D476" t="str">
            <v>OK</v>
          </cell>
          <cell r="E476">
            <v>42888.397222222222</v>
          </cell>
        </row>
        <row r="477">
          <cell r="B477" t="str">
            <v>776445-00D/000467</v>
          </cell>
          <cell r="C477" t="str">
            <v>776445-00D</v>
          </cell>
          <cell r="D477" t="str">
            <v>OK</v>
          </cell>
          <cell r="E477">
            <v>42912.958333333336</v>
          </cell>
        </row>
        <row r="478">
          <cell r="B478" t="str">
            <v>776445-00D/000482</v>
          </cell>
          <cell r="C478" t="str">
            <v>776445-00D</v>
          </cell>
          <cell r="D478" t="str">
            <v>OK</v>
          </cell>
          <cell r="E478">
            <v>42913.06527777778</v>
          </cell>
        </row>
        <row r="479">
          <cell r="B479" t="str">
            <v>776445-00D/000483</v>
          </cell>
          <cell r="C479" t="str">
            <v>776445-00D</v>
          </cell>
          <cell r="D479" t="str">
            <v>OK</v>
          </cell>
          <cell r="E479">
            <v>42913.147916666669</v>
          </cell>
        </row>
        <row r="480">
          <cell r="B480" t="str">
            <v>776445-00D/000481</v>
          </cell>
          <cell r="C480" t="str">
            <v>776445-00D</v>
          </cell>
          <cell r="D480" t="str">
            <v>OK</v>
          </cell>
          <cell r="E480">
            <v>42912.75</v>
          </cell>
        </row>
        <row r="481">
          <cell r="B481" t="str">
            <v>776445-00D/000469</v>
          </cell>
          <cell r="C481" t="str">
            <v>776445-00D</v>
          </cell>
          <cell r="D481" t="str">
            <v>OK</v>
          </cell>
          <cell r="E481">
            <v>42909.438888888886</v>
          </cell>
        </row>
        <row r="482">
          <cell r="B482" t="str">
            <v>776445-00D/000484</v>
          </cell>
          <cell r="C482" t="str">
            <v>776445-00D</v>
          </cell>
          <cell r="D482" t="str">
            <v>OK</v>
          </cell>
          <cell r="E482">
            <v>42914.658333333333</v>
          </cell>
        </row>
        <row r="483">
          <cell r="B483" t="str">
            <v>776445-00D/000486</v>
          </cell>
          <cell r="C483" t="str">
            <v>776445-00D</v>
          </cell>
          <cell r="D483" t="str">
            <v>OK</v>
          </cell>
          <cell r="E483">
            <v>42914.74722222222</v>
          </cell>
        </row>
        <row r="484">
          <cell r="B484" t="str">
            <v>776445-00D/000488</v>
          </cell>
          <cell r="C484" t="str">
            <v>776445-00D</v>
          </cell>
          <cell r="D484" t="str">
            <v>OK</v>
          </cell>
          <cell r="E484">
            <v>42915.142361111109</v>
          </cell>
        </row>
        <row r="485">
          <cell r="B485" t="str">
            <v>776445-00D/000485</v>
          </cell>
          <cell r="C485" t="str">
            <v>776445-00D</v>
          </cell>
          <cell r="D485" t="str">
            <v>OK</v>
          </cell>
          <cell r="E485">
            <v>42914.824999999997</v>
          </cell>
        </row>
        <row r="486">
          <cell r="B486" t="str">
            <v>776445-00D/000466</v>
          </cell>
          <cell r="C486" t="str">
            <v>776445-00D</v>
          </cell>
          <cell r="D486" t="str">
            <v>OK</v>
          </cell>
          <cell r="E486">
            <v>42915.001388888886</v>
          </cell>
        </row>
        <row r="487">
          <cell r="B487" t="str">
            <v>776445-00D/000489</v>
          </cell>
          <cell r="C487" t="str">
            <v>776445-00D</v>
          </cell>
          <cell r="D487" t="str">
            <v>OK</v>
          </cell>
          <cell r="E487">
            <v>42915.554166666669</v>
          </cell>
        </row>
        <row r="488">
          <cell r="B488" t="str">
            <v>776445-00E/000458</v>
          </cell>
          <cell r="C488" t="str">
            <v>776445-00E</v>
          </cell>
          <cell r="D488" t="str">
            <v>OK</v>
          </cell>
          <cell r="E488">
            <v>42915.378472222219</v>
          </cell>
        </row>
        <row r="489">
          <cell r="B489" t="str">
            <v>776445-00D/000487</v>
          </cell>
          <cell r="C489" t="str">
            <v>776445-00D</v>
          </cell>
          <cell r="D489" t="str">
            <v>OK</v>
          </cell>
          <cell r="E489">
            <v>42915.441666666666</v>
          </cell>
        </row>
        <row r="490">
          <cell r="B490" t="str">
            <v>776445-00D/000490</v>
          </cell>
          <cell r="C490" t="str">
            <v>776445-00D</v>
          </cell>
          <cell r="D490" t="str">
            <v>OK</v>
          </cell>
          <cell r="E490">
            <v>42915.672222222223</v>
          </cell>
        </row>
        <row r="491">
          <cell r="B491" t="str">
            <v>776445-00D/000495</v>
          </cell>
          <cell r="C491" t="str">
            <v>776445-00D</v>
          </cell>
          <cell r="D491" t="str">
            <v>OK</v>
          </cell>
          <cell r="E491">
            <v>42916.074999999997</v>
          </cell>
        </row>
        <row r="492">
          <cell r="B492" t="str">
            <v>776445-00D/000492</v>
          </cell>
          <cell r="C492" t="str">
            <v>776445-00D</v>
          </cell>
          <cell r="D492" t="str">
            <v>OK</v>
          </cell>
          <cell r="E492">
            <v>42915.890277777777</v>
          </cell>
        </row>
        <row r="493">
          <cell r="B493" t="str">
            <v>776445-00D/000494</v>
          </cell>
          <cell r="C493" t="str">
            <v>776445-00D</v>
          </cell>
          <cell r="D493" t="str">
            <v>OK</v>
          </cell>
          <cell r="E493">
            <v>42916.02847222222</v>
          </cell>
        </row>
        <row r="494">
          <cell r="B494" t="str">
            <v>776445-00D/000491</v>
          </cell>
          <cell r="C494" t="str">
            <v>776445-00D</v>
          </cell>
          <cell r="D494" t="str">
            <v>OK</v>
          </cell>
          <cell r="E494">
            <v>42915.851388888892</v>
          </cell>
        </row>
        <row r="495">
          <cell r="B495" t="str">
            <v>776445-00D/000493</v>
          </cell>
          <cell r="C495" t="str">
            <v>776445-00D</v>
          </cell>
          <cell r="D495" t="str">
            <v>OK</v>
          </cell>
          <cell r="E495">
            <v>42915.963888888888</v>
          </cell>
        </row>
        <row r="496">
          <cell r="B496" t="str">
            <v>776445-00D/000496</v>
          </cell>
          <cell r="C496" t="str">
            <v>776445-00D</v>
          </cell>
          <cell r="D496" t="str">
            <v>OK</v>
          </cell>
          <cell r="E496">
            <v>42916.211111111108</v>
          </cell>
        </row>
        <row r="497">
          <cell r="B497" t="str">
            <v>776445-00D/000497</v>
          </cell>
          <cell r="C497" t="str">
            <v>776445-00D</v>
          </cell>
          <cell r="D497" t="str">
            <v>OK</v>
          </cell>
          <cell r="E497">
            <v>42916.3125</v>
          </cell>
        </row>
        <row r="498">
          <cell r="B498" t="str">
            <v>776445-00D/000498</v>
          </cell>
          <cell r="C498" t="str">
            <v>776445-00D</v>
          </cell>
          <cell r="D498" t="str">
            <v>OK</v>
          </cell>
          <cell r="E498">
            <v>42916.45</v>
          </cell>
        </row>
        <row r="499">
          <cell r="B499" t="str">
            <v>776445-00D/000503</v>
          </cell>
          <cell r="C499" t="str">
            <v>776445-00D</v>
          </cell>
          <cell r="D499" t="str">
            <v>OK</v>
          </cell>
          <cell r="E499">
            <v>42920.637499999997</v>
          </cell>
        </row>
        <row r="500">
          <cell r="B500" t="str">
            <v>776445-00D/000502</v>
          </cell>
          <cell r="C500" t="str">
            <v>776445-00D</v>
          </cell>
          <cell r="D500" t="str">
            <v>OK</v>
          </cell>
          <cell r="E500">
            <v>42920.666666666664</v>
          </cell>
        </row>
        <row r="501">
          <cell r="B501" t="str">
            <v>776445-00D/000505</v>
          </cell>
          <cell r="C501" t="str">
            <v>776445-00D</v>
          </cell>
          <cell r="D501" t="str">
            <v>OK</v>
          </cell>
          <cell r="E501">
            <v>42920.732638888891</v>
          </cell>
        </row>
        <row r="502">
          <cell r="B502" t="str">
            <v>776445-00D/000508</v>
          </cell>
          <cell r="C502" t="str">
            <v>776445-00D</v>
          </cell>
          <cell r="D502" t="str">
            <v>OK</v>
          </cell>
          <cell r="E502">
            <v>42920.945138888892</v>
          </cell>
        </row>
        <row r="503">
          <cell r="B503" t="str">
            <v>776445-00D/000507</v>
          </cell>
          <cell r="C503" t="str">
            <v>776445-00D</v>
          </cell>
          <cell r="D503" t="str">
            <v>OK</v>
          </cell>
          <cell r="E503">
            <v>42920.868750000001</v>
          </cell>
        </row>
        <row r="504">
          <cell r="B504" t="str">
            <v>776445-00D/000509</v>
          </cell>
          <cell r="C504" t="str">
            <v>776445-00D</v>
          </cell>
          <cell r="D504" t="str">
            <v>OK</v>
          </cell>
          <cell r="E504">
            <v>42920.959722222222</v>
          </cell>
        </row>
        <row r="505">
          <cell r="B505" t="str">
            <v>776445-00D/000510</v>
          </cell>
          <cell r="C505" t="str">
            <v>776445-00D</v>
          </cell>
          <cell r="D505" t="str">
            <v>OK</v>
          </cell>
          <cell r="E505">
            <v>42921.037499999999</v>
          </cell>
        </row>
        <row r="506">
          <cell r="B506" t="str">
            <v>776445-00D/000506</v>
          </cell>
          <cell r="C506" t="str">
            <v>776445-00D</v>
          </cell>
          <cell r="D506" t="str">
            <v>OK</v>
          </cell>
          <cell r="E506">
            <v>42920.706944444442</v>
          </cell>
        </row>
        <row r="507">
          <cell r="B507" t="str">
            <v>776445-00D/000512</v>
          </cell>
          <cell r="C507" t="str">
            <v>776445-00D</v>
          </cell>
          <cell r="D507" t="str">
            <v>OK</v>
          </cell>
          <cell r="E507">
            <v>42921.063194444447</v>
          </cell>
        </row>
        <row r="508">
          <cell r="B508" t="str">
            <v>776445-00D/000513</v>
          </cell>
          <cell r="C508" t="str">
            <v>776445-00D</v>
          </cell>
          <cell r="D508" t="str">
            <v>OK</v>
          </cell>
          <cell r="E508">
            <v>42921.140277777777</v>
          </cell>
        </row>
        <row r="509">
          <cell r="B509" t="str">
            <v>776445-00D/000501</v>
          </cell>
          <cell r="C509" t="str">
            <v>776445-00D</v>
          </cell>
          <cell r="D509" t="str">
            <v>OK</v>
          </cell>
          <cell r="E509">
            <v>42921.439583333333</v>
          </cell>
        </row>
        <row r="510">
          <cell r="B510" t="str">
            <v>776445-00D/000515</v>
          </cell>
          <cell r="C510" t="str">
            <v>776445-00D</v>
          </cell>
          <cell r="D510" t="str">
            <v>OK</v>
          </cell>
          <cell r="E510">
            <v>42921.350694444445</v>
          </cell>
        </row>
        <row r="511">
          <cell r="B511" t="str">
            <v>776445-00D/000504</v>
          </cell>
          <cell r="C511" t="str">
            <v>776445-00D</v>
          </cell>
          <cell r="D511" t="str">
            <v>OK</v>
          </cell>
          <cell r="E511">
            <v>42921.529166666667</v>
          </cell>
        </row>
        <row r="512">
          <cell r="B512" t="str">
            <v>776445-00D/000516</v>
          </cell>
          <cell r="C512" t="str">
            <v>776445-00D</v>
          </cell>
          <cell r="D512" t="str">
            <v>OK</v>
          </cell>
          <cell r="E512">
            <v>42921.362500000003</v>
          </cell>
        </row>
        <row r="513">
          <cell r="B513" t="str">
            <v>776445-00D/000511</v>
          </cell>
          <cell r="C513" t="str">
            <v>776445-00D</v>
          </cell>
          <cell r="D513" t="str">
            <v>OK</v>
          </cell>
          <cell r="E513">
            <v>42921.192361111112</v>
          </cell>
        </row>
        <row r="514">
          <cell r="B514" t="str">
            <v>776445-00D/000514</v>
          </cell>
          <cell r="C514" t="str">
            <v>776445-00D</v>
          </cell>
          <cell r="D514" t="str">
            <v>OK</v>
          </cell>
          <cell r="E514">
            <v>42921.147916666669</v>
          </cell>
        </row>
        <row r="515">
          <cell r="B515" t="str">
            <v>776445-00D/000517</v>
          </cell>
          <cell r="C515" t="str">
            <v>776445-00D</v>
          </cell>
          <cell r="D515" t="str">
            <v>OK</v>
          </cell>
          <cell r="E515">
            <v>42921.673611111109</v>
          </cell>
        </row>
        <row r="516">
          <cell r="B516" t="str">
            <v>776445-00D/000499</v>
          </cell>
          <cell r="C516" t="str">
            <v>776445-00D</v>
          </cell>
          <cell r="D516" t="str">
            <v>OK</v>
          </cell>
          <cell r="E516">
            <v>42921.611111111109</v>
          </cell>
        </row>
        <row r="517">
          <cell r="B517" t="str">
            <v>776445-00D/000523</v>
          </cell>
          <cell r="C517" t="str">
            <v>776445-00D</v>
          </cell>
          <cell r="D517" t="str">
            <v>OK</v>
          </cell>
          <cell r="E517">
            <v>42921.96597222222</v>
          </cell>
        </row>
        <row r="518">
          <cell r="B518" t="str">
            <v>776445-00D/000520</v>
          </cell>
          <cell r="C518" t="str">
            <v>776445-00D</v>
          </cell>
          <cell r="D518" t="str">
            <v>OK</v>
          </cell>
          <cell r="E518">
            <v>42921.777777777781</v>
          </cell>
        </row>
        <row r="519">
          <cell r="B519" t="str">
            <v>776445-00D/000519</v>
          </cell>
          <cell r="C519" t="str">
            <v>776445-00D</v>
          </cell>
          <cell r="D519" t="str">
            <v>OK</v>
          </cell>
          <cell r="E519">
            <v>42921.803472222222</v>
          </cell>
        </row>
        <row r="520">
          <cell r="B520" t="str">
            <v>776445-00D/000522</v>
          </cell>
          <cell r="C520" t="str">
            <v>776445-00D</v>
          </cell>
          <cell r="D520" t="str">
            <v>OK</v>
          </cell>
          <cell r="E520">
            <v>42921.924305555556</v>
          </cell>
        </row>
        <row r="521">
          <cell r="B521" t="str">
            <v>776445-00D/000524</v>
          </cell>
          <cell r="C521" t="str">
            <v>776445-00D</v>
          </cell>
          <cell r="D521" t="str">
            <v>OK</v>
          </cell>
          <cell r="E521">
            <v>42922.038888888892</v>
          </cell>
        </row>
        <row r="522">
          <cell r="B522" t="str">
            <v>776445-00D/000518</v>
          </cell>
          <cell r="C522" t="str">
            <v>776445-00D</v>
          </cell>
          <cell r="D522" t="str">
            <v>OK</v>
          </cell>
          <cell r="E522">
            <v>42921.681250000001</v>
          </cell>
        </row>
        <row r="523">
          <cell r="B523" t="str">
            <v>776445-00D/000521</v>
          </cell>
          <cell r="C523" t="str">
            <v>776445-00D</v>
          </cell>
          <cell r="D523" t="str">
            <v>OK</v>
          </cell>
          <cell r="E523">
            <v>42921.82708333333</v>
          </cell>
        </row>
        <row r="524">
          <cell r="B524" t="str">
            <v>776445-00D/000525</v>
          </cell>
          <cell r="C524" t="str">
            <v>776445-00D</v>
          </cell>
          <cell r="D524" t="str">
            <v>OK</v>
          </cell>
          <cell r="E524">
            <v>42922.060416666667</v>
          </cell>
        </row>
        <row r="525">
          <cell r="B525" t="str">
            <v>776445-00D/000531</v>
          </cell>
          <cell r="C525" t="str">
            <v>776445-00D</v>
          </cell>
          <cell r="D525" t="str">
            <v>OK</v>
          </cell>
          <cell r="E525">
            <v>42922.359722222223</v>
          </cell>
        </row>
        <row r="526">
          <cell r="B526" t="str">
            <v>776445-00D/000527</v>
          </cell>
          <cell r="C526" t="str">
            <v>776445-00D</v>
          </cell>
          <cell r="D526" t="str">
            <v>OK</v>
          </cell>
          <cell r="E526">
            <v>42922.263194444444</v>
          </cell>
        </row>
        <row r="527">
          <cell r="B527" t="str">
            <v>776445-00D/000526</v>
          </cell>
          <cell r="C527" t="str">
            <v>776445-00D</v>
          </cell>
          <cell r="D527" t="str">
            <v>OK</v>
          </cell>
          <cell r="E527">
            <v>42922.261111111111</v>
          </cell>
        </row>
        <row r="528">
          <cell r="B528" t="str">
            <v>776445-00D/000528</v>
          </cell>
          <cell r="C528" t="str">
            <v>776445-00D</v>
          </cell>
          <cell r="D528" t="str">
            <v>OK</v>
          </cell>
          <cell r="E528">
            <v>42922.181944444441</v>
          </cell>
        </row>
        <row r="529">
          <cell r="B529" t="str">
            <v>776445-00D/000530</v>
          </cell>
          <cell r="C529" t="str">
            <v>776445-00D</v>
          </cell>
          <cell r="D529" t="str">
            <v>OK</v>
          </cell>
          <cell r="E529">
            <v>42922.486111111109</v>
          </cell>
        </row>
        <row r="530">
          <cell r="B530" t="str">
            <v>776445-00D/000533</v>
          </cell>
          <cell r="C530" t="str">
            <v>776445-00D</v>
          </cell>
          <cell r="D530" t="str">
            <v>OK</v>
          </cell>
          <cell r="E530">
            <v>42922.552083333336</v>
          </cell>
        </row>
        <row r="531">
          <cell r="B531" t="str">
            <v>776445-00D/000529</v>
          </cell>
          <cell r="C531" t="str">
            <v>776445-00D</v>
          </cell>
          <cell r="D531" t="str">
            <v>OK</v>
          </cell>
          <cell r="E531">
            <v>42922.458333333336</v>
          </cell>
        </row>
        <row r="532">
          <cell r="B532" t="str">
            <v>776445-00D/000536</v>
          </cell>
          <cell r="C532" t="str">
            <v>776445-00D</v>
          </cell>
          <cell r="D532" t="str">
            <v>OK</v>
          </cell>
          <cell r="E532">
            <v>42922.642361111109</v>
          </cell>
        </row>
        <row r="533">
          <cell r="B533" t="str">
            <v>776445-00D/000535</v>
          </cell>
          <cell r="C533" t="str">
            <v>776445-00D</v>
          </cell>
          <cell r="D533" t="str">
            <v>OK</v>
          </cell>
          <cell r="E533">
            <v>42922.834722222222</v>
          </cell>
        </row>
        <row r="534">
          <cell r="B534" t="str">
            <v>776445-00D/000538</v>
          </cell>
          <cell r="C534" t="str">
            <v>776445-00D</v>
          </cell>
          <cell r="D534" t="str">
            <v>OK</v>
          </cell>
          <cell r="E534">
            <v>42922.824999999997</v>
          </cell>
        </row>
        <row r="535">
          <cell r="B535" t="str">
            <v>776445-00D/000532</v>
          </cell>
          <cell r="C535" t="str">
            <v>776445-00D</v>
          </cell>
          <cell r="D535" t="str">
            <v>OK</v>
          </cell>
          <cell r="E535">
            <v>42922.383333333331</v>
          </cell>
        </row>
        <row r="536">
          <cell r="B536" t="str">
            <v>776445-00D/000534</v>
          </cell>
          <cell r="C536" t="str">
            <v>776445-00D</v>
          </cell>
          <cell r="D536" t="str">
            <v>OK</v>
          </cell>
          <cell r="E536">
            <v>42922.62777777778</v>
          </cell>
        </row>
        <row r="537">
          <cell r="B537" t="str">
            <v>776445-00D/000543</v>
          </cell>
          <cell r="C537" t="str">
            <v>776445-00D</v>
          </cell>
          <cell r="D537" t="str">
            <v>OK</v>
          </cell>
          <cell r="E537">
            <v>42923.845833333333</v>
          </cell>
        </row>
        <row r="538">
          <cell r="B538" t="str">
            <v>776445-00D/000544</v>
          </cell>
          <cell r="C538" t="str">
            <v>776445-00D</v>
          </cell>
          <cell r="D538" t="str">
            <v>OK</v>
          </cell>
          <cell r="E538">
            <v>42923.770833333336</v>
          </cell>
        </row>
        <row r="539">
          <cell r="B539" t="str">
            <v>776445-00D/000548</v>
          </cell>
          <cell r="C539" t="str">
            <v>776445-00D</v>
          </cell>
          <cell r="D539" t="str">
            <v>OK</v>
          </cell>
          <cell r="E539">
            <v>42923.71875</v>
          </cell>
        </row>
        <row r="540">
          <cell r="B540" t="str">
            <v>776445-00E/000547</v>
          </cell>
          <cell r="C540" t="str">
            <v>776445-00E</v>
          </cell>
          <cell r="D540" t="str">
            <v>OK</v>
          </cell>
          <cell r="E540">
            <v>42923.696527777778</v>
          </cell>
        </row>
        <row r="541">
          <cell r="B541" t="str">
            <v>776445-00D/000539</v>
          </cell>
          <cell r="C541" t="str">
            <v>776445-00D</v>
          </cell>
          <cell r="D541" t="str">
            <v>OK</v>
          </cell>
          <cell r="E541">
            <v>42923.597222222219</v>
          </cell>
        </row>
        <row r="542">
          <cell r="B542" t="str">
            <v>776445-00D/000546</v>
          </cell>
          <cell r="C542" t="str">
            <v>776445-00D</v>
          </cell>
          <cell r="D542" t="str">
            <v>OK</v>
          </cell>
          <cell r="E542">
            <v>42923.645138888889</v>
          </cell>
        </row>
        <row r="543">
          <cell r="B543" t="str">
            <v>776445-00D/000542</v>
          </cell>
          <cell r="C543" t="str">
            <v>776445-00D</v>
          </cell>
          <cell r="D543" t="str">
            <v>OK</v>
          </cell>
          <cell r="E543">
            <v>42923.552777777775</v>
          </cell>
        </row>
        <row r="544">
          <cell r="B544" t="str">
            <v>776445-00D/000545</v>
          </cell>
          <cell r="C544" t="str">
            <v>776445-00D</v>
          </cell>
          <cell r="D544" t="str">
            <v>OK</v>
          </cell>
          <cell r="E544">
            <v>42923.786111111112</v>
          </cell>
        </row>
        <row r="545">
          <cell r="B545" t="str">
            <v>776445-00D/000540</v>
          </cell>
          <cell r="C545" t="str">
            <v>776445-00D</v>
          </cell>
          <cell r="D545" t="str">
            <v>OK</v>
          </cell>
          <cell r="E545">
            <v>42926.530555555553</v>
          </cell>
        </row>
        <row r="546">
          <cell r="B546" t="str">
            <v>776445-00D/000541</v>
          </cell>
          <cell r="C546" t="str">
            <v>776445-00D</v>
          </cell>
          <cell r="D546" t="str">
            <v>OK</v>
          </cell>
          <cell r="E546">
            <v>42926.522916666669</v>
          </cell>
        </row>
        <row r="547">
          <cell r="B547" t="str">
            <v>776445-00D/000551</v>
          </cell>
          <cell r="C547" t="str">
            <v>776445-00D</v>
          </cell>
          <cell r="D547" t="str">
            <v>OK</v>
          </cell>
          <cell r="E547">
            <v>42926.813194444447</v>
          </cell>
        </row>
        <row r="548">
          <cell r="B548" t="str">
            <v>776445-00D/000550</v>
          </cell>
          <cell r="C548" t="str">
            <v>776445-00D</v>
          </cell>
          <cell r="D548" t="str">
            <v>OK</v>
          </cell>
          <cell r="E548">
            <v>42926.6875</v>
          </cell>
        </row>
        <row r="549">
          <cell r="B549" t="str">
            <v>776445-00D/000549</v>
          </cell>
          <cell r="C549" t="str">
            <v>776445-00D</v>
          </cell>
          <cell r="D549" t="str">
            <v>OK</v>
          </cell>
          <cell r="E549">
            <v>42926.679861111108</v>
          </cell>
        </row>
        <row r="550">
          <cell r="B550" t="str">
            <v>776445-00D/000560</v>
          </cell>
          <cell r="C550" t="str">
            <v>776445-00D</v>
          </cell>
          <cell r="D550" t="str">
            <v>OK</v>
          </cell>
          <cell r="E550">
            <v>42927.63958333333</v>
          </cell>
        </row>
        <row r="551">
          <cell r="B551" t="str">
            <v>776445-00D/000558</v>
          </cell>
          <cell r="C551" t="str">
            <v>776445-00D</v>
          </cell>
          <cell r="D551" t="str">
            <v>OK</v>
          </cell>
          <cell r="E551">
            <v>42927.365277777775</v>
          </cell>
        </row>
        <row r="552">
          <cell r="B552" t="str">
            <v>776445-00D/000500</v>
          </cell>
          <cell r="C552" t="str">
            <v>776445-00D</v>
          </cell>
          <cell r="D552" t="str">
            <v>OK</v>
          </cell>
          <cell r="E552">
            <v>42926.799305555556</v>
          </cell>
        </row>
        <row r="553">
          <cell r="B553" t="str">
            <v>776445-00D/000561</v>
          </cell>
          <cell r="C553" t="str">
            <v>776445-00D</v>
          </cell>
          <cell r="D553" t="str">
            <v>OK</v>
          </cell>
          <cell r="E553">
            <v>42927.686111111114</v>
          </cell>
        </row>
        <row r="554">
          <cell r="B554" t="str">
            <v>776445-00D/000552</v>
          </cell>
          <cell r="C554" t="str">
            <v>776445-00D</v>
          </cell>
          <cell r="D554" t="str">
            <v>OK</v>
          </cell>
          <cell r="E554">
            <v>42927.884722222225</v>
          </cell>
        </row>
        <row r="555">
          <cell r="B555" t="str">
            <v>776445-00D/000563</v>
          </cell>
          <cell r="C555" t="str">
            <v>776445-00D</v>
          </cell>
          <cell r="D555" t="str">
            <v>OK</v>
          </cell>
          <cell r="E555">
            <v>42928.145138888889</v>
          </cell>
        </row>
        <row r="556">
          <cell r="B556" t="str">
            <v>776445-00D/000559</v>
          </cell>
          <cell r="C556" t="str">
            <v>776445-00D</v>
          </cell>
          <cell r="D556" t="str">
            <v>OK</v>
          </cell>
          <cell r="E556">
            <v>42927.409722222219</v>
          </cell>
        </row>
        <row r="557">
          <cell r="B557" t="str">
            <v>776445-00D/000553</v>
          </cell>
          <cell r="C557" t="str">
            <v>776445-00D</v>
          </cell>
          <cell r="D557" t="str">
            <v>OK</v>
          </cell>
          <cell r="E557">
            <v>42927.78125</v>
          </cell>
        </row>
        <row r="558">
          <cell r="B558" t="str">
            <v>776445-00D/000562</v>
          </cell>
          <cell r="C558" t="str">
            <v>776445-00D</v>
          </cell>
          <cell r="D558" t="str">
            <v>OK</v>
          </cell>
          <cell r="E558">
            <v>42927.786111111112</v>
          </cell>
        </row>
        <row r="559">
          <cell r="B559" t="str">
            <v>776445-00D/000564</v>
          </cell>
          <cell r="C559" t="str">
            <v>776445-00D</v>
          </cell>
          <cell r="D559" t="str">
            <v>OK</v>
          </cell>
          <cell r="E559">
            <v>42928.222916666666</v>
          </cell>
        </row>
        <row r="560">
          <cell r="B560" t="str">
            <v>774100-00F/000556</v>
          </cell>
          <cell r="C560" t="str">
            <v>774100-00F</v>
          </cell>
          <cell r="D560" t="str">
            <v>OK</v>
          </cell>
          <cell r="E560">
            <v>42927.404166666667</v>
          </cell>
        </row>
        <row r="561">
          <cell r="B561" t="str">
            <v>774100-00F/000579</v>
          </cell>
          <cell r="C561" t="str">
            <v>774100-00F</v>
          </cell>
          <cell r="D561" t="str">
            <v>OK</v>
          </cell>
          <cell r="E561">
            <v>42929.411111111112</v>
          </cell>
        </row>
        <row r="562">
          <cell r="B562" t="str">
            <v>774100-00F/000575</v>
          </cell>
          <cell r="C562" t="str">
            <v>774100-00F</v>
          </cell>
          <cell r="D562" t="str">
            <v>OK</v>
          </cell>
          <cell r="E562">
            <v>42929.357638888891</v>
          </cell>
        </row>
        <row r="563">
          <cell r="B563" t="str">
            <v>774100-00F/000574</v>
          </cell>
          <cell r="C563" t="str">
            <v>774100-00F</v>
          </cell>
          <cell r="D563" t="str">
            <v>OK</v>
          </cell>
          <cell r="E563">
            <v>42929.52847222222</v>
          </cell>
        </row>
        <row r="564">
          <cell r="B564" t="str">
            <v>774100-00F/000578</v>
          </cell>
          <cell r="C564" t="str">
            <v>774100-00F</v>
          </cell>
          <cell r="D564" t="str">
            <v>OK</v>
          </cell>
          <cell r="E564">
            <v>42929.50277777778</v>
          </cell>
        </row>
        <row r="565">
          <cell r="B565" t="str">
            <v>774100-00F/000569</v>
          </cell>
          <cell r="C565" t="str">
            <v>774100-00F</v>
          </cell>
          <cell r="D565" t="str">
            <v>OK</v>
          </cell>
          <cell r="E565">
            <v>42929.645138888889</v>
          </cell>
        </row>
        <row r="566">
          <cell r="B566" t="str">
            <v>774100-00F/000568</v>
          </cell>
          <cell r="C566" t="str">
            <v>774100-00F</v>
          </cell>
          <cell r="D566" t="str">
            <v>OK</v>
          </cell>
          <cell r="E566">
            <v>42929.849305555559</v>
          </cell>
        </row>
        <row r="567">
          <cell r="B567" t="str">
            <v>774100-00F/000570</v>
          </cell>
          <cell r="C567" t="str">
            <v>774100-00F</v>
          </cell>
          <cell r="D567" t="str">
            <v>OK</v>
          </cell>
          <cell r="E567">
            <v>42929.78402777778</v>
          </cell>
        </row>
        <row r="568">
          <cell r="B568" t="str">
            <v>774100-00F/000567</v>
          </cell>
          <cell r="C568" t="str">
            <v>774100-00F</v>
          </cell>
          <cell r="D568" t="str">
            <v>OK</v>
          </cell>
          <cell r="E568">
            <v>42930.009722222225</v>
          </cell>
        </row>
        <row r="569">
          <cell r="B569" t="str">
            <v>774100-00F/000577</v>
          </cell>
          <cell r="C569" t="str">
            <v>774100-00F</v>
          </cell>
          <cell r="D569" t="str">
            <v>OK</v>
          </cell>
          <cell r="E569">
            <v>42929.684027777781</v>
          </cell>
        </row>
        <row r="570">
          <cell r="B570" t="str">
            <v>774100-00F/000576</v>
          </cell>
          <cell r="C570" t="str">
            <v>774100-00F</v>
          </cell>
          <cell r="D570" t="str">
            <v>OK</v>
          </cell>
          <cell r="E570">
            <v>42929.712500000001</v>
          </cell>
        </row>
        <row r="571">
          <cell r="B571" t="str">
            <v>776445-00D/000571</v>
          </cell>
          <cell r="C571" t="str">
            <v>776445-00D</v>
          </cell>
          <cell r="D571" t="str">
            <v>OK</v>
          </cell>
          <cell r="E571">
            <v>42930.54791666667</v>
          </cell>
        </row>
        <row r="572">
          <cell r="B572" t="str">
            <v>776445-00D/000583</v>
          </cell>
          <cell r="C572" t="str">
            <v>776445-00D</v>
          </cell>
          <cell r="D572" t="str">
            <v>OK</v>
          </cell>
          <cell r="E572">
            <v>42930.551388888889</v>
          </cell>
        </row>
        <row r="573">
          <cell r="B573" t="str">
            <v>776445-00D/000572</v>
          </cell>
          <cell r="C573" t="str">
            <v>776445-00D</v>
          </cell>
          <cell r="D573" t="str">
            <v>OK</v>
          </cell>
          <cell r="E573">
            <v>42930.561111111114</v>
          </cell>
        </row>
        <row r="574">
          <cell r="B574" t="str">
            <v>776445-00D/000591</v>
          </cell>
          <cell r="C574" t="str">
            <v>776445-00D</v>
          </cell>
          <cell r="D574" t="str">
            <v>OK</v>
          </cell>
          <cell r="E574">
            <v>42930.68472222222</v>
          </cell>
        </row>
        <row r="575">
          <cell r="B575" t="str">
            <v>774100-00F/000554</v>
          </cell>
          <cell r="C575" t="str">
            <v>774100-00F</v>
          </cell>
          <cell r="D575" t="str">
            <v>OK</v>
          </cell>
          <cell r="E575">
            <v>42930.103472222225</v>
          </cell>
        </row>
        <row r="576">
          <cell r="B576" t="str">
            <v>776445-00D/000597</v>
          </cell>
          <cell r="C576" t="str">
            <v>776445-00D</v>
          </cell>
          <cell r="D576" t="str">
            <v>OK</v>
          </cell>
          <cell r="E576">
            <v>42931.009027777778</v>
          </cell>
        </row>
        <row r="577">
          <cell r="B577" t="str">
            <v>776445-00D/000590</v>
          </cell>
          <cell r="C577" t="str">
            <v>776445-00D</v>
          </cell>
          <cell r="D577" t="str">
            <v>OK</v>
          </cell>
          <cell r="E577">
            <v>42931.080555555556</v>
          </cell>
        </row>
        <row r="578">
          <cell r="B578" t="str">
            <v>776445-00D/000595</v>
          </cell>
          <cell r="C578" t="str">
            <v>776445-00D</v>
          </cell>
          <cell r="D578" t="str">
            <v>OK</v>
          </cell>
          <cell r="E578">
            <v>42930.833333333336</v>
          </cell>
        </row>
        <row r="579">
          <cell r="B579" t="str">
            <v>776445-00D/000585</v>
          </cell>
          <cell r="C579" t="str">
            <v>776445-00D</v>
          </cell>
          <cell r="D579" t="str">
            <v>OK</v>
          </cell>
          <cell r="E579">
            <v>42930.128472222219</v>
          </cell>
        </row>
        <row r="580">
          <cell r="B580" t="str">
            <v>776445-00D/000592</v>
          </cell>
          <cell r="C580" t="str">
            <v>776445-00D</v>
          </cell>
          <cell r="D580" t="str">
            <v>OK</v>
          </cell>
          <cell r="E580">
            <v>42930.688888888886</v>
          </cell>
        </row>
        <row r="581">
          <cell r="B581" t="str">
            <v>776445-00D/000573</v>
          </cell>
          <cell r="C581" t="str">
            <v>776445-00D</v>
          </cell>
          <cell r="D581" t="str">
            <v>OK</v>
          </cell>
          <cell r="E581">
            <v>42930.611805555556</v>
          </cell>
        </row>
        <row r="582">
          <cell r="B582" t="str">
            <v>776445-00D/000593</v>
          </cell>
          <cell r="C582" t="str">
            <v>776445-00D</v>
          </cell>
          <cell r="D582" t="str">
            <v>OK</v>
          </cell>
          <cell r="E582">
            <v>42930.796527777777</v>
          </cell>
        </row>
        <row r="583">
          <cell r="B583" t="str">
            <v>776445-00E/000604</v>
          </cell>
          <cell r="C583" t="str">
            <v>776445-00E</v>
          </cell>
          <cell r="D583" t="str">
            <v>OK</v>
          </cell>
          <cell r="E583">
            <v>42931.306250000001</v>
          </cell>
        </row>
        <row r="584">
          <cell r="B584" t="str">
            <v>776445-00D/000608</v>
          </cell>
          <cell r="C584" t="str">
            <v>776445-00D</v>
          </cell>
          <cell r="D584" t="str">
            <v>OK</v>
          </cell>
          <cell r="E584">
            <v>42931.84652777778</v>
          </cell>
        </row>
        <row r="585">
          <cell r="B585" t="str">
            <v>776445-00D/000596</v>
          </cell>
          <cell r="C585" t="str">
            <v>776445-00D</v>
          </cell>
          <cell r="D585" t="str">
            <v>OK</v>
          </cell>
          <cell r="E585">
            <v>42931.304861111108</v>
          </cell>
        </row>
        <row r="586">
          <cell r="B586" t="str">
            <v>776445-00D/000605</v>
          </cell>
          <cell r="C586" t="str">
            <v>776445-00D</v>
          </cell>
          <cell r="D586" t="str">
            <v>OK</v>
          </cell>
          <cell r="E586">
            <v>42931.557638888888</v>
          </cell>
        </row>
        <row r="587">
          <cell r="B587" t="str">
            <v>776445-00D/000607</v>
          </cell>
          <cell r="C587" t="str">
            <v>776445-00D</v>
          </cell>
          <cell r="D587" t="str">
            <v>OK</v>
          </cell>
          <cell r="E587">
            <v>42931.703472222223</v>
          </cell>
        </row>
        <row r="588">
          <cell r="B588" t="str">
            <v>776445-00D/000600</v>
          </cell>
          <cell r="C588" t="str">
            <v>776445-00D</v>
          </cell>
          <cell r="D588" t="str">
            <v>OK</v>
          </cell>
          <cell r="E588">
            <v>42931.14166666667</v>
          </cell>
        </row>
        <row r="589">
          <cell r="B589" t="str">
            <v>776445-00D/000606</v>
          </cell>
          <cell r="C589" t="str">
            <v>776445-00D</v>
          </cell>
          <cell r="D589" t="str">
            <v>OK</v>
          </cell>
          <cell r="E589">
            <v>42931.781944444447</v>
          </cell>
        </row>
        <row r="590">
          <cell r="B590" t="str">
            <v>776445-00D/000611</v>
          </cell>
          <cell r="C590" t="str">
            <v>776445-00D</v>
          </cell>
          <cell r="D590" t="str">
            <v>OK</v>
          </cell>
          <cell r="E590">
            <v>42933.117361111108</v>
          </cell>
        </row>
        <row r="591">
          <cell r="B591" t="str">
            <v>776445-00D/000599</v>
          </cell>
          <cell r="C591" t="str">
            <v>776445-00D</v>
          </cell>
          <cell r="D591" t="str">
            <v>OK</v>
          </cell>
          <cell r="E591">
            <v>42932.810416666667</v>
          </cell>
        </row>
        <row r="592">
          <cell r="B592" t="str">
            <v>776445-00D/000537</v>
          </cell>
          <cell r="C592" t="str">
            <v>776445-00D</v>
          </cell>
          <cell r="D592" t="str">
            <v>OK</v>
          </cell>
          <cell r="E592">
            <v>42922.692361111112</v>
          </cell>
        </row>
        <row r="593">
          <cell r="B593" t="str">
            <v>776445-00D/000610</v>
          </cell>
          <cell r="C593" t="str">
            <v>776445-00D</v>
          </cell>
          <cell r="D593" t="str">
            <v>OK</v>
          </cell>
          <cell r="E593">
            <v>42933.018750000003</v>
          </cell>
        </row>
        <row r="594">
          <cell r="B594" t="str">
            <v>776445-00D/000594</v>
          </cell>
          <cell r="C594" t="str">
            <v>776445-00D</v>
          </cell>
          <cell r="D594" t="str">
            <v>OK</v>
          </cell>
          <cell r="E594">
            <v>42931.374305555553</v>
          </cell>
        </row>
        <row r="595">
          <cell r="B595" t="str">
            <v>776445-00D/000614</v>
          </cell>
          <cell r="C595" t="str">
            <v>776445-00D</v>
          </cell>
          <cell r="D595" t="str">
            <v>OK</v>
          </cell>
          <cell r="E595">
            <v>42933.343055555553</v>
          </cell>
        </row>
        <row r="596">
          <cell r="B596" t="str">
            <v>776445-00D/000603</v>
          </cell>
          <cell r="C596" t="str">
            <v>776445-00D</v>
          </cell>
          <cell r="D596" t="str">
            <v>OK</v>
          </cell>
          <cell r="E596">
            <v>42932.461805555555</v>
          </cell>
        </row>
        <row r="597">
          <cell r="B597" t="str">
            <v>776445-00D/000589</v>
          </cell>
          <cell r="C597" t="str">
            <v>776445-00D</v>
          </cell>
          <cell r="D597" t="str">
            <v>OK</v>
          </cell>
          <cell r="E597">
            <v>42930.530555555553</v>
          </cell>
        </row>
        <row r="598">
          <cell r="B598" t="str">
            <v>776445-00D/000587</v>
          </cell>
          <cell r="C598" t="str">
            <v>776445-00D</v>
          </cell>
          <cell r="D598" t="str">
            <v>OK</v>
          </cell>
          <cell r="E598">
            <v>42932.863194444442</v>
          </cell>
        </row>
        <row r="599">
          <cell r="B599" t="str">
            <v>776445-00D/000609</v>
          </cell>
          <cell r="C599" t="str">
            <v>776445-00D</v>
          </cell>
          <cell r="D599" t="str">
            <v>OK</v>
          </cell>
          <cell r="E599">
            <v>42932.369444444441</v>
          </cell>
        </row>
        <row r="600">
          <cell r="B600" t="str">
            <v>776445-00D/000601</v>
          </cell>
          <cell r="C600" t="str">
            <v>776445-00D</v>
          </cell>
          <cell r="D600" t="str">
            <v>OK</v>
          </cell>
          <cell r="E600">
            <v>42933.165972222225</v>
          </cell>
        </row>
        <row r="601">
          <cell r="B601" t="str">
            <v>776445-00D/000581</v>
          </cell>
          <cell r="C601" t="str">
            <v>776445-00D</v>
          </cell>
          <cell r="D601" t="str">
            <v>OK</v>
          </cell>
          <cell r="E601">
            <v>42932.455555555556</v>
          </cell>
        </row>
        <row r="602">
          <cell r="B602" t="str">
            <v>776445-00D/000588</v>
          </cell>
          <cell r="C602" t="str">
            <v>776445-00D</v>
          </cell>
          <cell r="D602" t="str">
            <v>OK</v>
          </cell>
          <cell r="E602">
            <v>42932.917361111111</v>
          </cell>
        </row>
        <row r="603">
          <cell r="B603" t="str">
            <v>776445-00D/000584</v>
          </cell>
          <cell r="C603" t="str">
            <v>776445-00D</v>
          </cell>
          <cell r="D603" t="str">
            <v>OK</v>
          </cell>
          <cell r="E603">
            <v>42933.425000000003</v>
          </cell>
        </row>
        <row r="604">
          <cell r="B604" t="str">
            <v>776445-00D/000615</v>
          </cell>
          <cell r="C604" t="str">
            <v>776445-00D</v>
          </cell>
          <cell r="D604" t="str">
            <v>OK</v>
          </cell>
          <cell r="E604">
            <v>42933.55</v>
          </cell>
        </row>
        <row r="605">
          <cell r="B605" t="str">
            <v>776445-00D/000616</v>
          </cell>
          <cell r="C605" t="str">
            <v>776445-00D</v>
          </cell>
          <cell r="D605" t="str">
            <v>OK</v>
          </cell>
          <cell r="E605">
            <v>42933.629861111112</v>
          </cell>
        </row>
        <row r="606">
          <cell r="B606" t="str">
            <v>776445-00D/000582</v>
          </cell>
          <cell r="C606" t="str">
            <v>776445-00D</v>
          </cell>
          <cell r="D606" t="str">
            <v>OK</v>
          </cell>
          <cell r="E606">
            <v>42932.394444444442</v>
          </cell>
        </row>
        <row r="607">
          <cell r="B607" t="str">
            <v>776445-00D/000602</v>
          </cell>
          <cell r="C607" t="str">
            <v>776445-00D</v>
          </cell>
          <cell r="D607" t="str">
            <v>OK</v>
          </cell>
          <cell r="E607">
            <v>42932.550694444442</v>
          </cell>
        </row>
        <row r="608">
          <cell r="B608" t="str">
            <v>774100-00F/000565</v>
          </cell>
          <cell r="C608" t="str">
            <v>774100-00F</v>
          </cell>
          <cell r="D608" t="str">
            <v>OK</v>
          </cell>
          <cell r="E608">
            <v>42934.000694444447</v>
          </cell>
        </row>
        <row r="609">
          <cell r="B609" t="str">
            <v>774100-00F/000557</v>
          </cell>
          <cell r="C609" t="str">
            <v>774100-00F</v>
          </cell>
          <cell r="D609" t="str">
            <v>OK</v>
          </cell>
          <cell r="E609">
            <v>42934.063888888886</v>
          </cell>
        </row>
        <row r="610">
          <cell r="B610" t="str">
            <v>774100-00F/000555</v>
          </cell>
          <cell r="C610" t="str">
            <v>774100-00F</v>
          </cell>
          <cell r="D610" t="str">
            <v>OK</v>
          </cell>
          <cell r="E610">
            <v>42934.004861111112</v>
          </cell>
        </row>
        <row r="611">
          <cell r="B611" t="str">
            <v>774100-00F/000555</v>
          </cell>
          <cell r="C611" t="str">
            <v>774100-00F</v>
          </cell>
          <cell r="D611" t="str">
            <v>OK</v>
          </cell>
          <cell r="E611">
            <v>42934.004861111112</v>
          </cell>
        </row>
        <row r="612">
          <cell r="B612" t="str">
            <v>776445-00D/000617</v>
          </cell>
          <cell r="C612" t="str">
            <v>776445-00D</v>
          </cell>
          <cell r="D612" t="str">
            <v>OK</v>
          </cell>
          <cell r="E612">
            <v>42933.695138888892</v>
          </cell>
        </row>
        <row r="613">
          <cell r="B613" t="str">
            <v>774100-00F/000623</v>
          </cell>
          <cell r="C613" t="str">
            <v>774100-00F</v>
          </cell>
          <cell r="D613" t="str">
            <v>OK</v>
          </cell>
          <cell r="E613">
            <v>42934.126388888886</v>
          </cell>
        </row>
        <row r="614">
          <cell r="B614" t="str">
            <v>776445-00D/000619</v>
          </cell>
          <cell r="C614" t="str">
            <v>776445-00D</v>
          </cell>
          <cell r="D614" t="str">
            <v>OK</v>
          </cell>
          <cell r="E614">
            <v>42933.847222222219</v>
          </cell>
        </row>
        <row r="615">
          <cell r="B615" t="str">
            <v>774100-00F/000624</v>
          </cell>
          <cell r="C615" t="str">
            <v>774100-00F</v>
          </cell>
          <cell r="D615" t="str">
            <v>OK</v>
          </cell>
          <cell r="E615">
            <v>42934.184027777781</v>
          </cell>
        </row>
        <row r="616">
          <cell r="B616" t="str">
            <v>774100-00F/000566</v>
          </cell>
          <cell r="C616" t="str">
            <v>774100-00F</v>
          </cell>
          <cell r="D616" t="str">
            <v>OK</v>
          </cell>
          <cell r="E616">
            <v>42930.489583333336</v>
          </cell>
        </row>
        <row r="617">
          <cell r="B617" t="str">
            <v>774100-00F/000626</v>
          </cell>
          <cell r="C617" t="str">
            <v>774100-00F</v>
          </cell>
          <cell r="D617" t="str">
            <v>OK</v>
          </cell>
          <cell r="E617">
            <v>42934.563888888886</v>
          </cell>
        </row>
        <row r="618">
          <cell r="B618" t="str">
            <v>774100-00F/000629</v>
          </cell>
          <cell r="C618" t="str">
            <v>774100-00F</v>
          </cell>
          <cell r="D618" t="str">
            <v>OK</v>
          </cell>
          <cell r="E618">
            <v>42934.691666666666</v>
          </cell>
        </row>
        <row r="619">
          <cell r="B619" t="str">
            <v>774100-00F/000627</v>
          </cell>
          <cell r="C619" t="str">
            <v>774100-00F</v>
          </cell>
          <cell r="D619" t="str">
            <v>OK</v>
          </cell>
          <cell r="E619">
            <v>42934.489583333336</v>
          </cell>
        </row>
        <row r="620">
          <cell r="B620" t="str">
            <v>774100-00F/000613</v>
          </cell>
          <cell r="C620" t="str">
            <v>774100-00F</v>
          </cell>
          <cell r="D620" t="str">
            <v>OK</v>
          </cell>
          <cell r="E620">
            <v>42934.04791666667</v>
          </cell>
        </row>
        <row r="621">
          <cell r="B621" t="str">
            <v>776445-00D/000586</v>
          </cell>
          <cell r="C621" t="str">
            <v>776445-00D</v>
          </cell>
          <cell r="D621" t="str">
            <v>OK</v>
          </cell>
          <cell r="E621">
            <v>42930.865277777775</v>
          </cell>
        </row>
        <row r="622">
          <cell r="B622" t="str">
            <v>776445-00D/000618</v>
          </cell>
          <cell r="C622" t="str">
            <v>776445-00D</v>
          </cell>
          <cell r="D622" t="str">
            <v>OK</v>
          </cell>
          <cell r="E622">
            <v>42934.888888888891</v>
          </cell>
        </row>
        <row r="623">
          <cell r="B623" t="str">
            <v>776445-00D/000621</v>
          </cell>
          <cell r="C623" t="str">
            <v>776445-00D</v>
          </cell>
          <cell r="D623" t="str">
            <v>OK</v>
          </cell>
          <cell r="E623">
            <v>42935.05</v>
          </cell>
        </row>
        <row r="624">
          <cell r="B624" t="str">
            <v>776445-00D/000636</v>
          </cell>
          <cell r="C624" t="str">
            <v>776445-00D</v>
          </cell>
          <cell r="D624" t="str">
            <v>OK</v>
          </cell>
          <cell r="E624">
            <v>42935.193749999999</v>
          </cell>
        </row>
        <row r="625">
          <cell r="B625" t="str">
            <v>776445-00D/000632</v>
          </cell>
          <cell r="C625" t="str">
            <v>776445-00D</v>
          </cell>
          <cell r="D625" t="str">
            <v>OK</v>
          </cell>
          <cell r="E625">
            <v>42934.788194444445</v>
          </cell>
        </row>
        <row r="626">
          <cell r="B626" t="str">
            <v>774100-00F/000625</v>
          </cell>
          <cell r="C626" t="str">
            <v>774100-00F</v>
          </cell>
          <cell r="D626" t="str">
            <v>OK</v>
          </cell>
          <cell r="E626">
            <v>42934.493055555555</v>
          </cell>
        </row>
        <row r="627">
          <cell r="B627" t="str">
            <v>774100-00F/000637</v>
          </cell>
          <cell r="C627" t="str">
            <v>774100-00F</v>
          </cell>
          <cell r="D627" t="str">
            <v>OK</v>
          </cell>
          <cell r="E627">
            <v>42935.116666666669</v>
          </cell>
        </row>
        <row r="628">
          <cell r="B628" t="str">
            <v>774100-00F/000631</v>
          </cell>
          <cell r="C628" t="str">
            <v>774100-00F</v>
          </cell>
          <cell r="D628" t="str">
            <v>OK</v>
          </cell>
          <cell r="E628">
            <v>42934.665277777778</v>
          </cell>
        </row>
        <row r="629">
          <cell r="B629" t="str">
            <v>776445-00D/000634</v>
          </cell>
          <cell r="C629" t="str">
            <v>776445-00D</v>
          </cell>
          <cell r="D629" t="str">
            <v>OK</v>
          </cell>
          <cell r="E629">
            <v>42935.155555555553</v>
          </cell>
        </row>
        <row r="630">
          <cell r="B630" t="str">
            <v>776445-00D/000638</v>
          </cell>
          <cell r="C630" t="str">
            <v>776445-00D</v>
          </cell>
          <cell r="D630" t="str">
            <v>OK</v>
          </cell>
          <cell r="E630">
            <v>42935.425694444442</v>
          </cell>
        </row>
        <row r="631">
          <cell r="B631" t="str">
            <v>776445-00D/000639</v>
          </cell>
          <cell r="C631" t="str">
            <v>776445-00D</v>
          </cell>
          <cell r="D631" t="str">
            <v>OK</v>
          </cell>
          <cell r="E631">
            <v>42935.556944444441</v>
          </cell>
        </row>
        <row r="632">
          <cell r="B632" t="str">
            <v>776445-00D/000622</v>
          </cell>
          <cell r="C632" t="str">
            <v>776445-00D</v>
          </cell>
          <cell r="D632" t="str">
            <v>OK</v>
          </cell>
          <cell r="E632">
            <v>42935.529166666667</v>
          </cell>
        </row>
        <row r="633">
          <cell r="B633" t="str">
            <v>774100-00F/000635</v>
          </cell>
          <cell r="C633" t="str">
            <v>774100-00F</v>
          </cell>
          <cell r="D633" t="str">
            <v>OK</v>
          </cell>
          <cell r="E633">
            <v>42935.000694444447</v>
          </cell>
        </row>
        <row r="634">
          <cell r="B634" t="str">
            <v>776445-00D/000641</v>
          </cell>
          <cell r="C634" t="str">
            <v>776445-00D</v>
          </cell>
          <cell r="D634" t="str">
            <v>OK</v>
          </cell>
          <cell r="E634">
            <v>42935.674305555556</v>
          </cell>
        </row>
        <row r="635">
          <cell r="B635" t="str">
            <v>776445-00D/000612</v>
          </cell>
          <cell r="C635" t="str">
            <v>776445-00D</v>
          </cell>
          <cell r="D635" t="str">
            <v>OK</v>
          </cell>
          <cell r="E635">
            <v>42935.305555555555</v>
          </cell>
        </row>
        <row r="636">
          <cell r="B636" t="str">
            <v>774100-00F/000628</v>
          </cell>
          <cell r="C636" t="str">
            <v>774100-00F</v>
          </cell>
          <cell r="D636" t="str">
            <v>OK</v>
          </cell>
          <cell r="E636">
            <v>42935.407638888886</v>
          </cell>
        </row>
        <row r="637">
          <cell r="B637" t="str">
            <v>776445-00D/000620</v>
          </cell>
          <cell r="C637" t="str">
            <v>776445-00D</v>
          </cell>
          <cell r="D637" t="str">
            <v>OK</v>
          </cell>
          <cell r="E637">
            <v>42935.335416666669</v>
          </cell>
        </row>
        <row r="638">
          <cell r="B638" t="str">
            <v>776445-00D/000643</v>
          </cell>
          <cell r="C638" t="str">
            <v>776445-00D</v>
          </cell>
          <cell r="D638" t="str">
            <v>OK</v>
          </cell>
          <cell r="E638">
            <v>42936.025000000001</v>
          </cell>
        </row>
        <row r="639">
          <cell r="B639" t="str">
            <v>776445-00D/000645</v>
          </cell>
          <cell r="C639" t="str">
            <v>776445-00D</v>
          </cell>
          <cell r="D639" t="str">
            <v>OK</v>
          </cell>
          <cell r="E639">
            <v>42935.974999999999</v>
          </cell>
        </row>
        <row r="640">
          <cell r="B640" t="str">
            <v>776445-00D/000640</v>
          </cell>
          <cell r="C640" t="str">
            <v>776445-00D</v>
          </cell>
          <cell r="D640" t="str">
            <v>OK</v>
          </cell>
          <cell r="E640">
            <v>42936.0625</v>
          </cell>
        </row>
        <row r="641">
          <cell r="B641" t="str">
            <v>774100-00F/000649</v>
          </cell>
          <cell r="C641" t="str">
            <v>774100-00F</v>
          </cell>
          <cell r="D641" t="str">
            <v>OK</v>
          </cell>
          <cell r="E641">
            <v>42936.19027777778</v>
          </cell>
        </row>
        <row r="642">
          <cell r="B642" t="str">
            <v>776445-00D/000642</v>
          </cell>
          <cell r="C642" t="str">
            <v>776445-00D</v>
          </cell>
          <cell r="D642" t="str">
            <v>OK</v>
          </cell>
          <cell r="E642">
            <v>42936.010416666664</v>
          </cell>
        </row>
        <row r="643">
          <cell r="B643" t="str">
            <v>774100-00F/000647</v>
          </cell>
          <cell r="C643" t="str">
            <v>774100-00F</v>
          </cell>
          <cell r="D643" t="str">
            <v>OK</v>
          </cell>
          <cell r="E643">
            <v>42936.195138888892</v>
          </cell>
        </row>
        <row r="644">
          <cell r="B644" t="str">
            <v>774100-00F/000653</v>
          </cell>
          <cell r="C644" t="str">
            <v>774100-00F</v>
          </cell>
          <cell r="D644" t="str">
            <v>OK</v>
          </cell>
          <cell r="E644">
            <v>42936.645138888889</v>
          </cell>
        </row>
        <row r="645">
          <cell r="B645" t="str">
            <v>774100-00F/000651</v>
          </cell>
          <cell r="C645" t="str">
            <v>774100-00F</v>
          </cell>
          <cell r="D645" t="str">
            <v>OK</v>
          </cell>
          <cell r="E645">
            <v>42936.490972222222</v>
          </cell>
        </row>
        <row r="646">
          <cell r="B646" t="str">
            <v>774100-00F/000650</v>
          </cell>
          <cell r="C646" t="str">
            <v>774100-00F</v>
          </cell>
          <cell r="D646" t="str">
            <v>OK</v>
          </cell>
          <cell r="E646">
            <v>42936.40625</v>
          </cell>
        </row>
        <row r="647">
          <cell r="B647" t="str">
            <v>774100-00F/000646</v>
          </cell>
          <cell r="C647" t="str">
            <v>774100-00F</v>
          </cell>
          <cell r="D647" t="str">
            <v>OK</v>
          </cell>
          <cell r="E647">
            <v>42936.140972222223</v>
          </cell>
        </row>
        <row r="648">
          <cell r="B648" t="str">
            <v>774100-00F/000648</v>
          </cell>
          <cell r="C648" t="str">
            <v>774100-00F</v>
          </cell>
          <cell r="D648" t="str">
            <v>OK</v>
          </cell>
          <cell r="E648">
            <v>42936.311805555553</v>
          </cell>
        </row>
        <row r="649">
          <cell r="B649" t="str">
            <v>776445-00D/000644</v>
          </cell>
          <cell r="C649" t="str">
            <v>776445-00D</v>
          </cell>
          <cell r="D649" t="str">
            <v>OK</v>
          </cell>
          <cell r="E649">
            <v>42935.86041666667</v>
          </cell>
        </row>
        <row r="650">
          <cell r="B650" t="str">
            <v>774100-00F/000633</v>
          </cell>
          <cell r="C650" t="str">
            <v>774100-00F</v>
          </cell>
          <cell r="D650" t="str">
            <v>OK</v>
          </cell>
          <cell r="E650">
            <v>42934.871527777781</v>
          </cell>
        </row>
        <row r="651">
          <cell r="B651" t="str">
            <v>774100-00F/000652</v>
          </cell>
          <cell r="C651" t="str">
            <v>774100-00F</v>
          </cell>
          <cell r="D651" t="str">
            <v>OK</v>
          </cell>
          <cell r="E651">
            <v>42936.551388888889</v>
          </cell>
        </row>
        <row r="652">
          <cell r="B652" t="str">
            <v>774100-00F/000659</v>
          </cell>
          <cell r="C652" t="str">
            <v>774100-00F</v>
          </cell>
          <cell r="D652" t="str">
            <v>OK</v>
          </cell>
          <cell r="E652">
            <v>42936.974305555559</v>
          </cell>
        </row>
        <row r="653">
          <cell r="B653" t="str">
            <v>774100-00F/000658</v>
          </cell>
          <cell r="C653" t="str">
            <v>774100-00F</v>
          </cell>
          <cell r="D653" t="str">
            <v>OK</v>
          </cell>
          <cell r="E653">
            <v>42936.856944444444</v>
          </cell>
        </row>
        <row r="654">
          <cell r="B654" t="str">
            <v>774100-00F/000654</v>
          </cell>
          <cell r="C654" t="str">
            <v>774100-00F</v>
          </cell>
          <cell r="D654" t="str">
            <v>OK</v>
          </cell>
          <cell r="E654">
            <v>42936.72152777778</v>
          </cell>
        </row>
        <row r="655">
          <cell r="B655" t="str">
            <v>774100-00F/000654</v>
          </cell>
          <cell r="C655" t="str">
            <v>774100-00F</v>
          </cell>
          <cell r="D655" t="str">
            <v>OK</v>
          </cell>
          <cell r="E655">
            <v>42936.72152777778</v>
          </cell>
        </row>
        <row r="656">
          <cell r="B656" t="str">
            <v>774100-00F/000656</v>
          </cell>
          <cell r="C656" t="str">
            <v>774100-00F</v>
          </cell>
          <cell r="D656" t="str">
            <v>OK</v>
          </cell>
          <cell r="E656">
            <v>42936.893055555556</v>
          </cell>
        </row>
        <row r="657">
          <cell r="B657" t="str">
            <v>774100-00F/000655</v>
          </cell>
          <cell r="C657" t="str">
            <v>774100-00F</v>
          </cell>
          <cell r="D657" t="str">
            <v>OK</v>
          </cell>
          <cell r="E657">
            <v>42936.801388888889</v>
          </cell>
        </row>
        <row r="658">
          <cell r="B658" t="str">
            <v>774100-00F/000657</v>
          </cell>
          <cell r="C658" t="str">
            <v>774100-00F</v>
          </cell>
          <cell r="D658" t="str">
            <v>OK</v>
          </cell>
          <cell r="E658">
            <v>42936.831250000003</v>
          </cell>
        </row>
        <row r="659">
          <cell r="B659" t="str">
            <v>774100-00F/000661</v>
          </cell>
          <cell r="C659" t="str">
            <v>774100-00F</v>
          </cell>
          <cell r="D659" t="str">
            <v>OK</v>
          </cell>
          <cell r="E659">
            <v>42937.140972222223</v>
          </cell>
        </row>
        <row r="660">
          <cell r="B660" t="str">
            <v>774100-00F/000662</v>
          </cell>
          <cell r="C660" t="str">
            <v>774100-00F</v>
          </cell>
          <cell r="D660" t="str">
            <v>OK</v>
          </cell>
          <cell r="E660">
            <v>42937.179861111108</v>
          </cell>
        </row>
        <row r="661">
          <cell r="B661" t="str">
            <v>774100-00F/000660</v>
          </cell>
          <cell r="C661" t="str">
            <v>774100-00F</v>
          </cell>
          <cell r="D661" t="str">
            <v>OK</v>
          </cell>
          <cell r="E661">
            <v>42937.053472222222</v>
          </cell>
        </row>
        <row r="662">
          <cell r="B662" t="str">
            <v>774100-00J/000664</v>
          </cell>
          <cell r="C662" t="str">
            <v>774100-00J</v>
          </cell>
          <cell r="D662" t="str">
            <v>OK</v>
          </cell>
          <cell r="E662">
            <v>42937.387499999997</v>
          </cell>
        </row>
        <row r="663">
          <cell r="B663" t="str">
            <v>774100-00F/000663</v>
          </cell>
          <cell r="C663" t="str">
            <v>774100-00F</v>
          </cell>
          <cell r="D663" t="str">
            <v>OK</v>
          </cell>
          <cell r="E663">
            <v>42937.306250000001</v>
          </cell>
        </row>
        <row r="664">
          <cell r="B664" t="str">
            <v>774100-00F/000665</v>
          </cell>
          <cell r="C664" t="str">
            <v>774100-00F</v>
          </cell>
          <cell r="D664" t="str">
            <v>OK</v>
          </cell>
          <cell r="E664">
            <v>42937.438888888886</v>
          </cell>
        </row>
        <row r="665">
          <cell r="B665" t="str">
            <v>774100-00F/000667</v>
          </cell>
          <cell r="C665" t="str">
            <v>774100-00F</v>
          </cell>
          <cell r="D665" t="str">
            <v>OK</v>
          </cell>
          <cell r="E665">
            <v>42937.552083333336</v>
          </cell>
        </row>
        <row r="666">
          <cell r="B666" t="str">
            <v>774100-00F/000668</v>
          </cell>
          <cell r="C666" t="str">
            <v>774100-00F</v>
          </cell>
          <cell r="D666" t="str">
            <v>OK</v>
          </cell>
          <cell r="E666">
            <v>42937.679166666669</v>
          </cell>
        </row>
        <row r="667">
          <cell r="B667" t="str">
            <v>774100-00F/000666</v>
          </cell>
          <cell r="C667" t="str">
            <v>774100-00F</v>
          </cell>
          <cell r="D667" t="str">
            <v>OK</v>
          </cell>
          <cell r="E667">
            <v>42937.545138888891</v>
          </cell>
        </row>
        <row r="668">
          <cell r="B668" t="str">
            <v>774100-00F/000669</v>
          </cell>
          <cell r="C668" t="str">
            <v>774100-00F</v>
          </cell>
          <cell r="D668" t="str">
            <v>OK</v>
          </cell>
          <cell r="E668">
            <v>42937.718055555553</v>
          </cell>
        </row>
        <row r="669">
          <cell r="B669" t="str">
            <v>776445-00E/000683</v>
          </cell>
          <cell r="C669" t="str">
            <v>776445-00E</v>
          </cell>
          <cell r="D669" t="str">
            <v>OK</v>
          </cell>
          <cell r="E669">
            <v>42956.745833333334</v>
          </cell>
        </row>
        <row r="670">
          <cell r="B670" t="str">
            <v>774100-00F/000630</v>
          </cell>
          <cell r="C670" t="str">
            <v>774100-00F</v>
          </cell>
          <cell r="D670" t="str">
            <v>OK</v>
          </cell>
          <cell r="E670">
            <v>42934.570833333331</v>
          </cell>
        </row>
        <row r="671">
          <cell r="B671" t="str">
            <v>776445-00D/000679</v>
          </cell>
          <cell r="C671" t="str">
            <v>776445-00D</v>
          </cell>
          <cell r="D671" t="str">
            <v>OK</v>
          </cell>
          <cell r="E671">
            <v>42956.726388888892</v>
          </cell>
        </row>
        <row r="672">
          <cell r="B672" t="str">
            <v>776445-00D/000682</v>
          </cell>
          <cell r="C672" t="str">
            <v>776445-00D</v>
          </cell>
          <cell r="D672" t="str">
            <v>OK</v>
          </cell>
          <cell r="E672">
            <v>42956.65</v>
          </cell>
        </row>
        <row r="673">
          <cell r="B673" t="str">
            <v>776445-00D/000686</v>
          </cell>
          <cell r="C673" t="str">
            <v>776445-00D</v>
          </cell>
          <cell r="D673" t="str">
            <v>OK</v>
          </cell>
          <cell r="E673">
            <v>42957.007638888892</v>
          </cell>
        </row>
        <row r="674">
          <cell r="B674" t="str">
            <v>776445-00D/000689</v>
          </cell>
          <cell r="C674" t="str">
            <v>776445-00D</v>
          </cell>
          <cell r="D674" t="str">
            <v>OK</v>
          </cell>
          <cell r="E674">
            <v>42957.161805555559</v>
          </cell>
        </row>
        <row r="675">
          <cell r="B675" t="str">
            <v>776445-00D/000684</v>
          </cell>
          <cell r="C675" t="str">
            <v>776445-00D</v>
          </cell>
          <cell r="D675" t="str">
            <v>OK</v>
          </cell>
          <cell r="E675">
            <v>42957.112500000003</v>
          </cell>
        </row>
        <row r="676">
          <cell r="B676" t="str">
            <v>776445-00D/000688</v>
          </cell>
          <cell r="C676" t="str">
            <v>776445-00D</v>
          </cell>
          <cell r="D676" t="str">
            <v>OK</v>
          </cell>
          <cell r="E676">
            <v>42957.361111111109</v>
          </cell>
        </row>
        <row r="677">
          <cell r="B677" t="str">
            <v>776445-00D/000681</v>
          </cell>
          <cell r="C677" t="str">
            <v>776445-00D</v>
          </cell>
          <cell r="D677" t="str">
            <v>OK</v>
          </cell>
          <cell r="E677">
            <v>42956.650694444441</v>
          </cell>
        </row>
        <row r="678">
          <cell r="B678" t="str">
            <v>776445-00D/000687</v>
          </cell>
          <cell r="C678" t="str">
            <v>776445-00D</v>
          </cell>
          <cell r="D678" t="str">
            <v>OK</v>
          </cell>
          <cell r="E678">
            <v>42957.168749999997</v>
          </cell>
        </row>
        <row r="679">
          <cell r="B679" t="str">
            <v>776445-00D/000690</v>
          </cell>
          <cell r="C679" t="str">
            <v>776445-00D</v>
          </cell>
          <cell r="D679" t="str">
            <v>OK</v>
          </cell>
          <cell r="E679">
            <v>42957.4375</v>
          </cell>
        </row>
        <row r="680">
          <cell r="B680" t="str">
            <v>776445-00D/000692</v>
          </cell>
          <cell r="C680" t="str">
            <v>776445-00D</v>
          </cell>
          <cell r="D680" t="str">
            <v>OK</v>
          </cell>
          <cell r="E680">
            <v>42957.669444444444</v>
          </cell>
        </row>
        <row r="681">
          <cell r="B681" t="str">
            <v>776445-00D/000685</v>
          </cell>
          <cell r="C681" t="str">
            <v>776445-00D</v>
          </cell>
          <cell r="D681" t="str">
            <v>OK</v>
          </cell>
          <cell r="E681">
            <v>42957.643750000003</v>
          </cell>
        </row>
        <row r="682">
          <cell r="B682" t="str">
            <v>774100-00F/000677</v>
          </cell>
          <cell r="C682" t="str">
            <v>774100-00F</v>
          </cell>
          <cell r="D682" t="str">
            <v>OK</v>
          </cell>
          <cell r="E682">
            <v>42958.081944444442</v>
          </cell>
        </row>
        <row r="683">
          <cell r="B683" t="str">
            <v>774100-00F/000693</v>
          </cell>
          <cell r="C683" t="str">
            <v>774100-00F</v>
          </cell>
          <cell r="D683" t="str">
            <v>OK</v>
          </cell>
          <cell r="E683">
            <v>42958.055555555555</v>
          </cell>
        </row>
        <row r="684">
          <cell r="B684" t="str">
            <v>774100-00G/000680</v>
          </cell>
          <cell r="C684" t="str">
            <v>774100-00G</v>
          </cell>
          <cell r="D684" t="str">
            <v>OK</v>
          </cell>
          <cell r="E684">
            <v>42957.96875</v>
          </cell>
        </row>
        <row r="685">
          <cell r="B685" t="str">
            <v>774100-00F/000695</v>
          </cell>
          <cell r="C685" t="str">
            <v>774100-00F</v>
          </cell>
          <cell r="D685" t="str">
            <v>OK</v>
          </cell>
          <cell r="E685">
            <v>42958.035416666666</v>
          </cell>
        </row>
        <row r="686">
          <cell r="B686" t="str">
            <v>774100-00F/000676</v>
          </cell>
          <cell r="C686" t="str">
            <v>774100-00F</v>
          </cell>
          <cell r="D686" t="str">
            <v>OK</v>
          </cell>
          <cell r="E686">
            <v>42958.134027777778</v>
          </cell>
        </row>
        <row r="687">
          <cell r="B687" t="str">
            <v>774100-00F/000676</v>
          </cell>
          <cell r="C687" t="str">
            <v>774100-00F</v>
          </cell>
          <cell r="D687" t="str">
            <v>OK</v>
          </cell>
          <cell r="E687">
            <v>42958.134027777778</v>
          </cell>
        </row>
        <row r="688">
          <cell r="B688" t="str">
            <v>776445-00D/000698</v>
          </cell>
          <cell r="C688" t="str">
            <v>776445-00D</v>
          </cell>
          <cell r="D688" t="str">
            <v>OK</v>
          </cell>
          <cell r="E688">
            <v>42958.36041666667</v>
          </cell>
        </row>
        <row r="689">
          <cell r="B689" t="str">
            <v>776445-00D/000691</v>
          </cell>
          <cell r="C689" t="str">
            <v>776445-00D</v>
          </cell>
          <cell r="D689" t="str">
            <v>OK</v>
          </cell>
          <cell r="E689">
            <v>42957.560416666667</v>
          </cell>
        </row>
        <row r="690">
          <cell r="B690" t="str">
            <v>774100-00F/000696</v>
          </cell>
          <cell r="C690" t="str">
            <v>774100-00F</v>
          </cell>
          <cell r="D690" t="str">
            <v>OK</v>
          </cell>
          <cell r="E690">
            <v>42958.45208333333</v>
          </cell>
        </row>
        <row r="691">
          <cell r="B691" t="str">
            <v>774100-00F/000678</v>
          </cell>
          <cell r="C691" t="str">
            <v>774100-00F</v>
          </cell>
          <cell r="D691" t="str">
            <v>OK</v>
          </cell>
          <cell r="E691">
            <v>42958.071527777778</v>
          </cell>
        </row>
        <row r="692">
          <cell r="B692" t="str">
            <v>776445-00D/000670</v>
          </cell>
          <cell r="C692" t="str">
            <v>776445-00D</v>
          </cell>
          <cell r="D692" t="str">
            <v>OK</v>
          </cell>
          <cell r="E692">
            <v>42954.825694444444</v>
          </cell>
        </row>
        <row r="693">
          <cell r="B693" t="str">
            <v>774100-00F/000694</v>
          </cell>
          <cell r="C693" t="str">
            <v>774100-00F</v>
          </cell>
          <cell r="D693" t="str">
            <v>OK</v>
          </cell>
          <cell r="E693">
            <v>42958.068749999999</v>
          </cell>
        </row>
        <row r="694">
          <cell r="B694" t="str">
            <v>774100-00F/000701</v>
          </cell>
          <cell r="C694" t="str">
            <v>774100-00F</v>
          </cell>
          <cell r="D694" t="str">
            <v>OK</v>
          </cell>
          <cell r="E694">
            <v>42958.661111111112</v>
          </cell>
        </row>
        <row r="695">
          <cell r="B695" t="str">
            <v>774100-00F/000702</v>
          </cell>
          <cell r="C695" t="str">
            <v>774100-00F</v>
          </cell>
          <cell r="D695" t="str">
            <v>OK</v>
          </cell>
          <cell r="E695">
            <v>42958.722222222219</v>
          </cell>
        </row>
        <row r="696">
          <cell r="B696" t="str">
            <v>774100-00F/000674</v>
          </cell>
          <cell r="C696" t="str">
            <v>774100-00F</v>
          </cell>
          <cell r="D696" t="str">
            <v>OK</v>
          </cell>
          <cell r="E696">
            <v>42961.040277777778</v>
          </cell>
        </row>
        <row r="697">
          <cell r="B697" t="str">
            <v>774100-00F/000711</v>
          </cell>
          <cell r="C697" t="str">
            <v>774100-00F</v>
          </cell>
          <cell r="D697" t="str">
            <v>OK</v>
          </cell>
          <cell r="E697">
            <v>42962.029861111114</v>
          </cell>
        </row>
        <row r="698">
          <cell r="B698" t="str">
            <v>774100-00F/000672</v>
          </cell>
          <cell r="C698" t="str">
            <v>774100-00F</v>
          </cell>
          <cell r="D698" t="str">
            <v>OK</v>
          </cell>
          <cell r="E698">
            <v>42961.851388888892</v>
          </cell>
        </row>
        <row r="699">
          <cell r="B699" t="str">
            <v>774100-00F/000708</v>
          </cell>
          <cell r="C699" t="str">
            <v>774100-00F</v>
          </cell>
          <cell r="D699" t="str">
            <v>OK</v>
          </cell>
          <cell r="E699">
            <v>42961.781944444447</v>
          </cell>
        </row>
        <row r="700">
          <cell r="B700" t="str">
            <v>774100-00F/000673</v>
          </cell>
          <cell r="C700" t="str">
            <v>774100-00F</v>
          </cell>
          <cell r="D700" t="str">
            <v>OK</v>
          </cell>
          <cell r="E700">
            <v>42962.170138888891</v>
          </cell>
        </row>
        <row r="701">
          <cell r="B701" t="str">
            <v>774100-00F/000710</v>
          </cell>
          <cell r="C701" t="str">
            <v>774100-00F</v>
          </cell>
          <cell r="D701" t="str">
            <v>OK</v>
          </cell>
          <cell r="E701">
            <v>42961.836805555555</v>
          </cell>
        </row>
        <row r="702">
          <cell r="B702" t="str">
            <v>774100-00F/000712</v>
          </cell>
          <cell r="C702" t="str">
            <v>774100-00F</v>
          </cell>
          <cell r="D702" t="str">
            <v>OK</v>
          </cell>
          <cell r="E702">
            <v>42962.045138888891</v>
          </cell>
        </row>
        <row r="703">
          <cell r="B703" t="str">
            <v>774100-00F/000704</v>
          </cell>
          <cell r="C703" t="str">
            <v>774100-00F</v>
          </cell>
          <cell r="D703" t="str">
            <v>OK</v>
          </cell>
          <cell r="E703">
            <v>42961.119444444441</v>
          </cell>
        </row>
        <row r="704">
          <cell r="B704" t="str">
            <v>774100-00F/000705</v>
          </cell>
          <cell r="C704" t="str">
            <v>774100-00F</v>
          </cell>
          <cell r="D704" t="str">
            <v>OK</v>
          </cell>
          <cell r="E704">
            <v>42961.193749999999</v>
          </cell>
        </row>
        <row r="705">
          <cell r="B705" t="str">
            <v>774100-00G/000671</v>
          </cell>
          <cell r="C705" t="str">
            <v>774100-00G</v>
          </cell>
          <cell r="D705" t="str">
            <v>OK</v>
          </cell>
          <cell r="E705">
            <v>42955.029861111114</v>
          </cell>
        </row>
        <row r="706">
          <cell r="B706" t="str">
            <v>776445-00D/000714</v>
          </cell>
          <cell r="C706" t="str">
            <v>776445-00D</v>
          </cell>
          <cell r="D706" t="str">
            <v>OK</v>
          </cell>
          <cell r="E706">
            <v>42962.490277777775</v>
          </cell>
        </row>
        <row r="707">
          <cell r="B707" t="str">
            <v>774100-00F/000716</v>
          </cell>
          <cell r="C707" t="str">
            <v>774100-00F</v>
          </cell>
          <cell r="D707" t="str">
            <v>OK</v>
          </cell>
          <cell r="E707">
            <v>42962.836111111108</v>
          </cell>
        </row>
        <row r="708">
          <cell r="B708" t="str">
            <v>774100-00J/000675</v>
          </cell>
          <cell r="C708" t="str">
            <v>774100-00J</v>
          </cell>
          <cell r="D708" t="str">
            <v>OK</v>
          </cell>
          <cell r="E708">
            <v>42962.188194444447</v>
          </cell>
        </row>
        <row r="709">
          <cell r="B709" t="str">
            <v>776445-00D/000721</v>
          </cell>
          <cell r="C709" t="str">
            <v>776445-00D</v>
          </cell>
          <cell r="D709" t="str">
            <v>OK</v>
          </cell>
          <cell r="E709">
            <v>42963.029166666667</v>
          </cell>
        </row>
        <row r="710">
          <cell r="B710" t="str">
            <v>774100-00F/000707</v>
          </cell>
          <cell r="C710" t="str">
            <v>774100-00F</v>
          </cell>
          <cell r="D710" t="str">
            <v>OK</v>
          </cell>
          <cell r="E710">
            <v>42961.854861111111</v>
          </cell>
        </row>
        <row r="711">
          <cell r="B711" t="str">
            <v>776445-00D/000720</v>
          </cell>
          <cell r="C711" t="str">
            <v>776445-00D</v>
          </cell>
          <cell r="D711" t="str">
            <v>OK</v>
          </cell>
          <cell r="E711">
            <v>42963.115972222222</v>
          </cell>
        </row>
        <row r="712">
          <cell r="B712" t="str">
            <v>776445-00D/000699</v>
          </cell>
          <cell r="C712" t="str">
            <v>776445-00D</v>
          </cell>
          <cell r="D712" t="str">
            <v>OK</v>
          </cell>
          <cell r="E712">
            <v>42962.638888888891</v>
          </cell>
        </row>
        <row r="713">
          <cell r="B713" t="str">
            <v>776445-00E/000715</v>
          </cell>
          <cell r="C713" t="str">
            <v>776445-00E</v>
          </cell>
          <cell r="D713" t="str">
            <v>OK</v>
          </cell>
          <cell r="E713">
            <v>42962.373611111114</v>
          </cell>
        </row>
        <row r="714">
          <cell r="B714" t="str">
            <v>776445-00D/000718</v>
          </cell>
          <cell r="C714" t="str">
            <v>776445-00D</v>
          </cell>
          <cell r="D714" t="str">
            <v>OK</v>
          </cell>
          <cell r="E714">
            <v>42962.659722222219</v>
          </cell>
        </row>
        <row r="715">
          <cell r="B715" t="str">
            <v>774100-00J/000719</v>
          </cell>
          <cell r="C715" t="str">
            <v>774100-00J</v>
          </cell>
          <cell r="D715" t="str">
            <v>OK</v>
          </cell>
          <cell r="E715">
            <v>42962.974305555559</v>
          </cell>
        </row>
        <row r="716">
          <cell r="B716" t="str">
            <v>774100-00F/000709</v>
          </cell>
          <cell r="C716" t="str">
            <v>774100-00F</v>
          </cell>
          <cell r="D716" t="str">
            <v>OK</v>
          </cell>
          <cell r="E716">
            <v>42961.7</v>
          </cell>
        </row>
        <row r="717">
          <cell r="B717" t="str">
            <v>776445-00D/000725</v>
          </cell>
          <cell r="C717" t="str">
            <v>776445-00D</v>
          </cell>
          <cell r="D717" t="str">
            <v>OK</v>
          </cell>
          <cell r="E717">
            <v>42963.675694444442</v>
          </cell>
        </row>
        <row r="718">
          <cell r="B718" t="str">
            <v>776445-00D/000724</v>
          </cell>
          <cell r="C718" t="str">
            <v>776445-00D</v>
          </cell>
          <cell r="D718" t="str">
            <v>OK</v>
          </cell>
          <cell r="E718">
            <v>42963.556944444441</v>
          </cell>
        </row>
        <row r="719">
          <cell r="B719" t="str">
            <v>776445-00D/000722</v>
          </cell>
          <cell r="C719" t="str">
            <v>776445-00D</v>
          </cell>
          <cell r="D719" t="str">
            <v>OK</v>
          </cell>
          <cell r="E719">
            <v>42963.418055555558</v>
          </cell>
        </row>
        <row r="720">
          <cell r="B720" t="str">
            <v>776445-00D/000727</v>
          </cell>
          <cell r="C720" t="str">
            <v>776445-00D</v>
          </cell>
          <cell r="D720" t="str">
            <v>OK</v>
          </cell>
          <cell r="E720">
            <v>42963.695833333331</v>
          </cell>
        </row>
        <row r="721">
          <cell r="B721" t="str">
            <v>774100-00F/000717</v>
          </cell>
          <cell r="C721" t="str">
            <v>774100-00F</v>
          </cell>
          <cell r="D721" t="str">
            <v>OK</v>
          </cell>
          <cell r="E721">
            <v>42962.725694444445</v>
          </cell>
        </row>
        <row r="722">
          <cell r="B722" t="str">
            <v>776445-00D/000723</v>
          </cell>
          <cell r="C722" t="str">
            <v>776445-00D</v>
          </cell>
          <cell r="D722" t="str">
            <v>OK</v>
          </cell>
          <cell r="E722">
            <v>42963.352083333331</v>
          </cell>
        </row>
        <row r="723">
          <cell r="B723" t="str">
            <v>776445-00D/000731</v>
          </cell>
          <cell r="C723" t="str">
            <v>776445-00D</v>
          </cell>
          <cell r="D723" t="str">
            <v>OK</v>
          </cell>
          <cell r="E723">
            <v>42964.080555555556</v>
          </cell>
        </row>
        <row r="724">
          <cell r="B724" t="str">
            <v>776445-00D/000729</v>
          </cell>
          <cell r="C724" t="str">
            <v>776445-00D</v>
          </cell>
          <cell r="D724" t="str">
            <v>OK</v>
          </cell>
          <cell r="E724">
            <v>42963.951388888891</v>
          </cell>
        </row>
        <row r="725">
          <cell r="B725" t="str">
            <v>776445-00D/000733</v>
          </cell>
          <cell r="C725" t="str">
            <v>776445-00D</v>
          </cell>
          <cell r="D725" t="str">
            <v>OK</v>
          </cell>
          <cell r="E725">
            <v>42964.395138888889</v>
          </cell>
        </row>
        <row r="726">
          <cell r="B726" t="str">
            <v>776445-00D/000728</v>
          </cell>
          <cell r="C726" t="str">
            <v>776445-00D</v>
          </cell>
          <cell r="D726" t="str">
            <v>OK</v>
          </cell>
          <cell r="E726">
            <v>42963.803472222222</v>
          </cell>
        </row>
        <row r="727">
          <cell r="B727" t="str">
            <v>776445-00D/000730</v>
          </cell>
          <cell r="C727" t="str">
            <v>776445-00D</v>
          </cell>
          <cell r="D727" t="str">
            <v>OK</v>
          </cell>
          <cell r="E727">
            <v>42964.021527777775</v>
          </cell>
        </row>
        <row r="728">
          <cell r="B728" t="str">
            <v>776445-00D/000732</v>
          </cell>
          <cell r="C728" t="str">
            <v>776445-00D</v>
          </cell>
          <cell r="D728" t="str">
            <v>OK</v>
          </cell>
          <cell r="E728">
            <v>42964.166666666664</v>
          </cell>
        </row>
        <row r="729">
          <cell r="B729" t="str">
            <v>776445-00D/000734</v>
          </cell>
          <cell r="C729" t="str">
            <v>776445-00D</v>
          </cell>
          <cell r="D729" t="str">
            <v>OK</v>
          </cell>
          <cell r="E729">
            <v>42964.332638888889</v>
          </cell>
        </row>
        <row r="730">
          <cell r="B730" t="str">
            <v>776445-00D/000736</v>
          </cell>
          <cell r="C730" t="str">
            <v>776445-00D</v>
          </cell>
          <cell r="D730" t="str">
            <v>OK</v>
          </cell>
          <cell r="E730">
            <v>42964.720833333333</v>
          </cell>
        </row>
        <row r="731">
          <cell r="B731" t="str">
            <v>774100-00F/000735</v>
          </cell>
          <cell r="C731" t="str">
            <v>774100-00F</v>
          </cell>
          <cell r="D731" t="str">
            <v>OK</v>
          </cell>
          <cell r="E731">
            <v>42964.530555555553</v>
          </cell>
        </row>
        <row r="732">
          <cell r="B732" t="str">
            <v>776445-00D/000741</v>
          </cell>
          <cell r="C732" t="str">
            <v>776445-00D</v>
          </cell>
          <cell r="D732" t="str">
            <v>OK</v>
          </cell>
          <cell r="E732">
            <v>42965.151388888888</v>
          </cell>
        </row>
        <row r="733">
          <cell r="B733" t="str">
            <v>776445-00D/000737</v>
          </cell>
          <cell r="C733" t="str">
            <v>776445-00D</v>
          </cell>
          <cell r="D733" t="str">
            <v>OK</v>
          </cell>
          <cell r="E733">
            <v>42964.800694444442</v>
          </cell>
        </row>
        <row r="734">
          <cell r="B734" t="str">
            <v>774100-00F/000703</v>
          </cell>
          <cell r="C734" t="str">
            <v>774100-00F</v>
          </cell>
          <cell r="D734" t="str">
            <v>OK</v>
          </cell>
          <cell r="E734">
            <v>42961.006249999999</v>
          </cell>
        </row>
        <row r="735">
          <cell r="B735" t="str">
            <v>774100-00F/000738</v>
          </cell>
          <cell r="C735" t="str">
            <v>774100-00F</v>
          </cell>
          <cell r="D735" t="str">
            <v>OK</v>
          </cell>
          <cell r="E735">
            <v>42964.886111111111</v>
          </cell>
        </row>
        <row r="736">
          <cell r="B736" t="str">
            <v>774100-00F/000739</v>
          </cell>
          <cell r="C736" t="str">
            <v>774100-00F</v>
          </cell>
          <cell r="D736" t="str">
            <v>OK</v>
          </cell>
          <cell r="E736">
            <v>42965.013888888891</v>
          </cell>
        </row>
        <row r="737">
          <cell r="B737" t="str">
            <v>776445-00D/000740</v>
          </cell>
          <cell r="C737" t="str">
            <v>776445-00D</v>
          </cell>
          <cell r="D737" t="str">
            <v>OK</v>
          </cell>
          <cell r="E737">
            <v>42965.068055555559</v>
          </cell>
        </row>
        <row r="738">
          <cell r="B738" t="str">
            <v>776445-00D/000726</v>
          </cell>
          <cell r="C738" t="str">
            <v>776445-00D</v>
          </cell>
          <cell r="D738" t="str">
            <v>OK</v>
          </cell>
          <cell r="E738">
            <v>42963.631249999999</v>
          </cell>
        </row>
        <row r="739">
          <cell r="B739" t="str">
            <v>776445-00D/000742</v>
          </cell>
          <cell r="C739" t="str">
            <v>776445-00D</v>
          </cell>
          <cell r="D739" t="str">
            <v>OK</v>
          </cell>
          <cell r="E739">
            <v>42965.522916666669</v>
          </cell>
        </row>
        <row r="740">
          <cell r="B740" t="str">
            <v>776445-00D/000744</v>
          </cell>
          <cell r="C740" t="str">
            <v>776445-00D</v>
          </cell>
          <cell r="D740" t="str">
            <v>OK</v>
          </cell>
          <cell r="E740">
            <v>42965.634027777778</v>
          </cell>
        </row>
        <row r="741">
          <cell r="B741" t="str">
            <v>776445-00D/000743</v>
          </cell>
          <cell r="C741" t="str">
            <v>776445-00D</v>
          </cell>
          <cell r="D741" t="str">
            <v>OK</v>
          </cell>
          <cell r="E741">
            <v>42969.426388888889</v>
          </cell>
        </row>
        <row r="742">
          <cell r="B742" t="str">
            <v>776445-00E/000748</v>
          </cell>
          <cell r="C742" t="str">
            <v>776445-00E</v>
          </cell>
          <cell r="D742" t="str">
            <v>OK</v>
          </cell>
          <cell r="E742">
            <v>42970.504861111112</v>
          </cell>
        </row>
        <row r="743">
          <cell r="B743" t="str">
            <v>776445-00E/000747</v>
          </cell>
          <cell r="C743" t="str">
            <v>776445-00E</v>
          </cell>
          <cell r="D743" t="str">
            <v>OK</v>
          </cell>
          <cell r="E743">
            <v>42970.352083333331</v>
          </cell>
        </row>
        <row r="744">
          <cell r="B744" t="str">
            <v>776445-00D/000745</v>
          </cell>
          <cell r="C744" t="str">
            <v>776445-00D</v>
          </cell>
          <cell r="D744" t="str">
            <v>OK</v>
          </cell>
          <cell r="E744">
            <v>42975.404861111114</v>
          </cell>
        </row>
        <row r="745">
          <cell r="B745" t="str">
            <v>776445-00D/000751</v>
          </cell>
          <cell r="C745" t="str">
            <v>776445-00D</v>
          </cell>
          <cell r="D745" t="str">
            <v>OK</v>
          </cell>
          <cell r="E745">
            <v>42975.809027777781</v>
          </cell>
        </row>
        <row r="746">
          <cell r="B746" t="str">
            <v>776445-00D/000750</v>
          </cell>
          <cell r="C746" t="str">
            <v>776445-00D</v>
          </cell>
          <cell r="D746" t="str">
            <v>OK</v>
          </cell>
          <cell r="E746">
            <v>42975.635416666664</v>
          </cell>
        </row>
        <row r="747">
          <cell r="B747" t="str">
            <v>776445-00D/000752</v>
          </cell>
          <cell r="C747" t="str">
            <v>776445-00D</v>
          </cell>
          <cell r="D747" t="str">
            <v>OK</v>
          </cell>
          <cell r="E747">
            <v>42976.660416666666</v>
          </cell>
        </row>
        <row r="748">
          <cell r="B748" t="str">
            <v>776445-00D/000753</v>
          </cell>
          <cell r="C748" t="str">
            <v>776445-00D</v>
          </cell>
          <cell r="D748" t="str">
            <v>OK</v>
          </cell>
          <cell r="E748">
            <v>42976.727777777778</v>
          </cell>
        </row>
        <row r="749">
          <cell r="B749" t="str">
            <v>776445-00D/000757</v>
          </cell>
          <cell r="C749" t="str">
            <v>776445-00D</v>
          </cell>
          <cell r="D749" t="str">
            <v>OK</v>
          </cell>
          <cell r="E749">
            <v>42978.376388888886</v>
          </cell>
        </row>
        <row r="750">
          <cell r="B750" t="str">
            <v>776445-00D/000756</v>
          </cell>
          <cell r="C750" t="str">
            <v>776445-00D</v>
          </cell>
          <cell r="D750" t="str">
            <v>OK</v>
          </cell>
          <cell r="E750">
            <v>42977.822222222225</v>
          </cell>
        </row>
        <row r="751">
          <cell r="B751" t="str">
            <v>776445-00D/000755</v>
          </cell>
          <cell r="C751" t="str">
            <v>776445-00D</v>
          </cell>
          <cell r="D751" t="str">
            <v>OK</v>
          </cell>
          <cell r="E751">
            <v>42977.70416666667</v>
          </cell>
        </row>
        <row r="752">
          <cell r="B752" t="str">
            <v>776445-00D/000758</v>
          </cell>
          <cell r="C752" t="str">
            <v>776445-00D</v>
          </cell>
          <cell r="D752" t="str">
            <v>OK</v>
          </cell>
          <cell r="E752">
            <v>42978.697222222225</v>
          </cell>
        </row>
        <row r="753">
          <cell r="B753" t="str">
            <v>774100-00F/000700</v>
          </cell>
          <cell r="C753" t="str">
            <v>774100-00F</v>
          </cell>
          <cell r="D753" t="str">
            <v>OK</v>
          </cell>
          <cell r="E753">
            <v>42958.545138888891</v>
          </cell>
        </row>
        <row r="754">
          <cell r="B754" t="str">
            <v>774100-00F/000749</v>
          </cell>
          <cell r="C754" t="str">
            <v>774100-00F</v>
          </cell>
          <cell r="D754" t="str">
            <v>OK</v>
          </cell>
          <cell r="E754">
            <v>42972.413888888892</v>
          </cell>
        </row>
        <row r="755">
          <cell r="B755" t="str">
            <v>776445-00D/000760</v>
          </cell>
          <cell r="C755" t="str">
            <v>776445-00D</v>
          </cell>
          <cell r="D755" t="str">
            <v>OK</v>
          </cell>
          <cell r="E755">
            <v>42978.817361111112</v>
          </cell>
        </row>
        <row r="756">
          <cell r="B756" t="str">
            <v>774100-00F/000746</v>
          </cell>
          <cell r="C756" t="str">
            <v>774100-00F</v>
          </cell>
          <cell r="D756" t="str">
            <v>OK</v>
          </cell>
          <cell r="E756">
            <v>42968.51666666667</v>
          </cell>
        </row>
        <row r="757">
          <cell r="B757" t="str">
            <v>776445-00D/000763</v>
          </cell>
          <cell r="C757" t="str">
            <v>776445-00D</v>
          </cell>
          <cell r="D757" t="str">
            <v>OK</v>
          </cell>
          <cell r="E757">
            <v>42984.782638888886</v>
          </cell>
        </row>
        <row r="758">
          <cell r="B758" t="str">
            <v>776445-00D/000761</v>
          </cell>
          <cell r="C758" t="str">
            <v>776445-00D</v>
          </cell>
          <cell r="D758" t="str">
            <v>OK</v>
          </cell>
          <cell r="E758">
            <v>42984.554861111108</v>
          </cell>
        </row>
        <row r="759">
          <cell r="B759" t="str">
            <v>776445-00D/000762</v>
          </cell>
          <cell r="C759" t="str">
            <v>776445-00D</v>
          </cell>
          <cell r="D759" t="str">
            <v>OK</v>
          </cell>
          <cell r="E759">
            <v>42984.711111111108</v>
          </cell>
        </row>
        <row r="760">
          <cell r="B760" t="str">
            <v>776445-00D/000766</v>
          </cell>
          <cell r="C760" t="str">
            <v>776445-00D</v>
          </cell>
          <cell r="D760" t="str">
            <v>OK</v>
          </cell>
          <cell r="E760">
            <v>42986.34652777778</v>
          </cell>
        </row>
        <row r="761">
          <cell r="B761" t="str">
            <v>776445-00D/000765</v>
          </cell>
          <cell r="C761" t="str">
            <v>776445-00D</v>
          </cell>
          <cell r="D761" t="str">
            <v>OK</v>
          </cell>
          <cell r="E761">
            <v>42985.443055555559</v>
          </cell>
        </row>
        <row r="762">
          <cell r="B762" t="str">
            <v>776445-00D/000771</v>
          </cell>
          <cell r="C762" t="str">
            <v>776445-00D</v>
          </cell>
          <cell r="D762" t="str">
            <v>OK</v>
          </cell>
          <cell r="E762">
            <v>42989.292361111111</v>
          </cell>
        </row>
        <row r="763">
          <cell r="B763" t="str">
            <v>776445-00D/000772</v>
          </cell>
          <cell r="C763" t="str">
            <v>776445-00D</v>
          </cell>
          <cell r="D763" t="str">
            <v>OK</v>
          </cell>
          <cell r="E763">
            <v>42990.299305555556</v>
          </cell>
        </row>
        <row r="764">
          <cell r="B764" t="str">
            <v>776445-00D/000768</v>
          </cell>
          <cell r="C764" t="str">
            <v>776445-00D</v>
          </cell>
          <cell r="D764" t="str">
            <v>OK</v>
          </cell>
          <cell r="E764">
            <v>42989.356249999997</v>
          </cell>
        </row>
        <row r="765">
          <cell r="B765" t="str">
            <v>776445-00E/000775</v>
          </cell>
          <cell r="C765" t="str">
            <v>776445-00E</v>
          </cell>
          <cell r="D765" t="str">
            <v>OK</v>
          </cell>
          <cell r="E765">
            <v>42993.268750000003</v>
          </cell>
        </row>
        <row r="766">
          <cell r="B766" t="str">
            <v>776445-00E/000754</v>
          </cell>
          <cell r="C766" t="str">
            <v>776445-00E</v>
          </cell>
          <cell r="D766" t="str">
            <v>OK</v>
          </cell>
          <cell r="E766">
            <v>42977.304166666669</v>
          </cell>
        </row>
        <row r="767">
          <cell r="B767" t="str">
            <v>776445-00E/000782</v>
          </cell>
          <cell r="C767" t="str">
            <v>776445-00E</v>
          </cell>
          <cell r="D767" t="str">
            <v>OK</v>
          </cell>
          <cell r="E767">
            <v>43004.45</v>
          </cell>
        </row>
        <row r="768">
          <cell r="B768" t="str">
            <v>774100-00J/000779</v>
          </cell>
          <cell r="C768" t="str">
            <v>774100-00J</v>
          </cell>
          <cell r="D768" t="str">
            <v>OK</v>
          </cell>
          <cell r="E768">
            <v>43003.709722222222</v>
          </cell>
        </row>
        <row r="769">
          <cell r="B769" t="str">
            <v>776445-00E/000780</v>
          </cell>
          <cell r="C769" t="str">
            <v>776445-00E</v>
          </cell>
          <cell r="D769" t="str">
            <v>OK</v>
          </cell>
          <cell r="E769">
            <v>43004.629861111112</v>
          </cell>
        </row>
        <row r="770">
          <cell r="B770" t="str">
            <v>776445-00H/000786</v>
          </cell>
          <cell r="C770" t="str">
            <v>776445-00H</v>
          </cell>
          <cell r="D770" t="str">
            <v>OK</v>
          </cell>
          <cell r="E770">
            <v>43004.969444444447</v>
          </cell>
        </row>
        <row r="771">
          <cell r="B771" t="str">
            <v>776445-00E/000781</v>
          </cell>
          <cell r="C771" t="str">
            <v>776445-00E</v>
          </cell>
          <cell r="D771" t="str">
            <v>OK</v>
          </cell>
          <cell r="E771">
            <v>43004.386111111111</v>
          </cell>
        </row>
        <row r="772">
          <cell r="B772" t="str">
            <v>776445-00E/000773</v>
          </cell>
          <cell r="C772" t="str">
            <v>776445-00E</v>
          </cell>
          <cell r="D772" t="str">
            <v>OK</v>
          </cell>
          <cell r="E772">
            <v>42991.448611111111</v>
          </cell>
        </row>
        <row r="773">
          <cell r="B773" t="str">
            <v>776445-00E/000774</v>
          </cell>
          <cell r="C773" t="str">
            <v>776445-00E</v>
          </cell>
          <cell r="D773" t="str">
            <v>OK</v>
          </cell>
          <cell r="E773">
            <v>42991.388888888891</v>
          </cell>
        </row>
        <row r="774">
          <cell r="B774" t="str">
            <v>776445-00E/000785</v>
          </cell>
          <cell r="C774" t="str">
            <v>776445-00E</v>
          </cell>
          <cell r="D774" t="str">
            <v>OK</v>
          </cell>
          <cell r="E774">
            <v>43005.059027777781</v>
          </cell>
        </row>
        <row r="775">
          <cell r="B775" t="str">
            <v>776445-00E/000787</v>
          </cell>
          <cell r="C775" t="str">
            <v>776445-00E</v>
          </cell>
          <cell r="D775" t="str">
            <v>OK</v>
          </cell>
          <cell r="E775">
            <v>43005.427083333336</v>
          </cell>
        </row>
        <row r="776">
          <cell r="B776" t="str">
            <v>776445-00E/000787</v>
          </cell>
          <cell r="C776" t="str">
            <v>776445-00E</v>
          </cell>
          <cell r="D776" t="str">
            <v>OK</v>
          </cell>
          <cell r="E776">
            <v>43005.427083333336</v>
          </cell>
        </row>
        <row r="777">
          <cell r="B777" t="str">
            <v>776445-00E/000784</v>
          </cell>
          <cell r="C777" t="str">
            <v>776445-00E</v>
          </cell>
          <cell r="D777" t="str">
            <v>OK</v>
          </cell>
          <cell r="E777">
            <v>43004.747916666667</v>
          </cell>
        </row>
        <row r="778">
          <cell r="B778" t="str">
            <v>776445-00E/000789</v>
          </cell>
          <cell r="C778" t="str">
            <v>776445-00E</v>
          </cell>
          <cell r="D778" t="str">
            <v>OK</v>
          </cell>
          <cell r="E778">
            <v>43005.369444444441</v>
          </cell>
        </row>
        <row r="779">
          <cell r="B779" t="str">
            <v>776445-00E/000792</v>
          </cell>
          <cell r="C779" t="str">
            <v>776445-00E</v>
          </cell>
          <cell r="D779" t="str">
            <v>OK</v>
          </cell>
          <cell r="E779">
            <v>43005.848611111112</v>
          </cell>
        </row>
        <row r="780">
          <cell r="B780" t="str">
            <v>776445-00E/000783</v>
          </cell>
          <cell r="C780" t="str">
            <v>776445-00E</v>
          </cell>
          <cell r="D780" t="str">
            <v>OK</v>
          </cell>
          <cell r="E780">
            <v>43004.545138888891</v>
          </cell>
        </row>
        <row r="781">
          <cell r="B781" t="str">
            <v>776445-00E/000793</v>
          </cell>
          <cell r="C781" t="str">
            <v>776445-00E</v>
          </cell>
          <cell r="D781" t="str">
            <v>OK</v>
          </cell>
          <cell r="E781">
            <v>43005.789583333331</v>
          </cell>
        </row>
        <row r="782">
          <cell r="B782" t="str">
            <v>776445-00E/000788</v>
          </cell>
          <cell r="C782" t="str">
            <v>776445-00E</v>
          </cell>
          <cell r="D782" t="str">
            <v>OK</v>
          </cell>
          <cell r="E782">
            <v>43005.715277777781</v>
          </cell>
        </row>
        <row r="783">
          <cell r="B783" t="str">
            <v>776445-00E/000790</v>
          </cell>
          <cell r="C783" t="str">
            <v>776445-00E</v>
          </cell>
          <cell r="D783" t="str">
            <v>OK</v>
          </cell>
          <cell r="E783">
            <v>43005.659722222219</v>
          </cell>
        </row>
        <row r="784">
          <cell r="B784" t="str">
            <v>776445-00E/000778</v>
          </cell>
          <cell r="C784" t="str">
            <v>776445-00E</v>
          </cell>
          <cell r="D784" t="str">
            <v>OK</v>
          </cell>
          <cell r="E784">
            <v>43004.713888888888</v>
          </cell>
        </row>
        <row r="785">
          <cell r="B785" t="str">
            <v>776445-00E/000795</v>
          </cell>
          <cell r="C785" t="str">
            <v>776445-00E</v>
          </cell>
          <cell r="D785" t="str">
            <v>OK</v>
          </cell>
          <cell r="E785">
            <v>43006.361111111109</v>
          </cell>
        </row>
        <row r="786">
          <cell r="B786" t="str">
            <v>776445-00E/000791</v>
          </cell>
          <cell r="C786" t="str">
            <v>776445-00E</v>
          </cell>
          <cell r="D786" t="str">
            <v>OK</v>
          </cell>
          <cell r="E786">
            <v>43006.560416666667</v>
          </cell>
        </row>
        <row r="787">
          <cell r="B787" t="str">
            <v>776445-00E/000777</v>
          </cell>
          <cell r="C787" t="str">
            <v>776445-00E</v>
          </cell>
          <cell r="D787" t="str">
            <v>OK</v>
          </cell>
          <cell r="E787">
            <v>43004.686111111114</v>
          </cell>
        </row>
        <row r="788">
          <cell r="B788" t="str">
            <v>776445-00E/000794</v>
          </cell>
          <cell r="C788" t="str">
            <v>776445-00E</v>
          </cell>
          <cell r="D788" t="str">
            <v>OK</v>
          </cell>
          <cell r="E788">
            <v>43006.443055555559</v>
          </cell>
        </row>
        <row r="789">
          <cell r="B789" t="str">
            <v>776445-00E/000800</v>
          </cell>
          <cell r="C789" t="str">
            <v>776445-00E</v>
          </cell>
          <cell r="D789" t="str">
            <v>OK</v>
          </cell>
          <cell r="E789">
            <v>43010.719444444447</v>
          </cell>
        </row>
        <row r="790">
          <cell r="B790" t="str">
            <v>776445-00E/000802</v>
          </cell>
          <cell r="C790" t="str">
            <v>776445-00E</v>
          </cell>
          <cell r="D790" t="str">
            <v>OK</v>
          </cell>
          <cell r="E790">
            <v>43010.841666666667</v>
          </cell>
        </row>
        <row r="791">
          <cell r="B791" t="str">
            <v>776445-00E/000798</v>
          </cell>
          <cell r="C791" t="str">
            <v>776445-00E</v>
          </cell>
          <cell r="D791" t="str">
            <v>OK</v>
          </cell>
          <cell r="E791">
            <v>43010.214583333334</v>
          </cell>
        </row>
        <row r="792">
          <cell r="B792" t="str">
            <v>776445-00E/000801</v>
          </cell>
          <cell r="C792" t="str">
            <v>776445-00E</v>
          </cell>
          <cell r="D792" t="str">
            <v>OK</v>
          </cell>
          <cell r="E792">
            <v>43010.875694444447</v>
          </cell>
        </row>
        <row r="793">
          <cell r="B793" t="str">
            <v>776445-00E/000805</v>
          </cell>
          <cell r="C793" t="str">
            <v>776445-00E</v>
          </cell>
          <cell r="D793" t="str">
            <v>OK</v>
          </cell>
          <cell r="E793">
            <v>43011.64166666667</v>
          </cell>
        </row>
        <row r="794">
          <cell r="B794" t="str">
            <v>776445-00E/000806</v>
          </cell>
          <cell r="C794" t="str">
            <v>776445-00E</v>
          </cell>
          <cell r="D794" t="str">
            <v>OK</v>
          </cell>
          <cell r="E794">
            <v>43011.799305555556</v>
          </cell>
        </row>
        <row r="795">
          <cell r="B795" t="str">
            <v>776445-00E/000803</v>
          </cell>
          <cell r="C795" t="str">
            <v>776445-00E</v>
          </cell>
          <cell r="D795" t="str">
            <v>OK</v>
          </cell>
          <cell r="E795">
            <v>43011.714583333334</v>
          </cell>
        </row>
        <row r="796">
          <cell r="B796" t="str">
            <v>776445-00E/000815</v>
          </cell>
          <cell r="C796" t="str">
            <v>776445-00E</v>
          </cell>
          <cell r="D796" t="str">
            <v>OK</v>
          </cell>
          <cell r="E796">
            <v>43012.969444444447</v>
          </cell>
        </row>
        <row r="797">
          <cell r="B797" t="str">
            <v>776445-00E/000807</v>
          </cell>
          <cell r="C797" t="str">
            <v>776445-00E</v>
          </cell>
          <cell r="D797" t="str">
            <v>OK</v>
          </cell>
          <cell r="E797">
            <v>43013.262499999997</v>
          </cell>
        </row>
        <row r="798">
          <cell r="B798" t="str">
            <v>776445-00E/000813</v>
          </cell>
          <cell r="C798" t="str">
            <v>776445-00E</v>
          </cell>
          <cell r="D798" t="str">
            <v>OK</v>
          </cell>
          <cell r="E798">
            <v>43012.881249999999</v>
          </cell>
        </row>
        <row r="799">
          <cell r="B799" t="str">
            <v>776445-00E/000812</v>
          </cell>
          <cell r="C799" t="str">
            <v>776445-00E</v>
          </cell>
          <cell r="D799" t="str">
            <v>OK</v>
          </cell>
          <cell r="E799">
            <v>43013.161111111112</v>
          </cell>
        </row>
        <row r="800">
          <cell r="B800" t="str">
            <v>776445-00E/000809</v>
          </cell>
          <cell r="C800" t="str">
            <v>776445-00E</v>
          </cell>
          <cell r="D800" t="str">
            <v>OK</v>
          </cell>
          <cell r="E800">
            <v>43012.822916666664</v>
          </cell>
        </row>
        <row r="801">
          <cell r="B801" t="str">
            <v>776445-00E/000810</v>
          </cell>
          <cell r="C801" t="str">
            <v>776445-00E</v>
          </cell>
          <cell r="D801" t="str">
            <v>OK</v>
          </cell>
          <cell r="E801">
            <v>43012.672222222223</v>
          </cell>
        </row>
        <row r="802">
          <cell r="B802" t="str">
            <v>776445-00E/000808</v>
          </cell>
          <cell r="C802" t="str">
            <v>776445-00E</v>
          </cell>
          <cell r="D802" t="str">
            <v>OK</v>
          </cell>
          <cell r="E802">
            <v>43014.636805555558</v>
          </cell>
        </row>
        <row r="803">
          <cell r="B803" t="str">
            <v>776445-00E/000818</v>
          </cell>
          <cell r="C803" t="str">
            <v>776445-00E</v>
          </cell>
          <cell r="D803" t="str">
            <v>OK</v>
          </cell>
          <cell r="E803">
            <v>43016.95208333333</v>
          </cell>
        </row>
        <row r="804">
          <cell r="B804" t="str">
            <v>776445-00E/000817</v>
          </cell>
          <cell r="C804" t="str">
            <v>776445-00E</v>
          </cell>
          <cell r="D804" t="str">
            <v>OK</v>
          </cell>
          <cell r="E804">
            <v>43014.702777777777</v>
          </cell>
        </row>
        <row r="805">
          <cell r="B805" t="str">
            <v>776445-00E/000823</v>
          </cell>
          <cell r="C805" t="str">
            <v>776445-00E</v>
          </cell>
          <cell r="D805" t="str">
            <v>OK</v>
          </cell>
          <cell r="E805">
            <v>43017.946527777778</v>
          </cell>
        </row>
        <row r="806">
          <cell r="B806" t="str">
            <v>776445-00E/000820</v>
          </cell>
          <cell r="C806" t="str">
            <v>776445-00E</v>
          </cell>
          <cell r="D806" t="str">
            <v>OK</v>
          </cell>
          <cell r="E806">
            <v>43017.047222222223</v>
          </cell>
        </row>
        <row r="807">
          <cell r="B807" t="str">
            <v>776445-00E/000821</v>
          </cell>
          <cell r="C807" t="str">
            <v>776445-00E</v>
          </cell>
          <cell r="D807" t="str">
            <v>OK</v>
          </cell>
          <cell r="E807">
            <v>43017.994444444441</v>
          </cell>
        </row>
        <row r="808">
          <cell r="B808" t="str">
            <v>776445-00E/000825</v>
          </cell>
          <cell r="C808" t="str">
            <v>776445-00E</v>
          </cell>
          <cell r="D808" t="str">
            <v>OK</v>
          </cell>
          <cell r="E808">
            <v>43018.420138888891</v>
          </cell>
        </row>
        <row r="809">
          <cell r="B809" t="str">
            <v>776445-00E/000826</v>
          </cell>
          <cell r="C809" t="str">
            <v>776445-00E</v>
          </cell>
          <cell r="D809" t="str">
            <v>OK</v>
          </cell>
          <cell r="E809">
            <v>43018.681250000001</v>
          </cell>
        </row>
        <row r="810">
          <cell r="B810" t="str">
            <v>776445-00E/000832</v>
          </cell>
          <cell r="C810" t="str">
            <v>776445-00E</v>
          </cell>
          <cell r="D810" t="str">
            <v>OK</v>
          </cell>
          <cell r="E810">
            <v>43018.881944444445</v>
          </cell>
        </row>
        <row r="811">
          <cell r="B811" t="str">
            <v>776445-00E/000831</v>
          </cell>
          <cell r="C811" t="str">
            <v>776445-00E</v>
          </cell>
          <cell r="D811" t="str">
            <v>OK</v>
          </cell>
          <cell r="E811">
            <v>43018.839583333334</v>
          </cell>
        </row>
        <row r="812">
          <cell r="B812" t="str">
            <v>776445-00E/000827</v>
          </cell>
          <cell r="C812" t="str">
            <v>776445-00E</v>
          </cell>
          <cell r="D812" t="str">
            <v>OK</v>
          </cell>
          <cell r="E812">
            <v>43018.739583333336</v>
          </cell>
        </row>
        <row r="813">
          <cell r="B813" t="str">
            <v>776445-00E/000830</v>
          </cell>
          <cell r="C813" t="str">
            <v>776445-00E</v>
          </cell>
          <cell r="D813" t="str">
            <v>OK</v>
          </cell>
          <cell r="E813">
            <v>43018.961111111108</v>
          </cell>
        </row>
        <row r="814">
          <cell r="B814" t="str">
            <v>776445-00E/000822</v>
          </cell>
          <cell r="C814" t="str">
            <v>776445-00E</v>
          </cell>
          <cell r="D814" t="str">
            <v>OK</v>
          </cell>
          <cell r="E814">
            <v>43018.377083333333</v>
          </cell>
        </row>
        <row r="815">
          <cell r="B815" t="str">
            <v>776445-00E/000833</v>
          </cell>
          <cell r="C815" t="str">
            <v>776445-00E</v>
          </cell>
          <cell r="D815" t="str">
            <v>OK</v>
          </cell>
          <cell r="E815">
            <v>43019.018750000003</v>
          </cell>
        </row>
        <row r="816">
          <cell r="B816" t="str">
            <v>776445-00E/000824</v>
          </cell>
          <cell r="C816" t="str">
            <v>776445-00E</v>
          </cell>
          <cell r="D816" t="str">
            <v>OK</v>
          </cell>
          <cell r="E816">
            <v>43018.308333333334</v>
          </cell>
        </row>
        <row r="817">
          <cell r="B817" t="str">
            <v>776445-00E/000829</v>
          </cell>
          <cell r="C817" t="str">
            <v>776445-00E</v>
          </cell>
          <cell r="D817" t="str">
            <v>OK</v>
          </cell>
          <cell r="E817">
            <v>43019.417361111111</v>
          </cell>
        </row>
        <row r="818">
          <cell r="B818" t="str">
            <v>776445-00E/000799</v>
          </cell>
          <cell r="C818" t="str">
            <v>776445-00E</v>
          </cell>
          <cell r="D818" t="str">
            <v>OK</v>
          </cell>
          <cell r="E818">
            <v>43010.030555555553</v>
          </cell>
        </row>
        <row r="819">
          <cell r="B819" t="str">
            <v>776445-00E/000797</v>
          </cell>
          <cell r="C819" t="str">
            <v>776445-00E</v>
          </cell>
          <cell r="D819" t="str">
            <v>OK</v>
          </cell>
          <cell r="E819">
            <v>43006.709027777775</v>
          </cell>
        </row>
        <row r="820">
          <cell r="B820" t="str">
            <v>776445-00E/000840</v>
          </cell>
          <cell r="C820" t="str">
            <v>776445-00E</v>
          </cell>
          <cell r="D820" t="str">
            <v>OK</v>
          </cell>
          <cell r="E820">
            <v>43020.325694444444</v>
          </cell>
        </row>
        <row r="821">
          <cell r="B821" t="str">
            <v>776445-00E/000796</v>
          </cell>
          <cell r="C821" t="str">
            <v>776445-00E</v>
          </cell>
          <cell r="D821" t="str">
            <v>OK</v>
          </cell>
          <cell r="E821">
            <v>43006.679861111108</v>
          </cell>
        </row>
        <row r="822">
          <cell r="B822" t="str">
            <v>776445-00E/000834</v>
          </cell>
          <cell r="C822" t="str">
            <v>776445-00E</v>
          </cell>
          <cell r="D822" t="str">
            <v>OK</v>
          </cell>
          <cell r="E822">
            <v>43019.496527777781</v>
          </cell>
        </row>
        <row r="823">
          <cell r="B823" t="str">
            <v>776445-00E/000843</v>
          </cell>
          <cell r="C823" t="str">
            <v>776445-00E</v>
          </cell>
          <cell r="D823" t="str">
            <v>OK</v>
          </cell>
          <cell r="E823">
            <v>43021.01458333333</v>
          </cell>
        </row>
        <row r="824">
          <cell r="B824" t="str">
            <v>776445-00E/000811</v>
          </cell>
          <cell r="C824" t="str">
            <v>776445-00E</v>
          </cell>
          <cell r="D824" t="str">
            <v>OK</v>
          </cell>
          <cell r="E824">
            <v>43012.73541666667</v>
          </cell>
        </row>
        <row r="825">
          <cell r="B825" t="str">
            <v>776445-00E/000828</v>
          </cell>
          <cell r="C825" t="str">
            <v>776445-00E</v>
          </cell>
          <cell r="D825" t="str">
            <v>OK</v>
          </cell>
          <cell r="E825">
            <v>43019.675000000003</v>
          </cell>
        </row>
        <row r="826">
          <cell r="B826" t="str">
            <v>776445-00E/000842</v>
          </cell>
          <cell r="C826" t="str">
            <v>776445-00E</v>
          </cell>
          <cell r="D826" t="str">
            <v>OK</v>
          </cell>
          <cell r="E826">
            <v>43020.954861111109</v>
          </cell>
        </row>
        <row r="827">
          <cell r="B827" t="str">
            <v>776445-00E/000835</v>
          </cell>
          <cell r="C827" t="str">
            <v>776445-00E</v>
          </cell>
          <cell r="D827" t="str">
            <v>OK</v>
          </cell>
          <cell r="E827">
            <v>43019.55972222222</v>
          </cell>
        </row>
        <row r="828">
          <cell r="B828" t="str">
            <v>776445-00E/000837</v>
          </cell>
          <cell r="C828" t="str">
            <v>776445-00E</v>
          </cell>
          <cell r="D828" t="str">
            <v>OK</v>
          </cell>
          <cell r="E828">
            <v>43019.961111111108</v>
          </cell>
        </row>
        <row r="829">
          <cell r="B829" t="str">
            <v>776445-00E/000836</v>
          </cell>
          <cell r="C829" t="str">
            <v>776445-00E</v>
          </cell>
          <cell r="D829" t="str">
            <v>OK</v>
          </cell>
          <cell r="E829">
            <v>43019.713888888888</v>
          </cell>
        </row>
        <row r="830">
          <cell r="B830" t="str">
            <v>776445-00E/000838</v>
          </cell>
          <cell r="C830" t="str">
            <v>776445-00E</v>
          </cell>
          <cell r="D830" t="str">
            <v>OK</v>
          </cell>
          <cell r="E830">
            <v>43019.816666666666</v>
          </cell>
        </row>
        <row r="831">
          <cell r="B831" t="str">
            <v>776445-00E/000841</v>
          </cell>
          <cell r="C831" t="str">
            <v>776445-00E</v>
          </cell>
          <cell r="D831" t="str">
            <v>OK</v>
          </cell>
          <cell r="E831">
            <v>43020.45416666667</v>
          </cell>
        </row>
        <row r="832">
          <cell r="B832" t="str">
            <v>776445-00E/000839</v>
          </cell>
          <cell r="C832" t="str">
            <v>776445-00E</v>
          </cell>
          <cell r="D832" t="str">
            <v>OK</v>
          </cell>
          <cell r="E832">
            <v>43020.040972222225</v>
          </cell>
        </row>
        <row r="833">
          <cell r="B833" t="str">
            <v>776445-00E/000846</v>
          </cell>
          <cell r="C833" t="str">
            <v>776445-00E</v>
          </cell>
          <cell r="D833" t="str">
            <v>OK</v>
          </cell>
          <cell r="E833">
            <v>43021.557638888888</v>
          </cell>
        </row>
        <row r="834">
          <cell r="B834" t="str">
            <v>776445-00H/000816</v>
          </cell>
          <cell r="C834" t="str">
            <v>776445-00H</v>
          </cell>
          <cell r="D834" t="str">
            <v>OK</v>
          </cell>
          <cell r="E834">
            <v>43013.736111111109</v>
          </cell>
        </row>
        <row r="835">
          <cell r="B835" t="str">
            <v>776445-00E/000814</v>
          </cell>
          <cell r="C835" t="str">
            <v>776445-00E</v>
          </cell>
          <cell r="D835" t="str">
            <v>OK</v>
          </cell>
          <cell r="E835">
            <v>43013.02847222222</v>
          </cell>
        </row>
        <row r="836">
          <cell r="B836" t="str">
            <v>776445-00E/000848</v>
          </cell>
          <cell r="C836" t="str">
            <v>776445-00E</v>
          </cell>
          <cell r="D836" t="str">
            <v>OK</v>
          </cell>
          <cell r="E836">
            <v>43021.722222222219</v>
          </cell>
        </row>
        <row r="837">
          <cell r="B837" t="str">
            <v>776445-00E/000845</v>
          </cell>
          <cell r="C837" t="str">
            <v>776445-00E</v>
          </cell>
          <cell r="D837" t="str">
            <v>OK</v>
          </cell>
          <cell r="E837">
            <v>43021.377083333333</v>
          </cell>
        </row>
        <row r="838">
          <cell r="B838" t="str">
            <v>776445-00E/000845</v>
          </cell>
          <cell r="C838" t="str">
            <v>776445-00E</v>
          </cell>
          <cell r="D838" t="str">
            <v>OK</v>
          </cell>
          <cell r="E838">
            <v>43021.377083333333</v>
          </cell>
        </row>
        <row r="839">
          <cell r="B839" t="str">
            <v>776445-00E/000847</v>
          </cell>
          <cell r="C839" t="str">
            <v>776445-00E</v>
          </cell>
          <cell r="D839" t="str">
            <v>OK</v>
          </cell>
          <cell r="E839">
            <v>43024.038888888892</v>
          </cell>
        </row>
        <row r="840">
          <cell r="B840" t="str">
            <v>776445-00H/000852</v>
          </cell>
          <cell r="C840" t="str">
            <v>776445-00H</v>
          </cell>
          <cell r="D840" t="str">
            <v>OK</v>
          </cell>
          <cell r="E840">
            <v>43025.635416666664</v>
          </cell>
        </row>
        <row r="841">
          <cell r="B841" t="str">
            <v>774100-00G/000850</v>
          </cell>
          <cell r="C841" t="str">
            <v>774100-00G</v>
          </cell>
          <cell r="D841" t="str">
            <v>OK</v>
          </cell>
          <cell r="E841">
            <v>43024.44027777778</v>
          </cell>
        </row>
        <row r="842">
          <cell r="B842" t="str">
            <v>774100-00G/000849</v>
          </cell>
          <cell r="C842" t="str">
            <v>774100-00G</v>
          </cell>
          <cell r="D842" t="str">
            <v>OK</v>
          </cell>
          <cell r="E842">
            <v>43024.115972222222</v>
          </cell>
        </row>
        <row r="843">
          <cell r="B843" t="str">
            <v>776445-00E/000856</v>
          </cell>
          <cell r="C843" t="str">
            <v>776445-00E</v>
          </cell>
          <cell r="D843" t="str">
            <v>OK</v>
          </cell>
          <cell r="E843">
            <v>43026.146527777775</v>
          </cell>
        </row>
        <row r="844">
          <cell r="B844" t="str">
            <v>776445-00E/000851</v>
          </cell>
          <cell r="C844" t="str">
            <v>776445-00E</v>
          </cell>
          <cell r="D844" t="str">
            <v>OK</v>
          </cell>
          <cell r="E844">
            <v>43025.830555555556</v>
          </cell>
        </row>
        <row r="845">
          <cell r="B845" t="str">
            <v>776445-00E/000853</v>
          </cell>
          <cell r="C845" t="str">
            <v>776445-00E</v>
          </cell>
          <cell r="D845" t="str">
            <v>OK</v>
          </cell>
          <cell r="E845">
            <v>43025.703472222223</v>
          </cell>
        </row>
        <row r="846">
          <cell r="B846" t="str">
            <v>776445-00E/000857</v>
          </cell>
          <cell r="C846" t="str">
            <v>776445-00E</v>
          </cell>
          <cell r="D846" t="str">
            <v>OK</v>
          </cell>
          <cell r="E846">
            <v>43026.45</v>
          </cell>
        </row>
        <row r="847">
          <cell r="B847" t="str">
            <v>776445-00E/000776</v>
          </cell>
          <cell r="C847" t="str">
            <v>776445-00E</v>
          </cell>
          <cell r="D847" t="str">
            <v>OK</v>
          </cell>
          <cell r="E847">
            <v>43003.779861111114</v>
          </cell>
        </row>
        <row r="848">
          <cell r="B848" t="str">
            <v>774100-00G/000854</v>
          </cell>
          <cell r="C848" t="str">
            <v>774100-00G</v>
          </cell>
          <cell r="D848" t="str">
            <v>OK</v>
          </cell>
          <cell r="E848">
            <v>43025.787499999999</v>
          </cell>
        </row>
        <row r="849">
          <cell r="B849" t="str">
            <v>776445-00E/000859</v>
          </cell>
          <cell r="C849" t="str">
            <v>776445-00E</v>
          </cell>
          <cell r="D849" t="str">
            <v>OK</v>
          </cell>
          <cell r="E849">
            <v>43027.701388888891</v>
          </cell>
        </row>
        <row r="850">
          <cell r="B850" t="str">
            <v>776445-00E/000858</v>
          </cell>
          <cell r="C850" t="str">
            <v>776445-00E</v>
          </cell>
          <cell r="D850" t="str">
            <v>OK</v>
          </cell>
          <cell r="E850">
            <v>43027.728472222225</v>
          </cell>
        </row>
        <row r="851">
          <cell r="B851" t="str">
            <v>776445-00E/000857</v>
          </cell>
          <cell r="C851" t="str">
            <v>776445-00E</v>
          </cell>
          <cell r="D851" t="str">
            <v>OK</v>
          </cell>
          <cell r="E851">
            <v>43026.45</v>
          </cell>
        </row>
        <row r="852">
          <cell r="B852" t="str">
            <v>776445-00E/000855</v>
          </cell>
          <cell r="C852" t="str">
            <v>776445-00E</v>
          </cell>
          <cell r="D852" t="str">
            <v>OK</v>
          </cell>
          <cell r="E852">
            <v>43026.379861111112</v>
          </cell>
        </row>
        <row r="853">
          <cell r="B853" t="str">
            <v>776445-00E/000861</v>
          </cell>
          <cell r="C853" t="str">
            <v>776445-00E</v>
          </cell>
          <cell r="D853" t="str">
            <v>OK</v>
          </cell>
          <cell r="E853">
            <v>43028.786805555559</v>
          </cell>
        </row>
        <row r="854">
          <cell r="B854" t="str">
            <v>776445-00E/000860</v>
          </cell>
          <cell r="C854" t="str">
            <v>776445-00E</v>
          </cell>
          <cell r="D854" t="str">
            <v>OK</v>
          </cell>
          <cell r="E854">
            <v>43028.706944444442</v>
          </cell>
        </row>
        <row r="855">
          <cell r="B855" t="str">
            <v>776445-00E/000862</v>
          </cell>
          <cell r="C855" t="str">
            <v>776445-00E</v>
          </cell>
          <cell r="D855" t="str">
            <v>OK</v>
          </cell>
          <cell r="E855">
            <v>43031.783333333333</v>
          </cell>
        </row>
        <row r="856">
          <cell r="B856" t="str">
            <v>776445-00E/000864</v>
          </cell>
          <cell r="C856" t="str">
            <v>776445-00E</v>
          </cell>
          <cell r="D856" t="str">
            <v>OK</v>
          </cell>
          <cell r="E856">
            <v>43032.147222222222</v>
          </cell>
        </row>
        <row r="857">
          <cell r="B857" t="str">
            <v>776445-00E/000863</v>
          </cell>
          <cell r="C857" t="str">
            <v>776445-00E</v>
          </cell>
          <cell r="D857" t="str">
            <v>OK</v>
          </cell>
          <cell r="E857">
            <v>43031.836805555555</v>
          </cell>
        </row>
        <row r="858">
          <cell r="B858" t="str">
            <v>776445-00E/000866</v>
          </cell>
          <cell r="C858" t="str">
            <v>776445-00E</v>
          </cell>
          <cell r="D858" t="str">
            <v>OK</v>
          </cell>
          <cell r="E858">
            <v>43032.364583333336</v>
          </cell>
        </row>
        <row r="859">
          <cell r="B859" t="str">
            <v>776445-00E/000844</v>
          </cell>
          <cell r="C859" t="str">
            <v>776445-00E</v>
          </cell>
          <cell r="D859" t="str">
            <v>OK</v>
          </cell>
          <cell r="E859">
            <v>43021.308333333334</v>
          </cell>
        </row>
        <row r="860">
          <cell r="B860" t="str">
            <v>776445-00E/000865</v>
          </cell>
          <cell r="C860" t="str">
            <v>776445-00E</v>
          </cell>
          <cell r="D860" t="str">
            <v>OK</v>
          </cell>
          <cell r="E860">
            <v>43032.302777777775</v>
          </cell>
        </row>
        <row r="861">
          <cell r="B861" t="str">
            <v>776445-00E/000868</v>
          </cell>
          <cell r="C861" t="str">
            <v>776445-00E</v>
          </cell>
          <cell r="D861" t="str">
            <v>OK</v>
          </cell>
          <cell r="E861">
            <v>43032.67083333333</v>
          </cell>
        </row>
        <row r="862">
          <cell r="B862" t="str">
            <v>776445-00E/000869</v>
          </cell>
          <cell r="C862" t="str">
            <v>776445-00E</v>
          </cell>
          <cell r="D862" t="str">
            <v>OK</v>
          </cell>
          <cell r="E862">
            <v>43032.729166666664</v>
          </cell>
        </row>
        <row r="863">
          <cell r="B863" t="str">
            <v>776445-00E/000819</v>
          </cell>
          <cell r="C863" t="str">
            <v>776445-00E</v>
          </cell>
          <cell r="D863" t="str">
            <v>OK</v>
          </cell>
          <cell r="E863">
            <v>43017.005555555559</v>
          </cell>
        </row>
        <row r="864">
          <cell r="B864" t="str">
            <v>776445-00H/000870</v>
          </cell>
          <cell r="C864" t="str">
            <v>776445-00H</v>
          </cell>
          <cell r="D864" t="str">
            <v>OK</v>
          </cell>
          <cell r="E864">
            <v>43032.806944444441</v>
          </cell>
        </row>
        <row r="865">
          <cell r="B865" t="str">
            <v>776445-00E/000871</v>
          </cell>
          <cell r="C865" t="str">
            <v>776445-00E</v>
          </cell>
          <cell r="D865" t="str">
            <v>OK</v>
          </cell>
          <cell r="E865">
            <v>43033.195138888892</v>
          </cell>
        </row>
        <row r="866">
          <cell r="B866" t="str">
            <v>776445-00E/000876</v>
          </cell>
          <cell r="C866" t="str">
            <v>776445-00E</v>
          </cell>
          <cell r="D866" t="str">
            <v>OK</v>
          </cell>
          <cell r="E866">
            <v>43034.217361111114</v>
          </cell>
        </row>
        <row r="867">
          <cell r="B867" t="str">
            <v>776445-00E/000882</v>
          </cell>
          <cell r="C867" t="str">
            <v>776445-00E</v>
          </cell>
          <cell r="D867" t="str">
            <v>OK</v>
          </cell>
          <cell r="E867">
            <v>43035.198611111111</v>
          </cell>
        </row>
        <row r="868">
          <cell r="B868" t="str">
            <v>776445-00E/000867</v>
          </cell>
          <cell r="C868" t="str">
            <v>776445-00E</v>
          </cell>
          <cell r="D868" t="str">
            <v>OK</v>
          </cell>
          <cell r="E868">
            <v>43032.431250000001</v>
          </cell>
        </row>
        <row r="869">
          <cell r="B869" t="str">
            <v>776445-00E/000878</v>
          </cell>
          <cell r="C869" t="str">
            <v>776445-00E</v>
          </cell>
          <cell r="D869" t="str">
            <v>OK</v>
          </cell>
          <cell r="E869">
            <v>43034.61041666667</v>
          </cell>
        </row>
        <row r="870">
          <cell r="B870" t="str">
            <v>776445-00E/000874</v>
          </cell>
          <cell r="C870" t="str">
            <v>776445-00E</v>
          </cell>
          <cell r="D870" t="str">
            <v>OK</v>
          </cell>
          <cell r="E870">
            <v>43033.816666666666</v>
          </cell>
        </row>
        <row r="871">
          <cell r="B871" t="str">
            <v>776445-00E/000872</v>
          </cell>
          <cell r="C871" t="str">
            <v>776445-00E</v>
          </cell>
          <cell r="D871" t="str">
            <v>OK</v>
          </cell>
          <cell r="E871">
            <v>43033.707638888889</v>
          </cell>
        </row>
        <row r="872">
          <cell r="B872" t="str">
            <v>776445-00E/000883</v>
          </cell>
          <cell r="C872" t="str">
            <v>776445-00E</v>
          </cell>
          <cell r="D872" t="str">
            <v>OK</v>
          </cell>
          <cell r="E872">
            <v>43036.29583333333</v>
          </cell>
        </row>
        <row r="873">
          <cell r="B873" t="str">
            <v>776445-00E/000887</v>
          </cell>
          <cell r="C873" t="str">
            <v>776445-00E</v>
          </cell>
          <cell r="D873" t="str">
            <v>OK</v>
          </cell>
          <cell r="E873">
            <v>43038.31527777778</v>
          </cell>
        </row>
        <row r="874">
          <cell r="B874" t="str">
            <v>776445-00E/000896</v>
          </cell>
          <cell r="C874" t="str">
            <v>776445-00E</v>
          </cell>
          <cell r="D874" t="str">
            <v>OK</v>
          </cell>
          <cell r="E874">
            <v>43039.183333333334</v>
          </cell>
        </row>
        <row r="875">
          <cell r="B875" t="str">
            <v>776445-00E/000898</v>
          </cell>
          <cell r="C875" t="str">
            <v>776445-00E</v>
          </cell>
          <cell r="D875" t="str">
            <v>OK</v>
          </cell>
          <cell r="E875">
            <v>43039.386805555558</v>
          </cell>
        </row>
        <row r="876">
          <cell r="B876" t="str">
            <v>776445-00E/000873</v>
          </cell>
          <cell r="C876" t="str">
            <v>776445-00E</v>
          </cell>
          <cell r="D876" t="str">
            <v>OK</v>
          </cell>
          <cell r="E876">
            <v>43033.664583333331</v>
          </cell>
        </row>
        <row r="877">
          <cell r="B877" t="str">
            <v>776445-00E/000891</v>
          </cell>
          <cell r="C877" t="str">
            <v>776445-00E</v>
          </cell>
          <cell r="D877" t="str">
            <v>OK</v>
          </cell>
          <cell r="E877">
            <v>43038.694444444445</v>
          </cell>
        </row>
        <row r="878">
          <cell r="B878" t="str">
            <v>776445-00E/000892</v>
          </cell>
          <cell r="C878" t="str">
            <v>776445-00E</v>
          </cell>
          <cell r="D878" t="str">
            <v>OK</v>
          </cell>
          <cell r="E878">
            <v>43038.804166666669</v>
          </cell>
        </row>
        <row r="879">
          <cell r="B879" t="str">
            <v>776445-00E/000894</v>
          </cell>
          <cell r="C879" t="str">
            <v>776445-00E</v>
          </cell>
          <cell r="D879" t="str">
            <v>OK</v>
          </cell>
          <cell r="E879">
            <v>43038.875694444447</v>
          </cell>
        </row>
        <row r="880">
          <cell r="B880" t="str">
            <v>776445-00E/000897</v>
          </cell>
          <cell r="C880" t="str">
            <v>776445-00E</v>
          </cell>
          <cell r="D880" t="str">
            <v>OK</v>
          </cell>
          <cell r="E880">
            <v>43039.331944444442</v>
          </cell>
        </row>
        <row r="881">
          <cell r="B881" t="str">
            <v>776445-00E/000888</v>
          </cell>
          <cell r="C881" t="str">
            <v>776445-00E</v>
          </cell>
          <cell r="D881" t="str">
            <v>OK</v>
          </cell>
          <cell r="E881">
            <v>43038.505555555559</v>
          </cell>
        </row>
        <row r="882">
          <cell r="B882" t="str">
            <v>776445-00E/000886</v>
          </cell>
          <cell r="C882" t="str">
            <v>776445-00E</v>
          </cell>
          <cell r="D882" t="str">
            <v>OK</v>
          </cell>
          <cell r="E882">
            <v>43038.419444444444</v>
          </cell>
        </row>
        <row r="883">
          <cell r="B883" t="str">
            <v>776445-00E/000879</v>
          </cell>
          <cell r="C883" t="str">
            <v>776445-00E</v>
          </cell>
          <cell r="D883" t="str">
            <v>OK</v>
          </cell>
          <cell r="E883">
            <v>43036.43472222222</v>
          </cell>
        </row>
        <row r="884">
          <cell r="B884" t="str">
            <v>776445-00E/000877</v>
          </cell>
          <cell r="C884" t="str">
            <v>776445-00E</v>
          </cell>
          <cell r="D884" t="str">
            <v>OK</v>
          </cell>
          <cell r="E884">
            <v>43036.302083333336</v>
          </cell>
        </row>
        <row r="885">
          <cell r="B885" t="str">
            <v>776445-00E/000899</v>
          </cell>
          <cell r="C885" t="str">
            <v>776445-00E</v>
          </cell>
          <cell r="D885" t="str">
            <v>OK</v>
          </cell>
          <cell r="E885">
            <v>43040.140972222223</v>
          </cell>
        </row>
        <row r="886">
          <cell r="B886" t="str">
            <v>776445-00E/000884</v>
          </cell>
          <cell r="C886" t="str">
            <v>776445-00E</v>
          </cell>
          <cell r="D886" t="str">
            <v>OK</v>
          </cell>
          <cell r="E886">
            <v>43038.012499999997</v>
          </cell>
        </row>
        <row r="887">
          <cell r="B887" t="str">
            <v>776445-00E/000880</v>
          </cell>
          <cell r="C887" t="str">
            <v>776445-00E</v>
          </cell>
          <cell r="D887" t="str">
            <v>OK</v>
          </cell>
          <cell r="E887">
            <v>43036.354166666664</v>
          </cell>
        </row>
        <row r="888">
          <cell r="B888" t="str">
            <v>776445-00E/000895</v>
          </cell>
          <cell r="C888" t="str">
            <v>776445-00E</v>
          </cell>
          <cell r="D888" t="str">
            <v>OK</v>
          </cell>
          <cell r="E888">
            <v>43039.054166666669</v>
          </cell>
        </row>
        <row r="889">
          <cell r="B889" t="str">
            <v>776445-00E/000901</v>
          </cell>
          <cell r="C889" t="str">
            <v>776445-00E</v>
          </cell>
          <cell r="D889" t="str">
            <v>OK</v>
          </cell>
          <cell r="E889">
            <v>43040.740972222222</v>
          </cell>
        </row>
        <row r="890">
          <cell r="B890" t="str">
            <v>776445-00E/000903</v>
          </cell>
          <cell r="C890" t="str">
            <v>776445-00E</v>
          </cell>
          <cell r="D890" t="str">
            <v>OK</v>
          </cell>
          <cell r="E890">
            <v>43040.97152777778</v>
          </cell>
        </row>
        <row r="891">
          <cell r="B891" t="str">
            <v>776445-00E/000881</v>
          </cell>
          <cell r="C891" t="str">
            <v>776445-00E</v>
          </cell>
          <cell r="D891" t="str">
            <v>OK</v>
          </cell>
          <cell r="E891">
            <v>43036.341666666667</v>
          </cell>
        </row>
        <row r="892">
          <cell r="B892" t="str">
            <v>776445-00E/000890</v>
          </cell>
          <cell r="C892" t="str">
            <v>776445-00E</v>
          </cell>
          <cell r="D892" t="str">
            <v>OK</v>
          </cell>
          <cell r="E892">
            <v>43038.840277777781</v>
          </cell>
        </row>
        <row r="893">
          <cell r="B893" t="str">
            <v>776445-00E/000889</v>
          </cell>
          <cell r="C893" t="str">
            <v>776445-00E</v>
          </cell>
          <cell r="D893" t="str">
            <v>OK</v>
          </cell>
          <cell r="E893">
            <v>43038.564583333333</v>
          </cell>
        </row>
        <row r="894">
          <cell r="B894" t="str">
            <v>776445-00E/000906</v>
          </cell>
          <cell r="C894" t="str">
            <v>776445-00E</v>
          </cell>
          <cell r="D894" t="str">
            <v>OK</v>
          </cell>
          <cell r="E894">
            <v>43041.720138888886</v>
          </cell>
        </row>
        <row r="895">
          <cell r="B895" t="str">
            <v>776445-00E/000902</v>
          </cell>
          <cell r="C895" t="str">
            <v>776445-00E</v>
          </cell>
          <cell r="D895" t="str">
            <v>OK</v>
          </cell>
          <cell r="E895">
            <v>43040.875694444447</v>
          </cell>
        </row>
        <row r="896">
          <cell r="B896" t="str">
            <v>776445-00E/000902</v>
          </cell>
          <cell r="C896" t="str">
            <v>776445-00E</v>
          </cell>
          <cell r="D896" t="str">
            <v>OK</v>
          </cell>
          <cell r="E896">
            <v>43040.875694444447</v>
          </cell>
        </row>
        <row r="897">
          <cell r="B897" t="str">
            <v>776445-00E/000893</v>
          </cell>
          <cell r="C897" t="str">
            <v>776445-00E</v>
          </cell>
          <cell r="D897" t="str">
            <v>OK</v>
          </cell>
          <cell r="E897">
            <v>43039.135416666664</v>
          </cell>
        </row>
        <row r="898">
          <cell r="B898" t="str">
            <v>776445-00E/000912</v>
          </cell>
          <cell r="C898" t="str">
            <v>776445-00E</v>
          </cell>
          <cell r="D898" t="str">
            <v>OK</v>
          </cell>
          <cell r="E898">
            <v>43042.51458333333</v>
          </cell>
        </row>
        <row r="899">
          <cell r="B899" t="str">
            <v>776445-00E/000900</v>
          </cell>
          <cell r="C899" t="str">
            <v>776445-00E</v>
          </cell>
          <cell r="D899" t="str">
            <v>OK</v>
          </cell>
          <cell r="E899">
            <v>43040.785416666666</v>
          </cell>
        </row>
        <row r="900">
          <cell r="B900" t="str">
            <v>776445-00E/000904</v>
          </cell>
          <cell r="C900" t="str">
            <v>776445-00E</v>
          </cell>
          <cell r="D900" t="str">
            <v>OK</v>
          </cell>
          <cell r="E900">
            <v>43041.144444444442</v>
          </cell>
        </row>
        <row r="901">
          <cell r="B901" t="str">
            <v>776445-00E/000908</v>
          </cell>
          <cell r="C901" t="str">
            <v>776445-00E</v>
          </cell>
          <cell r="D901" t="str">
            <v>OK</v>
          </cell>
          <cell r="E901">
            <v>43042.06527777778</v>
          </cell>
        </row>
        <row r="902">
          <cell r="B902" t="str">
            <v>776445-00E/000910</v>
          </cell>
          <cell r="C902" t="str">
            <v>776445-00E</v>
          </cell>
          <cell r="D902" t="str">
            <v>OK</v>
          </cell>
          <cell r="E902">
            <v>43042.349305555559</v>
          </cell>
        </row>
        <row r="903">
          <cell r="B903" t="str">
            <v>776445-00E/000890</v>
          </cell>
          <cell r="C903" t="str">
            <v>776445-00E</v>
          </cell>
          <cell r="D903" t="str">
            <v>OK</v>
          </cell>
          <cell r="E903">
            <v>43038.840277777781</v>
          </cell>
        </row>
        <row r="904">
          <cell r="B904" t="str">
            <v>776445-00E/000913</v>
          </cell>
          <cell r="C904" t="str">
            <v>776445-00E</v>
          </cell>
          <cell r="D904" t="str">
            <v>OK</v>
          </cell>
          <cell r="E904">
            <v>43042.577777777777</v>
          </cell>
        </row>
        <row r="905">
          <cell r="B905" t="str">
            <v>776445-00E/000911</v>
          </cell>
          <cell r="C905" t="str">
            <v>776445-00E</v>
          </cell>
          <cell r="D905" t="str">
            <v>OK</v>
          </cell>
          <cell r="E905">
            <v>43042.451388888891</v>
          </cell>
        </row>
        <row r="906">
          <cell r="B906" t="str">
            <v>776445-00E/000909</v>
          </cell>
          <cell r="C906" t="str">
            <v>776445-00E</v>
          </cell>
          <cell r="D906" t="str">
            <v>OK</v>
          </cell>
          <cell r="E906">
            <v>43042.081250000003</v>
          </cell>
        </row>
        <row r="907">
          <cell r="B907" t="str">
            <v>776445-00E/000885</v>
          </cell>
          <cell r="C907" t="str">
            <v>776445-00E</v>
          </cell>
          <cell r="D907" t="str">
            <v>OK</v>
          </cell>
          <cell r="E907">
            <v>43038.07916666667</v>
          </cell>
        </row>
        <row r="908">
          <cell r="B908" t="str">
            <v>776445-00E/000915</v>
          </cell>
          <cell r="C908" t="str">
            <v>776445-00E</v>
          </cell>
          <cell r="D908" t="str">
            <v>OK</v>
          </cell>
          <cell r="E908">
            <v>43042.835416666669</v>
          </cell>
        </row>
        <row r="909">
          <cell r="B909" t="str">
            <v>776445-00E/000905</v>
          </cell>
          <cell r="C909" t="str">
            <v>776445-00E</v>
          </cell>
          <cell r="D909" t="str">
            <v>OK</v>
          </cell>
          <cell r="E909">
            <v>43041.502083333333</v>
          </cell>
        </row>
        <row r="910">
          <cell r="B910" t="str">
            <v>776445-00E/000907</v>
          </cell>
          <cell r="C910" t="str">
            <v>776445-00E</v>
          </cell>
          <cell r="D910" t="str">
            <v>OK</v>
          </cell>
          <cell r="E910">
            <v>43041.665972222225</v>
          </cell>
        </row>
        <row r="911">
          <cell r="B911" t="str">
            <v>776445-00E/000907</v>
          </cell>
          <cell r="C911" t="str">
            <v>776445-00E</v>
          </cell>
          <cell r="D911" t="str">
            <v>OK</v>
          </cell>
          <cell r="E911">
            <v>43041.665972222225</v>
          </cell>
        </row>
        <row r="912">
          <cell r="B912" t="str">
            <v>776445-00E/000916</v>
          </cell>
          <cell r="C912" t="str">
            <v>776445-00E</v>
          </cell>
          <cell r="D912" t="str">
            <v>OK</v>
          </cell>
          <cell r="E912">
            <v>43045.071527777778</v>
          </cell>
        </row>
        <row r="913">
          <cell r="B913" t="str">
            <v>776445-00E/000916</v>
          </cell>
          <cell r="C913" t="str">
            <v>776445-00E</v>
          </cell>
          <cell r="D913" t="str">
            <v>OK</v>
          </cell>
          <cell r="E913">
            <v>43045.071527777778</v>
          </cell>
        </row>
        <row r="914">
          <cell r="B914" t="str">
            <v>776445-00E/000916</v>
          </cell>
          <cell r="C914" t="str">
            <v>776445-00E</v>
          </cell>
          <cell r="D914" t="str">
            <v>OK</v>
          </cell>
          <cell r="E914">
            <v>43045.071527777778</v>
          </cell>
        </row>
        <row r="915">
          <cell r="B915" t="str">
            <v>776445-00E/000917</v>
          </cell>
          <cell r="C915" t="str">
            <v>776445-00E</v>
          </cell>
          <cell r="D915" t="str">
            <v>OK</v>
          </cell>
          <cell r="E915">
            <v>43045.081944444442</v>
          </cell>
        </row>
        <row r="916">
          <cell r="B916" t="str">
            <v>776445-00E/000920</v>
          </cell>
          <cell r="C916" t="str">
            <v>776445-00E</v>
          </cell>
          <cell r="D916" t="str">
            <v>OK</v>
          </cell>
          <cell r="E916">
            <v>43045.743750000001</v>
          </cell>
        </row>
        <row r="917">
          <cell r="B917" t="str">
            <v>776445-00E/000918</v>
          </cell>
          <cell r="C917" t="str">
            <v>776445-00E</v>
          </cell>
          <cell r="D917" t="str">
            <v>OK</v>
          </cell>
          <cell r="E917">
            <v>43045.96875</v>
          </cell>
        </row>
        <row r="918">
          <cell r="B918" t="str">
            <v>776445-00E/000919</v>
          </cell>
          <cell r="C918" t="str">
            <v>776445-00E</v>
          </cell>
          <cell r="D918" t="str">
            <v>OK</v>
          </cell>
          <cell r="E918">
            <v>43045.713194444441</v>
          </cell>
        </row>
        <row r="919">
          <cell r="B919" t="str">
            <v>776445-00E/000921</v>
          </cell>
          <cell r="C919" t="str">
            <v>776445-00E</v>
          </cell>
          <cell r="D919" t="str">
            <v>OK</v>
          </cell>
          <cell r="E919">
            <v>43046.696527777778</v>
          </cell>
        </row>
        <row r="920">
          <cell r="B920" t="str">
            <v>776445-00E/000914</v>
          </cell>
          <cell r="C920" t="str">
            <v>776445-00E</v>
          </cell>
          <cell r="D920" t="str">
            <v>OK</v>
          </cell>
          <cell r="E920">
            <v>43046.62777777778</v>
          </cell>
        </row>
        <row r="921">
          <cell r="B921" t="str">
            <v>776445-00E/000875</v>
          </cell>
          <cell r="C921" t="str">
            <v>776445-00E</v>
          </cell>
          <cell r="D921" t="str">
            <v>OK</v>
          </cell>
          <cell r="E921">
            <v>43033.86041666667</v>
          </cell>
        </row>
        <row r="922">
          <cell r="B922" t="str">
            <v>776445-00E/000923</v>
          </cell>
          <cell r="C922" t="str">
            <v>776445-00E</v>
          </cell>
          <cell r="D922" t="str">
            <v>OK</v>
          </cell>
          <cell r="E922">
            <v>43046.804166666669</v>
          </cell>
        </row>
        <row r="923">
          <cell r="B923" t="str">
            <v>776445-00E/000922</v>
          </cell>
          <cell r="C923" t="str">
            <v>776445-00E</v>
          </cell>
          <cell r="D923" t="str">
            <v>OK</v>
          </cell>
          <cell r="E923">
            <v>43046.728472222225</v>
          </cell>
        </row>
        <row r="924">
          <cell r="B924" t="str">
            <v>776445-00E/000925</v>
          </cell>
          <cell r="C924" t="str">
            <v>776445-00E</v>
          </cell>
          <cell r="D924" t="str">
            <v>OK</v>
          </cell>
          <cell r="E924">
            <v>43047.738194444442</v>
          </cell>
        </row>
        <row r="925">
          <cell r="B925" t="str">
            <v>776445-00E/000924</v>
          </cell>
          <cell r="C925" t="str">
            <v>776445-00E</v>
          </cell>
          <cell r="D925" t="str">
            <v>OK</v>
          </cell>
          <cell r="E925">
            <v>43047.632638888892</v>
          </cell>
        </row>
        <row r="926">
          <cell r="B926" t="str">
            <v>776445-00E/000927</v>
          </cell>
          <cell r="C926" t="str">
            <v>776445-00E</v>
          </cell>
          <cell r="D926" t="str">
            <v>OK</v>
          </cell>
          <cell r="E926">
            <v>43048.024305555555</v>
          </cell>
        </row>
        <row r="927">
          <cell r="B927" t="str">
            <v>776445-00E/000928</v>
          </cell>
          <cell r="C927" t="str">
            <v>776445-00E</v>
          </cell>
          <cell r="D927" t="str">
            <v>OK</v>
          </cell>
          <cell r="E927">
            <v>43047.963194444441</v>
          </cell>
        </row>
        <row r="928">
          <cell r="B928" t="str">
            <v>776445-00E/000932</v>
          </cell>
          <cell r="C928" t="str">
            <v>776445-00E</v>
          </cell>
          <cell r="D928" t="str">
            <v>OK</v>
          </cell>
          <cell r="E928">
            <v>43049.050694444442</v>
          </cell>
        </row>
        <row r="929">
          <cell r="B929" t="str">
            <v>776445-00E/000935</v>
          </cell>
          <cell r="C929" t="str">
            <v>776445-00E</v>
          </cell>
          <cell r="D929" t="str">
            <v>OK</v>
          </cell>
          <cell r="E929">
            <v>43048.965277777781</v>
          </cell>
        </row>
        <row r="930">
          <cell r="B930" t="str">
            <v>776445-00E/000931</v>
          </cell>
          <cell r="C930" t="str">
            <v>776445-00E</v>
          </cell>
          <cell r="D930" t="str">
            <v>OK</v>
          </cell>
          <cell r="E930">
            <v>43048.844444444447</v>
          </cell>
        </row>
        <row r="931">
          <cell r="B931" t="str">
            <v>776445-00E/000930</v>
          </cell>
          <cell r="C931" t="str">
            <v>776445-00E</v>
          </cell>
          <cell r="D931" t="str">
            <v>OK</v>
          </cell>
          <cell r="E931">
            <v>43048.134722222225</v>
          </cell>
        </row>
        <row r="932">
          <cell r="B932" t="str">
            <v>776445-00E/000937</v>
          </cell>
          <cell r="C932" t="str">
            <v>776445-00E</v>
          </cell>
          <cell r="D932" t="str">
            <v>OK</v>
          </cell>
          <cell r="E932">
            <v>43048.965277777781</v>
          </cell>
        </row>
        <row r="933">
          <cell r="B933" t="str">
            <v>776445-00E/000929</v>
          </cell>
          <cell r="C933" t="str">
            <v>776445-00E</v>
          </cell>
          <cell r="D933" t="str">
            <v>OK</v>
          </cell>
          <cell r="E933">
            <v>43048.073611111111</v>
          </cell>
        </row>
        <row r="934">
          <cell r="B934" t="str">
            <v>776445-00E/000934</v>
          </cell>
          <cell r="C934" t="str">
            <v>776445-00E</v>
          </cell>
          <cell r="D934" t="str">
            <v>OK</v>
          </cell>
          <cell r="E934">
            <v>43049.127083333333</v>
          </cell>
        </row>
        <row r="935">
          <cell r="B935" t="str">
            <v>776445-00E/000933</v>
          </cell>
          <cell r="C935" t="str">
            <v>776445-00E</v>
          </cell>
          <cell r="D935" t="str">
            <v>OK</v>
          </cell>
          <cell r="E935">
            <v>43049.149305555555</v>
          </cell>
        </row>
        <row r="936">
          <cell r="B936" t="str">
            <v>776445-00E/000926</v>
          </cell>
          <cell r="C936" t="str">
            <v>776445-00E</v>
          </cell>
          <cell r="D936" t="str">
            <v>OK</v>
          </cell>
          <cell r="E936">
            <v>43047.805555555555</v>
          </cell>
        </row>
        <row r="937">
          <cell r="B937" t="str">
            <v>776445-00E/000936</v>
          </cell>
          <cell r="C937" t="str">
            <v>776445-00E</v>
          </cell>
          <cell r="D937" t="str">
            <v>OK</v>
          </cell>
          <cell r="E937">
            <v>43049.030555555553</v>
          </cell>
        </row>
        <row r="938">
          <cell r="B938" t="str">
            <v>776445-00E/000939</v>
          </cell>
          <cell r="C938" t="str">
            <v>776445-00E</v>
          </cell>
          <cell r="D938" t="str">
            <v>OK</v>
          </cell>
          <cell r="E938">
            <v>43049.736111111109</v>
          </cell>
        </row>
        <row r="939">
          <cell r="B939" t="str">
            <v>776445-00E/000948</v>
          </cell>
          <cell r="C939" t="str">
            <v>776445-00E</v>
          </cell>
          <cell r="D939" t="str">
            <v>OK</v>
          </cell>
          <cell r="E939">
            <v>43051.372916666667</v>
          </cell>
        </row>
        <row r="940">
          <cell r="B940" t="str">
            <v>776445-00E/000944</v>
          </cell>
          <cell r="C940" t="str">
            <v>776445-00E</v>
          </cell>
          <cell r="D940" t="str">
            <v>OK</v>
          </cell>
          <cell r="E940">
            <v>43050.35833333333</v>
          </cell>
        </row>
        <row r="941">
          <cell r="B941" t="str">
            <v>776445-00E/000944</v>
          </cell>
          <cell r="C941" t="str">
            <v>776445-00E</v>
          </cell>
          <cell r="D941" t="str">
            <v>OK</v>
          </cell>
          <cell r="E941">
            <v>43050.35833333333</v>
          </cell>
        </row>
        <row r="942">
          <cell r="B942" t="str">
            <v>776445-00E/000947</v>
          </cell>
          <cell r="C942" t="str">
            <v>776445-00E</v>
          </cell>
          <cell r="D942" t="str">
            <v>OK</v>
          </cell>
          <cell r="E942">
            <v>43051.306944444441</v>
          </cell>
        </row>
        <row r="943">
          <cell r="B943" t="str">
            <v>776445-00E/000943</v>
          </cell>
          <cell r="C943" t="str">
            <v>776445-00E</v>
          </cell>
          <cell r="D943" t="str">
            <v>OK</v>
          </cell>
          <cell r="E943">
            <v>43050.395833333336</v>
          </cell>
        </row>
        <row r="944">
          <cell r="B944" t="str">
            <v>776445-00E/000946</v>
          </cell>
          <cell r="C944" t="str">
            <v>776445-00E</v>
          </cell>
          <cell r="D944" t="str">
            <v>OK</v>
          </cell>
          <cell r="E944">
            <v>43051.438888888886</v>
          </cell>
        </row>
        <row r="945">
          <cell r="B945" t="str">
            <v>776445-00E/000940</v>
          </cell>
          <cell r="C945" t="str">
            <v>776445-00E</v>
          </cell>
          <cell r="D945" t="str">
            <v>OK</v>
          </cell>
          <cell r="E945">
            <v>43050.3</v>
          </cell>
        </row>
        <row r="946">
          <cell r="B946" t="str">
            <v>776445-00E/000942</v>
          </cell>
          <cell r="C946" t="str">
            <v>776445-00E</v>
          </cell>
          <cell r="D946" t="str">
            <v>OK</v>
          </cell>
          <cell r="E946">
            <v>43052.109722222223</v>
          </cell>
        </row>
        <row r="947">
          <cell r="B947" t="str">
            <v>776445-00E/000950</v>
          </cell>
          <cell r="C947" t="str">
            <v>776445-00E</v>
          </cell>
          <cell r="D947" t="str">
            <v>OK</v>
          </cell>
          <cell r="E947">
            <v>43052.025694444441</v>
          </cell>
        </row>
        <row r="948">
          <cell r="B948" t="str">
            <v>776445-00E/000950</v>
          </cell>
          <cell r="C948" t="str">
            <v>776445-00E</v>
          </cell>
          <cell r="D948" t="str">
            <v>OK</v>
          </cell>
          <cell r="E948">
            <v>43052.025694444441</v>
          </cell>
        </row>
        <row r="949">
          <cell r="B949" t="str">
            <v>776445-00E/000949</v>
          </cell>
          <cell r="C949" t="str">
            <v>776445-00E</v>
          </cell>
          <cell r="D949" t="str">
            <v>OK</v>
          </cell>
          <cell r="E949">
            <v>43051.525000000001</v>
          </cell>
        </row>
        <row r="950">
          <cell r="B950" t="str">
            <v>776445-00E/000942</v>
          </cell>
          <cell r="C950" t="str">
            <v>776445-00E</v>
          </cell>
          <cell r="D950" t="str">
            <v>OK</v>
          </cell>
          <cell r="E950">
            <v>43052.109722222223</v>
          </cell>
        </row>
        <row r="951">
          <cell r="B951" t="str">
            <v>776445-00E/000938</v>
          </cell>
          <cell r="C951" t="str">
            <v>776445-00E</v>
          </cell>
          <cell r="D951" t="str">
            <v>OK</v>
          </cell>
          <cell r="E951">
            <v>43049.694444444445</v>
          </cell>
        </row>
        <row r="952">
          <cell r="B952" t="str">
            <v>776445-00E/000945</v>
          </cell>
          <cell r="C952" t="str">
            <v>776445-00E</v>
          </cell>
          <cell r="D952" t="str">
            <v>OK</v>
          </cell>
          <cell r="E952">
            <v>43052.206250000003</v>
          </cell>
        </row>
        <row r="953">
          <cell r="B953" t="str">
            <v>776445-00E/000941</v>
          </cell>
          <cell r="C953" t="str">
            <v>776445-00E</v>
          </cell>
          <cell r="D953" t="str">
            <v>OK</v>
          </cell>
          <cell r="E953">
            <v>43052.518055555556</v>
          </cell>
        </row>
        <row r="954">
          <cell r="B954" t="str">
            <v>776445-00E/000952</v>
          </cell>
          <cell r="C954" t="str">
            <v>776445-00E</v>
          </cell>
          <cell r="D954" t="str">
            <v>OK</v>
          </cell>
          <cell r="E954">
            <v>43052.215277777781</v>
          </cell>
        </row>
        <row r="955">
          <cell r="B955" t="str">
            <v>776445-00E/000956</v>
          </cell>
          <cell r="C955" t="str">
            <v>776445-00E</v>
          </cell>
          <cell r="D955" t="str">
            <v>OK</v>
          </cell>
          <cell r="E955">
            <v>43053.081250000003</v>
          </cell>
        </row>
        <row r="956">
          <cell r="B956" t="str">
            <v>776445-00H/000951</v>
          </cell>
          <cell r="C956" t="str">
            <v>776445-00H</v>
          </cell>
          <cell r="D956" t="str">
            <v>OK</v>
          </cell>
          <cell r="E956">
            <v>43052.118055555555</v>
          </cell>
        </row>
        <row r="957">
          <cell r="B957" t="str">
            <v>776445-00E/000957</v>
          </cell>
          <cell r="C957" t="str">
            <v>776445-00E</v>
          </cell>
          <cell r="D957" t="str">
            <v>OK</v>
          </cell>
          <cell r="E957">
            <v>43053.179861111108</v>
          </cell>
        </row>
        <row r="958">
          <cell r="B958" t="str">
            <v>776445-00E/000957</v>
          </cell>
          <cell r="C958" t="str">
            <v>776445-00E</v>
          </cell>
          <cell r="D958" t="str">
            <v>OK</v>
          </cell>
          <cell r="E958">
            <v>43053.179861111108</v>
          </cell>
        </row>
        <row r="959">
          <cell r="B959" t="str">
            <v>776445-00E/000959</v>
          </cell>
          <cell r="C959" t="str">
            <v>776445-00E</v>
          </cell>
          <cell r="D959" t="str">
            <v>OK</v>
          </cell>
          <cell r="E959">
            <v>43053.330555555556</v>
          </cell>
        </row>
        <row r="960">
          <cell r="B960" t="str">
            <v>776445-00E/000962</v>
          </cell>
          <cell r="C960" t="str">
            <v>776445-00E</v>
          </cell>
          <cell r="D960" t="str">
            <v>OK</v>
          </cell>
          <cell r="E960">
            <v>43053.631249999999</v>
          </cell>
        </row>
        <row r="961">
          <cell r="B961" t="str">
            <v>776445-00E/000958</v>
          </cell>
          <cell r="C961" t="str">
            <v>776445-00E</v>
          </cell>
          <cell r="D961" t="str">
            <v>OK</v>
          </cell>
          <cell r="E961">
            <v>43053.198611111111</v>
          </cell>
        </row>
        <row r="962">
          <cell r="B962" t="str">
            <v>776445-00E/000961</v>
          </cell>
          <cell r="C962" t="str">
            <v>776445-00E</v>
          </cell>
          <cell r="D962" t="str">
            <v>OK</v>
          </cell>
          <cell r="E962">
            <v>43053.484027777777</v>
          </cell>
        </row>
        <row r="963">
          <cell r="B963" t="str">
            <v>776445-00E/000963</v>
          </cell>
          <cell r="C963" t="str">
            <v>776445-00E</v>
          </cell>
          <cell r="D963" t="str">
            <v>OK</v>
          </cell>
          <cell r="E963">
            <v>43053.800694444442</v>
          </cell>
        </row>
        <row r="964">
          <cell r="B964" t="str">
            <v>776445-00E/000960</v>
          </cell>
          <cell r="C964" t="str">
            <v>776445-00E</v>
          </cell>
          <cell r="D964" t="str">
            <v>OK</v>
          </cell>
          <cell r="E964">
            <v>43053.40625</v>
          </cell>
        </row>
        <row r="965">
          <cell r="B965" t="str">
            <v>774100-00G/000965</v>
          </cell>
          <cell r="C965" t="str">
            <v>774100-00G</v>
          </cell>
          <cell r="D965" t="str">
            <v>OK</v>
          </cell>
          <cell r="E965">
            <v>43054.075694444444</v>
          </cell>
        </row>
        <row r="966">
          <cell r="B966" t="str">
            <v>774100-00G/000964</v>
          </cell>
          <cell r="C966" t="str">
            <v>774100-00G</v>
          </cell>
          <cell r="D966" t="str">
            <v>OK</v>
          </cell>
          <cell r="E966">
            <v>43054.020138888889</v>
          </cell>
        </row>
        <row r="967">
          <cell r="B967" t="str">
            <v>774100-00G/000964</v>
          </cell>
          <cell r="C967" t="str">
            <v>774100-00G</v>
          </cell>
          <cell r="D967" t="str">
            <v>OK</v>
          </cell>
          <cell r="E967">
            <v>43054.020138888889</v>
          </cell>
        </row>
        <row r="968">
          <cell r="B968" t="str">
            <v>776445-00E/000968</v>
          </cell>
          <cell r="C968" t="str">
            <v>776445-00E</v>
          </cell>
          <cell r="D968" t="str">
            <v>OK</v>
          </cell>
          <cell r="E968">
            <v>43054.407638888886</v>
          </cell>
        </row>
        <row r="969">
          <cell r="B969" t="str">
            <v>776445-00H/000969</v>
          </cell>
          <cell r="C969" t="str">
            <v>776445-00H</v>
          </cell>
          <cell r="D969" t="str">
            <v>OK</v>
          </cell>
          <cell r="E969">
            <v>43054.484027777777</v>
          </cell>
        </row>
        <row r="970">
          <cell r="B970" t="str">
            <v>776445-00E/000971</v>
          </cell>
          <cell r="C970" t="str">
            <v>776445-00E</v>
          </cell>
          <cell r="D970" t="str">
            <v>OK</v>
          </cell>
          <cell r="E970">
            <v>43054.637499999997</v>
          </cell>
        </row>
        <row r="971">
          <cell r="B971" t="str">
            <v>776445-00E/000970</v>
          </cell>
          <cell r="C971" t="str">
            <v>776445-00E</v>
          </cell>
          <cell r="D971" t="str">
            <v>OK</v>
          </cell>
          <cell r="E971">
            <v>43054.545138888891</v>
          </cell>
        </row>
        <row r="972">
          <cell r="B972" t="str">
            <v>776445-00E/000967</v>
          </cell>
          <cell r="C972" t="str">
            <v>776445-00E</v>
          </cell>
          <cell r="D972" t="str">
            <v>OK</v>
          </cell>
          <cell r="E972">
            <v>43054.35833333333</v>
          </cell>
        </row>
        <row r="973">
          <cell r="B973" t="str">
            <v>776445-00E/000974</v>
          </cell>
          <cell r="C973" t="str">
            <v>776445-00E</v>
          </cell>
          <cell r="D973" t="str">
            <v>OK</v>
          </cell>
          <cell r="E973">
            <v>43054.961111111108</v>
          </cell>
        </row>
        <row r="974">
          <cell r="B974" t="str">
            <v>774100-00G/000966</v>
          </cell>
          <cell r="C974" t="str">
            <v>774100-00G</v>
          </cell>
          <cell r="D974" t="str">
            <v>OK</v>
          </cell>
          <cell r="E974">
            <v>43054.154861111114</v>
          </cell>
        </row>
        <row r="975">
          <cell r="B975" t="str">
            <v>774100-00G/000966</v>
          </cell>
          <cell r="C975" t="str">
            <v>774100-00G</v>
          </cell>
          <cell r="D975" t="str">
            <v>OK</v>
          </cell>
          <cell r="E975">
            <v>43054.154861111114</v>
          </cell>
        </row>
        <row r="976">
          <cell r="B976" t="str">
            <v>774100-00G/000966</v>
          </cell>
          <cell r="C976" t="str">
            <v>774100-00G</v>
          </cell>
          <cell r="D976" t="str">
            <v>OK</v>
          </cell>
          <cell r="E976">
            <v>43054.154861111114</v>
          </cell>
        </row>
        <row r="977">
          <cell r="B977" t="str">
            <v>776445-00E/000972</v>
          </cell>
          <cell r="C977" t="str">
            <v>776445-00E</v>
          </cell>
          <cell r="D977" t="str">
            <v>OK</v>
          </cell>
          <cell r="E977">
            <v>43054.700694444444</v>
          </cell>
        </row>
        <row r="978">
          <cell r="B978" t="str">
            <v>776445-00E/000973</v>
          </cell>
          <cell r="C978" t="str">
            <v>776445-00E</v>
          </cell>
          <cell r="D978" t="str">
            <v>OK</v>
          </cell>
          <cell r="E978">
            <v>43054.852777777778</v>
          </cell>
        </row>
        <row r="979">
          <cell r="B979" t="str">
            <v>776445-00E/000976</v>
          </cell>
          <cell r="C979" t="str">
            <v>776445-00E</v>
          </cell>
          <cell r="D979" t="str">
            <v>OK</v>
          </cell>
          <cell r="E979">
            <v>43055.211111111108</v>
          </cell>
        </row>
        <row r="980">
          <cell r="B980" t="str">
            <v>776445-00E/000977</v>
          </cell>
          <cell r="C980" t="str">
            <v>776445-00E</v>
          </cell>
          <cell r="D980" t="str">
            <v>OK</v>
          </cell>
          <cell r="E980">
            <v>43059.00277777778</v>
          </cell>
        </row>
        <row r="981">
          <cell r="B981" t="str">
            <v>776445-00E/000981</v>
          </cell>
          <cell r="C981" t="str">
            <v>776445-00E</v>
          </cell>
          <cell r="D981" t="str">
            <v>OK</v>
          </cell>
          <cell r="E981">
            <v>43059.506944444445</v>
          </cell>
        </row>
        <row r="982">
          <cell r="B982" t="str">
            <v>776445-00E/000975</v>
          </cell>
          <cell r="C982" t="str">
            <v>776445-00E</v>
          </cell>
          <cell r="D982" t="str">
            <v>OK</v>
          </cell>
          <cell r="E982">
            <v>43055.175000000003</v>
          </cell>
        </row>
        <row r="983">
          <cell r="B983" t="str">
            <v>776445-00E/000979</v>
          </cell>
          <cell r="C983" t="str">
            <v>776445-00E</v>
          </cell>
          <cell r="D983" t="str">
            <v>OK</v>
          </cell>
          <cell r="E983">
            <v>43059.382638888892</v>
          </cell>
        </row>
        <row r="984">
          <cell r="B984" t="str">
            <v>776445-00E/000979</v>
          </cell>
          <cell r="C984" t="str">
            <v>776445-00E</v>
          </cell>
          <cell r="D984" t="str">
            <v>OK</v>
          </cell>
          <cell r="E984">
            <v>43059.382638888892</v>
          </cell>
        </row>
        <row r="985">
          <cell r="B985" t="str">
            <v>776445-00E/000978</v>
          </cell>
          <cell r="C985" t="str">
            <v>776445-00E</v>
          </cell>
          <cell r="D985" t="str">
            <v>OK</v>
          </cell>
          <cell r="E985">
            <v>43059.057638888888</v>
          </cell>
        </row>
        <row r="986">
          <cell r="B986" t="str">
            <v>776445-00E/000980</v>
          </cell>
          <cell r="C986" t="str">
            <v>776445-00E</v>
          </cell>
          <cell r="D986" t="str">
            <v>OK</v>
          </cell>
          <cell r="E986">
            <v>43059.441666666666</v>
          </cell>
        </row>
        <row r="987">
          <cell r="B987" t="str">
            <v>776445-00E/000982</v>
          </cell>
          <cell r="C987" t="str">
            <v>776445-00E</v>
          </cell>
          <cell r="D987" t="str">
            <v>OK</v>
          </cell>
          <cell r="E987">
            <v>43062.012499999997</v>
          </cell>
        </row>
        <row r="988">
          <cell r="B988" t="str">
            <v>776445-00E/000987</v>
          </cell>
          <cell r="C988" t="str">
            <v>776445-00E</v>
          </cell>
          <cell r="D988" t="str">
            <v>OK</v>
          </cell>
          <cell r="E988">
            <v>43061.817361111112</v>
          </cell>
        </row>
        <row r="989">
          <cell r="B989" t="str">
            <v>776445-00E/000983</v>
          </cell>
          <cell r="C989" t="str">
            <v>776445-00E</v>
          </cell>
          <cell r="D989" t="str">
            <v>OK</v>
          </cell>
          <cell r="E989">
            <v>43062.055555555555</v>
          </cell>
        </row>
        <row r="990">
          <cell r="B990" t="str">
            <v>776445-00E/000989</v>
          </cell>
          <cell r="C990" t="str">
            <v>776445-00E</v>
          </cell>
          <cell r="D990" t="str">
            <v>OK</v>
          </cell>
          <cell r="E990">
            <v>43061.959027777775</v>
          </cell>
        </row>
        <row r="991">
          <cell r="B991" t="str">
            <v>776445-00E/000989</v>
          </cell>
          <cell r="C991" t="str">
            <v>776445-00E</v>
          </cell>
          <cell r="D991" t="str">
            <v>OK</v>
          </cell>
          <cell r="E991">
            <v>43061.959027777775</v>
          </cell>
        </row>
        <row r="992">
          <cell r="B992" t="str">
            <v>776445-00E/000989</v>
          </cell>
          <cell r="C992" t="str">
            <v>776445-00E</v>
          </cell>
          <cell r="D992" t="str">
            <v>OK</v>
          </cell>
          <cell r="E992">
            <v>43061.959027777775</v>
          </cell>
        </row>
        <row r="993">
          <cell r="B993" t="str">
            <v>776445-00E/000984</v>
          </cell>
          <cell r="C993" t="str">
            <v>776445-00E</v>
          </cell>
          <cell r="D993" t="str">
            <v>OK</v>
          </cell>
          <cell r="E993">
            <v>43061.884027777778</v>
          </cell>
        </row>
        <row r="994">
          <cell r="B994" t="str">
            <v>776445-00E/000986</v>
          </cell>
          <cell r="C994" t="str">
            <v>776445-00E</v>
          </cell>
          <cell r="D994" t="str">
            <v>OK</v>
          </cell>
          <cell r="E994">
            <v>43061.736805555556</v>
          </cell>
        </row>
        <row r="995">
          <cell r="B995" t="str">
            <v>776445-00E/000990</v>
          </cell>
          <cell r="C995" t="str">
            <v>776445-00E</v>
          </cell>
          <cell r="D995" t="str">
            <v>OK</v>
          </cell>
          <cell r="E995">
            <v>43061.686805555553</v>
          </cell>
        </row>
        <row r="996">
          <cell r="B996" t="str">
            <v>776445-00E/000985</v>
          </cell>
          <cell r="C996" t="str">
            <v>776445-00E</v>
          </cell>
          <cell r="D996" t="str">
            <v>OK</v>
          </cell>
          <cell r="E996">
            <v>43062.129166666666</v>
          </cell>
        </row>
        <row r="997">
          <cell r="B997" t="str">
            <v>776445-00E/000988</v>
          </cell>
          <cell r="C997" t="str">
            <v>776445-00E</v>
          </cell>
          <cell r="D997" t="str">
            <v>OK</v>
          </cell>
          <cell r="E997">
            <v>43062.307638888888</v>
          </cell>
        </row>
        <row r="998">
          <cell r="B998" t="str">
            <v>774100-00G/000992</v>
          </cell>
          <cell r="C998" t="str">
            <v>774100-00G</v>
          </cell>
          <cell r="D998" t="str">
            <v>OK</v>
          </cell>
          <cell r="E998">
            <v>43062.39166666667</v>
          </cell>
        </row>
        <row r="999">
          <cell r="B999" t="str">
            <v>774100-00G/000994</v>
          </cell>
          <cell r="C999" t="str">
            <v>774100-00G</v>
          </cell>
          <cell r="D999" t="str">
            <v>OK</v>
          </cell>
          <cell r="E999">
            <v>43062.695138888892</v>
          </cell>
        </row>
        <row r="1000">
          <cell r="B1000" t="str">
            <v>774100-00G/000993</v>
          </cell>
          <cell r="C1000" t="str">
            <v>774100-00G</v>
          </cell>
          <cell r="D1000" t="str">
            <v>OK</v>
          </cell>
          <cell r="E1000">
            <v>43062.84652777778</v>
          </cell>
        </row>
        <row r="1001">
          <cell r="B1001" t="str">
            <v>774100-00G/000995</v>
          </cell>
          <cell r="C1001" t="str">
            <v>774100-00G</v>
          </cell>
          <cell r="D1001" t="str">
            <v>OK</v>
          </cell>
          <cell r="E1001">
            <v>43062.894444444442</v>
          </cell>
        </row>
        <row r="1002">
          <cell r="B1002" t="str">
            <v>774100-00G/000996</v>
          </cell>
          <cell r="C1002" t="str">
            <v>774100-00G</v>
          </cell>
          <cell r="D1002" t="str">
            <v>OK</v>
          </cell>
          <cell r="E1002">
            <v>43063.034722222219</v>
          </cell>
        </row>
        <row r="1003">
          <cell r="B1003" t="str">
            <v>774100-00G/000991</v>
          </cell>
          <cell r="C1003" t="str">
            <v>774100-00G</v>
          </cell>
          <cell r="D1003" t="str">
            <v>OK</v>
          </cell>
          <cell r="E1003">
            <v>43062.74722222222</v>
          </cell>
        </row>
        <row r="1004">
          <cell r="B1004" t="str">
            <v>774100-00J/000998</v>
          </cell>
          <cell r="C1004" t="str">
            <v>774100-00J</v>
          </cell>
          <cell r="D1004" t="str">
            <v>OK</v>
          </cell>
          <cell r="E1004">
            <v>43067.272916666669</v>
          </cell>
        </row>
        <row r="1005">
          <cell r="B1005" t="str">
            <v>774100-00G/001005</v>
          </cell>
          <cell r="C1005" t="str">
            <v>774100-00G</v>
          </cell>
          <cell r="D1005" t="str">
            <v>OK</v>
          </cell>
          <cell r="E1005">
            <v>43068.196527777778</v>
          </cell>
        </row>
        <row r="1006">
          <cell r="B1006" t="str">
            <v>774100-00G/001007</v>
          </cell>
          <cell r="C1006" t="str">
            <v>774100-00G</v>
          </cell>
          <cell r="D1006" t="str">
            <v>OK</v>
          </cell>
          <cell r="E1006">
            <v>43068.445833333331</v>
          </cell>
        </row>
        <row r="1007">
          <cell r="B1007" t="str">
            <v>774100-00G/001001</v>
          </cell>
          <cell r="C1007" t="str">
            <v>774100-00G</v>
          </cell>
          <cell r="D1007" t="str">
            <v>OK</v>
          </cell>
          <cell r="E1007">
            <v>43067.6875</v>
          </cell>
        </row>
        <row r="1008">
          <cell r="B1008" t="str">
            <v>774100-00J/001006</v>
          </cell>
          <cell r="C1008" t="str">
            <v>774100-00J</v>
          </cell>
          <cell r="D1008" t="str">
            <v>OK</v>
          </cell>
          <cell r="E1008">
            <v>43068.311805555553</v>
          </cell>
        </row>
        <row r="1009">
          <cell r="B1009" t="str">
            <v>774100-00G/000997</v>
          </cell>
          <cell r="C1009" t="str">
            <v>774100-00G</v>
          </cell>
          <cell r="D1009" t="str">
            <v>OK</v>
          </cell>
          <cell r="E1009">
            <v>43066.065972222219</v>
          </cell>
        </row>
        <row r="1010">
          <cell r="B1010" t="str">
            <v>774100-00G/001010</v>
          </cell>
          <cell r="C1010" t="str">
            <v>774100-00G</v>
          </cell>
          <cell r="D1010" t="str">
            <v>OK</v>
          </cell>
          <cell r="E1010">
            <v>43068.746527777781</v>
          </cell>
        </row>
        <row r="1011">
          <cell r="B1011" t="str">
            <v>776445-00E/001013</v>
          </cell>
          <cell r="C1011" t="str">
            <v>776445-00E</v>
          </cell>
          <cell r="D1011" t="str">
            <v>OK</v>
          </cell>
          <cell r="E1011">
            <v>43069.070833333331</v>
          </cell>
        </row>
        <row r="1012">
          <cell r="B1012" t="str">
            <v>774100-00G/001002</v>
          </cell>
          <cell r="C1012" t="str">
            <v>774100-00G</v>
          </cell>
          <cell r="D1012" t="str">
            <v>OK</v>
          </cell>
          <cell r="E1012">
            <v>43067.776388888888</v>
          </cell>
        </row>
        <row r="1013">
          <cell r="B1013" t="str">
            <v>774100-00G/001009</v>
          </cell>
          <cell r="C1013" t="str">
            <v>774100-00G</v>
          </cell>
          <cell r="D1013" t="str">
            <v>OK</v>
          </cell>
          <cell r="E1013">
            <v>43068.643055555556</v>
          </cell>
        </row>
        <row r="1014">
          <cell r="B1014" t="str">
            <v>774100-00G/001011</v>
          </cell>
          <cell r="C1014" t="str">
            <v>774100-00G</v>
          </cell>
          <cell r="D1014" t="str">
            <v>OK</v>
          </cell>
          <cell r="E1014">
            <v>43068.839583333334</v>
          </cell>
        </row>
        <row r="1015">
          <cell r="B1015" t="str">
            <v>774100-00G/001008</v>
          </cell>
          <cell r="C1015" t="str">
            <v>774100-00G</v>
          </cell>
          <cell r="D1015" t="str">
            <v>OK</v>
          </cell>
          <cell r="E1015">
            <v>43068.54583333333</v>
          </cell>
        </row>
        <row r="1016">
          <cell r="B1016" t="str">
            <v>774100-00G/001004</v>
          </cell>
          <cell r="C1016" t="str">
            <v>774100-00G</v>
          </cell>
          <cell r="D1016" t="str">
            <v>OK</v>
          </cell>
          <cell r="E1016">
            <v>43068.393750000003</v>
          </cell>
        </row>
        <row r="1017">
          <cell r="B1017" t="str">
            <v>776445-00E/001016</v>
          </cell>
          <cell r="C1017" t="str">
            <v>776445-00E</v>
          </cell>
          <cell r="D1017" t="str">
            <v>OK</v>
          </cell>
          <cell r="E1017">
            <v>43069.431944444441</v>
          </cell>
        </row>
        <row r="1018">
          <cell r="B1018" t="str">
            <v>776445-00E/001012</v>
          </cell>
          <cell r="C1018" t="str">
            <v>776445-00E</v>
          </cell>
          <cell r="D1018" t="str">
            <v>OK</v>
          </cell>
          <cell r="E1018">
            <v>43068.963194444441</v>
          </cell>
        </row>
        <row r="1019">
          <cell r="B1019" t="str">
            <v>774100-00G/000999</v>
          </cell>
          <cell r="C1019" t="str">
            <v>774100-00G</v>
          </cell>
          <cell r="D1019" t="str">
            <v>OK</v>
          </cell>
          <cell r="E1019">
            <v>43067.434027777781</v>
          </cell>
        </row>
        <row r="1020">
          <cell r="B1020" t="str">
            <v>776445-00E/001017</v>
          </cell>
          <cell r="C1020" t="str">
            <v>776445-00E</v>
          </cell>
          <cell r="D1020" t="str">
            <v>OK</v>
          </cell>
          <cell r="E1020">
            <v>43069.538888888892</v>
          </cell>
        </row>
        <row r="1021">
          <cell r="B1021" t="str">
            <v>776445-00E/001015</v>
          </cell>
          <cell r="C1021" t="str">
            <v>776445-00E</v>
          </cell>
          <cell r="D1021" t="str">
            <v>OK</v>
          </cell>
          <cell r="E1021">
            <v>43069.308333333334</v>
          </cell>
        </row>
        <row r="1022">
          <cell r="B1022" t="str">
            <v>776445-00E/001014</v>
          </cell>
          <cell r="C1022" t="str">
            <v>776445-00E</v>
          </cell>
          <cell r="D1022" t="str">
            <v>OK</v>
          </cell>
          <cell r="E1022">
            <v>43069.176388888889</v>
          </cell>
        </row>
        <row r="1023">
          <cell r="B1023" t="str">
            <v>776445-00E/001019</v>
          </cell>
          <cell r="C1023" t="str">
            <v>776445-00E</v>
          </cell>
          <cell r="D1023" t="str">
            <v>OK</v>
          </cell>
          <cell r="E1023">
            <v>43069.734722222223</v>
          </cell>
        </row>
        <row r="1024">
          <cell r="B1024" t="str">
            <v>776445-00E/001018</v>
          </cell>
          <cell r="C1024" t="str">
            <v>776445-00E</v>
          </cell>
          <cell r="D1024" t="str">
            <v>OK</v>
          </cell>
          <cell r="E1024">
            <v>43069.634027777778</v>
          </cell>
        </row>
        <row r="1025">
          <cell r="B1025" t="str">
            <v>776445-00E/001024</v>
          </cell>
          <cell r="C1025" t="str">
            <v>776445-00E</v>
          </cell>
          <cell r="D1025" t="str">
            <v>OK</v>
          </cell>
          <cell r="E1025">
            <v>43070.696527777778</v>
          </cell>
        </row>
        <row r="1026">
          <cell r="B1026" t="str">
            <v>776445-00E/001021</v>
          </cell>
          <cell r="C1026" t="str">
            <v>776445-00E</v>
          </cell>
          <cell r="D1026" t="str">
            <v>OK</v>
          </cell>
          <cell r="E1026">
            <v>43070.488194444442</v>
          </cell>
        </row>
        <row r="1027">
          <cell r="B1027" t="str">
            <v>776445-00E/001023</v>
          </cell>
          <cell r="C1027" t="str">
            <v>776445-00E</v>
          </cell>
          <cell r="D1027" t="str">
            <v>OK</v>
          </cell>
          <cell r="E1027">
            <v>43070.64166666667</v>
          </cell>
        </row>
        <row r="1028">
          <cell r="B1028" t="str">
            <v>776445-00E/001022</v>
          </cell>
          <cell r="C1028" t="str">
            <v>776445-00E</v>
          </cell>
          <cell r="D1028" t="str">
            <v>OK</v>
          </cell>
          <cell r="E1028">
            <v>43070.543749999997</v>
          </cell>
        </row>
        <row r="1029">
          <cell r="B1029" t="str">
            <v>774100-00G/001003</v>
          </cell>
          <cell r="C1029" t="str">
            <v>774100-00G</v>
          </cell>
          <cell r="D1029" t="str">
            <v>OK</v>
          </cell>
          <cell r="E1029">
            <v>43068.061111111114</v>
          </cell>
        </row>
        <row r="1030">
          <cell r="B1030" t="str">
            <v>774100-00G/001000</v>
          </cell>
          <cell r="C1030" t="str">
            <v>774100-00G</v>
          </cell>
          <cell r="D1030" t="str">
            <v>OK</v>
          </cell>
          <cell r="E1030">
            <v>43067.636111111111</v>
          </cell>
        </row>
        <row r="1031">
          <cell r="B1031" t="str">
            <v>776445-00E/001020</v>
          </cell>
          <cell r="C1031" t="str">
            <v>776445-00E</v>
          </cell>
          <cell r="D1031" t="str">
            <v>OK</v>
          </cell>
          <cell r="E1031">
            <v>43070.40902777778</v>
          </cell>
        </row>
        <row r="1032">
          <cell r="B1032" t="str">
            <v>776445-00E/001026</v>
          </cell>
          <cell r="C1032" t="str">
            <v>776445-00E</v>
          </cell>
          <cell r="D1032" t="str">
            <v>OK</v>
          </cell>
          <cell r="E1032">
            <v>43071.524305555555</v>
          </cell>
        </row>
        <row r="1033">
          <cell r="B1033" t="str">
            <v>776445-00E/001025</v>
          </cell>
          <cell r="C1033" t="str">
            <v>776445-00E</v>
          </cell>
          <cell r="D1033" t="str">
            <v>OK</v>
          </cell>
          <cell r="E1033">
            <v>43071.429861111108</v>
          </cell>
        </row>
        <row r="1034">
          <cell r="B1034" t="str">
            <v>776445-00E/001027</v>
          </cell>
          <cell r="C1034" t="str">
            <v>776445-00E</v>
          </cell>
          <cell r="D1034" t="str">
            <v>OK</v>
          </cell>
          <cell r="E1034">
            <v>43072.974999999999</v>
          </cell>
        </row>
        <row r="1035">
          <cell r="B1035" t="str">
            <v>776445-00E/001029</v>
          </cell>
          <cell r="C1035" t="str">
            <v>776445-00E</v>
          </cell>
          <cell r="D1035" t="str">
            <v>OK</v>
          </cell>
          <cell r="E1035">
            <v>43074.525694444441</v>
          </cell>
        </row>
        <row r="1036">
          <cell r="B1036" t="str">
            <v>776445-00E/001033</v>
          </cell>
          <cell r="C1036" t="str">
            <v>776445-00E</v>
          </cell>
          <cell r="D1036" t="str">
            <v>OK</v>
          </cell>
          <cell r="E1036">
            <v>43075.44027777778</v>
          </cell>
        </row>
        <row r="1037">
          <cell r="B1037" t="str">
            <v>776445-00E/001031</v>
          </cell>
          <cell r="C1037" t="str">
            <v>776445-00E</v>
          </cell>
          <cell r="D1037" t="str">
            <v>OK</v>
          </cell>
          <cell r="E1037">
            <v>43075.306250000001</v>
          </cell>
        </row>
        <row r="1038">
          <cell r="B1038" t="str">
            <v>776445-00E/001032</v>
          </cell>
          <cell r="C1038" t="str">
            <v>776445-00E</v>
          </cell>
          <cell r="D1038" t="str">
            <v>OK</v>
          </cell>
          <cell r="E1038">
            <v>43075.381944444445</v>
          </cell>
        </row>
        <row r="1039">
          <cell r="B1039" t="str">
            <v>776445-00E/001032</v>
          </cell>
          <cell r="C1039" t="str">
            <v>776445-00E</v>
          </cell>
          <cell r="D1039" t="str">
            <v>OK</v>
          </cell>
          <cell r="E1039">
            <v>43075.381944444445</v>
          </cell>
        </row>
        <row r="1040">
          <cell r="B1040" t="str">
            <v>776445-00E/001030</v>
          </cell>
          <cell r="C1040" t="str">
            <v>776445-00E</v>
          </cell>
          <cell r="D1040" t="str">
            <v>OK</v>
          </cell>
          <cell r="E1040">
            <v>43074.538888888892</v>
          </cell>
        </row>
        <row r="1041">
          <cell r="B1041" t="str">
            <v>776445-00E/001028</v>
          </cell>
          <cell r="C1041" t="str">
            <v>776445-00E</v>
          </cell>
          <cell r="D1041" t="str">
            <v>OK</v>
          </cell>
          <cell r="E1041">
            <v>43074.290972222225</v>
          </cell>
        </row>
        <row r="1042">
          <cell r="B1042" t="str">
            <v>776445-00E/001039</v>
          </cell>
          <cell r="C1042" t="str">
            <v>776445-00E</v>
          </cell>
          <cell r="D1042" t="str">
            <v>OK</v>
          </cell>
          <cell r="E1042">
            <v>43077.384027777778</v>
          </cell>
        </row>
        <row r="1043">
          <cell r="B1043" t="str">
            <v>776445-00H/001040</v>
          </cell>
          <cell r="C1043" t="str">
            <v>776445-00H</v>
          </cell>
          <cell r="D1043" t="str">
            <v>OK</v>
          </cell>
          <cell r="E1043">
            <v>43077.350694444445</v>
          </cell>
        </row>
        <row r="1044">
          <cell r="B1044" t="str">
            <v>776445-00E/001038</v>
          </cell>
          <cell r="C1044" t="str">
            <v>776445-00E</v>
          </cell>
          <cell r="D1044" t="str">
            <v>OK</v>
          </cell>
          <cell r="E1044">
            <v>43077.290277777778</v>
          </cell>
        </row>
        <row r="1045">
          <cell r="B1045" t="str">
            <v>776445-00E/001037</v>
          </cell>
          <cell r="C1045" t="str">
            <v>776445-00E</v>
          </cell>
          <cell r="D1045" t="str">
            <v>OK</v>
          </cell>
          <cell r="E1045">
            <v>43076.429861111108</v>
          </cell>
        </row>
        <row r="1046">
          <cell r="B1046" t="str">
            <v>776445-00E/001041</v>
          </cell>
          <cell r="C1046" t="str">
            <v>776445-00E</v>
          </cell>
          <cell r="D1046" t="str">
            <v>OK</v>
          </cell>
          <cell r="E1046">
            <v>43077.753472222219</v>
          </cell>
        </row>
        <row r="1047">
          <cell r="B1047" t="str">
            <v>774100-00G/001043</v>
          </cell>
          <cell r="C1047" t="str">
            <v>774100-00G</v>
          </cell>
          <cell r="D1047" t="str">
            <v>OK</v>
          </cell>
          <cell r="E1047">
            <v>43078.307638888888</v>
          </cell>
        </row>
        <row r="1048">
          <cell r="B1048" t="str">
            <v>776445-00E/001042</v>
          </cell>
          <cell r="C1048" t="str">
            <v>776445-00E</v>
          </cell>
          <cell r="D1048" t="str">
            <v>OK</v>
          </cell>
          <cell r="E1048">
            <v>43077.824999999997</v>
          </cell>
        </row>
        <row r="1049">
          <cell r="B1049" t="str">
            <v>774100-00G/001045</v>
          </cell>
          <cell r="C1049" t="str">
            <v>774100-00G</v>
          </cell>
          <cell r="D1049" t="str">
            <v>OK</v>
          </cell>
          <cell r="E1049">
            <v>43078.408333333333</v>
          </cell>
        </row>
        <row r="1050">
          <cell r="B1050" t="str">
            <v>774100-00G/001046</v>
          </cell>
          <cell r="C1050" t="str">
            <v>774100-00G</v>
          </cell>
          <cell r="D1050" t="str">
            <v>OK</v>
          </cell>
          <cell r="E1050">
            <v>43078.526388888888</v>
          </cell>
        </row>
        <row r="1051">
          <cell r="B1051" t="str">
            <v>776445-00E/001052</v>
          </cell>
          <cell r="C1051" t="str">
            <v>776445-00E</v>
          </cell>
          <cell r="D1051" t="str">
            <v>OK</v>
          </cell>
          <cell r="E1051">
            <v>43081.497916666667</v>
          </cell>
        </row>
        <row r="1052">
          <cell r="B1052" t="str">
            <v>776445-00E/001053</v>
          </cell>
          <cell r="C1052" t="str">
            <v>776445-00E</v>
          </cell>
          <cell r="D1052" t="str">
            <v>OK</v>
          </cell>
          <cell r="E1052">
            <v>43081.456250000003</v>
          </cell>
        </row>
        <row r="1053">
          <cell r="B1053" t="str">
            <v>776445-00E/001056</v>
          </cell>
          <cell r="C1053" t="str">
            <v>776445-00E</v>
          </cell>
          <cell r="D1053" t="str">
            <v>OK</v>
          </cell>
          <cell r="E1053">
            <v>43081.527777777781</v>
          </cell>
        </row>
        <row r="1054">
          <cell r="B1054" t="str">
            <v>776445-00E/001050</v>
          </cell>
          <cell r="C1054" t="str">
            <v>776445-00E</v>
          </cell>
          <cell r="D1054" t="str">
            <v>OK</v>
          </cell>
          <cell r="E1054">
            <v>43079.969444444447</v>
          </cell>
        </row>
        <row r="1055">
          <cell r="B1055" t="str">
            <v>776445-00E/001061</v>
          </cell>
          <cell r="C1055" t="str">
            <v>776445-00E</v>
          </cell>
          <cell r="D1055" t="str">
            <v>OK</v>
          </cell>
          <cell r="E1055">
            <v>43081.62222222222</v>
          </cell>
        </row>
        <row r="1056">
          <cell r="B1056" t="str">
            <v>776445-00E/001064</v>
          </cell>
          <cell r="C1056" t="str">
            <v>776445-00E</v>
          </cell>
          <cell r="D1056" t="str">
            <v>OK</v>
          </cell>
          <cell r="E1056">
            <v>43082.129166666666</v>
          </cell>
        </row>
        <row r="1057">
          <cell r="B1057" t="str">
            <v>774100-00G/001047</v>
          </cell>
          <cell r="C1057" t="str">
            <v>774100-00G</v>
          </cell>
          <cell r="D1057" t="str">
            <v>OK</v>
          </cell>
          <cell r="E1057">
            <v>43080.036805555559</v>
          </cell>
        </row>
        <row r="1058">
          <cell r="B1058" t="str">
            <v>776445-00E/001059</v>
          </cell>
          <cell r="C1058" t="str">
            <v>776445-00E</v>
          </cell>
          <cell r="D1058" t="str">
            <v>OK</v>
          </cell>
          <cell r="E1058">
            <v>43081.423611111109</v>
          </cell>
        </row>
        <row r="1059">
          <cell r="B1059" t="str">
            <v>776445-00E/001054</v>
          </cell>
          <cell r="C1059" t="str">
            <v>776445-00E</v>
          </cell>
          <cell r="D1059" t="str">
            <v>OK</v>
          </cell>
          <cell r="E1059">
            <v>43081.442361111112</v>
          </cell>
        </row>
        <row r="1060">
          <cell r="B1060" t="str">
            <v>776445-00E/001060</v>
          </cell>
          <cell r="C1060" t="str">
            <v>776445-00E</v>
          </cell>
          <cell r="D1060" t="str">
            <v>OK</v>
          </cell>
          <cell r="E1060">
            <v>43081.402777777781</v>
          </cell>
        </row>
        <row r="1061">
          <cell r="B1061" t="str">
            <v>776445-00E/001057</v>
          </cell>
          <cell r="C1061" t="str">
            <v>776445-00E</v>
          </cell>
          <cell r="D1061" t="str">
            <v>OK</v>
          </cell>
          <cell r="E1061">
            <v>43081.512499999997</v>
          </cell>
        </row>
        <row r="1062">
          <cell r="B1062" t="str">
            <v>776445-00E/001055</v>
          </cell>
          <cell r="C1062" t="str">
            <v>776445-00E</v>
          </cell>
          <cell r="D1062" t="str">
            <v>OK</v>
          </cell>
          <cell r="E1062">
            <v>43081.666666666664</v>
          </cell>
        </row>
        <row r="1063">
          <cell r="B1063" t="str">
            <v>776445-00E/001058</v>
          </cell>
          <cell r="C1063" t="str">
            <v>776445-00E</v>
          </cell>
          <cell r="D1063" t="str">
            <v>OK</v>
          </cell>
          <cell r="E1063">
            <v>43081.35833333333</v>
          </cell>
        </row>
        <row r="1064">
          <cell r="B1064" t="str">
            <v>776445-00E/001063</v>
          </cell>
          <cell r="C1064" t="str">
            <v>776445-00E</v>
          </cell>
          <cell r="D1064" t="str">
            <v>OK</v>
          </cell>
          <cell r="E1064">
            <v>43081.958333333336</v>
          </cell>
        </row>
        <row r="1065">
          <cell r="B1065" t="str">
            <v>774100-00G/001044</v>
          </cell>
          <cell r="C1065" t="str">
            <v>774100-00G</v>
          </cell>
          <cell r="D1065" t="str">
            <v>OK</v>
          </cell>
          <cell r="E1065">
            <v>43078.113194444442</v>
          </cell>
        </row>
        <row r="1066">
          <cell r="B1066" t="str">
            <v>774100-00G/001048</v>
          </cell>
          <cell r="C1066" t="str">
            <v>774100-00G</v>
          </cell>
          <cell r="D1066" t="str">
            <v>OK</v>
          </cell>
          <cell r="E1066">
            <v>43079.731249999997</v>
          </cell>
        </row>
        <row r="1067">
          <cell r="B1067" t="str">
            <v>776445-00E/001049</v>
          </cell>
          <cell r="C1067" t="str">
            <v>776445-00E</v>
          </cell>
          <cell r="D1067" t="str">
            <v>OK</v>
          </cell>
          <cell r="E1067">
            <v>43079.843055555553</v>
          </cell>
        </row>
        <row r="1068">
          <cell r="B1068" t="str">
            <v>776445-00E/001065</v>
          </cell>
          <cell r="C1068" t="str">
            <v>776445-00E</v>
          </cell>
          <cell r="D1068" t="str">
            <v>OK</v>
          </cell>
          <cell r="E1068">
            <v>43082.025000000001</v>
          </cell>
        </row>
        <row r="1069">
          <cell r="B1069" t="str">
            <v>776445-00E/001036</v>
          </cell>
          <cell r="C1069" t="str">
            <v>776445-00E</v>
          </cell>
          <cell r="D1069" t="str">
            <v>OK</v>
          </cell>
          <cell r="E1069">
            <v>43076.363888888889</v>
          </cell>
        </row>
        <row r="1070">
          <cell r="B1070" t="str">
            <v>776445-00E/001035</v>
          </cell>
          <cell r="C1070" t="str">
            <v>776445-00E</v>
          </cell>
          <cell r="D1070" t="str">
            <v>OK</v>
          </cell>
          <cell r="E1070">
            <v>43076.326388888891</v>
          </cell>
        </row>
        <row r="1071">
          <cell r="B1071" t="str">
            <v>776445-00E/001035</v>
          </cell>
          <cell r="C1071" t="str">
            <v>776445-00E</v>
          </cell>
          <cell r="D1071" t="str">
            <v>OK</v>
          </cell>
          <cell r="E1071">
            <v>43076.326388888891</v>
          </cell>
        </row>
        <row r="1072">
          <cell r="B1072" t="str">
            <v>776445-00E/001034</v>
          </cell>
          <cell r="C1072" t="str">
            <v>776445-00E</v>
          </cell>
          <cell r="D1072" t="str">
            <v>OK</v>
          </cell>
          <cell r="E1072">
            <v>43075.518750000003</v>
          </cell>
        </row>
        <row r="1073">
          <cell r="B1073" t="str">
            <v>776445-00E/001062</v>
          </cell>
          <cell r="C1073" t="str">
            <v>776445-00E</v>
          </cell>
          <cell r="D1073" t="str">
            <v>OK</v>
          </cell>
          <cell r="E1073">
            <v>43082.066666666666</v>
          </cell>
        </row>
        <row r="1074">
          <cell r="B1074" t="str">
            <v>776445-00E/001051</v>
          </cell>
          <cell r="C1074" t="str">
            <v>776445-00E</v>
          </cell>
          <cell r="D1074" t="str">
            <v>OK</v>
          </cell>
          <cell r="E1074">
            <v>43081.563888888886</v>
          </cell>
        </row>
        <row r="1075">
          <cell r="B1075" t="str">
            <v>774100-00G/001068</v>
          </cell>
          <cell r="C1075" t="str">
            <v>774100-00G</v>
          </cell>
          <cell r="D1075" t="str">
            <v>OK</v>
          </cell>
          <cell r="E1075">
            <v>43083.95416666667</v>
          </cell>
        </row>
        <row r="1076">
          <cell r="B1076" t="str">
            <v>774100-00G/001072</v>
          </cell>
          <cell r="C1076" t="str">
            <v>774100-00G</v>
          </cell>
          <cell r="D1076" t="str">
            <v>OK</v>
          </cell>
          <cell r="E1076">
            <v>43084.289583333331</v>
          </cell>
        </row>
        <row r="1077">
          <cell r="B1077" t="str">
            <v>774100-00G/001069</v>
          </cell>
          <cell r="C1077" t="str">
            <v>774100-00G</v>
          </cell>
          <cell r="D1077" t="str">
            <v>OK</v>
          </cell>
          <cell r="E1077">
            <v>43083.933333333334</v>
          </cell>
        </row>
        <row r="1078">
          <cell r="B1078" t="str">
            <v>774100-00G/001073</v>
          </cell>
          <cell r="C1078" t="str">
            <v>774100-00G</v>
          </cell>
          <cell r="D1078" t="str">
            <v>OK</v>
          </cell>
          <cell r="E1078">
            <v>43084.347916666666</v>
          </cell>
        </row>
        <row r="1079">
          <cell r="B1079" t="str">
            <v>774100-00G/001067</v>
          </cell>
          <cell r="C1079" t="str">
            <v>774100-00G</v>
          </cell>
          <cell r="D1079" t="str">
            <v>OK</v>
          </cell>
          <cell r="E1079">
            <v>43083.59375</v>
          </cell>
        </row>
        <row r="1080">
          <cell r="B1080" t="str">
            <v>774100-00G/001078</v>
          </cell>
          <cell r="C1080" t="str">
            <v>774100-00G</v>
          </cell>
          <cell r="D1080" t="str">
            <v>OK</v>
          </cell>
          <cell r="E1080">
            <v>43084.943749999999</v>
          </cell>
        </row>
        <row r="1081">
          <cell r="B1081" t="str">
            <v>776445-00E/001079</v>
          </cell>
          <cell r="C1081" t="str">
            <v>776445-00E</v>
          </cell>
          <cell r="D1081" t="str">
            <v>OK</v>
          </cell>
          <cell r="E1081">
            <v>43087.011111111111</v>
          </cell>
        </row>
        <row r="1082">
          <cell r="B1082" t="str">
            <v>776445-00E/001080</v>
          </cell>
          <cell r="C1082" t="str">
            <v>776445-00E</v>
          </cell>
          <cell r="D1082" t="str">
            <v>OK</v>
          </cell>
          <cell r="E1082">
            <v>43087.058333333334</v>
          </cell>
        </row>
        <row r="1083">
          <cell r="B1083" t="str">
            <v>774100-00G/001077</v>
          </cell>
          <cell r="C1083" t="str">
            <v>774100-00G</v>
          </cell>
          <cell r="D1083" t="str">
            <v>OK</v>
          </cell>
          <cell r="E1083">
            <v>43084.826388888891</v>
          </cell>
        </row>
        <row r="1084">
          <cell r="B1084" t="str">
            <v>774100-00G/001071</v>
          </cell>
          <cell r="C1084" t="str">
            <v>774100-00G</v>
          </cell>
          <cell r="D1084" t="str">
            <v>OK</v>
          </cell>
          <cell r="E1084">
            <v>43084.056250000001</v>
          </cell>
        </row>
        <row r="1085">
          <cell r="B1085" t="str">
            <v>774100-00G/001075</v>
          </cell>
          <cell r="C1085" t="str">
            <v>774100-00G</v>
          </cell>
          <cell r="D1085" t="str">
            <v>OK</v>
          </cell>
          <cell r="E1085">
            <v>43084.63958333333</v>
          </cell>
        </row>
        <row r="1086">
          <cell r="B1086" t="str">
            <v>774100-00G/001076</v>
          </cell>
          <cell r="C1086" t="str">
            <v>774100-00G</v>
          </cell>
          <cell r="D1086" t="str">
            <v>OK</v>
          </cell>
          <cell r="E1086">
            <v>43084.720138888886</v>
          </cell>
        </row>
        <row r="1087">
          <cell r="B1087" t="str">
            <v>774100-00G/001070</v>
          </cell>
          <cell r="C1087" t="str">
            <v>774100-00G</v>
          </cell>
          <cell r="D1087" t="str">
            <v>OK</v>
          </cell>
          <cell r="E1087">
            <v>43084.030555555553</v>
          </cell>
        </row>
        <row r="1088">
          <cell r="B1088" t="str">
            <v>776445-00E/001081</v>
          </cell>
          <cell r="C1088" t="str">
            <v>776445-00E</v>
          </cell>
          <cell r="D1088" t="str">
            <v>OK</v>
          </cell>
          <cell r="E1088">
            <v>43087.145833333336</v>
          </cell>
        </row>
        <row r="1089">
          <cell r="B1089" t="str">
            <v>776445-00E/001085</v>
          </cell>
          <cell r="C1089" t="str">
            <v>776445-00E</v>
          </cell>
          <cell r="D1089" t="str">
            <v>OK</v>
          </cell>
          <cell r="E1089">
            <v>43087.512499999997</v>
          </cell>
        </row>
        <row r="1090">
          <cell r="B1090" t="str">
            <v>776445-00E/001084</v>
          </cell>
          <cell r="C1090" t="str">
            <v>776445-00E</v>
          </cell>
          <cell r="D1090" t="str">
            <v>OK</v>
          </cell>
          <cell r="E1090">
            <v>43087.439583333333</v>
          </cell>
        </row>
        <row r="1091">
          <cell r="B1091" t="str">
            <v>776445-00E/001083</v>
          </cell>
          <cell r="C1091" t="str">
            <v>776445-00E</v>
          </cell>
          <cell r="D1091" t="str">
            <v>OK</v>
          </cell>
          <cell r="E1091">
            <v>43087.373611111114</v>
          </cell>
        </row>
        <row r="1092">
          <cell r="B1092" t="str">
            <v>776445-00E/001082</v>
          </cell>
          <cell r="C1092" t="str">
            <v>776445-00E</v>
          </cell>
          <cell r="D1092" t="str">
            <v>OK</v>
          </cell>
          <cell r="E1092">
            <v>43087.3</v>
          </cell>
        </row>
        <row r="1093">
          <cell r="B1093" t="str">
            <v>776445-00E/001089</v>
          </cell>
          <cell r="C1093" t="str">
            <v>776445-00E</v>
          </cell>
          <cell r="D1093" t="str">
            <v>OK</v>
          </cell>
          <cell r="E1093">
            <v>43088.3</v>
          </cell>
        </row>
        <row r="1094">
          <cell r="B1094" t="str">
            <v>776445-00E/001088</v>
          </cell>
          <cell r="C1094" t="str">
            <v>776445-00E</v>
          </cell>
          <cell r="D1094" t="str">
            <v>OK</v>
          </cell>
          <cell r="E1094">
            <v>43088.162499999999</v>
          </cell>
        </row>
        <row r="1095">
          <cell r="B1095" t="str">
            <v>776445-00E/001087</v>
          </cell>
          <cell r="C1095" t="str">
            <v>776445-00E</v>
          </cell>
          <cell r="D1095" t="str">
            <v>OK</v>
          </cell>
          <cell r="E1095">
            <v>43088.118055555555</v>
          </cell>
        </row>
        <row r="1096">
          <cell r="B1096" t="str">
            <v>776445-00E/001086</v>
          </cell>
          <cell r="C1096" t="str">
            <v>776445-00E</v>
          </cell>
          <cell r="D1096" t="str">
            <v>OK</v>
          </cell>
          <cell r="E1096">
            <v>43087.781944444447</v>
          </cell>
        </row>
        <row r="1097">
          <cell r="B1097" t="str">
            <v>776445-00E/001090</v>
          </cell>
          <cell r="C1097" t="str">
            <v>776445-00E</v>
          </cell>
          <cell r="D1097" t="str">
            <v>OK</v>
          </cell>
          <cell r="E1097">
            <v>43088.377083333333</v>
          </cell>
        </row>
        <row r="1098">
          <cell r="B1098" t="str">
            <v>776445-00E/001091</v>
          </cell>
          <cell r="C1098" t="str">
            <v>776445-00E</v>
          </cell>
          <cell r="D1098" t="str">
            <v>OK</v>
          </cell>
          <cell r="E1098">
            <v>43088.545138888891</v>
          </cell>
        </row>
        <row r="1099">
          <cell r="B1099" t="str">
            <v>776445-00E/001094</v>
          </cell>
          <cell r="C1099" t="str">
            <v>776445-00E</v>
          </cell>
          <cell r="D1099" t="str">
            <v>OK</v>
          </cell>
          <cell r="E1099">
            <v>43089.073611111111</v>
          </cell>
        </row>
        <row r="1100">
          <cell r="B1100" t="str">
            <v>776445-00E/001097</v>
          </cell>
          <cell r="C1100" t="str">
            <v>776445-00E</v>
          </cell>
          <cell r="D1100" t="str">
            <v>OK</v>
          </cell>
          <cell r="E1100">
            <v>43089.375694444447</v>
          </cell>
        </row>
        <row r="1101">
          <cell r="B1101" t="str">
            <v>776445-00E/001093</v>
          </cell>
          <cell r="C1101" t="str">
            <v>776445-00E</v>
          </cell>
          <cell r="D1101" t="str">
            <v>OK</v>
          </cell>
          <cell r="E1101">
            <v>43088.779166666667</v>
          </cell>
        </row>
        <row r="1102">
          <cell r="B1102" t="str">
            <v>776445-00E/001096</v>
          </cell>
          <cell r="C1102" t="str">
            <v>776445-00E</v>
          </cell>
          <cell r="D1102" t="str">
            <v>OK</v>
          </cell>
          <cell r="E1102">
            <v>43089.423611111109</v>
          </cell>
        </row>
        <row r="1103">
          <cell r="B1103" t="str">
            <v>774100-00G/001074</v>
          </cell>
          <cell r="C1103" t="str">
            <v>774100-00G</v>
          </cell>
          <cell r="D1103" t="str">
            <v>OK</v>
          </cell>
          <cell r="E1103">
            <v>43084.515972222223</v>
          </cell>
        </row>
        <row r="1104">
          <cell r="B1104" t="str">
            <v>774100-00G/001099</v>
          </cell>
          <cell r="C1104" t="str">
            <v>774100-00G</v>
          </cell>
          <cell r="D1104" t="str">
            <v>OK</v>
          </cell>
          <cell r="E1104">
            <v>43102.413888888892</v>
          </cell>
        </row>
        <row r="1105">
          <cell r="B1105" t="str">
            <v>774100-00G/001098</v>
          </cell>
          <cell r="C1105" t="str">
            <v>774100-00G</v>
          </cell>
          <cell r="D1105" t="str">
            <v>OK</v>
          </cell>
          <cell r="E1105">
            <v>43102.361805555556</v>
          </cell>
        </row>
        <row r="1106">
          <cell r="B1106" t="str">
            <v>776445-00E/001102</v>
          </cell>
          <cell r="C1106" t="str">
            <v>776445-00E</v>
          </cell>
          <cell r="D1106" t="str">
            <v>OK</v>
          </cell>
          <cell r="E1106">
            <v>43102.64166666667</v>
          </cell>
        </row>
        <row r="1107">
          <cell r="B1107" t="str">
            <v>776445-00E/001101</v>
          </cell>
          <cell r="C1107" t="str">
            <v>776445-00E</v>
          </cell>
          <cell r="D1107" t="str">
            <v>OK</v>
          </cell>
          <cell r="E1107">
            <v>43103.209027777775</v>
          </cell>
        </row>
        <row r="1108">
          <cell r="B1108" t="str">
            <v>776445-00E/001103</v>
          </cell>
          <cell r="C1108" t="str">
            <v>776445-00E</v>
          </cell>
          <cell r="D1108" t="str">
            <v>OK</v>
          </cell>
          <cell r="E1108">
            <v>43103.296527777777</v>
          </cell>
        </row>
        <row r="1109">
          <cell r="B1109" t="str">
            <v>776445-00E/001104</v>
          </cell>
          <cell r="C1109" t="str">
            <v>776445-00E</v>
          </cell>
          <cell r="D1109" t="str">
            <v>OK</v>
          </cell>
          <cell r="E1109">
            <v>43103.376388888886</v>
          </cell>
        </row>
        <row r="1110">
          <cell r="B1110" t="str">
            <v>776445-00E/001106</v>
          </cell>
          <cell r="C1110" t="str">
            <v>776445-00E</v>
          </cell>
          <cell r="D1110" t="str">
            <v>OK</v>
          </cell>
          <cell r="E1110">
            <v>43103.55</v>
          </cell>
        </row>
        <row r="1111">
          <cell r="B1111" t="str">
            <v>776445-00E/001100</v>
          </cell>
          <cell r="C1111" t="str">
            <v>776445-00E</v>
          </cell>
          <cell r="D1111" t="str">
            <v>OK</v>
          </cell>
          <cell r="E1111">
            <v>43102.53402777778</v>
          </cell>
        </row>
        <row r="1112">
          <cell r="B1112" t="str">
            <v>776445-00E/001092</v>
          </cell>
          <cell r="C1112" t="str">
            <v>776445-00E</v>
          </cell>
          <cell r="D1112" t="str">
            <v>OK</v>
          </cell>
          <cell r="E1112">
            <v>43088.842361111114</v>
          </cell>
        </row>
        <row r="1113">
          <cell r="B1113" t="str">
            <v>776445-00E/001095</v>
          </cell>
          <cell r="C1113" t="str">
            <v>776445-00E</v>
          </cell>
          <cell r="D1113" t="str">
            <v>OK</v>
          </cell>
          <cell r="E1113">
            <v>43089.175000000003</v>
          </cell>
        </row>
        <row r="1114">
          <cell r="B1114" t="str">
            <v>776445-00E/001107</v>
          </cell>
          <cell r="C1114" t="str">
            <v>776445-00E</v>
          </cell>
          <cell r="D1114" t="str">
            <v>OK</v>
          </cell>
          <cell r="E1114">
            <v>43104.043055555558</v>
          </cell>
        </row>
        <row r="1115">
          <cell r="B1115" t="str">
            <v>776445-00E/001109</v>
          </cell>
          <cell r="C1115" t="str">
            <v>776445-00E</v>
          </cell>
          <cell r="D1115" t="str">
            <v>OK</v>
          </cell>
          <cell r="E1115">
            <v>43104.163888888892</v>
          </cell>
        </row>
        <row r="1116">
          <cell r="B1116" t="str">
            <v>776445-00E/001105</v>
          </cell>
          <cell r="C1116" t="str">
            <v>776445-00E</v>
          </cell>
          <cell r="D1116" t="str">
            <v>OK</v>
          </cell>
          <cell r="E1116">
            <v>43103.509722222225</v>
          </cell>
        </row>
        <row r="1117">
          <cell r="B1117" t="str">
            <v>776445-00E/001110</v>
          </cell>
          <cell r="C1117" t="str">
            <v>776445-00E</v>
          </cell>
          <cell r="D1117" t="str">
            <v>OK</v>
          </cell>
          <cell r="E1117">
            <v>43104.433333333334</v>
          </cell>
        </row>
        <row r="1118">
          <cell r="B1118" t="str">
            <v>776445-00E/001111</v>
          </cell>
          <cell r="C1118" t="str">
            <v>776445-00E</v>
          </cell>
          <cell r="D1118" t="str">
            <v>OK</v>
          </cell>
          <cell r="E1118">
            <v>43104.536805555559</v>
          </cell>
        </row>
        <row r="1119">
          <cell r="B1119" t="str">
            <v>776445-00E/001108</v>
          </cell>
          <cell r="C1119" t="str">
            <v>776445-00E</v>
          </cell>
          <cell r="D1119" t="str">
            <v>OK</v>
          </cell>
          <cell r="E1119">
            <v>43104.296527777777</v>
          </cell>
        </row>
        <row r="1120">
          <cell r="B1120" t="str">
            <v>776445-00E/001115</v>
          </cell>
          <cell r="C1120" t="str">
            <v>776445-00E</v>
          </cell>
          <cell r="D1120" t="str">
            <v>OK</v>
          </cell>
          <cell r="E1120">
            <v>43105.309027777781</v>
          </cell>
        </row>
        <row r="1121">
          <cell r="B1121" t="str">
            <v>776445-00E/001095</v>
          </cell>
          <cell r="C1121" t="str">
            <v>776445-00E</v>
          </cell>
          <cell r="D1121" t="str">
            <v>OK</v>
          </cell>
          <cell r="E1121">
            <v>43089.175000000003</v>
          </cell>
        </row>
        <row r="1122">
          <cell r="B1122" t="str">
            <v>776445-00E/001092</v>
          </cell>
          <cell r="C1122" t="str">
            <v>776445-00E</v>
          </cell>
          <cell r="D1122" t="str">
            <v>OK</v>
          </cell>
          <cell r="E1122">
            <v>43088.842361111114</v>
          </cell>
        </row>
        <row r="1123">
          <cell r="B1123" t="str">
            <v>776445-00E/001113</v>
          </cell>
          <cell r="C1123" t="str">
            <v>776445-00E</v>
          </cell>
          <cell r="D1123" t="str">
            <v>OK</v>
          </cell>
          <cell r="E1123">
            <v>43104.686111111114</v>
          </cell>
        </row>
        <row r="1124">
          <cell r="B1124" t="str">
            <v>776445-00E/001112</v>
          </cell>
          <cell r="C1124" t="str">
            <v>776445-00E</v>
          </cell>
          <cell r="D1124" t="str">
            <v>OK</v>
          </cell>
          <cell r="E1124">
            <v>43104.822916666664</v>
          </cell>
        </row>
        <row r="1125">
          <cell r="B1125" t="str">
            <v>776445-00E/001118</v>
          </cell>
          <cell r="C1125" t="str">
            <v>776445-00E</v>
          </cell>
          <cell r="D1125" t="str">
            <v>OK</v>
          </cell>
          <cell r="E1125">
            <v>43105.527083333334</v>
          </cell>
        </row>
        <row r="1126">
          <cell r="B1126" t="str">
            <v>776445-00E/001116</v>
          </cell>
          <cell r="C1126" t="str">
            <v>776445-00E</v>
          </cell>
          <cell r="D1126" t="str">
            <v>OK</v>
          </cell>
          <cell r="E1126">
            <v>43105.392361111109</v>
          </cell>
        </row>
        <row r="1127">
          <cell r="B1127" t="str">
            <v>776445-00E/001119</v>
          </cell>
          <cell r="C1127" t="str">
            <v>776445-00E</v>
          </cell>
          <cell r="D1127" t="str">
            <v>OK</v>
          </cell>
          <cell r="E1127">
            <v>43108.399305555555</v>
          </cell>
        </row>
        <row r="1128">
          <cell r="B1128" t="str">
            <v>776445-00E/001133</v>
          </cell>
          <cell r="C1128" t="str">
            <v>776445-00E</v>
          </cell>
          <cell r="D1128" t="str">
            <v>OK</v>
          </cell>
          <cell r="E1128">
            <v>43110.387499999997</v>
          </cell>
        </row>
        <row r="1129">
          <cell r="B1129" t="str">
            <v>776445-00E/001132</v>
          </cell>
          <cell r="C1129" t="str">
            <v>776445-00E</v>
          </cell>
          <cell r="D1129" t="str">
            <v>OK</v>
          </cell>
          <cell r="E1129">
            <v>43110.331250000003</v>
          </cell>
        </row>
        <row r="1130">
          <cell r="B1130" t="str">
            <v>776445-00E/001136</v>
          </cell>
          <cell r="C1130" t="str">
            <v>776445-00E</v>
          </cell>
          <cell r="D1130" t="str">
            <v>OK</v>
          </cell>
          <cell r="E1130">
            <v>43110.681250000001</v>
          </cell>
        </row>
        <row r="1131">
          <cell r="B1131" t="str">
            <v>776445-00E/001134</v>
          </cell>
          <cell r="C1131" t="str">
            <v>776445-00E</v>
          </cell>
          <cell r="D1131" t="str">
            <v>OK</v>
          </cell>
          <cell r="E1131">
            <v>43110.490972222222</v>
          </cell>
        </row>
        <row r="1132">
          <cell r="B1132" t="str">
            <v>776445-00E/001137</v>
          </cell>
          <cell r="C1132" t="str">
            <v>776445-00E</v>
          </cell>
          <cell r="D1132" t="str">
            <v>OK</v>
          </cell>
          <cell r="E1132">
            <v>43110.730555555558</v>
          </cell>
        </row>
        <row r="1133">
          <cell r="B1133" t="str">
            <v>776445-00E/001128</v>
          </cell>
          <cell r="C1133" t="str">
            <v>776445-00E</v>
          </cell>
          <cell r="D1133" t="str">
            <v>OK</v>
          </cell>
          <cell r="E1133">
            <v>43109.723611111112</v>
          </cell>
        </row>
        <row r="1134">
          <cell r="B1134" t="str">
            <v>776445-00E/001141</v>
          </cell>
          <cell r="C1134" t="str">
            <v>776445-00E</v>
          </cell>
          <cell r="D1134" t="str">
            <v>OK</v>
          </cell>
          <cell r="E1134">
            <v>43111.306944444441</v>
          </cell>
        </row>
        <row r="1135">
          <cell r="B1135" t="str">
            <v>776445-00E/001135</v>
          </cell>
          <cell r="C1135" t="str">
            <v>776445-00E</v>
          </cell>
          <cell r="D1135" t="str">
            <v>OK</v>
          </cell>
          <cell r="E1135">
            <v>43110.631249999999</v>
          </cell>
        </row>
        <row r="1136">
          <cell r="B1136" t="str">
            <v>776445-00E/001138</v>
          </cell>
          <cell r="C1136" t="str">
            <v>776445-00E</v>
          </cell>
          <cell r="D1136" t="str">
            <v>OK</v>
          </cell>
          <cell r="E1136">
            <v>43110.806944444441</v>
          </cell>
        </row>
        <row r="1137">
          <cell r="B1137" t="str">
            <v>776445-00E/001140</v>
          </cell>
          <cell r="C1137" t="str">
            <v>776445-00E</v>
          </cell>
          <cell r="D1137" t="str">
            <v>OK</v>
          </cell>
          <cell r="E1137">
            <v>43111.163888888892</v>
          </cell>
        </row>
        <row r="1138">
          <cell r="B1138" t="str">
            <v>776445-00E/001143</v>
          </cell>
          <cell r="C1138" t="str">
            <v>776445-00E</v>
          </cell>
          <cell r="D1138" t="str">
            <v>OK</v>
          </cell>
          <cell r="E1138">
            <v>43111.627083333333</v>
          </cell>
        </row>
        <row r="1139">
          <cell r="B1139" t="str">
            <v>776445-00E/001142</v>
          </cell>
          <cell r="C1139" t="str">
            <v>776445-00E</v>
          </cell>
          <cell r="D1139" t="str">
            <v>OK</v>
          </cell>
          <cell r="E1139">
            <v>43111.500694444447</v>
          </cell>
        </row>
        <row r="1140">
          <cell r="B1140" t="str">
            <v>776445-00E/001144</v>
          </cell>
          <cell r="C1140" t="str">
            <v>776445-00E</v>
          </cell>
          <cell r="D1140" t="str">
            <v>OK</v>
          </cell>
          <cell r="E1140">
            <v>43111.686805555553</v>
          </cell>
        </row>
        <row r="1141">
          <cell r="B1141" t="str">
            <v>776445-00E/001145</v>
          </cell>
          <cell r="C1141" t="str">
            <v>776445-00E</v>
          </cell>
          <cell r="D1141" t="str">
            <v>OK</v>
          </cell>
          <cell r="E1141">
            <v>43111.73333333333</v>
          </cell>
        </row>
        <row r="1142">
          <cell r="B1142" t="str">
            <v>776445-00E/001146</v>
          </cell>
          <cell r="C1142" t="str">
            <v>776445-00E</v>
          </cell>
          <cell r="D1142" t="str">
            <v>OK</v>
          </cell>
          <cell r="E1142">
            <v>43111.814583333333</v>
          </cell>
        </row>
        <row r="1143">
          <cell r="B1143" t="str">
            <v>776445-00E/001139</v>
          </cell>
          <cell r="C1143" t="str">
            <v>776445-00E</v>
          </cell>
          <cell r="D1143" t="str">
            <v>OK</v>
          </cell>
          <cell r="E1143">
            <v>43111.370833333334</v>
          </cell>
        </row>
        <row r="1144">
          <cell r="B1144" t="str">
            <v>776445-00E/001147</v>
          </cell>
          <cell r="C1144" t="str">
            <v>776445-00E</v>
          </cell>
          <cell r="D1144" t="str">
            <v>OK</v>
          </cell>
          <cell r="E1144">
            <v>43112.17291666667</v>
          </cell>
        </row>
        <row r="1145">
          <cell r="B1145" t="str">
            <v>776445-00E/001149</v>
          </cell>
          <cell r="C1145" t="str">
            <v>776445-00E</v>
          </cell>
          <cell r="D1145" t="str">
            <v>OK</v>
          </cell>
          <cell r="E1145">
            <v>43112.305555555555</v>
          </cell>
        </row>
        <row r="1146">
          <cell r="B1146" t="str">
            <v>776445-00E/001148</v>
          </cell>
          <cell r="C1146" t="str">
            <v>776445-00E</v>
          </cell>
          <cell r="D1146" t="str">
            <v>OK</v>
          </cell>
          <cell r="E1146">
            <v>43112.380555555559</v>
          </cell>
        </row>
        <row r="1147">
          <cell r="B1147" t="str">
            <v>774100-00G/001152</v>
          </cell>
          <cell r="C1147" t="str">
            <v>774100-00G</v>
          </cell>
          <cell r="D1147" t="str">
            <v>OK</v>
          </cell>
          <cell r="E1147">
            <v>43112.743055555555</v>
          </cell>
        </row>
        <row r="1148">
          <cell r="B1148" t="str">
            <v>774100-00G/001150</v>
          </cell>
          <cell r="C1148" t="str">
            <v>774100-00G</v>
          </cell>
          <cell r="D1148" t="str">
            <v>OK</v>
          </cell>
          <cell r="E1148">
            <v>43112.545138888891</v>
          </cell>
        </row>
        <row r="1149">
          <cell r="B1149" t="str">
            <v>774100-00G/001151</v>
          </cell>
          <cell r="C1149" t="str">
            <v>774100-00G</v>
          </cell>
          <cell r="D1149" t="str">
            <v>OK</v>
          </cell>
          <cell r="E1149">
            <v>43112.696527777778</v>
          </cell>
        </row>
        <row r="1150">
          <cell r="B1150" t="str">
            <v>774100-00G/001153</v>
          </cell>
          <cell r="C1150" t="str">
            <v>774100-00G</v>
          </cell>
          <cell r="D1150" t="str">
            <v>OK</v>
          </cell>
          <cell r="E1150">
            <v>43112.836111111108</v>
          </cell>
        </row>
        <row r="1151">
          <cell r="B1151" t="str">
            <v>774100-00G/001156</v>
          </cell>
          <cell r="C1151" t="str">
            <v>774100-00G</v>
          </cell>
          <cell r="D1151" t="str">
            <v>OK</v>
          </cell>
          <cell r="E1151">
            <v>43115.286111111112</v>
          </cell>
        </row>
        <row r="1152">
          <cell r="B1152" t="str">
            <v>774100-00G/001154</v>
          </cell>
          <cell r="C1152" t="str">
            <v>774100-00G</v>
          </cell>
          <cell r="D1152" t="str">
            <v>OK</v>
          </cell>
          <cell r="E1152">
            <v>43115.085416666669</v>
          </cell>
        </row>
        <row r="1153">
          <cell r="B1153" t="str">
            <v>774100-00G/001155</v>
          </cell>
          <cell r="C1153" t="str">
            <v>774100-00G</v>
          </cell>
          <cell r="D1153" t="str">
            <v>OK</v>
          </cell>
          <cell r="E1153">
            <v>43115.178472222222</v>
          </cell>
        </row>
        <row r="1154">
          <cell r="B1154" t="str">
            <v>776445-00E/001122</v>
          </cell>
          <cell r="C1154" t="str">
            <v>776445-00E</v>
          </cell>
          <cell r="D1154" t="str">
            <v>OK</v>
          </cell>
          <cell r="E1154">
            <v>43108.558333333334</v>
          </cell>
        </row>
        <row r="1155">
          <cell r="B1155" t="str">
            <v>776445-00E/001120</v>
          </cell>
          <cell r="C1155" t="str">
            <v>776445-00E</v>
          </cell>
          <cell r="D1155" t="str">
            <v>OK</v>
          </cell>
          <cell r="E1155">
            <v>43108.325694444444</v>
          </cell>
        </row>
        <row r="1156">
          <cell r="B1156" t="str">
            <v>776445-00E/001121</v>
          </cell>
          <cell r="C1156" t="str">
            <v>776445-00E</v>
          </cell>
          <cell r="D1156" t="str">
            <v>OK</v>
          </cell>
          <cell r="E1156">
            <v>43108.45208333333</v>
          </cell>
        </row>
        <row r="1157">
          <cell r="B1157" t="str">
            <v>776445-00E/001123</v>
          </cell>
          <cell r="C1157" t="str">
            <v>776445-00E</v>
          </cell>
          <cell r="D1157" t="str">
            <v>OK</v>
          </cell>
          <cell r="E1157">
            <v>43109.414583333331</v>
          </cell>
        </row>
        <row r="1158">
          <cell r="B1158" t="str">
            <v>776445-00E/001131</v>
          </cell>
          <cell r="C1158" t="str">
            <v>776445-00E</v>
          </cell>
          <cell r="D1158" t="str">
            <v>OK</v>
          </cell>
          <cell r="E1158">
            <v>43110.029166666667</v>
          </cell>
        </row>
        <row r="1159">
          <cell r="B1159" t="str">
            <v>776445-00E/001114</v>
          </cell>
          <cell r="C1159" t="str">
            <v>776445-00E</v>
          </cell>
          <cell r="D1159" t="str">
            <v>OK</v>
          </cell>
          <cell r="E1159">
            <v>43105.145833333336</v>
          </cell>
        </row>
        <row r="1160">
          <cell r="B1160" t="str">
            <v>776445-00E/001129</v>
          </cell>
          <cell r="C1160" t="str">
            <v>776445-00E</v>
          </cell>
          <cell r="D1160" t="str">
            <v>OK</v>
          </cell>
          <cell r="E1160">
            <v>43109.79791666667</v>
          </cell>
        </row>
        <row r="1161">
          <cell r="B1161" t="str">
            <v>776445-00E/001130</v>
          </cell>
          <cell r="C1161" t="str">
            <v>776445-00E</v>
          </cell>
          <cell r="D1161" t="str">
            <v>OK</v>
          </cell>
          <cell r="E1161">
            <v>43109.845833333333</v>
          </cell>
        </row>
        <row r="1162">
          <cell r="B1162" t="str">
            <v>774100-00G/001127</v>
          </cell>
          <cell r="C1162" t="str">
            <v>774100-00G</v>
          </cell>
          <cell r="D1162" t="str">
            <v>OK</v>
          </cell>
          <cell r="E1162">
            <v>43109.682638888888</v>
          </cell>
        </row>
        <row r="1163">
          <cell r="B1163" t="str">
            <v>774100-00G/001127</v>
          </cell>
          <cell r="C1163" t="str">
            <v>774100-00G</v>
          </cell>
          <cell r="D1163" t="str">
            <v>OK</v>
          </cell>
          <cell r="E1163">
            <v>43109.682638888888</v>
          </cell>
        </row>
        <row r="1164">
          <cell r="B1164" t="str">
            <v>774100-00G/001127</v>
          </cell>
          <cell r="C1164" t="str">
            <v>774100-00G</v>
          </cell>
          <cell r="D1164" t="str">
            <v>OK</v>
          </cell>
          <cell r="E1164">
            <v>43109.682638888888</v>
          </cell>
        </row>
        <row r="1165">
          <cell r="B1165" t="str">
            <v>774100-00G/001124</v>
          </cell>
          <cell r="C1165" t="str">
            <v>774100-00G</v>
          </cell>
          <cell r="D1165" t="str">
            <v>OK</v>
          </cell>
          <cell r="E1165">
            <v>43109.359027777777</v>
          </cell>
        </row>
        <row r="1166">
          <cell r="B1166" t="str">
            <v>774100-00G/001162</v>
          </cell>
          <cell r="C1166" t="str">
            <v>774100-00G</v>
          </cell>
          <cell r="D1166" t="str">
            <v>OK</v>
          </cell>
          <cell r="E1166">
            <v>43116.960416666669</v>
          </cell>
        </row>
        <row r="1167">
          <cell r="B1167" t="str">
            <v>774100-00G/001160</v>
          </cell>
          <cell r="C1167" t="str">
            <v>774100-00G</v>
          </cell>
          <cell r="D1167" t="str">
            <v>OK</v>
          </cell>
          <cell r="E1167">
            <v>43116.517361111109</v>
          </cell>
        </row>
        <row r="1168">
          <cell r="B1168" t="str">
            <v>774100-00G/001158</v>
          </cell>
          <cell r="C1168" t="str">
            <v>774100-00G</v>
          </cell>
          <cell r="D1168" t="str">
            <v>OK</v>
          </cell>
          <cell r="E1168">
            <v>43116.411111111112</v>
          </cell>
        </row>
        <row r="1169">
          <cell r="B1169" t="str">
            <v>774100-00G/001159</v>
          </cell>
          <cell r="C1169" t="str">
            <v>774100-00G</v>
          </cell>
          <cell r="D1169" t="str">
            <v>OK</v>
          </cell>
          <cell r="E1169">
            <v>43116.300694444442</v>
          </cell>
        </row>
        <row r="1170">
          <cell r="B1170" t="str">
            <v>774100-00G/001161</v>
          </cell>
          <cell r="C1170" t="str">
            <v>774100-00G</v>
          </cell>
          <cell r="D1170" t="str">
            <v>OK</v>
          </cell>
          <cell r="E1170">
            <v>43117.015277777777</v>
          </cell>
        </row>
        <row r="1171">
          <cell r="B1171" t="str">
            <v>774100-00G/001164</v>
          </cell>
          <cell r="C1171" t="str">
            <v>774100-00G</v>
          </cell>
          <cell r="D1171" t="str">
            <v>OK</v>
          </cell>
          <cell r="E1171">
            <v>43117.157638888886</v>
          </cell>
        </row>
        <row r="1172">
          <cell r="B1172" t="str">
            <v>774100-00G/001167</v>
          </cell>
          <cell r="C1172" t="str">
            <v>774100-00G</v>
          </cell>
          <cell r="D1172" t="str">
            <v>OK</v>
          </cell>
          <cell r="E1172">
            <v>43117.48541666667</v>
          </cell>
        </row>
        <row r="1173">
          <cell r="B1173" t="str">
            <v>776445-00E/001163</v>
          </cell>
          <cell r="C1173" t="str">
            <v>776445-00E</v>
          </cell>
          <cell r="D1173" t="str">
            <v>OK</v>
          </cell>
          <cell r="E1173">
            <v>43117.070138888892</v>
          </cell>
        </row>
        <row r="1174">
          <cell r="B1174" t="str">
            <v>774100-00G/001125</v>
          </cell>
          <cell r="C1174" t="str">
            <v>774100-00G</v>
          </cell>
          <cell r="D1174" t="str">
            <v>OK</v>
          </cell>
          <cell r="E1174">
            <v>43109.134722222225</v>
          </cell>
        </row>
        <row r="1175">
          <cell r="B1175" t="str">
            <v>776445-00E/001169</v>
          </cell>
          <cell r="C1175" t="str">
            <v>776445-00E</v>
          </cell>
          <cell r="D1175" t="str">
            <v>OK</v>
          </cell>
          <cell r="E1175">
            <v>43118.035416666666</v>
          </cell>
        </row>
        <row r="1176">
          <cell r="B1176" t="str">
            <v>776445-00E/001169</v>
          </cell>
          <cell r="C1176" t="str">
            <v>776445-00E</v>
          </cell>
          <cell r="D1176" t="str">
            <v>OK</v>
          </cell>
          <cell r="E1176">
            <v>43118.035416666666</v>
          </cell>
        </row>
        <row r="1177">
          <cell r="B1177" t="str">
            <v>776445-00E/001169</v>
          </cell>
          <cell r="C1177" t="str">
            <v>776445-00E</v>
          </cell>
          <cell r="D1177" t="str">
            <v>OK</v>
          </cell>
          <cell r="E1177">
            <v>43118.035416666666</v>
          </cell>
        </row>
        <row r="1178">
          <cell r="B1178" t="str">
            <v>774100-00G/001171</v>
          </cell>
          <cell r="C1178" t="str">
            <v>774100-00G</v>
          </cell>
          <cell r="D1178" t="str">
            <v>OK</v>
          </cell>
          <cell r="E1178">
            <v>43118.293055555558</v>
          </cell>
        </row>
        <row r="1179">
          <cell r="B1179" t="str">
            <v>774100-00G/001172</v>
          </cell>
          <cell r="C1179" t="str">
            <v>774100-00G</v>
          </cell>
          <cell r="D1179" t="str">
            <v>OK</v>
          </cell>
          <cell r="E1179">
            <v>43118.384722222225</v>
          </cell>
        </row>
        <row r="1180">
          <cell r="B1180" t="str">
            <v>776445-00E/001126</v>
          </cell>
          <cell r="C1180" t="str">
            <v>776445-00E</v>
          </cell>
          <cell r="D1180" t="str">
            <v>OK</v>
          </cell>
          <cell r="E1180">
            <v>43109.561111111114</v>
          </cell>
        </row>
        <row r="1181">
          <cell r="B1181" t="str">
            <v>776445-00E/001170</v>
          </cell>
          <cell r="C1181" t="str">
            <v>776445-00E</v>
          </cell>
          <cell r="D1181" t="str">
            <v>OK</v>
          </cell>
          <cell r="E1181">
            <v>43118.116666666669</v>
          </cell>
        </row>
        <row r="1182">
          <cell r="B1182" t="str">
            <v>774100-00G/001165</v>
          </cell>
          <cell r="C1182" t="str">
            <v>774100-00G</v>
          </cell>
          <cell r="D1182" t="str">
            <v>OK</v>
          </cell>
          <cell r="E1182">
            <v>43117.34097222222</v>
          </cell>
        </row>
        <row r="1183">
          <cell r="B1183" t="str">
            <v>774100-00G/001173</v>
          </cell>
          <cell r="C1183" t="str">
            <v>774100-00G</v>
          </cell>
          <cell r="D1183" t="str">
            <v>OK</v>
          </cell>
          <cell r="E1183">
            <v>43118.518055555556</v>
          </cell>
        </row>
        <row r="1184">
          <cell r="B1184" t="str">
            <v>776445-00E/001168</v>
          </cell>
          <cell r="C1184" t="str">
            <v>776445-00E</v>
          </cell>
          <cell r="D1184" t="str">
            <v>OK</v>
          </cell>
          <cell r="E1184">
            <v>43117.978472222225</v>
          </cell>
        </row>
        <row r="1185">
          <cell r="B1185" t="str">
            <v>774100-00G/001166</v>
          </cell>
          <cell r="C1185" t="str">
            <v>774100-00G</v>
          </cell>
          <cell r="D1185" t="str">
            <v>OK</v>
          </cell>
          <cell r="E1185">
            <v>43117.396527777775</v>
          </cell>
        </row>
        <row r="1186">
          <cell r="B1186" t="str">
            <v>774100-00G/001174</v>
          </cell>
          <cell r="C1186" t="str">
            <v>774100-00G</v>
          </cell>
          <cell r="D1186" t="str">
            <v>OK</v>
          </cell>
          <cell r="E1186">
            <v>43119.185416666667</v>
          </cell>
        </row>
        <row r="1187">
          <cell r="B1187" t="str">
            <v>776445-00E/001177</v>
          </cell>
          <cell r="C1187" t="str">
            <v>776445-00E</v>
          </cell>
          <cell r="D1187" t="str">
            <v>OK</v>
          </cell>
          <cell r="E1187">
            <v>43119.409722222219</v>
          </cell>
        </row>
        <row r="1188">
          <cell r="B1188" t="str">
            <v>774100-00G/001175</v>
          </cell>
          <cell r="C1188" t="str">
            <v>774100-00G</v>
          </cell>
          <cell r="D1188" t="str">
            <v>OK</v>
          </cell>
          <cell r="E1188">
            <v>43119.094444444447</v>
          </cell>
        </row>
        <row r="1189">
          <cell r="B1189" t="str">
            <v>776445-00E/001176</v>
          </cell>
          <cell r="C1189" t="str">
            <v>776445-00E</v>
          </cell>
          <cell r="D1189" t="str">
            <v>OK</v>
          </cell>
          <cell r="E1189">
            <v>43119.293749999997</v>
          </cell>
        </row>
        <row r="1190">
          <cell r="B1190" t="str">
            <v>776445-00E/001178</v>
          </cell>
          <cell r="C1190" t="str">
            <v>776445-00E</v>
          </cell>
          <cell r="D1190" t="str">
            <v>OK</v>
          </cell>
          <cell r="E1190">
            <v>43119.454861111109</v>
          </cell>
        </row>
        <row r="1191">
          <cell r="B1191" t="str">
            <v>774100-00G/001157</v>
          </cell>
          <cell r="C1191" t="str">
            <v>774100-00G</v>
          </cell>
          <cell r="D1191" t="str">
            <v>OK</v>
          </cell>
          <cell r="E1191">
            <v>43115.53125</v>
          </cell>
        </row>
        <row r="1192">
          <cell r="B1192" t="str">
            <v>774100-00G/001157</v>
          </cell>
          <cell r="C1192" t="str">
            <v>774100-00G</v>
          </cell>
          <cell r="D1192" t="str">
            <v>OK</v>
          </cell>
          <cell r="E1192">
            <v>43115.53125</v>
          </cell>
        </row>
        <row r="1193">
          <cell r="B1193" t="str">
            <v>776445-00E/001179</v>
          </cell>
          <cell r="C1193" t="str">
            <v>776445-00E</v>
          </cell>
          <cell r="D1193" t="str">
            <v>OK</v>
          </cell>
          <cell r="E1193">
            <v>43122.138888888891</v>
          </cell>
        </row>
        <row r="1194">
          <cell r="B1194" t="str">
            <v>776445-00E/001180</v>
          </cell>
          <cell r="C1194" t="str">
            <v>776445-00E</v>
          </cell>
          <cell r="D1194" t="str">
            <v>OK</v>
          </cell>
          <cell r="E1194">
            <v>43121.970833333333</v>
          </cell>
        </row>
        <row r="1195">
          <cell r="B1195" t="str">
            <v>776445-00E/001181</v>
          </cell>
          <cell r="C1195" t="str">
            <v>776445-00E</v>
          </cell>
          <cell r="D1195" t="str">
            <v>OK</v>
          </cell>
          <cell r="E1195">
            <v>43122.039583333331</v>
          </cell>
        </row>
        <row r="1196">
          <cell r="B1196" t="str">
            <v>776445-00E/001126</v>
          </cell>
          <cell r="C1196" t="str">
            <v>776445-00E</v>
          </cell>
          <cell r="D1196" t="str">
            <v>OK</v>
          </cell>
          <cell r="E1196">
            <v>43109.561111111114</v>
          </cell>
        </row>
        <row r="1197">
          <cell r="B1197" t="str">
            <v>776445-00E/001183</v>
          </cell>
          <cell r="C1197" t="str">
            <v>776445-00E</v>
          </cell>
          <cell r="D1197" t="str">
            <v>OK</v>
          </cell>
          <cell r="E1197">
            <v>43122.95208333333</v>
          </cell>
        </row>
        <row r="1198">
          <cell r="B1198" t="str">
            <v>776445-00E/001182</v>
          </cell>
          <cell r="C1198" t="str">
            <v>776445-00E</v>
          </cell>
          <cell r="D1198" t="str">
            <v>OK</v>
          </cell>
          <cell r="E1198">
            <v>43123.033333333333</v>
          </cell>
        </row>
        <row r="1199">
          <cell r="B1199" t="str">
            <v>776445-00E/001184</v>
          </cell>
          <cell r="C1199" t="str">
            <v>776445-00E</v>
          </cell>
          <cell r="D1199" t="str">
            <v>OK</v>
          </cell>
          <cell r="E1199">
            <v>43123.077777777777</v>
          </cell>
        </row>
        <row r="1200">
          <cell r="B1200" t="str">
            <v>776445-00E/001186</v>
          </cell>
          <cell r="C1200" t="str">
            <v>776445-00E</v>
          </cell>
          <cell r="D1200" t="str">
            <v>OK</v>
          </cell>
          <cell r="E1200">
            <v>43123.625694444447</v>
          </cell>
        </row>
        <row r="1201">
          <cell r="B1201" t="str">
            <v>776445-00E/001188</v>
          </cell>
          <cell r="C1201" t="str">
            <v>776445-00E</v>
          </cell>
          <cell r="D1201" t="str">
            <v>OK</v>
          </cell>
          <cell r="E1201">
            <v>43124.040277777778</v>
          </cell>
        </row>
        <row r="1202">
          <cell r="B1202" t="str">
            <v>776445-00E/001187</v>
          </cell>
          <cell r="C1202" t="str">
            <v>776445-00E</v>
          </cell>
          <cell r="D1202" t="str">
            <v>OK</v>
          </cell>
          <cell r="E1202">
            <v>43123.96875</v>
          </cell>
        </row>
        <row r="1203">
          <cell r="B1203" t="str">
            <v>776445-00E/001190</v>
          </cell>
          <cell r="C1203" t="str">
            <v>776445-00E</v>
          </cell>
          <cell r="D1203" t="str">
            <v>OK</v>
          </cell>
          <cell r="E1203">
            <v>43124.177083333336</v>
          </cell>
        </row>
        <row r="1204">
          <cell r="B1204" t="str">
            <v>776445-00H/001185</v>
          </cell>
          <cell r="C1204" t="str">
            <v>776445-00H</v>
          </cell>
          <cell r="D1204" t="str">
            <v>OK</v>
          </cell>
          <cell r="E1204">
            <v>43123.700694444444</v>
          </cell>
        </row>
        <row r="1205">
          <cell r="B1205" t="str">
            <v>776445-00E/001189</v>
          </cell>
          <cell r="C1205" t="str">
            <v>776445-00E</v>
          </cell>
          <cell r="D1205" t="str">
            <v>OK</v>
          </cell>
          <cell r="E1205">
            <v>43124.137499999997</v>
          </cell>
        </row>
        <row r="1206">
          <cell r="B1206" t="str">
            <v>776445-00E/001192</v>
          </cell>
          <cell r="C1206" t="str">
            <v>776445-00E</v>
          </cell>
          <cell r="D1206" t="str">
            <v>OK</v>
          </cell>
          <cell r="E1206">
            <v>43125.03402777778</v>
          </cell>
        </row>
        <row r="1207">
          <cell r="B1207" t="str">
            <v>776445-00E/001191</v>
          </cell>
          <cell r="C1207" t="str">
            <v>776445-00E</v>
          </cell>
          <cell r="D1207" t="str">
            <v>OK</v>
          </cell>
          <cell r="E1207">
            <v>43124.961805555555</v>
          </cell>
        </row>
        <row r="1208">
          <cell r="B1208" t="str">
            <v>776445-00E/001194</v>
          </cell>
          <cell r="C1208" t="str">
            <v>776445-00E</v>
          </cell>
          <cell r="D1208" t="str">
            <v>OK</v>
          </cell>
          <cell r="E1208">
            <v>43125.169444444444</v>
          </cell>
        </row>
        <row r="1209">
          <cell r="B1209" t="str">
            <v>776445-00E/001193</v>
          </cell>
          <cell r="C1209" t="str">
            <v>776445-00E</v>
          </cell>
          <cell r="D1209" t="str">
            <v>OK</v>
          </cell>
          <cell r="E1209">
            <v>43125.07916666667</v>
          </cell>
        </row>
        <row r="1210">
          <cell r="B1210" t="str">
            <v>776445-00E/001198</v>
          </cell>
          <cell r="C1210" t="str">
            <v>776445-00E</v>
          </cell>
          <cell r="D1210" t="str">
            <v>OK</v>
          </cell>
          <cell r="E1210">
            <v>43126.019444444442</v>
          </cell>
        </row>
        <row r="1211">
          <cell r="B1211" t="str">
            <v>776445-00E/001195</v>
          </cell>
          <cell r="C1211" t="str">
            <v>776445-00E</v>
          </cell>
          <cell r="D1211" t="str">
            <v>OK</v>
          </cell>
          <cell r="E1211">
            <v>43125.44027777778</v>
          </cell>
        </row>
        <row r="1212">
          <cell r="B1212" t="str">
            <v>776445-00E/001196</v>
          </cell>
          <cell r="C1212" t="str">
            <v>776445-00E</v>
          </cell>
          <cell r="D1212" t="str">
            <v>OK</v>
          </cell>
          <cell r="E1212">
            <v>43125.386805555558</v>
          </cell>
        </row>
        <row r="1213">
          <cell r="B1213" t="str">
            <v>776445-10B/001117</v>
          </cell>
          <cell r="C1213" t="str">
            <v>776445-10B</v>
          </cell>
          <cell r="D1213" t="str">
            <v>OK</v>
          </cell>
          <cell r="E1213">
            <v>43105.443749999999</v>
          </cell>
        </row>
        <row r="1214">
          <cell r="B1214" t="str">
            <v>776445-00E/001199</v>
          </cell>
          <cell r="C1214" t="str">
            <v>776445-00E</v>
          </cell>
          <cell r="D1214" t="str">
            <v>OK</v>
          </cell>
          <cell r="E1214">
            <v>43126.06527777778</v>
          </cell>
        </row>
        <row r="1215">
          <cell r="B1215" t="str">
            <v>776445-00E/001197</v>
          </cell>
          <cell r="C1215" t="str">
            <v>776445-00E</v>
          </cell>
          <cell r="D1215" t="str">
            <v>OK</v>
          </cell>
          <cell r="E1215">
            <v>43125.959027777775</v>
          </cell>
        </row>
        <row r="1216">
          <cell r="B1216" t="str">
            <v>776445-00E/001208</v>
          </cell>
          <cell r="C1216" t="str">
            <v>776445-00E</v>
          </cell>
          <cell r="D1216" t="str">
            <v>OK</v>
          </cell>
          <cell r="E1216">
            <v>43130.697222222225</v>
          </cell>
        </row>
        <row r="1217">
          <cell r="B1217" t="str">
            <v>776445-00E/001210</v>
          </cell>
          <cell r="C1217" t="str">
            <v>776445-00E</v>
          </cell>
          <cell r="D1217" t="str">
            <v>OK</v>
          </cell>
          <cell r="E1217">
            <v>43131.305555555555</v>
          </cell>
        </row>
        <row r="1218">
          <cell r="B1218" t="str">
            <v>776445-00E/001209</v>
          </cell>
          <cell r="C1218" t="str">
            <v>776445-00E</v>
          </cell>
          <cell r="D1218" t="str">
            <v>OK</v>
          </cell>
          <cell r="E1218">
            <v>43130.788888888892</v>
          </cell>
        </row>
        <row r="1219">
          <cell r="B1219" t="str">
            <v>776445-00E/001211</v>
          </cell>
          <cell r="C1219" t="str">
            <v>776445-00E</v>
          </cell>
          <cell r="D1219" t="str">
            <v>OK</v>
          </cell>
          <cell r="E1219">
            <v>43131.456250000003</v>
          </cell>
        </row>
        <row r="1220">
          <cell r="B1220" t="str">
            <v>776445-00E/001212</v>
          </cell>
          <cell r="C1220" t="str">
            <v>776445-00E</v>
          </cell>
          <cell r="D1220" t="str">
            <v>OK</v>
          </cell>
          <cell r="E1220">
            <v>43132.365277777775</v>
          </cell>
        </row>
        <row r="1221">
          <cell r="B1221" t="str">
            <v>774100-00G/000022</v>
          </cell>
          <cell r="C1221" t="str">
            <v>774100-00G</v>
          </cell>
          <cell r="D1221" t="str">
            <v>OK</v>
          </cell>
          <cell r="E1221">
            <v>42319</v>
          </cell>
        </row>
        <row r="1222">
          <cell r="B1222" t="str">
            <v>776445-00E/001214</v>
          </cell>
          <cell r="C1222" t="str">
            <v>776445-00E</v>
          </cell>
          <cell r="D1222" t="str">
            <v>OK</v>
          </cell>
          <cell r="E1222">
            <v>43132.455555555556</v>
          </cell>
        </row>
        <row r="1223">
          <cell r="B1223" t="str">
            <v>776445-00E/001215</v>
          </cell>
          <cell r="C1223" t="str">
            <v>776445-00E</v>
          </cell>
          <cell r="D1223" t="str">
            <v>OK</v>
          </cell>
          <cell r="E1223">
            <v>43132.618055555555</v>
          </cell>
        </row>
        <row r="1224">
          <cell r="B1224" t="str">
            <v>776445-00E/001213</v>
          </cell>
          <cell r="C1224" t="str">
            <v>776445-00E</v>
          </cell>
          <cell r="D1224" t="str">
            <v>OK</v>
          </cell>
          <cell r="E1224">
            <v>43132.305555555555</v>
          </cell>
        </row>
        <row r="1225">
          <cell r="B1225" t="str">
            <v>776445-00E/001216</v>
          </cell>
          <cell r="C1225" t="str">
            <v>776445-00E</v>
          </cell>
          <cell r="D1225" t="str">
            <v>OK</v>
          </cell>
          <cell r="E1225">
            <v>43133.31527777778</v>
          </cell>
        </row>
        <row r="1226">
          <cell r="B1226" t="str">
            <v>776445-00E/001220</v>
          </cell>
          <cell r="C1226" t="str">
            <v>776445-00E</v>
          </cell>
          <cell r="D1226" t="str">
            <v>OK</v>
          </cell>
          <cell r="E1226">
            <v>43136.043749999997</v>
          </cell>
        </row>
        <row r="1227">
          <cell r="B1227" t="str">
            <v>776445-00E/001224</v>
          </cell>
          <cell r="C1227" t="str">
            <v>776445-00E</v>
          </cell>
          <cell r="D1227" t="str">
            <v>OK</v>
          </cell>
          <cell r="E1227">
            <v>43137.11041666667</v>
          </cell>
        </row>
        <row r="1228">
          <cell r="B1228" t="str">
            <v>776445-00E/001223</v>
          </cell>
          <cell r="C1228" t="str">
            <v>776445-00E</v>
          </cell>
          <cell r="D1228" t="str">
            <v>OK</v>
          </cell>
          <cell r="E1228">
            <v>43136.369444444441</v>
          </cell>
        </row>
        <row r="1229">
          <cell r="B1229" t="str">
            <v>776445-00E/001220</v>
          </cell>
          <cell r="C1229" t="str">
            <v>776445-00E</v>
          </cell>
          <cell r="D1229" t="str">
            <v>OK</v>
          </cell>
          <cell r="E1229">
            <v>43136.043749999997</v>
          </cell>
        </row>
        <row r="1230">
          <cell r="B1230" t="str">
            <v>776445-00E/001224</v>
          </cell>
          <cell r="C1230" t="str">
            <v>776445-00E</v>
          </cell>
          <cell r="D1230" t="str">
            <v>OK</v>
          </cell>
          <cell r="E1230">
            <v>43137.11041666667</v>
          </cell>
        </row>
        <row r="1231">
          <cell r="B1231" t="str">
            <v>776445-00E/001216</v>
          </cell>
          <cell r="C1231" t="str">
            <v>776445-00E</v>
          </cell>
          <cell r="D1231" t="str">
            <v>OK</v>
          </cell>
          <cell r="E1231">
            <v>43133.31527777778</v>
          </cell>
        </row>
        <row r="1232">
          <cell r="B1232" t="str">
            <v>776445-00E/001235</v>
          </cell>
          <cell r="C1232" t="str">
            <v>776445-00E</v>
          </cell>
          <cell r="D1232" t="str">
            <v>OK</v>
          </cell>
          <cell r="E1232">
            <v>43140.35833333333</v>
          </cell>
        </row>
        <row r="1233">
          <cell r="B1233" t="str">
            <v>776445-00E/001234</v>
          </cell>
          <cell r="C1233" t="str">
            <v>776445-00E</v>
          </cell>
          <cell r="D1233" t="str">
            <v>OK</v>
          </cell>
          <cell r="E1233">
            <v>43140.300694444442</v>
          </cell>
        </row>
        <row r="1234">
          <cell r="B1234" t="str">
            <v>776445-00E/001232</v>
          </cell>
          <cell r="C1234" t="str">
            <v>776445-00E</v>
          </cell>
          <cell r="D1234" t="str">
            <v>OK</v>
          </cell>
          <cell r="E1234">
            <v>43139.954861111109</v>
          </cell>
        </row>
        <row r="1235">
          <cell r="B1235" t="str">
            <v>776445-00E/001231</v>
          </cell>
          <cell r="C1235" t="str">
            <v>776445-00E</v>
          </cell>
          <cell r="D1235" t="str">
            <v>OK</v>
          </cell>
          <cell r="E1235">
            <v>43139.415277777778</v>
          </cell>
        </row>
        <row r="1236">
          <cell r="B1236" t="str">
            <v>776445-00E/001233</v>
          </cell>
          <cell r="C1236" t="str">
            <v>776445-00E</v>
          </cell>
          <cell r="D1236" t="str">
            <v>OK</v>
          </cell>
          <cell r="E1236">
            <v>43140.004166666666</v>
          </cell>
        </row>
        <row r="1237">
          <cell r="B1237" t="str">
            <v>776445-00E/001226</v>
          </cell>
          <cell r="C1237" t="str">
            <v>776445-00E</v>
          </cell>
          <cell r="D1237" t="str">
            <v>OK</v>
          </cell>
          <cell r="E1237">
            <v>43138.45</v>
          </cell>
        </row>
        <row r="1238">
          <cell r="B1238" t="str">
            <v>776445-00E/001222</v>
          </cell>
          <cell r="C1238" t="str">
            <v>776445-00E</v>
          </cell>
          <cell r="D1238" t="str">
            <v>OK</v>
          </cell>
          <cell r="E1238">
            <v>43136.004166666666</v>
          </cell>
        </row>
        <row r="1239">
          <cell r="B1239" t="str">
            <v>776445-00E/001246</v>
          </cell>
          <cell r="C1239" t="str">
            <v>776445-00E</v>
          </cell>
          <cell r="D1239" t="str">
            <v>OK</v>
          </cell>
          <cell r="E1239">
            <v>43146.972916666666</v>
          </cell>
        </row>
        <row r="1240">
          <cell r="B1240" t="str">
            <v>776445-00E/001247</v>
          </cell>
          <cell r="C1240" t="str">
            <v>776445-00E</v>
          </cell>
          <cell r="D1240" t="str">
            <v>OK</v>
          </cell>
          <cell r="E1240">
            <v>43146.945833333331</v>
          </cell>
        </row>
        <row r="1241">
          <cell r="B1241" t="str">
            <v>776445-00E/001245</v>
          </cell>
          <cell r="C1241" t="str">
            <v>776445-00E</v>
          </cell>
          <cell r="D1241" t="str">
            <v>OK</v>
          </cell>
          <cell r="E1241">
            <v>43146.430555555555</v>
          </cell>
        </row>
        <row r="1242">
          <cell r="B1242" t="str">
            <v>776445-00E/001203</v>
          </cell>
          <cell r="C1242" t="str">
            <v>776445-00E</v>
          </cell>
          <cell r="D1242" t="str">
            <v>OK</v>
          </cell>
          <cell r="E1242">
            <v>43129.372916666667</v>
          </cell>
        </row>
        <row r="1243">
          <cell r="B1243" t="str">
            <v>776445-00E/001201</v>
          </cell>
          <cell r="C1243" t="str">
            <v>776445-00E</v>
          </cell>
          <cell r="D1243" t="str">
            <v>OK</v>
          </cell>
          <cell r="E1243">
            <v>43129.30972222222</v>
          </cell>
        </row>
        <row r="1244">
          <cell r="B1244" t="str">
            <v>776445-00E/001202</v>
          </cell>
          <cell r="C1244" t="str">
            <v>776445-00E</v>
          </cell>
          <cell r="D1244" t="str">
            <v>OK</v>
          </cell>
          <cell r="E1244">
            <v>43126.517361111109</v>
          </cell>
        </row>
        <row r="1245">
          <cell r="B1245" t="str">
            <v>776445-00E/001200</v>
          </cell>
          <cell r="C1245" t="str">
            <v>776445-00E</v>
          </cell>
          <cell r="D1245" t="str">
            <v>OK</v>
          </cell>
          <cell r="E1245">
            <v>43126.160416666666</v>
          </cell>
        </row>
        <row r="1246">
          <cell r="B1246" t="str">
            <v>776445-00E/001219</v>
          </cell>
          <cell r="C1246" t="str">
            <v>776445-00E</v>
          </cell>
          <cell r="D1246" t="str">
            <v>OK</v>
          </cell>
          <cell r="E1246">
            <v>43133.382638888892</v>
          </cell>
        </row>
        <row r="1247">
          <cell r="B1247" t="str">
            <v>776445-00E/001243</v>
          </cell>
          <cell r="C1247" t="str">
            <v>776445-00E</v>
          </cell>
          <cell r="D1247" t="str">
            <v>OK</v>
          </cell>
          <cell r="E1247">
            <v>43145.543749999997</v>
          </cell>
        </row>
        <row r="1248">
          <cell r="B1248" t="str">
            <v>776445-00E/001240</v>
          </cell>
          <cell r="C1248" t="str">
            <v>776445-00E</v>
          </cell>
          <cell r="D1248" t="str">
            <v>OK</v>
          </cell>
          <cell r="E1248">
            <v>43145.332638888889</v>
          </cell>
        </row>
        <row r="1249">
          <cell r="B1249" t="str">
            <v>776445-00E/001242</v>
          </cell>
          <cell r="C1249" t="str">
            <v>776445-00E</v>
          </cell>
          <cell r="D1249" t="str">
            <v>OK</v>
          </cell>
          <cell r="E1249">
            <v>43146.025694444441</v>
          </cell>
        </row>
        <row r="1250">
          <cell r="B1250" t="str">
            <v>776445-00E/001207</v>
          </cell>
          <cell r="C1250" t="str">
            <v>776445-00E</v>
          </cell>
          <cell r="D1250" t="str">
            <v>OK</v>
          </cell>
          <cell r="E1250">
            <v>43131.738888888889</v>
          </cell>
        </row>
        <row r="1251">
          <cell r="B1251" t="str">
            <v>776445-00E/001207</v>
          </cell>
          <cell r="C1251" t="str">
            <v>776445-00E</v>
          </cell>
          <cell r="D1251" t="str">
            <v>OK</v>
          </cell>
          <cell r="E1251">
            <v>43131.738888888889</v>
          </cell>
        </row>
        <row r="1252">
          <cell r="B1252" t="str">
            <v>776445-00E/001204</v>
          </cell>
          <cell r="C1252" t="str">
            <v>776445-00E</v>
          </cell>
          <cell r="D1252" t="str">
            <v>OK</v>
          </cell>
          <cell r="E1252">
            <v>43130.409722222219</v>
          </cell>
        </row>
        <row r="1253">
          <cell r="B1253" t="str">
            <v>776445-00E/001205</v>
          </cell>
          <cell r="C1253" t="str">
            <v>776445-00E</v>
          </cell>
          <cell r="D1253" t="str">
            <v>OK</v>
          </cell>
          <cell r="E1253">
            <v>43130.349305555559</v>
          </cell>
        </row>
        <row r="1254">
          <cell r="B1254" t="str">
            <v>776445-00E/001229</v>
          </cell>
          <cell r="C1254" t="str">
            <v>776445-00E</v>
          </cell>
          <cell r="D1254" t="str">
            <v>OK</v>
          </cell>
          <cell r="E1254">
            <v>43139.003472222219</v>
          </cell>
        </row>
        <row r="1255">
          <cell r="B1255" t="str">
            <v>776445-00E/001228</v>
          </cell>
          <cell r="C1255" t="str">
            <v>776445-00E</v>
          </cell>
          <cell r="D1255" t="str">
            <v>OK</v>
          </cell>
          <cell r="E1255">
            <v>43138.95</v>
          </cell>
        </row>
        <row r="1256">
          <cell r="B1256" t="str">
            <v>776445-00E/001236</v>
          </cell>
          <cell r="C1256" t="str">
            <v>776445-00E</v>
          </cell>
          <cell r="D1256" t="str">
            <v>OK</v>
          </cell>
          <cell r="E1256">
            <v>43142.956250000003</v>
          </cell>
        </row>
        <row r="1257">
          <cell r="B1257" t="str">
            <v>776445-00E/001227</v>
          </cell>
          <cell r="C1257" t="str">
            <v>776445-00E</v>
          </cell>
          <cell r="D1257" t="str">
            <v>OK</v>
          </cell>
          <cell r="E1257">
            <v>43138.436805555553</v>
          </cell>
        </row>
        <row r="1258">
          <cell r="B1258" t="str">
            <v>774100-00G/001230</v>
          </cell>
          <cell r="C1258" t="str">
            <v>774100-00G</v>
          </cell>
          <cell r="D1258" t="str">
            <v>OK</v>
          </cell>
          <cell r="E1258">
            <v>43139.297222222223</v>
          </cell>
        </row>
        <row r="1259">
          <cell r="B1259" t="str">
            <v>776445-00E/001221</v>
          </cell>
          <cell r="C1259" t="str">
            <v>776445-00E</v>
          </cell>
          <cell r="D1259" t="str">
            <v>OK</v>
          </cell>
          <cell r="E1259">
            <v>43133.638194444444</v>
          </cell>
        </row>
        <row r="1260">
          <cell r="B1260" t="str">
            <v>776445-00E/001249</v>
          </cell>
          <cell r="C1260" t="str">
            <v>776445-00E</v>
          </cell>
          <cell r="D1260" t="str">
            <v>OK</v>
          </cell>
          <cell r="E1260">
            <v>43150.685416666667</v>
          </cell>
        </row>
        <row r="1261">
          <cell r="B1261" t="str">
            <v>776445-00E/001250</v>
          </cell>
          <cell r="C1261" t="str">
            <v>776445-00E</v>
          </cell>
          <cell r="D1261" t="str">
            <v>OK</v>
          </cell>
          <cell r="E1261">
            <v>43150.734027777777</v>
          </cell>
        </row>
        <row r="1262">
          <cell r="B1262" t="str">
            <v>776445-00E/001248</v>
          </cell>
          <cell r="C1262" t="str">
            <v>776445-00E</v>
          </cell>
          <cell r="D1262" t="str">
            <v>OK</v>
          </cell>
          <cell r="E1262">
            <v>43147.429166666669</v>
          </cell>
        </row>
        <row r="1263">
          <cell r="B1263" t="str">
            <v>776445-00E/001244</v>
          </cell>
          <cell r="C1263" t="str">
            <v>776445-00E</v>
          </cell>
          <cell r="D1263" t="str">
            <v>OK</v>
          </cell>
          <cell r="E1263">
            <v>43146.359722222223</v>
          </cell>
        </row>
        <row r="1264">
          <cell r="B1264" t="str">
            <v>776445-00E/001239</v>
          </cell>
          <cell r="C1264" t="str">
            <v>776445-00E</v>
          </cell>
          <cell r="D1264" t="str">
            <v>OK</v>
          </cell>
          <cell r="E1264">
            <v>43144.950694444444</v>
          </cell>
        </row>
        <row r="1265">
          <cell r="B1265" t="str">
            <v>776445-00E/001237</v>
          </cell>
          <cell r="C1265" t="str">
            <v>776445-00E</v>
          </cell>
          <cell r="D1265" t="str">
            <v>OK</v>
          </cell>
          <cell r="E1265">
            <v>43144.309027777781</v>
          </cell>
        </row>
        <row r="1266">
          <cell r="B1266" t="str">
            <v>776445-00E/001217</v>
          </cell>
          <cell r="C1266" t="str">
            <v>776445-00E</v>
          </cell>
          <cell r="D1266" t="str">
            <v>OK</v>
          </cell>
          <cell r="E1266">
            <v>43132.665972222225</v>
          </cell>
        </row>
        <row r="1267">
          <cell r="B1267" t="str">
            <v>776445-00E/001238</v>
          </cell>
          <cell r="C1267" t="str">
            <v>776445-00E</v>
          </cell>
          <cell r="D1267" t="str">
            <v>OK</v>
          </cell>
          <cell r="E1267">
            <v>43144.977777777778</v>
          </cell>
        </row>
        <row r="1268">
          <cell r="B1268" t="str">
            <v>776445-00E/001236</v>
          </cell>
          <cell r="C1268" t="str">
            <v>776445-00E</v>
          </cell>
          <cell r="D1268" t="str">
            <v>OK</v>
          </cell>
          <cell r="E1268">
            <v>43142.956250000003</v>
          </cell>
        </row>
        <row r="1269">
          <cell r="B1269" t="str">
            <v>774100-00G/001255</v>
          </cell>
          <cell r="C1269" t="str">
            <v>774100-00G</v>
          </cell>
          <cell r="D1269" t="str">
            <v>OK</v>
          </cell>
          <cell r="E1269">
            <v>43153.77847222222</v>
          </cell>
        </row>
        <row r="1270">
          <cell r="B1270" t="str">
            <v>776445-00E/001254</v>
          </cell>
          <cell r="C1270" t="str">
            <v>776445-00E</v>
          </cell>
          <cell r="D1270" t="str">
            <v>OK</v>
          </cell>
          <cell r="E1270">
            <v>43154.536805555559</v>
          </cell>
        </row>
        <row r="1271">
          <cell r="B1271" t="str">
            <v>776445-00E/001251</v>
          </cell>
          <cell r="C1271" t="str">
            <v>776445-00E</v>
          </cell>
          <cell r="D1271" t="str">
            <v>OK</v>
          </cell>
          <cell r="E1271">
            <v>43152.521527777775</v>
          </cell>
        </row>
        <row r="1272">
          <cell r="B1272" t="str">
            <v>776445-00E/001253</v>
          </cell>
          <cell r="C1272" t="str">
            <v>776445-00E</v>
          </cell>
          <cell r="D1272" t="str">
            <v>OK</v>
          </cell>
          <cell r="E1272">
            <v>43153.51666666667</v>
          </cell>
        </row>
        <row r="1273">
          <cell r="B1273" t="str">
            <v>776445-00E/001258</v>
          </cell>
          <cell r="C1273" t="str">
            <v>776445-00E</v>
          </cell>
          <cell r="D1273" t="str">
            <v>OK</v>
          </cell>
          <cell r="E1273">
            <v>43168.419444444444</v>
          </cell>
        </row>
        <row r="1274">
          <cell r="B1274" t="str">
            <v>774100-00G/001257</v>
          </cell>
          <cell r="C1274" t="str">
            <v>774100-00G</v>
          </cell>
          <cell r="D1274" t="str">
            <v>OK</v>
          </cell>
          <cell r="E1274">
            <v>43171.332638888889</v>
          </cell>
        </row>
        <row r="1275">
          <cell r="B1275" t="str">
            <v>774100-00G/001260</v>
          </cell>
          <cell r="C1275" t="str">
            <v>774100-00G</v>
          </cell>
          <cell r="D1275" t="str">
            <v>OK</v>
          </cell>
          <cell r="E1275">
            <v>43171.449305555558</v>
          </cell>
        </row>
        <row r="1276">
          <cell r="B1276" t="str">
            <v>774100-00G/001263</v>
          </cell>
          <cell r="C1276" t="str">
            <v>774100-00G</v>
          </cell>
          <cell r="D1276" t="str">
            <v>OK</v>
          </cell>
          <cell r="E1276">
            <v>43172.344444444447</v>
          </cell>
        </row>
        <row r="1277">
          <cell r="B1277" t="str">
            <v>774100-00G/001261</v>
          </cell>
          <cell r="C1277" t="str">
            <v>774100-00G</v>
          </cell>
          <cell r="D1277" t="str">
            <v>OK</v>
          </cell>
          <cell r="E1277">
            <v>43171.725694444445</v>
          </cell>
        </row>
        <row r="1278">
          <cell r="B1278" t="str">
            <v>774100-00G/001262</v>
          </cell>
          <cell r="C1278" t="str">
            <v>774100-00G</v>
          </cell>
          <cell r="D1278" t="str">
            <v>OK</v>
          </cell>
          <cell r="E1278">
            <v>43171.810416666667</v>
          </cell>
        </row>
        <row r="1279">
          <cell r="B1279" t="str">
            <v>774100-00G/001265</v>
          </cell>
          <cell r="C1279" t="str">
            <v>774100-00G</v>
          </cell>
          <cell r="D1279" t="str">
            <v>OK</v>
          </cell>
          <cell r="E1279">
            <v>43172.489583333336</v>
          </cell>
        </row>
        <row r="1280">
          <cell r="B1280" t="str">
            <v>774100-00G/001264</v>
          </cell>
          <cell r="C1280" t="str">
            <v>774100-00G</v>
          </cell>
          <cell r="D1280" t="str">
            <v>OK</v>
          </cell>
          <cell r="E1280">
            <v>43172.420138888891</v>
          </cell>
        </row>
        <row r="1281">
          <cell r="B1281" t="str">
            <v>776445-00E/001195</v>
          </cell>
          <cell r="C1281" t="str">
            <v>776445-00E</v>
          </cell>
          <cell r="D1281" t="str">
            <v>OK</v>
          </cell>
          <cell r="E1281">
            <v>43131.824305555558</v>
          </cell>
        </row>
        <row r="1282">
          <cell r="B1282" t="str">
            <v>776445-00E/001195</v>
          </cell>
          <cell r="C1282" t="str">
            <v>776445-00E</v>
          </cell>
          <cell r="D1282" t="str">
            <v>OK</v>
          </cell>
          <cell r="E1282">
            <v>43131.824305555558</v>
          </cell>
        </row>
        <row r="1283">
          <cell r="B1283" t="str">
            <v>774100-00G/001267</v>
          </cell>
          <cell r="C1283" t="str">
            <v>774100-00G</v>
          </cell>
          <cell r="D1283" t="str">
            <v>OK</v>
          </cell>
          <cell r="E1283">
            <v>43172.719444444447</v>
          </cell>
        </row>
        <row r="1284">
          <cell r="B1284" t="str">
            <v>776445-00E/001225</v>
          </cell>
          <cell r="C1284" t="str">
            <v>776445-00E</v>
          </cell>
          <cell r="D1284" t="str">
            <v>OK</v>
          </cell>
          <cell r="E1284">
            <v>43137.404861111114</v>
          </cell>
        </row>
        <row r="1285">
          <cell r="B1285" t="str">
            <v>774100-00G/001270</v>
          </cell>
          <cell r="C1285" t="str">
            <v>774100-00G</v>
          </cell>
          <cell r="D1285" t="str">
            <v>OK</v>
          </cell>
          <cell r="E1285">
            <v>43173.448611111111</v>
          </cell>
        </row>
        <row r="1286">
          <cell r="B1286" t="str">
            <v>774100-00G/001268</v>
          </cell>
          <cell r="C1286" t="str">
            <v>774100-00G</v>
          </cell>
          <cell r="D1286" t="str">
            <v>OK</v>
          </cell>
          <cell r="E1286">
            <v>43172.826388888891</v>
          </cell>
        </row>
        <row r="1287">
          <cell r="B1287" t="str">
            <v>774100-00G/001266</v>
          </cell>
          <cell r="C1287" t="str">
            <v>774100-00G</v>
          </cell>
          <cell r="D1287" t="str">
            <v>OK</v>
          </cell>
          <cell r="E1287">
            <v>43172.633333333331</v>
          </cell>
        </row>
        <row r="1288">
          <cell r="B1288" t="str">
            <v>774100-00G/001271</v>
          </cell>
          <cell r="C1288" t="str">
            <v>774100-00G</v>
          </cell>
          <cell r="D1288" t="str">
            <v>OK</v>
          </cell>
          <cell r="E1288">
            <v>43173.543055555558</v>
          </cell>
        </row>
        <row r="1289">
          <cell r="B1289" t="str">
            <v>774100-00G/001272</v>
          </cell>
          <cell r="C1289" t="str">
            <v>774100-00G</v>
          </cell>
          <cell r="D1289" t="str">
            <v>OK</v>
          </cell>
          <cell r="E1289">
            <v>43173.693749999999</v>
          </cell>
        </row>
        <row r="1290">
          <cell r="B1290" t="str">
            <v>774100-00G/001274</v>
          </cell>
          <cell r="C1290" t="str">
            <v>774100-00G</v>
          </cell>
          <cell r="D1290" t="str">
            <v>OK</v>
          </cell>
          <cell r="E1290">
            <v>43173.82708333333</v>
          </cell>
        </row>
        <row r="1291">
          <cell r="B1291" t="str">
            <v>774100-00G/001275</v>
          </cell>
          <cell r="C1291" t="str">
            <v>774100-00G</v>
          </cell>
          <cell r="D1291" t="str">
            <v>OK</v>
          </cell>
          <cell r="E1291">
            <v>43174.328472222223</v>
          </cell>
        </row>
        <row r="1292">
          <cell r="B1292" t="str">
            <v>776445-00E/001277</v>
          </cell>
          <cell r="C1292" t="str">
            <v>776445-00E</v>
          </cell>
          <cell r="D1292" t="str">
            <v>OK</v>
          </cell>
          <cell r="E1292">
            <v>43174.522222222222</v>
          </cell>
        </row>
        <row r="1293">
          <cell r="B1293" t="str">
            <v>776445-00E/001276</v>
          </cell>
          <cell r="C1293" t="str">
            <v>776445-00E</v>
          </cell>
          <cell r="D1293" t="str">
            <v>OK</v>
          </cell>
          <cell r="E1293">
            <v>43174.411111111112</v>
          </cell>
        </row>
        <row r="1294">
          <cell r="B1294" t="str">
            <v>776445-00E/001276</v>
          </cell>
          <cell r="C1294" t="str">
            <v>776445-00E</v>
          </cell>
          <cell r="D1294" t="str">
            <v>OK</v>
          </cell>
          <cell r="E1294">
            <v>43174.411111111112</v>
          </cell>
        </row>
        <row r="1295">
          <cell r="B1295" t="str">
            <v>774100-00G/001273</v>
          </cell>
          <cell r="C1295" t="str">
            <v>774100-00G</v>
          </cell>
          <cell r="D1295" t="str">
            <v>OK</v>
          </cell>
          <cell r="E1295">
            <v>43173.734722222223</v>
          </cell>
        </row>
        <row r="1296">
          <cell r="B1296" t="str">
            <v>776445-00E/001278</v>
          </cell>
          <cell r="C1296" t="str">
            <v>776445-00E</v>
          </cell>
          <cell r="D1296" t="str">
            <v>OK</v>
          </cell>
          <cell r="E1296">
            <v>43175.543749999997</v>
          </cell>
        </row>
        <row r="1297">
          <cell r="B1297" t="str">
            <v>776445-00E/001281</v>
          </cell>
          <cell r="C1297" t="str">
            <v>776445-00E</v>
          </cell>
          <cell r="D1297" t="str">
            <v>OK</v>
          </cell>
          <cell r="E1297">
            <v>43178.375694444447</v>
          </cell>
        </row>
        <row r="1298">
          <cell r="B1298" t="str">
            <v>774100-00G/001269</v>
          </cell>
          <cell r="C1298" t="str">
            <v>774100-00G</v>
          </cell>
          <cell r="D1298" t="str">
            <v>OK</v>
          </cell>
          <cell r="E1298">
            <v>43173.3125</v>
          </cell>
        </row>
        <row r="1299">
          <cell r="B1299" t="str">
            <v>776445-00E/001282</v>
          </cell>
          <cell r="C1299" t="str">
            <v>776445-00E</v>
          </cell>
          <cell r="D1299" t="str">
            <v>OK</v>
          </cell>
          <cell r="E1299">
            <v>43178.413194444445</v>
          </cell>
        </row>
        <row r="1300">
          <cell r="B1300" t="str">
            <v>776445-00E/001279</v>
          </cell>
          <cell r="C1300" t="str">
            <v>776445-00E</v>
          </cell>
          <cell r="D1300" t="str">
            <v>OK</v>
          </cell>
          <cell r="E1300">
            <v>43178.500694444447</v>
          </cell>
        </row>
        <row r="1301">
          <cell r="B1301" t="str">
            <v>776445-00E/001280</v>
          </cell>
          <cell r="C1301" t="str">
            <v>776445-00E</v>
          </cell>
          <cell r="D1301" t="str">
            <v>OK</v>
          </cell>
          <cell r="E1301">
            <v>43178.298611111109</v>
          </cell>
        </row>
        <row r="1302">
          <cell r="B1302" t="str">
            <v>774100-00G/001256</v>
          </cell>
          <cell r="C1302" t="str">
            <v>774100-00G</v>
          </cell>
          <cell r="D1302" t="str">
            <v>OK</v>
          </cell>
          <cell r="E1302">
            <v>43154.504166666666</v>
          </cell>
        </row>
        <row r="1303">
          <cell r="B1303" t="str">
            <v>776445-00E/001259</v>
          </cell>
          <cell r="C1303" t="str">
            <v>776445-00E</v>
          </cell>
          <cell r="D1303" t="str">
            <v>OK</v>
          </cell>
          <cell r="E1303">
            <v>43171.28125</v>
          </cell>
        </row>
        <row r="1304">
          <cell r="B1304" t="str">
            <v>776445-00E/001287</v>
          </cell>
          <cell r="C1304" t="str">
            <v>776445-00E</v>
          </cell>
          <cell r="D1304" t="str">
            <v>OK</v>
          </cell>
          <cell r="E1304">
            <v>43179.500694444447</v>
          </cell>
        </row>
        <row r="1305">
          <cell r="B1305" t="str">
            <v>776445-00E/001289</v>
          </cell>
          <cell r="C1305" t="str">
            <v>776445-00E</v>
          </cell>
          <cell r="D1305" t="str">
            <v>OK</v>
          </cell>
          <cell r="E1305">
            <v>43180.34097222222</v>
          </cell>
        </row>
        <row r="1306">
          <cell r="B1306" t="str">
            <v>776445-00E/001290</v>
          </cell>
          <cell r="C1306" t="str">
            <v>776445-00E</v>
          </cell>
          <cell r="D1306" t="str">
            <v>OK</v>
          </cell>
          <cell r="E1306">
            <v>43180.386805555558</v>
          </cell>
        </row>
        <row r="1307">
          <cell r="B1307" t="str">
            <v>776445-00E/001291</v>
          </cell>
          <cell r="C1307" t="str">
            <v>776445-00E</v>
          </cell>
          <cell r="D1307" t="str">
            <v>OK</v>
          </cell>
          <cell r="E1307">
            <v>43180.433333333334</v>
          </cell>
        </row>
        <row r="1308">
          <cell r="B1308" t="str">
            <v>776445-00E/001294</v>
          </cell>
          <cell r="C1308" t="str">
            <v>776445-00E</v>
          </cell>
          <cell r="D1308" t="str">
            <v>OK</v>
          </cell>
          <cell r="E1308">
            <v>43181.489583333336</v>
          </cell>
        </row>
        <row r="1309">
          <cell r="B1309" t="str">
            <v>776445-00E/001293</v>
          </cell>
          <cell r="C1309" t="str">
            <v>776445-00E</v>
          </cell>
          <cell r="D1309" t="str">
            <v>OK</v>
          </cell>
          <cell r="E1309">
            <v>43181.414583333331</v>
          </cell>
        </row>
        <row r="1310">
          <cell r="B1310" t="str">
            <v>776445-00E/001292</v>
          </cell>
          <cell r="C1310" t="str">
            <v>776445-00E</v>
          </cell>
          <cell r="D1310" t="str">
            <v>OK</v>
          </cell>
          <cell r="E1310">
            <v>43181.309027777781</v>
          </cell>
        </row>
        <row r="1311">
          <cell r="B1311" t="str">
            <v>776445-00E/001288</v>
          </cell>
          <cell r="C1311" t="str">
            <v>776445-00E</v>
          </cell>
          <cell r="D1311" t="str">
            <v>OK</v>
          </cell>
          <cell r="E1311">
            <v>43181.370833333334</v>
          </cell>
        </row>
        <row r="1312">
          <cell r="B1312" t="str">
            <v>776445-00E/001296</v>
          </cell>
          <cell r="C1312" t="str">
            <v>776445-00E</v>
          </cell>
          <cell r="D1312" t="str">
            <v>OK</v>
          </cell>
          <cell r="E1312">
            <v>43182.393055555556</v>
          </cell>
        </row>
        <row r="1313">
          <cell r="B1313" t="str">
            <v>776445-00E/001295</v>
          </cell>
          <cell r="C1313" t="str">
            <v>776445-00E</v>
          </cell>
          <cell r="D1313" t="str">
            <v>OK</v>
          </cell>
          <cell r="E1313">
            <v>43182.338194444441</v>
          </cell>
        </row>
        <row r="1314">
          <cell r="B1314" t="str">
            <v>776445-00E/001301</v>
          </cell>
          <cell r="C1314" t="str">
            <v>776445-00E</v>
          </cell>
          <cell r="D1314" t="str">
            <v>OK</v>
          </cell>
          <cell r="E1314">
            <v>43185.513194444444</v>
          </cell>
        </row>
        <row r="1315">
          <cell r="B1315" t="str">
            <v>776445-00E/001300</v>
          </cell>
          <cell r="C1315" t="str">
            <v>776445-00E</v>
          </cell>
          <cell r="D1315" t="str">
            <v>OK</v>
          </cell>
          <cell r="E1315">
            <v>43185.440972222219</v>
          </cell>
        </row>
        <row r="1316">
          <cell r="B1316" t="str">
            <v>776445-00E/001303</v>
          </cell>
          <cell r="C1316" t="str">
            <v>776445-00E</v>
          </cell>
          <cell r="D1316" t="str">
            <v>OK</v>
          </cell>
          <cell r="E1316">
            <v>43186.311805555553</v>
          </cell>
        </row>
        <row r="1317">
          <cell r="B1317" t="str">
            <v>776445-00E/001302</v>
          </cell>
          <cell r="C1317" t="str">
            <v>776445-00E</v>
          </cell>
          <cell r="D1317" t="str">
            <v>OK</v>
          </cell>
          <cell r="E1317">
            <v>43186.38958333333</v>
          </cell>
        </row>
        <row r="1318">
          <cell r="B1318" t="str">
            <v>776445-00E/001299</v>
          </cell>
          <cell r="C1318" t="str">
            <v>776445-00E</v>
          </cell>
          <cell r="D1318" t="str">
            <v>OK</v>
          </cell>
          <cell r="E1318">
            <v>43185.34652777778</v>
          </cell>
        </row>
        <row r="1319">
          <cell r="B1319" t="str">
            <v>776445-00E/001304</v>
          </cell>
          <cell r="C1319" t="str">
            <v>776445-00E</v>
          </cell>
          <cell r="D1319" t="str">
            <v>OK</v>
          </cell>
          <cell r="E1319">
            <v>43186.513888888891</v>
          </cell>
        </row>
        <row r="1320">
          <cell r="B1320" t="str">
            <v>776445-00E/001298</v>
          </cell>
          <cell r="C1320" t="str">
            <v>776445-00E</v>
          </cell>
          <cell r="D1320" t="str">
            <v>OK</v>
          </cell>
          <cell r="E1320">
            <v>43185.29791666667</v>
          </cell>
        </row>
        <row r="1321">
          <cell r="B1321" t="str">
            <v>776445-00E/001309</v>
          </cell>
          <cell r="C1321" t="str">
            <v>776445-00E</v>
          </cell>
          <cell r="D1321" t="str">
            <v>OK</v>
          </cell>
          <cell r="E1321">
            <v>43187.680555555555</v>
          </cell>
        </row>
        <row r="1322">
          <cell r="B1322" t="str">
            <v>776445-00E/001297</v>
          </cell>
          <cell r="C1322" t="str">
            <v>776445-00E</v>
          </cell>
          <cell r="D1322" t="str">
            <v>OK</v>
          </cell>
          <cell r="E1322">
            <v>43182.509027777778</v>
          </cell>
        </row>
        <row r="1323">
          <cell r="B1323" t="str">
            <v>776445-00E/001305</v>
          </cell>
          <cell r="C1323" t="str">
            <v>776445-00E</v>
          </cell>
          <cell r="D1323" t="str">
            <v>OK</v>
          </cell>
          <cell r="E1323">
            <v>43187.384027777778</v>
          </cell>
        </row>
        <row r="1324">
          <cell r="B1324" t="str">
            <v>776445-00E/001310</v>
          </cell>
          <cell r="C1324" t="str">
            <v>776445-00E</v>
          </cell>
          <cell r="D1324" t="str">
            <v>OK</v>
          </cell>
          <cell r="E1324">
            <v>43188.027777777781</v>
          </cell>
        </row>
        <row r="1325">
          <cell r="B1325" t="str">
            <v>776445-00E/001311</v>
          </cell>
          <cell r="C1325" t="str">
            <v>776445-00E</v>
          </cell>
          <cell r="D1325" t="str">
            <v>OK</v>
          </cell>
          <cell r="E1325">
            <v>43187.967361111114</v>
          </cell>
        </row>
        <row r="1326">
          <cell r="B1326" t="str">
            <v>776445-00E/001313</v>
          </cell>
          <cell r="C1326" t="str">
            <v>776445-00E</v>
          </cell>
          <cell r="D1326" t="str">
            <v>OK</v>
          </cell>
          <cell r="E1326">
            <v>43188.324305555558</v>
          </cell>
        </row>
        <row r="1327">
          <cell r="B1327" t="str">
            <v>776445-00E/001308</v>
          </cell>
          <cell r="C1327" t="str">
            <v>776445-00E</v>
          </cell>
          <cell r="D1327" t="str">
            <v>OK</v>
          </cell>
          <cell r="E1327">
            <v>43187.748611111114</v>
          </cell>
        </row>
        <row r="1328">
          <cell r="B1328" t="str">
            <v>776445-00E/001307</v>
          </cell>
          <cell r="C1328" t="str">
            <v>776445-00E</v>
          </cell>
          <cell r="D1328" t="str">
            <v>OK</v>
          </cell>
          <cell r="E1328">
            <v>43187.501388888886</v>
          </cell>
        </row>
        <row r="1329">
          <cell r="B1329" t="str">
            <v>776445-00E/001306</v>
          </cell>
          <cell r="C1329" t="str">
            <v>776445-00E</v>
          </cell>
          <cell r="D1329" t="str">
            <v>OK</v>
          </cell>
          <cell r="E1329">
            <v>43187.345138888886</v>
          </cell>
        </row>
        <row r="1330">
          <cell r="B1330" t="str">
            <v>776445-00E/001317</v>
          </cell>
          <cell r="C1330" t="str">
            <v>776445-00E</v>
          </cell>
          <cell r="D1330" t="str">
            <v>OK</v>
          </cell>
          <cell r="E1330">
            <v>43193.068749999999</v>
          </cell>
        </row>
        <row r="1331">
          <cell r="B1331" t="str">
            <v>776445-00E/001316</v>
          </cell>
          <cell r="C1331" t="str">
            <v>776445-00E</v>
          </cell>
          <cell r="D1331" t="str">
            <v>OK</v>
          </cell>
          <cell r="E1331">
            <v>43188.729861111111</v>
          </cell>
        </row>
        <row r="1332">
          <cell r="B1332" t="str">
            <v>776445-00E/001324</v>
          </cell>
          <cell r="C1332" t="str">
            <v>776445-00E</v>
          </cell>
          <cell r="D1332" t="str">
            <v>OK</v>
          </cell>
          <cell r="E1332">
            <v>43193.692361111112</v>
          </cell>
        </row>
        <row r="1333">
          <cell r="B1333" t="str">
            <v>776445-00E/001323</v>
          </cell>
          <cell r="C1333" t="str">
            <v>776445-00E</v>
          </cell>
          <cell r="D1333" t="str">
            <v>OK</v>
          </cell>
          <cell r="E1333">
            <v>43193.632638888892</v>
          </cell>
        </row>
        <row r="1334">
          <cell r="B1334" t="str">
            <v>776445-00E/001322</v>
          </cell>
          <cell r="C1334" t="str">
            <v>776445-00E</v>
          </cell>
          <cell r="D1334" t="str">
            <v>OK</v>
          </cell>
          <cell r="E1334">
            <v>43193.505555555559</v>
          </cell>
        </row>
        <row r="1335">
          <cell r="B1335" t="str">
            <v>776445-00E/001322</v>
          </cell>
          <cell r="C1335" t="str">
            <v>776445-00E</v>
          </cell>
          <cell r="D1335" t="str">
            <v>OK</v>
          </cell>
          <cell r="E1335">
            <v>43193.505555555559</v>
          </cell>
        </row>
        <row r="1336">
          <cell r="B1336" t="str">
            <v>776445-00E/001322</v>
          </cell>
          <cell r="C1336" t="str">
            <v>776445-00E</v>
          </cell>
          <cell r="D1336" t="str">
            <v>OK</v>
          </cell>
          <cell r="E1336">
            <v>43193.505555555559</v>
          </cell>
        </row>
        <row r="1337">
          <cell r="B1337" t="str">
            <v>776445-00E/001321</v>
          </cell>
          <cell r="C1337" t="str">
            <v>776445-00E</v>
          </cell>
          <cell r="D1337" t="str">
            <v>OK</v>
          </cell>
          <cell r="E1337">
            <v>43193.431250000001</v>
          </cell>
        </row>
        <row r="1338">
          <cell r="B1338" t="str">
            <v>776445-00E/001328</v>
          </cell>
          <cell r="C1338" t="str">
            <v>776445-00E</v>
          </cell>
          <cell r="D1338" t="str">
            <v>OK</v>
          </cell>
          <cell r="E1338">
            <v>43194.545138888891</v>
          </cell>
        </row>
        <row r="1339">
          <cell r="B1339" t="str">
            <v>776445-00E/001327</v>
          </cell>
          <cell r="C1339" t="str">
            <v>776445-00E</v>
          </cell>
          <cell r="D1339" t="str">
            <v>OK</v>
          </cell>
          <cell r="E1339">
            <v>43194.07708333333</v>
          </cell>
        </row>
        <row r="1340">
          <cell r="B1340" t="str">
            <v>776445-00E/001329</v>
          </cell>
          <cell r="C1340" t="str">
            <v>776445-00E</v>
          </cell>
          <cell r="D1340" t="str">
            <v>OK</v>
          </cell>
          <cell r="E1340">
            <v>43194.381944444445</v>
          </cell>
        </row>
        <row r="1341">
          <cell r="B1341" t="str">
            <v>776445-00E/001283</v>
          </cell>
          <cell r="C1341" t="str">
            <v>776445-00E</v>
          </cell>
          <cell r="D1341" t="str">
            <v>OK</v>
          </cell>
          <cell r="E1341">
            <v>43179.290972222225</v>
          </cell>
        </row>
        <row r="1342">
          <cell r="B1342" t="str">
            <v>776445-00E/001286</v>
          </cell>
          <cell r="C1342" t="str">
            <v>776445-00E</v>
          </cell>
          <cell r="D1342" t="str">
            <v>OK</v>
          </cell>
          <cell r="E1342">
            <v>43179.354166666664</v>
          </cell>
        </row>
        <row r="1343">
          <cell r="B1343" t="str">
            <v>776445-00E/001285</v>
          </cell>
          <cell r="C1343" t="str">
            <v>776445-00E</v>
          </cell>
          <cell r="D1343" t="str">
            <v>OK</v>
          </cell>
          <cell r="E1343">
            <v>43179.409722222219</v>
          </cell>
        </row>
        <row r="1344">
          <cell r="B1344" t="str">
            <v>776445-00E/001312</v>
          </cell>
          <cell r="C1344" t="str">
            <v>776445-00E</v>
          </cell>
          <cell r="D1344" t="str">
            <v>OK</v>
          </cell>
          <cell r="E1344">
            <v>43188.383333333331</v>
          </cell>
        </row>
        <row r="1345">
          <cell r="B1345" t="str">
            <v>776445-00E/001314</v>
          </cell>
          <cell r="C1345" t="str">
            <v>776445-00E</v>
          </cell>
          <cell r="D1345" t="str">
            <v>OK</v>
          </cell>
          <cell r="E1345">
            <v>43188.535416666666</v>
          </cell>
        </row>
        <row r="1346">
          <cell r="B1346" t="str">
            <v>776445-00E/001334</v>
          </cell>
          <cell r="C1346" t="str">
            <v>776445-00E</v>
          </cell>
          <cell r="D1346" t="str">
            <v>OK</v>
          </cell>
          <cell r="E1346">
            <v>43195.298611111109</v>
          </cell>
        </row>
        <row r="1347">
          <cell r="B1347" t="str">
            <v>776445-00E/001325</v>
          </cell>
          <cell r="C1347" t="str">
            <v>776445-00E</v>
          </cell>
          <cell r="D1347" t="str">
            <v>OK</v>
          </cell>
          <cell r="E1347">
            <v>43193.81527777778</v>
          </cell>
        </row>
        <row r="1348">
          <cell r="B1348" t="str">
            <v>776445-00E/001333</v>
          </cell>
          <cell r="C1348" t="str">
            <v>776445-00E</v>
          </cell>
          <cell r="D1348" t="str">
            <v>OK</v>
          </cell>
          <cell r="E1348">
            <v>43195.382638888892</v>
          </cell>
        </row>
        <row r="1349">
          <cell r="B1349" t="str">
            <v>776445-00E/001335</v>
          </cell>
          <cell r="C1349" t="str">
            <v>776445-00E</v>
          </cell>
          <cell r="D1349" t="str">
            <v>OK</v>
          </cell>
          <cell r="E1349">
            <v>43195.493055555555</v>
          </cell>
        </row>
        <row r="1350">
          <cell r="B1350" t="str">
            <v>776445-00E/001326</v>
          </cell>
          <cell r="C1350" t="str">
            <v>776445-00E</v>
          </cell>
          <cell r="D1350" t="str">
            <v>OK</v>
          </cell>
          <cell r="E1350">
            <v>43194.15347222222</v>
          </cell>
        </row>
        <row r="1351">
          <cell r="B1351" t="str">
            <v>776445-00E/001326</v>
          </cell>
          <cell r="C1351" t="str">
            <v>776445-00E</v>
          </cell>
          <cell r="D1351" t="str">
            <v>OK</v>
          </cell>
          <cell r="E1351">
            <v>43194.15347222222</v>
          </cell>
        </row>
        <row r="1352">
          <cell r="B1352" t="str">
            <v>776445-00E/001326</v>
          </cell>
          <cell r="C1352" t="str">
            <v>776445-00E</v>
          </cell>
          <cell r="D1352" t="str">
            <v>OK</v>
          </cell>
          <cell r="E1352">
            <v>43194.15347222222</v>
          </cell>
        </row>
        <row r="1353">
          <cell r="B1353" t="str">
            <v>776445-00E/001326</v>
          </cell>
          <cell r="C1353" t="str">
            <v>776445-00E</v>
          </cell>
          <cell r="D1353" t="str">
            <v>OK</v>
          </cell>
          <cell r="E1353">
            <v>43194.15347222222</v>
          </cell>
        </row>
        <row r="1354">
          <cell r="B1354" t="str">
            <v>776445-00E/001326</v>
          </cell>
          <cell r="C1354" t="str">
            <v>776445-00E</v>
          </cell>
          <cell r="D1354" t="str">
            <v>OK</v>
          </cell>
          <cell r="E1354">
            <v>43194.15347222222</v>
          </cell>
        </row>
        <row r="1355">
          <cell r="B1355" t="str">
            <v>776445-00E/001338</v>
          </cell>
          <cell r="C1355" t="str">
            <v>776445-00E</v>
          </cell>
          <cell r="D1355" t="str">
            <v>OK</v>
          </cell>
          <cell r="E1355">
            <v>43195.791666666664</v>
          </cell>
        </row>
        <row r="1356">
          <cell r="B1356" t="str">
            <v>776445-00E/001330</v>
          </cell>
          <cell r="C1356" t="str">
            <v>776445-00E</v>
          </cell>
          <cell r="D1356" t="str">
            <v>OK</v>
          </cell>
          <cell r="E1356">
            <v>43194.686111111114</v>
          </cell>
        </row>
        <row r="1357">
          <cell r="B1357" t="str">
            <v>776445-00E/001341</v>
          </cell>
          <cell r="C1357" t="str">
            <v>776445-00E</v>
          </cell>
          <cell r="D1357" t="str">
            <v>OK</v>
          </cell>
          <cell r="E1357">
            <v>43196.431250000001</v>
          </cell>
        </row>
        <row r="1358">
          <cell r="B1358" t="str">
            <v>776445-00E/001339</v>
          </cell>
          <cell r="C1358" t="str">
            <v>776445-00E</v>
          </cell>
          <cell r="D1358" t="str">
            <v>OK</v>
          </cell>
          <cell r="E1358">
            <v>43196.302777777775</v>
          </cell>
        </row>
        <row r="1359">
          <cell r="B1359" t="str">
            <v>776445-00E/001337</v>
          </cell>
          <cell r="C1359" t="str">
            <v>776445-00E</v>
          </cell>
          <cell r="D1359" t="str">
            <v>OK</v>
          </cell>
          <cell r="E1359">
            <v>43195.72152777778</v>
          </cell>
        </row>
        <row r="1360">
          <cell r="B1360" t="str">
            <v>774100-00G/001346</v>
          </cell>
          <cell r="C1360" t="str">
            <v>774100-00G</v>
          </cell>
          <cell r="D1360" t="str">
            <v>OK</v>
          </cell>
          <cell r="E1360">
            <v>43199.359722222223</v>
          </cell>
        </row>
        <row r="1361">
          <cell r="B1361" t="str">
            <v>774100-00G/001345</v>
          </cell>
          <cell r="C1361" t="str">
            <v>774100-00G</v>
          </cell>
          <cell r="D1361" t="str">
            <v>OK</v>
          </cell>
          <cell r="E1361">
            <v>43199.306944444441</v>
          </cell>
        </row>
        <row r="1362">
          <cell r="B1362" t="str">
            <v>776445-00E/001342</v>
          </cell>
          <cell r="C1362" t="str">
            <v>776445-00E</v>
          </cell>
          <cell r="D1362" t="str">
            <v>OK</v>
          </cell>
          <cell r="E1362">
            <v>43198.978472222225</v>
          </cell>
        </row>
        <row r="1363">
          <cell r="B1363" t="str">
            <v>776445-00E/001343</v>
          </cell>
          <cell r="C1363" t="str">
            <v>776445-00E</v>
          </cell>
          <cell r="D1363" t="str">
            <v>OK</v>
          </cell>
          <cell r="E1363">
            <v>43199.033333333333</v>
          </cell>
        </row>
        <row r="1364">
          <cell r="B1364" t="str">
            <v>774100-00G/001344</v>
          </cell>
          <cell r="C1364" t="str">
            <v>774100-00G</v>
          </cell>
          <cell r="D1364" t="str">
            <v>OK</v>
          </cell>
          <cell r="E1364">
            <v>43199.129166666666</v>
          </cell>
        </row>
        <row r="1365">
          <cell r="B1365" t="str">
            <v>774100-00G/001347</v>
          </cell>
          <cell r="C1365" t="str">
            <v>774100-00G</v>
          </cell>
          <cell r="D1365" t="str">
            <v>OK</v>
          </cell>
          <cell r="E1365">
            <v>43199.415972222225</v>
          </cell>
        </row>
        <row r="1366">
          <cell r="B1366" t="str">
            <v>774100-00G/001348</v>
          </cell>
          <cell r="C1366" t="str">
            <v>774100-00G</v>
          </cell>
          <cell r="D1366" t="str">
            <v>OK</v>
          </cell>
          <cell r="E1366">
            <v>43200.070138888892</v>
          </cell>
        </row>
        <row r="1367">
          <cell r="B1367" t="str">
            <v>774100-00G/001353</v>
          </cell>
          <cell r="C1367" t="str">
            <v>774100-00G</v>
          </cell>
          <cell r="D1367" t="str">
            <v>OK</v>
          </cell>
          <cell r="E1367">
            <v>43200.54583333333</v>
          </cell>
        </row>
        <row r="1368">
          <cell r="B1368" t="str">
            <v>774100-00G/001352</v>
          </cell>
          <cell r="C1368" t="str">
            <v>774100-00G</v>
          </cell>
          <cell r="D1368" t="str">
            <v>OK</v>
          </cell>
          <cell r="E1368">
            <v>43200.499305555553</v>
          </cell>
        </row>
        <row r="1369">
          <cell r="B1369" t="str">
            <v>776445-00E/001354</v>
          </cell>
          <cell r="C1369" t="str">
            <v>776445-00E</v>
          </cell>
          <cell r="D1369" t="str">
            <v>OK</v>
          </cell>
          <cell r="E1369">
            <v>43201.008333333331</v>
          </cell>
        </row>
        <row r="1370">
          <cell r="B1370" t="str">
            <v>776445-00E/001359</v>
          </cell>
          <cell r="C1370" t="str">
            <v>776445-00E</v>
          </cell>
          <cell r="D1370" t="str">
            <v>OK</v>
          </cell>
          <cell r="E1370">
            <v>43201.412499999999</v>
          </cell>
        </row>
        <row r="1371">
          <cell r="B1371" t="str">
            <v>776445-00E/001356</v>
          </cell>
          <cell r="C1371" t="str">
            <v>776445-00E</v>
          </cell>
          <cell r="D1371" t="str">
            <v>OK</v>
          </cell>
          <cell r="E1371">
            <v>43201.163194444445</v>
          </cell>
        </row>
        <row r="1372">
          <cell r="B1372" t="str">
            <v>776445-00E/001355</v>
          </cell>
          <cell r="C1372" t="str">
            <v>776445-00E</v>
          </cell>
          <cell r="D1372" t="str">
            <v>OK</v>
          </cell>
          <cell r="E1372">
            <v>43201.065972222219</v>
          </cell>
        </row>
        <row r="1373">
          <cell r="B1373" t="str">
            <v>776445-00E/001357</v>
          </cell>
          <cell r="C1373" t="str">
            <v>776445-00E</v>
          </cell>
          <cell r="D1373" t="str">
            <v>OK</v>
          </cell>
          <cell r="E1373">
            <v>43201.29583333333</v>
          </cell>
        </row>
        <row r="1374">
          <cell r="B1374" t="str">
            <v>776445-00E/001360</v>
          </cell>
          <cell r="C1374" t="str">
            <v>776445-00E</v>
          </cell>
          <cell r="D1374" t="str">
            <v>OK</v>
          </cell>
          <cell r="E1374">
            <v>43201.504166666666</v>
          </cell>
        </row>
        <row r="1375">
          <cell r="B1375" t="str">
            <v>776445-00E/001362</v>
          </cell>
          <cell r="C1375" t="str">
            <v>776445-00E</v>
          </cell>
          <cell r="D1375" t="str">
            <v>OK</v>
          </cell>
          <cell r="E1375">
            <v>43202.410416666666</v>
          </cell>
        </row>
        <row r="1376">
          <cell r="B1376" t="str">
            <v>776445-00E/001361</v>
          </cell>
          <cell r="C1376" t="str">
            <v>776445-00E</v>
          </cell>
          <cell r="D1376" t="str">
            <v>OK</v>
          </cell>
          <cell r="E1376">
            <v>43202.307638888888</v>
          </cell>
        </row>
        <row r="1377">
          <cell r="B1377" t="str">
            <v>774100-00G/001349</v>
          </cell>
          <cell r="C1377" t="str">
            <v>774100-00G</v>
          </cell>
          <cell r="D1377" t="str">
            <v>OK</v>
          </cell>
          <cell r="E1377">
            <v>43200.136111111111</v>
          </cell>
        </row>
        <row r="1378">
          <cell r="B1378" t="str">
            <v>776445-00E/001363</v>
          </cell>
          <cell r="C1378" t="str">
            <v>776445-00E</v>
          </cell>
          <cell r="D1378" t="str">
            <v>OK</v>
          </cell>
          <cell r="E1378">
            <v>43202.966666666667</v>
          </cell>
        </row>
        <row r="1379">
          <cell r="B1379" t="str">
            <v>776445-00E/001366</v>
          </cell>
          <cell r="C1379" t="str">
            <v>776445-00E</v>
          </cell>
          <cell r="D1379" t="str">
            <v>OK</v>
          </cell>
          <cell r="E1379">
            <v>43203.433333333334</v>
          </cell>
        </row>
        <row r="1380">
          <cell r="B1380" t="str">
            <v>776445-00E/001365</v>
          </cell>
          <cell r="C1380" t="str">
            <v>776445-00E</v>
          </cell>
          <cell r="D1380" t="str">
            <v>OK</v>
          </cell>
          <cell r="E1380">
            <v>43203.306944444441</v>
          </cell>
        </row>
        <row r="1381">
          <cell r="B1381" t="str">
            <v>776445-00E/001364</v>
          </cell>
          <cell r="C1381" t="str">
            <v>776445-00E</v>
          </cell>
          <cell r="D1381" t="str">
            <v>OK</v>
          </cell>
          <cell r="E1381">
            <v>43203.04791666667</v>
          </cell>
        </row>
        <row r="1382">
          <cell r="B1382" t="str">
            <v>776445-00E/001367</v>
          </cell>
          <cell r="C1382" t="str">
            <v>776445-00E</v>
          </cell>
          <cell r="D1382" t="str">
            <v>OK</v>
          </cell>
          <cell r="E1382">
            <v>43206.005555555559</v>
          </cell>
        </row>
        <row r="1383">
          <cell r="B1383" t="str">
            <v>776445-00E/001371</v>
          </cell>
          <cell r="C1383" t="str">
            <v>776445-00E</v>
          </cell>
          <cell r="D1383" t="str">
            <v>OK</v>
          </cell>
          <cell r="E1383">
            <v>43206.769444444442</v>
          </cell>
        </row>
        <row r="1384">
          <cell r="B1384" t="str">
            <v>776445-00E/001370</v>
          </cell>
          <cell r="C1384" t="str">
            <v>776445-00E</v>
          </cell>
          <cell r="D1384" t="str">
            <v>OK</v>
          </cell>
          <cell r="E1384">
            <v>43206.705555555556</v>
          </cell>
        </row>
        <row r="1385">
          <cell r="B1385" t="str">
            <v>776445-00E/001374</v>
          </cell>
          <cell r="C1385" t="str">
            <v>776445-00E</v>
          </cell>
          <cell r="D1385" t="str">
            <v>OK</v>
          </cell>
          <cell r="E1385">
            <v>43207.039583333331</v>
          </cell>
        </row>
        <row r="1386">
          <cell r="B1386" t="str">
            <v>776445-00E/001377</v>
          </cell>
          <cell r="C1386" t="str">
            <v>776445-00E</v>
          </cell>
          <cell r="D1386" t="str">
            <v>OK</v>
          </cell>
          <cell r="E1386">
            <v>43207.697222222225</v>
          </cell>
        </row>
        <row r="1387">
          <cell r="B1387" t="str">
            <v>776445-00E/001376</v>
          </cell>
          <cell r="C1387" t="str">
            <v>776445-00E</v>
          </cell>
          <cell r="D1387" t="str">
            <v>OK</v>
          </cell>
          <cell r="E1387">
            <v>43207.743055555555</v>
          </cell>
        </row>
        <row r="1388">
          <cell r="B1388" t="str">
            <v>776445-00E/001378</v>
          </cell>
          <cell r="C1388" t="str">
            <v>776445-00E</v>
          </cell>
          <cell r="D1388" t="str">
            <v>OK</v>
          </cell>
          <cell r="E1388">
            <v>43208.658333333333</v>
          </cell>
        </row>
        <row r="1389">
          <cell r="B1389" t="str">
            <v>776445-00E/001380</v>
          </cell>
          <cell r="C1389" t="str">
            <v>776445-00E</v>
          </cell>
          <cell r="D1389" t="str">
            <v>OK</v>
          </cell>
          <cell r="E1389">
            <v>43209.015277777777</v>
          </cell>
        </row>
        <row r="1390">
          <cell r="B1390" t="str">
            <v>776445-00E/001381</v>
          </cell>
          <cell r="C1390" t="str">
            <v>776445-00E</v>
          </cell>
          <cell r="D1390" t="str">
            <v>OK</v>
          </cell>
          <cell r="E1390">
            <v>43209.37222222222</v>
          </cell>
        </row>
        <row r="1391">
          <cell r="B1391" t="str">
            <v>776445-00E/001388</v>
          </cell>
          <cell r="C1391" t="str">
            <v>776445-00E</v>
          </cell>
          <cell r="D1391" t="str">
            <v>OK</v>
          </cell>
          <cell r="E1391">
            <v>43210.120833333334</v>
          </cell>
        </row>
        <row r="1392">
          <cell r="B1392" t="str">
            <v>776445-00E/001388</v>
          </cell>
          <cell r="C1392" t="str">
            <v>776445-00E</v>
          </cell>
          <cell r="D1392" t="str">
            <v>OK</v>
          </cell>
          <cell r="E1392">
            <v>43210.120833333334</v>
          </cell>
        </row>
        <row r="1393">
          <cell r="B1393" t="str">
            <v>776445-00E/001383</v>
          </cell>
          <cell r="C1393" t="str">
            <v>776445-00E</v>
          </cell>
          <cell r="D1393" t="str">
            <v>OK</v>
          </cell>
          <cell r="E1393">
            <v>43209.459027777775</v>
          </cell>
        </row>
        <row r="1394">
          <cell r="B1394" t="str">
            <v>776445-00E/001379</v>
          </cell>
          <cell r="C1394" t="str">
            <v>776445-00E</v>
          </cell>
          <cell r="D1394" t="str">
            <v>OK</v>
          </cell>
          <cell r="E1394">
            <v>43208.734027777777</v>
          </cell>
        </row>
        <row r="1395">
          <cell r="B1395" t="str">
            <v>776445-00E/001382</v>
          </cell>
          <cell r="C1395" t="str">
            <v>776445-00E</v>
          </cell>
          <cell r="D1395" t="str">
            <v>OK</v>
          </cell>
          <cell r="E1395">
            <v>43209.313888888886</v>
          </cell>
        </row>
        <row r="1396">
          <cell r="B1396" t="str">
            <v>776445-00E/001382</v>
          </cell>
          <cell r="C1396" t="str">
            <v>776445-00E</v>
          </cell>
          <cell r="D1396" t="str">
            <v>OK</v>
          </cell>
          <cell r="E1396">
            <v>43209.313888888886</v>
          </cell>
        </row>
        <row r="1397">
          <cell r="B1397" t="str">
            <v>776445-00E/001384</v>
          </cell>
          <cell r="C1397" t="str">
            <v>776445-00E</v>
          </cell>
          <cell r="D1397" t="str">
            <v>OK</v>
          </cell>
          <cell r="E1397">
            <v>43209.818055555559</v>
          </cell>
        </row>
        <row r="1398">
          <cell r="B1398" t="str">
            <v>776445-00E/001385</v>
          </cell>
          <cell r="C1398" t="str">
            <v>776445-00E</v>
          </cell>
          <cell r="D1398" t="str">
            <v>OK</v>
          </cell>
          <cell r="E1398">
            <v>43209.865277777775</v>
          </cell>
        </row>
        <row r="1399">
          <cell r="B1399" t="str">
            <v>776445-00E/001389</v>
          </cell>
          <cell r="C1399" t="str">
            <v>776445-00E</v>
          </cell>
          <cell r="D1399" t="str">
            <v>OK</v>
          </cell>
          <cell r="E1399">
            <v>43210.3125</v>
          </cell>
        </row>
        <row r="1400">
          <cell r="B1400" t="str">
            <v>776445-00E/001386</v>
          </cell>
          <cell r="C1400" t="str">
            <v>776445-00E</v>
          </cell>
          <cell r="D1400" t="str">
            <v>OK</v>
          </cell>
          <cell r="E1400">
            <v>43210.02847222222</v>
          </cell>
        </row>
        <row r="1401">
          <cell r="B1401" t="str">
            <v>776445-00E/001387</v>
          </cell>
          <cell r="C1401" t="str">
            <v>776445-00E</v>
          </cell>
          <cell r="D1401" t="str">
            <v>OK</v>
          </cell>
          <cell r="E1401">
            <v>43210.151388888888</v>
          </cell>
        </row>
        <row r="1402">
          <cell r="B1402" t="str">
            <v>776445-00E/001394</v>
          </cell>
          <cell r="C1402" t="str">
            <v>776445-00E</v>
          </cell>
          <cell r="D1402" t="str">
            <v>OK</v>
          </cell>
          <cell r="E1402">
            <v>43213.709722222222</v>
          </cell>
        </row>
        <row r="1403">
          <cell r="B1403" t="str">
            <v>776445-00E/001392</v>
          </cell>
          <cell r="C1403" t="str">
            <v>776445-00E</v>
          </cell>
          <cell r="D1403" t="str">
            <v>OK</v>
          </cell>
          <cell r="E1403">
            <v>43213.302777777775</v>
          </cell>
        </row>
        <row r="1404">
          <cell r="B1404" t="str">
            <v>776445-00E/001393</v>
          </cell>
          <cell r="C1404" t="str">
            <v>776445-00E</v>
          </cell>
          <cell r="D1404" t="str">
            <v>OK</v>
          </cell>
          <cell r="E1404">
            <v>43213.667361111111</v>
          </cell>
        </row>
        <row r="1405">
          <cell r="B1405" t="str">
            <v>776445-00E/001395</v>
          </cell>
          <cell r="C1405" t="str">
            <v>776445-00E</v>
          </cell>
          <cell r="D1405" t="str">
            <v>OK</v>
          </cell>
          <cell r="E1405">
            <v>43213.787499999999</v>
          </cell>
        </row>
        <row r="1406">
          <cell r="B1406" t="str">
            <v>776445-00E/001397</v>
          </cell>
          <cell r="C1406" t="str">
            <v>776445-00E</v>
          </cell>
          <cell r="D1406" t="str">
            <v>OK</v>
          </cell>
          <cell r="E1406">
            <v>43214.39166666667</v>
          </cell>
        </row>
        <row r="1407">
          <cell r="B1407" t="str">
            <v>776445-00E/001397</v>
          </cell>
          <cell r="C1407" t="str">
            <v>776445-00E</v>
          </cell>
          <cell r="D1407" t="str">
            <v>OK</v>
          </cell>
          <cell r="E1407">
            <v>43214.39166666667</v>
          </cell>
        </row>
        <row r="1408">
          <cell r="B1408" t="str">
            <v>776445-00E/001397</v>
          </cell>
          <cell r="C1408" t="str">
            <v>776445-00E</v>
          </cell>
          <cell r="D1408" t="str">
            <v>OK</v>
          </cell>
          <cell r="E1408">
            <v>43214.39166666667</v>
          </cell>
        </row>
        <row r="1409">
          <cell r="B1409" t="str">
            <v>776445-00E/001368</v>
          </cell>
          <cell r="C1409" t="str">
            <v>776445-00E</v>
          </cell>
          <cell r="D1409" t="str">
            <v>OK</v>
          </cell>
          <cell r="E1409">
            <v>43206.067361111112</v>
          </cell>
        </row>
        <row r="1410">
          <cell r="B1410" t="str">
            <v>776445-00E/001369</v>
          </cell>
          <cell r="C1410" t="str">
            <v>776445-00E</v>
          </cell>
          <cell r="D1410" t="str">
            <v>OK</v>
          </cell>
          <cell r="E1410">
            <v>43206.147916666669</v>
          </cell>
        </row>
        <row r="1411">
          <cell r="B1411" t="str">
            <v>776445-00E/001375</v>
          </cell>
          <cell r="C1411" t="str">
            <v>776445-00E</v>
          </cell>
          <cell r="D1411" t="str">
            <v>OK</v>
          </cell>
          <cell r="E1411">
            <v>43207.123611111114</v>
          </cell>
        </row>
        <row r="1412">
          <cell r="B1412" t="str">
            <v>776445-00E/001400</v>
          </cell>
          <cell r="C1412" t="str">
            <v>776445-00E</v>
          </cell>
          <cell r="D1412" t="str">
            <v>OK</v>
          </cell>
          <cell r="E1412">
            <v>43214.793749999997</v>
          </cell>
        </row>
        <row r="1413">
          <cell r="B1413" t="str">
            <v>776445-00E/001318</v>
          </cell>
          <cell r="C1413" t="str">
            <v>776445-00E</v>
          </cell>
          <cell r="D1413" t="str">
            <v>OK</v>
          </cell>
          <cell r="E1413">
            <v>43193.151388888888</v>
          </cell>
        </row>
        <row r="1414">
          <cell r="B1414" t="str">
            <v>776445-00E/001401</v>
          </cell>
          <cell r="C1414" t="str">
            <v>776445-00E</v>
          </cell>
          <cell r="D1414" t="str">
            <v>OK</v>
          </cell>
          <cell r="E1414">
            <v>43214.731249999997</v>
          </cell>
        </row>
        <row r="1415">
          <cell r="B1415" t="str">
            <v>776445-00E/001403</v>
          </cell>
          <cell r="C1415" t="str">
            <v>776445-00E</v>
          </cell>
          <cell r="D1415" t="str">
            <v>OK</v>
          </cell>
          <cell r="E1415">
            <v>43215.548611111109</v>
          </cell>
        </row>
        <row r="1416">
          <cell r="B1416" t="str">
            <v>776445-00E/001315</v>
          </cell>
          <cell r="C1416" t="str">
            <v>776445-00E</v>
          </cell>
          <cell r="D1416" t="str">
            <v>OK</v>
          </cell>
          <cell r="E1416">
            <v>43188.669444444444</v>
          </cell>
        </row>
        <row r="1417">
          <cell r="B1417" t="str">
            <v>776445-00E/001406</v>
          </cell>
          <cell r="C1417" t="str">
            <v>776445-00E</v>
          </cell>
          <cell r="D1417" t="str">
            <v>OK</v>
          </cell>
          <cell r="E1417">
            <v>43215.661805555559</v>
          </cell>
        </row>
        <row r="1418">
          <cell r="B1418" t="str">
            <v>776445-00E/001404</v>
          </cell>
          <cell r="C1418" t="str">
            <v>776445-00E</v>
          </cell>
          <cell r="D1418" t="str">
            <v>OK</v>
          </cell>
          <cell r="E1418">
            <v>43214.837500000001</v>
          </cell>
        </row>
        <row r="1419">
          <cell r="B1419" t="str">
            <v>776445-00E/001402</v>
          </cell>
          <cell r="C1419" t="str">
            <v>776445-00E</v>
          </cell>
          <cell r="D1419" t="str">
            <v>OK</v>
          </cell>
          <cell r="E1419">
            <v>43215.481249999997</v>
          </cell>
        </row>
        <row r="1420">
          <cell r="B1420" t="str">
            <v>776445-00E/001407</v>
          </cell>
          <cell r="C1420" t="str">
            <v>776445-00E</v>
          </cell>
          <cell r="D1420" t="str">
            <v>OK</v>
          </cell>
          <cell r="E1420">
            <v>43216.218055555553</v>
          </cell>
        </row>
        <row r="1421">
          <cell r="B1421" t="str">
            <v>776445-00E/001409</v>
          </cell>
          <cell r="C1421" t="str">
            <v>776445-00E</v>
          </cell>
          <cell r="D1421" t="str">
            <v>OK</v>
          </cell>
          <cell r="E1421">
            <v>43216.56527777778</v>
          </cell>
        </row>
        <row r="1422">
          <cell r="B1422" t="str">
            <v>776445-00E/001411</v>
          </cell>
          <cell r="C1422" t="str">
            <v>776445-00E</v>
          </cell>
          <cell r="D1422" t="str">
            <v>OK</v>
          </cell>
          <cell r="E1422">
            <v>43216.722916666666</v>
          </cell>
        </row>
        <row r="1423">
          <cell r="B1423" t="str">
            <v>776445-00E/001408</v>
          </cell>
          <cell r="C1423" t="str">
            <v>776445-00E</v>
          </cell>
          <cell r="D1423" t="str">
            <v>OK</v>
          </cell>
          <cell r="E1423">
            <v>43216.469444444447</v>
          </cell>
        </row>
        <row r="1424">
          <cell r="B1424" t="str">
            <v>776445-00E/001413</v>
          </cell>
          <cell r="C1424" t="str">
            <v>776445-00E</v>
          </cell>
          <cell r="D1424" t="str">
            <v>OK</v>
          </cell>
          <cell r="E1424">
            <v>43217.306250000001</v>
          </cell>
        </row>
        <row r="1425">
          <cell r="B1425" t="str">
            <v>776445-00E/001410</v>
          </cell>
          <cell r="C1425" t="str">
            <v>776445-00E</v>
          </cell>
          <cell r="D1425" t="str">
            <v>OK</v>
          </cell>
          <cell r="E1425">
            <v>43216.679861111108</v>
          </cell>
        </row>
        <row r="1426">
          <cell r="B1426" t="str">
            <v>776445-00E/001412</v>
          </cell>
          <cell r="C1426" t="str">
            <v>776445-00E</v>
          </cell>
          <cell r="D1426" t="str">
            <v>OK</v>
          </cell>
          <cell r="E1426">
            <v>43216.82916666667</v>
          </cell>
        </row>
        <row r="1427">
          <cell r="B1427" t="str">
            <v>776445-00E/001417</v>
          </cell>
          <cell r="C1427" t="str">
            <v>776445-00E</v>
          </cell>
          <cell r="D1427" t="str">
            <v>OK</v>
          </cell>
          <cell r="E1427">
            <v>43222.045138888891</v>
          </cell>
        </row>
        <row r="1428">
          <cell r="B1428" t="str">
            <v>776445-00E/001396</v>
          </cell>
          <cell r="C1428" t="str">
            <v>776445-00E</v>
          </cell>
          <cell r="D1428" t="str">
            <v>OK</v>
          </cell>
          <cell r="E1428">
            <v>43214.455555555556</v>
          </cell>
        </row>
        <row r="1429">
          <cell r="B1429" t="str">
            <v>776445-00E/001415</v>
          </cell>
          <cell r="C1429" t="str">
            <v>776445-00E</v>
          </cell>
          <cell r="D1429" t="str">
            <v>OK</v>
          </cell>
          <cell r="E1429">
            <v>43217.607638888891</v>
          </cell>
        </row>
        <row r="1430">
          <cell r="B1430" t="str">
            <v>776445-00E/001414</v>
          </cell>
          <cell r="C1430" t="str">
            <v>776445-00E</v>
          </cell>
          <cell r="D1430" t="str">
            <v>OK</v>
          </cell>
          <cell r="E1430">
            <v>43217.411805555559</v>
          </cell>
        </row>
        <row r="1431">
          <cell r="B1431" t="str">
            <v>776445-00E/001419</v>
          </cell>
          <cell r="C1431" t="str">
            <v>776445-00E</v>
          </cell>
          <cell r="D1431" t="str">
            <v>OK</v>
          </cell>
          <cell r="E1431">
            <v>43222.140277777777</v>
          </cell>
        </row>
        <row r="1432">
          <cell r="B1432" t="str">
            <v>776445-00E/001418</v>
          </cell>
          <cell r="C1432" t="str">
            <v>776445-00E</v>
          </cell>
          <cell r="D1432" t="str">
            <v>OK</v>
          </cell>
          <cell r="E1432">
            <v>43221.98333333333</v>
          </cell>
        </row>
        <row r="1433">
          <cell r="B1433" t="str">
            <v>776445-00E/001340</v>
          </cell>
          <cell r="C1433" t="str">
            <v>776445-00E</v>
          </cell>
          <cell r="D1433" t="str">
            <v>OK</v>
          </cell>
          <cell r="E1433">
            <v>43196.390972222223</v>
          </cell>
        </row>
        <row r="1434">
          <cell r="B1434" t="str">
            <v>774100-00G/001422</v>
          </cell>
          <cell r="C1434" t="str">
            <v>774100-00G</v>
          </cell>
          <cell r="D1434" t="str">
            <v>OK</v>
          </cell>
          <cell r="E1434">
            <v>43223.01666666667</v>
          </cell>
        </row>
        <row r="1435">
          <cell r="B1435" t="str">
            <v>774100-00G/001423</v>
          </cell>
          <cell r="C1435" t="str">
            <v>774100-00G</v>
          </cell>
          <cell r="D1435" t="str">
            <v>OK</v>
          </cell>
          <cell r="E1435">
            <v>43223.072222222225</v>
          </cell>
        </row>
        <row r="1436">
          <cell r="B1436" t="str">
            <v>774100-00G/001351</v>
          </cell>
          <cell r="C1436" t="str">
            <v>774100-00G</v>
          </cell>
          <cell r="D1436" t="str">
            <v>OK</v>
          </cell>
          <cell r="E1436">
            <v>43200.298611111109</v>
          </cell>
        </row>
        <row r="1437">
          <cell r="B1437" t="str">
            <v>774100-00G/001372</v>
          </cell>
          <cell r="C1437" t="str">
            <v>774100-00G</v>
          </cell>
          <cell r="D1437" t="str">
            <v>OK</v>
          </cell>
          <cell r="E1437">
            <v>43206.861805555556</v>
          </cell>
        </row>
        <row r="1438">
          <cell r="B1438" t="str">
            <v>774100-00G/001373</v>
          </cell>
          <cell r="C1438" t="str">
            <v>774100-00G</v>
          </cell>
          <cell r="D1438" t="str">
            <v>OK</v>
          </cell>
          <cell r="E1438">
            <v>43206.96597222222</v>
          </cell>
        </row>
        <row r="1439">
          <cell r="B1439" t="str">
            <v>774100-00G/001390</v>
          </cell>
          <cell r="C1439" t="str">
            <v>774100-00G</v>
          </cell>
          <cell r="D1439" t="str">
            <v>OK</v>
          </cell>
          <cell r="E1439">
            <v>43210.739583333336</v>
          </cell>
        </row>
        <row r="1440">
          <cell r="B1440" t="str">
            <v>774100-00G/001391</v>
          </cell>
          <cell r="C1440" t="str">
            <v>774100-00G</v>
          </cell>
          <cell r="D1440" t="str">
            <v>OK</v>
          </cell>
          <cell r="E1440">
            <v>43210.729861111111</v>
          </cell>
        </row>
        <row r="1441">
          <cell r="B1441" t="str">
            <v>776445-00E/001435</v>
          </cell>
          <cell r="C1441" t="str">
            <v>776445-00E</v>
          </cell>
          <cell r="D1441" t="str">
            <v>OK</v>
          </cell>
          <cell r="E1441">
            <v>43229.185416666667</v>
          </cell>
        </row>
        <row r="1442">
          <cell r="B1442" t="str">
            <v>776445-00E/001434</v>
          </cell>
          <cell r="C1442" t="str">
            <v>776445-00E</v>
          </cell>
          <cell r="D1442" t="str">
            <v>OK</v>
          </cell>
          <cell r="E1442">
            <v>43229.151388888888</v>
          </cell>
        </row>
        <row r="1443">
          <cell r="B1443" t="str">
            <v>776445-00E/001436</v>
          </cell>
          <cell r="C1443" t="str">
            <v>776445-00E</v>
          </cell>
          <cell r="D1443" t="str">
            <v>OK</v>
          </cell>
          <cell r="E1443">
            <v>43229.665277777778</v>
          </cell>
        </row>
        <row r="1444">
          <cell r="B1444" t="str">
            <v>776445-00E/001440</v>
          </cell>
          <cell r="C1444" t="str">
            <v>776445-00E</v>
          </cell>
          <cell r="D1444" t="str">
            <v>OK</v>
          </cell>
          <cell r="E1444">
            <v>43230.02847222222</v>
          </cell>
        </row>
        <row r="1445">
          <cell r="B1445" t="str">
            <v>776445-00E/001441</v>
          </cell>
          <cell r="C1445" t="str">
            <v>776445-00E</v>
          </cell>
          <cell r="D1445" t="str">
            <v>OK</v>
          </cell>
          <cell r="E1445">
            <v>43230.073611111111</v>
          </cell>
        </row>
        <row r="1446">
          <cell r="B1446" t="str">
            <v>776445-00E/001442</v>
          </cell>
          <cell r="C1446" t="str">
            <v>776445-00E</v>
          </cell>
          <cell r="D1446" t="str">
            <v>OK</v>
          </cell>
          <cell r="E1446">
            <v>43230.15347222222</v>
          </cell>
        </row>
        <row r="1447">
          <cell r="B1447" t="str">
            <v>776445-00E/001437</v>
          </cell>
          <cell r="C1447" t="str">
            <v>776445-00E</v>
          </cell>
          <cell r="D1447" t="str">
            <v>OK</v>
          </cell>
          <cell r="E1447">
            <v>43229.802777777775</v>
          </cell>
        </row>
        <row r="1448">
          <cell r="B1448" t="str">
            <v>776445-00E/001425</v>
          </cell>
          <cell r="C1448" t="str">
            <v>776445-00E</v>
          </cell>
          <cell r="D1448" t="str">
            <v>OK</v>
          </cell>
          <cell r="E1448">
            <v>43223.297222222223</v>
          </cell>
        </row>
        <row r="1449">
          <cell r="B1449" t="str">
            <v>776445-00E/001439</v>
          </cell>
          <cell r="C1449" t="str">
            <v>776445-00E</v>
          </cell>
          <cell r="D1449" t="str">
            <v>OK</v>
          </cell>
          <cell r="E1449">
            <v>43229.966666666667</v>
          </cell>
        </row>
        <row r="1450">
          <cell r="B1450" t="str">
            <v>774100-00G/001438</v>
          </cell>
          <cell r="C1450" t="str">
            <v>774100-00G</v>
          </cell>
          <cell r="D1450" t="str">
            <v>OK</v>
          </cell>
          <cell r="E1450">
            <v>43229.866666666669</v>
          </cell>
        </row>
        <row r="1451">
          <cell r="B1451" t="str">
            <v>776445-00E/001444</v>
          </cell>
          <cell r="C1451" t="str">
            <v>776445-00E</v>
          </cell>
          <cell r="D1451" t="str">
            <v>OK</v>
          </cell>
          <cell r="E1451">
            <v>43230.634722222225</v>
          </cell>
        </row>
        <row r="1452">
          <cell r="B1452" t="str">
            <v>776445-00E/001332</v>
          </cell>
          <cell r="C1452" t="str">
            <v>776445-00E</v>
          </cell>
          <cell r="D1452" t="str">
            <v>OK</v>
          </cell>
          <cell r="E1452">
            <v>43194.71875</v>
          </cell>
        </row>
        <row r="1453">
          <cell r="B1453" t="str">
            <v>776445-00E/001331</v>
          </cell>
          <cell r="C1453" t="str">
            <v>776445-00E</v>
          </cell>
          <cell r="D1453" t="str">
            <v>OK</v>
          </cell>
          <cell r="E1453">
            <v>43194.624305555553</v>
          </cell>
        </row>
        <row r="1454">
          <cell r="B1454" t="str">
            <v>776445-00E/001331</v>
          </cell>
          <cell r="C1454" t="str">
            <v>776445-00E</v>
          </cell>
          <cell r="D1454" t="str">
            <v>OK</v>
          </cell>
          <cell r="E1454">
            <v>43194.624305555553</v>
          </cell>
        </row>
        <row r="1455">
          <cell r="B1455" t="str">
            <v>776445-00E/001331</v>
          </cell>
          <cell r="C1455" t="str">
            <v>776445-00E</v>
          </cell>
          <cell r="D1455" t="str">
            <v>OK</v>
          </cell>
          <cell r="E1455">
            <v>43194.624305555553</v>
          </cell>
        </row>
        <row r="1456">
          <cell r="B1456" t="str">
            <v>776445-00E/001252</v>
          </cell>
          <cell r="C1456" t="str">
            <v>776445-00E</v>
          </cell>
          <cell r="D1456" t="str">
            <v>OK</v>
          </cell>
          <cell r="E1456">
            <v>43153.709722222222</v>
          </cell>
        </row>
        <row r="1457">
          <cell r="B1457" t="str">
            <v>776445-00E/001443</v>
          </cell>
          <cell r="C1457" t="str">
            <v>776445-00E</v>
          </cell>
          <cell r="D1457" t="str">
            <v>OK</v>
          </cell>
          <cell r="E1457">
            <v>43230.724305555559</v>
          </cell>
        </row>
        <row r="1458">
          <cell r="B1458" t="str">
            <v>776445-00E/001448</v>
          </cell>
          <cell r="C1458" t="str">
            <v>776445-00E</v>
          </cell>
          <cell r="D1458" t="str">
            <v>OK</v>
          </cell>
          <cell r="E1458">
            <v>43231.073611111111</v>
          </cell>
        </row>
        <row r="1459">
          <cell r="B1459" t="str">
            <v>776445-00E/001446</v>
          </cell>
          <cell r="C1459" t="str">
            <v>776445-00E</v>
          </cell>
          <cell r="D1459" t="str">
            <v>OK</v>
          </cell>
          <cell r="E1459">
            <v>43231.024305555555</v>
          </cell>
        </row>
        <row r="1460">
          <cell r="B1460" t="str">
            <v>776445-00E/001446</v>
          </cell>
          <cell r="C1460" t="str">
            <v>776445-00E</v>
          </cell>
          <cell r="D1460" t="str">
            <v>OK</v>
          </cell>
          <cell r="E1460">
            <v>43231.024305555555</v>
          </cell>
        </row>
        <row r="1461">
          <cell r="B1461" t="str">
            <v>776445-00E/001447</v>
          </cell>
          <cell r="C1461" t="str">
            <v>776445-00E</v>
          </cell>
          <cell r="D1461" t="str">
            <v>OK</v>
          </cell>
          <cell r="E1461">
            <v>43230.961111111108</v>
          </cell>
        </row>
        <row r="1462">
          <cell r="B1462" t="str">
            <v>776445-00E/001452</v>
          </cell>
          <cell r="C1462" t="str">
            <v>776445-00E</v>
          </cell>
          <cell r="D1462" t="str">
            <v>OK</v>
          </cell>
          <cell r="E1462">
            <v>43234.706944444442</v>
          </cell>
        </row>
        <row r="1463">
          <cell r="B1463" t="str">
            <v>776445-00E/001457</v>
          </cell>
          <cell r="C1463" t="str">
            <v>776445-00E</v>
          </cell>
          <cell r="D1463" t="str">
            <v>OK</v>
          </cell>
          <cell r="E1463">
            <v>43235.116666666669</v>
          </cell>
        </row>
        <row r="1464">
          <cell r="B1464" t="str">
            <v>776445-00E/001456</v>
          </cell>
          <cell r="C1464" t="str">
            <v>776445-00E</v>
          </cell>
          <cell r="D1464" t="str">
            <v>OK</v>
          </cell>
          <cell r="E1464">
            <v>43235.03125</v>
          </cell>
        </row>
        <row r="1465">
          <cell r="B1465" t="str">
            <v>776445-00E/001461</v>
          </cell>
          <cell r="C1465" t="str">
            <v>776445-00E</v>
          </cell>
          <cell r="D1465" t="str">
            <v>OK</v>
          </cell>
          <cell r="E1465">
            <v>43235.496527777781</v>
          </cell>
        </row>
        <row r="1466">
          <cell r="B1466" t="str">
            <v>776445-00E/001460</v>
          </cell>
          <cell r="C1466" t="str">
            <v>776445-00E</v>
          </cell>
          <cell r="D1466" t="str">
            <v>OK</v>
          </cell>
          <cell r="E1466">
            <v>43235.411805555559</v>
          </cell>
        </row>
        <row r="1467">
          <cell r="B1467" t="str">
            <v>776445-00E/001458</v>
          </cell>
          <cell r="C1467" t="str">
            <v>776445-00E</v>
          </cell>
          <cell r="D1467" t="str">
            <v>OK</v>
          </cell>
          <cell r="E1467">
            <v>43235.156944444447</v>
          </cell>
        </row>
        <row r="1468">
          <cell r="B1468" t="str">
            <v>776445-00E/001462</v>
          </cell>
          <cell r="C1468" t="str">
            <v>776445-00E</v>
          </cell>
          <cell r="D1468" t="str">
            <v>OK</v>
          </cell>
          <cell r="E1468">
            <v>43235.55</v>
          </cell>
        </row>
        <row r="1469">
          <cell r="B1469" t="str">
            <v>776445-00E/001464</v>
          </cell>
          <cell r="C1469" t="str">
            <v>776445-00E</v>
          </cell>
          <cell r="D1469" t="str">
            <v>OK</v>
          </cell>
          <cell r="E1469">
            <v>43235.620833333334</v>
          </cell>
        </row>
        <row r="1470">
          <cell r="B1470" t="str">
            <v>776445-00E/001459</v>
          </cell>
          <cell r="C1470" t="str">
            <v>776445-00E</v>
          </cell>
          <cell r="D1470" t="str">
            <v>OK</v>
          </cell>
          <cell r="E1470">
            <v>43235.335416666669</v>
          </cell>
        </row>
        <row r="1471">
          <cell r="B1471" t="str">
            <v>776445-00E/001468</v>
          </cell>
          <cell r="C1471" t="str">
            <v>776445-00E</v>
          </cell>
          <cell r="D1471" t="str">
            <v>OK</v>
          </cell>
          <cell r="E1471">
            <v>43236.008333333331</v>
          </cell>
        </row>
        <row r="1472">
          <cell r="B1472" t="str">
            <v>776445-00E/001466</v>
          </cell>
          <cell r="C1472" t="str">
            <v>776445-00E</v>
          </cell>
          <cell r="D1472" t="str">
            <v>OK</v>
          </cell>
          <cell r="E1472">
            <v>43235.795138888891</v>
          </cell>
        </row>
        <row r="1473">
          <cell r="B1473" t="str">
            <v>776445-00E/001463</v>
          </cell>
          <cell r="C1473" t="str">
            <v>776445-00E</v>
          </cell>
          <cell r="D1473" t="str">
            <v>OK</v>
          </cell>
          <cell r="E1473">
            <v>43235.685416666667</v>
          </cell>
        </row>
        <row r="1474">
          <cell r="B1474" t="str">
            <v>776445-00E/001465</v>
          </cell>
          <cell r="C1474" t="str">
            <v>776445-00E</v>
          </cell>
          <cell r="D1474" t="str">
            <v>OK</v>
          </cell>
          <cell r="E1474">
            <v>43235.729166666664</v>
          </cell>
        </row>
        <row r="1475">
          <cell r="B1475" t="str">
            <v>776445-00E/001467</v>
          </cell>
          <cell r="C1475" t="str">
            <v>776445-00E</v>
          </cell>
          <cell r="D1475" t="str">
            <v>OK</v>
          </cell>
          <cell r="E1475">
            <v>43236.065972222219</v>
          </cell>
        </row>
        <row r="1476">
          <cell r="B1476" t="str">
            <v>776445-00E/001469</v>
          </cell>
          <cell r="C1476" t="str">
            <v>776445-00E</v>
          </cell>
          <cell r="D1476" t="str">
            <v>OK</v>
          </cell>
          <cell r="E1476">
            <v>43236.135416666664</v>
          </cell>
        </row>
        <row r="1477">
          <cell r="B1477" t="str">
            <v>776445-00E/001472</v>
          </cell>
          <cell r="C1477" t="str">
            <v>776445-00E</v>
          </cell>
          <cell r="D1477" t="str">
            <v>OK</v>
          </cell>
          <cell r="E1477">
            <v>43236.45416666667</v>
          </cell>
        </row>
        <row r="1478">
          <cell r="B1478" t="str">
            <v>776445-00E/001474</v>
          </cell>
          <cell r="C1478" t="str">
            <v>776445-00E</v>
          </cell>
          <cell r="D1478" t="str">
            <v>OK</v>
          </cell>
          <cell r="E1478">
            <v>43236.615972222222</v>
          </cell>
        </row>
        <row r="1479">
          <cell r="B1479" t="str">
            <v>776445-00E/001471</v>
          </cell>
          <cell r="C1479" t="str">
            <v>776445-00E</v>
          </cell>
          <cell r="D1479" t="str">
            <v>OK</v>
          </cell>
          <cell r="E1479">
            <v>43236.331944444442</v>
          </cell>
        </row>
        <row r="1480">
          <cell r="B1480" t="str">
            <v>776445-00E/001470</v>
          </cell>
          <cell r="C1480" t="str">
            <v>776445-00E</v>
          </cell>
          <cell r="D1480" t="str">
            <v>OK</v>
          </cell>
          <cell r="E1480">
            <v>43236.392361111109</v>
          </cell>
        </row>
        <row r="1481">
          <cell r="B1481" t="str">
            <v>776445-00E/001473</v>
          </cell>
          <cell r="C1481" t="str">
            <v>776445-00E</v>
          </cell>
          <cell r="D1481" t="str">
            <v>OK</v>
          </cell>
          <cell r="E1481">
            <v>43236.67291666667</v>
          </cell>
        </row>
        <row r="1482">
          <cell r="B1482" t="str">
            <v>776445-00E/001475</v>
          </cell>
          <cell r="C1482" t="str">
            <v>776445-00E</v>
          </cell>
          <cell r="D1482" t="str">
            <v>OK</v>
          </cell>
          <cell r="E1482">
            <v>43236.716666666667</v>
          </cell>
        </row>
        <row r="1483">
          <cell r="B1483" t="str">
            <v>776445-00E/001476</v>
          </cell>
          <cell r="C1483" t="str">
            <v>776445-00E</v>
          </cell>
          <cell r="D1483" t="str">
            <v>OK</v>
          </cell>
          <cell r="E1483">
            <v>43236.829861111109</v>
          </cell>
        </row>
        <row r="1484">
          <cell r="B1484" t="str">
            <v>776445-00E/001428</v>
          </cell>
          <cell r="C1484" t="str">
            <v>776445-00E</v>
          </cell>
          <cell r="D1484" t="str">
            <v>OK</v>
          </cell>
          <cell r="E1484">
            <v>43223.976388888892</v>
          </cell>
        </row>
        <row r="1485">
          <cell r="B1485" t="str">
            <v>776445-00E/001478</v>
          </cell>
          <cell r="C1485" t="str">
            <v>776445-00E</v>
          </cell>
          <cell r="D1485" t="str">
            <v>OK</v>
          </cell>
          <cell r="E1485">
            <v>43237.307638888888</v>
          </cell>
        </row>
        <row r="1486">
          <cell r="B1486" t="str">
            <v>776445-00E/001479</v>
          </cell>
          <cell r="C1486" t="str">
            <v>776445-00E</v>
          </cell>
          <cell r="D1486" t="str">
            <v>OK</v>
          </cell>
          <cell r="E1486">
            <v>43237.4375</v>
          </cell>
        </row>
        <row r="1487">
          <cell r="B1487" t="str">
            <v>776445-00E/001477</v>
          </cell>
          <cell r="C1487" t="str">
            <v>776445-00E</v>
          </cell>
          <cell r="D1487" t="str">
            <v>OK</v>
          </cell>
          <cell r="E1487">
            <v>43237.380555555559</v>
          </cell>
        </row>
        <row r="1488">
          <cell r="B1488" t="str">
            <v>776445-00E/001480</v>
          </cell>
          <cell r="C1488" t="str">
            <v>776445-00E</v>
          </cell>
          <cell r="D1488" t="str">
            <v>OK</v>
          </cell>
          <cell r="E1488">
            <v>43237.536805555559</v>
          </cell>
        </row>
        <row r="1489">
          <cell r="B1489" t="str">
            <v>776445-00E/001482</v>
          </cell>
          <cell r="C1489" t="str">
            <v>776445-00E</v>
          </cell>
          <cell r="D1489" t="str">
            <v>OK</v>
          </cell>
          <cell r="E1489">
            <v>43237.622916666667</v>
          </cell>
        </row>
        <row r="1490">
          <cell r="B1490" t="str">
            <v>776445-00E/001483</v>
          </cell>
          <cell r="C1490" t="str">
            <v>776445-00E</v>
          </cell>
          <cell r="D1490" t="str">
            <v>OK</v>
          </cell>
          <cell r="E1490">
            <v>43237.675000000003</v>
          </cell>
        </row>
        <row r="1491">
          <cell r="B1491" t="str">
            <v>776445-00E/001426</v>
          </cell>
          <cell r="C1491" t="str">
            <v>776445-00E</v>
          </cell>
          <cell r="D1491" t="str">
            <v>OK</v>
          </cell>
          <cell r="E1491">
            <v>43223.37222222222</v>
          </cell>
        </row>
        <row r="1492">
          <cell r="B1492" t="str">
            <v>776445-00E/001450</v>
          </cell>
          <cell r="C1492" t="str">
            <v>776445-00E</v>
          </cell>
          <cell r="D1492" t="str">
            <v>OK</v>
          </cell>
          <cell r="E1492">
            <v>43231.774305555555</v>
          </cell>
        </row>
        <row r="1493">
          <cell r="B1493" t="str">
            <v>776445-00E/001430</v>
          </cell>
          <cell r="C1493" t="str">
            <v>776445-00E</v>
          </cell>
          <cell r="D1493" t="str">
            <v>OK</v>
          </cell>
          <cell r="E1493">
            <v>43224.436805555553</v>
          </cell>
        </row>
        <row r="1494">
          <cell r="B1494" t="str">
            <v>776445-00E/001429</v>
          </cell>
          <cell r="C1494" t="str">
            <v>776445-00E</v>
          </cell>
          <cell r="D1494" t="str">
            <v>OK</v>
          </cell>
          <cell r="E1494">
            <v>43224.134027777778</v>
          </cell>
        </row>
        <row r="1495">
          <cell r="B1495" t="str">
            <v>776445-00E/001427</v>
          </cell>
          <cell r="C1495" t="str">
            <v>776445-00E</v>
          </cell>
          <cell r="D1495" t="str">
            <v>OK</v>
          </cell>
          <cell r="E1495">
            <v>43224.05</v>
          </cell>
        </row>
        <row r="1496">
          <cell r="B1496" t="str">
            <v>776445-00E/001449</v>
          </cell>
          <cell r="C1496" t="str">
            <v>776445-00E</v>
          </cell>
          <cell r="D1496" t="str">
            <v>OK</v>
          </cell>
          <cell r="E1496">
            <v>43231.732638888891</v>
          </cell>
        </row>
        <row r="1497">
          <cell r="B1497" t="str">
            <v>776445-00E/001431</v>
          </cell>
          <cell r="C1497" t="str">
            <v>776445-00E</v>
          </cell>
          <cell r="D1497" t="str">
            <v>OK</v>
          </cell>
          <cell r="E1497">
            <v>43224.534722222219</v>
          </cell>
        </row>
        <row r="1498">
          <cell r="B1498" t="str">
            <v>776445-00E/001433</v>
          </cell>
          <cell r="C1498" t="str">
            <v>776445-00E</v>
          </cell>
          <cell r="D1498" t="str">
            <v>OK</v>
          </cell>
          <cell r="E1498">
            <v>43229.030555555553</v>
          </cell>
        </row>
        <row r="1499">
          <cell r="B1499" t="str">
            <v>776445-00E/001432</v>
          </cell>
          <cell r="C1499" t="str">
            <v>776445-00E</v>
          </cell>
          <cell r="D1499" t="str">
            <v>OK</v>
          </cell>
          <cell r="E1499">
            <v>43228.961805555555</v>
          </cell>
        </row>
        <row r="1500">
          <cell r="B1500" t="str">
            <v>776445-00E/001484</v>
          </cell>
          <cell r="C1500" t="str">
            <v>776445-00E</v>
          </cell>
          <cell r="D1500" t="str">
            <v>OK</v>
          </cell>
          <cell r="E1500">
            <v>43237.814583333333</v>
          </cell>
        </row>
        <row r="1501">
          <cell r="B1501" t="str">
            <v>776445-00E/001485</v>
          </cell>
          <cell r="C1501" t="str">
            <v>776445-00E</v>
          </cell>
          <cell r="D1501" t="str">
            <v>OK</v>
          </cell>
          <cell r="E1501">
            <v>43238.306944444441</v>
          </cell>
        </row>
        <row r="1502">
          <cell r="B1502" t="str">
            <v>776445-00E/001481</v>
          </cell>
          <cell r="C1502" t="str">
            <v>776445-00E</v>
          </cell>
          <cell r="D1502" t="str">
            <v>OK</v>
          </cell>
          <cell r="E1502">
            <v>43237.720833333333</v>
          </cell>
        </row>
        <row r="1503">
          <cell r="B1503" t="str">
            <v>776445-00E/001489</v>
          </cell>
          <cell r="C1503" t="str">
            <v>776445-00E</v>
          </cell>
          <cell r="D1503" t="str">
            <v>OK</v>
          </cell>
          <cell r="E1503">
            <v>43238.393055555556</v>
          </cell>
        </row>
        <row r="1504">
          <cell r="B1504" t="str">
            <v>776445-00E/001486</v>
          </cell>
          <cell r="C1504" t="str">
            <v>776445-00E</v>
          </cell>
          <cell r="D1504" t="str">
            <v>OK</v>
          </cell>
          <cell r="E1504">
            <v>43238.438888888886</v>
          </cell>
        </row>
        <row r="1505">
          <cell r="B1505" t="str">
            <v>776445-00E/001490</v>
          </cell>
          <cell r="C1505" t="str">
            <v>776445-00E</v>
          </cell>
          <cell r="D1505" t="str">
            <v>OK</v>
          </cell>
          <cell r="E1505">
            <v>43238.780555555553</v>
          </cell>
        </row>
        <row r="1506">
          <cell r="B1506" t="str">
            <v>776445-00E/001487</v>
          </cell>
          <cell r="C1506" t="str">
            <v>776445-00E</v>
          </cell>
          <cell r="D1506" t="str">
            <v>OK</v>
          </cell>
          <cell r="E1506">
            <v>43238.386805555558</v>
          </cell>
        </row>
        <row r="1507">
          <cell r="B1507" t="str">
            <v>776445-00E/001491</v>
          </cell>
          <cell r="C1507" t="str">
            <v>776445-00E</v>
          </cell>
          <cell r="D1507" t="str">
            <v>OK</v>
          </cell>
          <cell r="E1507">
            <v>43238.694444444445</v>
          </cell>
        </row>
        <row r="1508">
          <cell r="B1508" t="str">
            <v>776445-00E/001492</v>
          </cell>
          <cell r="C1508" t="str">
            <v>776445-00E</v>
          </cell>
          <cell r="D1508" t="str">
            <v>OK</v>
          </cell>
          <cell r="E1508">
            <v>43238.736111111109</v>
          </cell>
        </row>
        <row r="1509">
          <cell r="B1509" t="str">
            <v>774100-00G/001421</v>
          </cell>
          <cell r="C1509" t="str">
            <v>774100-00G</v>
          </cell>
          <cell r="D1509" t="str">
            <v>OK</v>
          </cell>
          <cell r="E1509">
            <v>43222.305555555555</v>
          </cell>
        </row>
        <row r="1510">
          <cell r="B1510" t="str">
            <v>774100-00G/001420</v>
          </cell>
          <cell r="C1510" t="str">
            <v>774100-00G</v>
          </cell>
          <cell r="D1510" t="str">
            <v>OK</v>
          </cell>
          <cell r="E1510">
            <v>43222.370138888888</v>
          </cell>
        </row>
        <row r="1511">
          <cell r="B1511" t="str">
            <v>776445-00E/001445</v>
          </cell>
          <cell r="C1511" t="str">
            <v>776445-00E</v>
          </cell>
          <cell r="D1511" t="str">
            <v>OK</v>
          </cell>
          <cell r="E1511">
            <v>43230.815972222219</v>
          </cell>
        </row>
        <row r="1512">
          <cell r="B1512" t="str">
            <v>776445-00E/001405</v>
          </cell>
          <cell r="C1512" t="str">
            <v>776445-00E</v>
          </cell>
          <cell r="D1512" t="str">
            <v>OK</v>
          </cell>
          <cell r="E1512">
            <v>43215.713194444441</v>
          </cell>
        </row>
        <row r="1513">
          <cell r="B1513" t="str">
            <v>776445-00E/001488</v>
          </cell>
          <cell r="C1513" t="str">
            <v>776445-00E</v>
          </cell>
          <cell r="D1513" t="str">
            <v>OK</v>
          </cell>
          <cell r="E1513">
            <v>43241.69027777778</v>
          </cell>
        </row>
        <row r="1514">
          <cell r="B1514" t="str">
            <v>776445-00E/001495</v>
          </cell>
          <cell r="C1514" t="str">
            <v>776445-00E</v>
          </cell>
          <cell r="D1514" t="str">
            <v>OK</v>
          </cell>
          <cell r="E1514">
            <v>43242.080555555556</v>
          </cell>
        </row>
        <row r="1515">
          <cell r="B1515" t="str">
            <v>774100-00G/001494</v>
          </cell>
          <cell r="C1515" t="str">
            <v>774100-00G</v>
          </cell>
          <cell r="D1515" t="str">
            <v>OK</v>
          </cell>
          <cell r="E1515">
            <v>43241.740277777775</v>
          </cell>
        </row>
        <row r="1516">
          <cell r="B1516" t="str">
            <v>776445-00E/001424</v>
          </cell>
          <cell r="C1516" t="str">
            <v>776445-00E</v>
          </cell>
          <cell r="D1516" t="str">
            <v>OK</v>
          </cell>
          <cell r="E1516">
            <v>43223.158333333333</v>
          </cell>
        </row>
        <row r="1517">
          <cell r="B1517" t="str">
            <v>776445-00E/001496</v>
          </cell>
          <cell r="C1517" t="str">
            <v>776445-00E</v>
          </cell>
          <cell r="D1517" t="str">
            <v>OK</v>
          </cell>
          <cell r="E1517">
            <v>43242.382638888892</v>
          </cell>
        </row>
        <row r="1518">
          <cell r="B1518" t="str">
            <v>774100-00G/001493</v>
          </cell>
          <cell r="C1518" t="str">
            <v>774100-00G</v>
          </cell>
          <cell r="D1518" t="str">
            <v>OK</v>
          </cell>
          <cell r="E1518">
            <v>43241.818749999999</v>
          </cell>
        </row>
        <row r="1519">
          <cell r="B1519" t="str">
            <v>774100-00G/001493</v>
          </cell>
          <cell r="C1519" t="str">
            <v>774100-00G</v>
          </cell>
          <cell r="D1519" t="str">
            <v>OK</v>
          </cell>
          <cell r="E1519">
            <v>43241.818749999999</v>
          </cell>
        </row>
        <row r="1520">
          <cell r="B1520" t="str">
            <v>774100-00G/001493</v>
          </cell>
          <cell r="C1520" t="str">
            <v>774100-00G</v>
          </cell>
          <cell r="D1520" t="str">
            <v>OK</v>
          </cell>
          <cell r="E1520">
            <v>43241.818749999999</v>
          </cell>
        </row>
        <row r="1521">
          <cell r="B1521" t="str">
            <v>774100-00G/001493</v>
          </cell>
          <cell r="C1521" t="str">
            <v>774100-00G</v>
          </cell>
          <cell r="D1521" t="str">
            <v>OK</v>
          </cell>
          <cell r="E1521">
            <v>43241.818749999999</v>
          </cell>
        </row>
        <row r="1522">
          <cell r="B1522" t="str">
            <v>776445-00E/001498</v>
          </cell>
          <cell r="C1522" t="str">
            <v>776445-00E</v>
          </cell>
          <cell r="D1522" t="str">
            <v>OK</v>
          </cell>
          <cell r="E1522">
            <v>43242.206944444442</v>
          </cell>
        </row>
        <row r="1523">
          <cell r="B1523" t="str">
            <v>776445-00E/001505</v>
          </cell>
          <cell r="C1523" t="str">
            <v>776445-00E</v>
          </cell>
          <cell r="D1523" t="str">
            <v>OK</v>
          </cell>
          <cell r="E1523">
            <v>43242.529166666667</v>
          </cell>
        </row>
        <row r="1524">
          <cell r="B1524" t="str">
            <v>776445-00E/001503</v>
          </cell>
          <cell r="C1524" t="str">
            <v>776445-00E</v>
          </cell>
          <cell r="D1524" t="str">
            <v>OK</v>
          </cell>
          <cell r="E1524">
            <v>43242.436111111114</v>
          </cell>
        </row>
        <row r="1525">
          <cell r="B1525" t="str">
            <v>776445-00E/001502</v>
          </cell>
          <cell r="C1525" t="str">
            <v>776445-00E</v>
          </cell>
          <cell r="D1525" t="str">
            <v>OK</v>
          </cell>
          <cell r="E1525">
            <v>43242.521527777775</v>
          </cell>
        </row>
        <row r="1526">
          <cell r="B1526" t="str">
            <v>776445-00E/001504</v>
          </cell>
          <cell r="C1526" t="str">
            <v>776445-00E</v>
          </cell>
          <cell r="D1526" t="str">
            <v>OK</v>
          </cell>
          <cell r="E1526">
            <v>43242.802777777775</v>
          </cell>
        </row>
        <row r="1527">
          <cell r="B1527" t="str">
            <v>776445-00E/001515</v>
          </cell>
          <cell r="C1527" t="str">
            <v>776445-00E</v>
          </cell>
          <cell r="D1527" t="str">
            <v>OK</v>
          </cell>
          <cell r="E1527">
            <v>43243.74722222222</v>
          </cell>
        </row>
        <row r="1528">
          <cell r="B1528" t="str">
            <v>776445-00E/001521</v>
          </cell>
          <cell r="C1528" t="str">
            <v>776445-00E</v>
          </cell>
          <cell r="D1528" t="str">
            <v>OK</v>
          </cell>
          <cell r="E1528">
            <v>43244.117361111108</v>
          </cell>
        </row>
        <row r="1529">
          <cell r="B1529" t="str">
            <v>776445-00E/001531</v>
          </cell>
          <cell r="C1529" t="str">
            <v>776445-00E</v>
          </cell>
          <cell r="D1529" t="str">
            <v>OK</v>
          </cell>
          <cell r="E1529">
            <v>43245.136805555558</v>
          </cell>
        </row>
        <row r="1530">
          <cell r="B1530" t="str">
            <v>776445-00E/001529</v>
          </cell>
          <cell r="C1530" t="str">
            <v>776445-00E</v>
          </cell>
          <cell r="D1530" t="str">
            <v>OK</v>
          </cell>
          <cell r="E1530">
            <v>43244.97152777778</v>
          </cell>
        </row>
        <row r="1531">
          <cell r="B1531" t="str">
            <v>776445-00H/001524</v>
          </cell>
          <cell r="C1531" t="str">
            <v>776445-00H</v>
          </cell>
          <cell r="D1531" t="str">
            <v>OK</v>
          </cell>
          <cell r="E1531">
            <v>43244.719444444447</v>
          </cell>
        </row>
        <row r="1532">
          <cell r="B1532" t="str">
            <v>776445-00E/001527</v>
          </cell>
          <cell r="C1532" t="str">
            <v>776445-00E</v>
          </cell>
          <cell r="D1532" t="str">
            <v>OK</v>
          </cell>
          <cell r="E1532">
            <v>43245.070833333331</v>
          </cell>
        </row>
        <row r="1533">
          <cell r="B1533" t="str">
            <v>776445-00E/001530</v>
          </cell>
          <cell r="C1533" t="str">
            <v>776445-00E</v>
          </cell>
          <cell r="D1533" t="str">
            <v>OK</v>
          </cell>
          <cell r="E1533">
            <v>43245.057638888888</v>
          </cell>
        </row>
        <row r="1534">
          <cell r="B1534" t="str">
            <v>776445-00E/001526</v>
          </cell>
          <cell r="C1534" t="str">
            <v>776445-00E</v>
          </cell>
          <cell r="D1534" t="str">
            <v>OK</v>
          </cell>
          <cell r="E1534">
            <v>43244.79791666667</v>
          </cell>
        </row>
        <row r="1535">
          <cell r="B1535" t="str">
            <v>776445-00E/001522</v>
          </cell>
          <cell r="C1535" t="str">
            <v>776445-00E</v>
          </cell>
          <cell r="D1535" t="str">
            <v>OK</v>
          </cell>
          <cell r="E1535">
            <v>43244.42083333333</v>
          </cell>
        </row>
        <row r="1536">
          <cell r="B1536" t="str">
            <v>776445-00E/001525</v>
          </cell>
          <cell r="C1536" t="str">
            <v>776445-00E</v>
          </cell>
          <cell r="D1536" t="str">
            <v>OK</v>
          </cell>
          <cell r="E1536">
            <v>43244.668055555558</v>
          </cell>
        </row>
        <row r="1537">
          <cell r="B1537" t="str">
            <v>776445-00E/001514</v>
          </cell>
          <cell r="C1537" t="str">
            <v>776445-00E</v>
          </cell>
          <cell r="D1537" t="str">
            <v>OK</v>
          </cell>
          <cell r="E1537">
            <v>43243.502083333333</v>
          </cell>
        </row>
        <row r="1538">
          <cell r="B1538" t="str">
            <v>776445-00E/001506</v>
          </cell>
          <cell r="C1538" t="str">
            <v>776445-00E</v>
          </cell>
          <cell r="D1538" t="str">
            <v>OK</v>
          </cell>
          <cell r="E1538">
            <v>43242.711805555555</v>
          </cell>
        </row>
        <row r="1539">
          <cell r="B1539" t="str">
            <v>776445-00E/001512</v>
          </cell>
          <cell r="C1539" t="str">
            <v>776445-00E</v>
          </cell>
          <cell r="D1539" t="str">
            <v>OK</v>
          </cell>
          <cell r="E1539">
            <v>43243.147916666669</v>
          </cell>
        </row>
        <row r="1540">
          <cell r="B1540" t="str">
            <v>776445-00E/001508</v>
          </cell>
          <cell r="C1540" t="str">
            <v>776445-00E</v>
          </cell>
          <cell r="D1540" t="str">
            <v>OK</v>
          </cell>
          <cell r="E1540">
            <v>43243.02847222222</v>
          </cell>
        </row>
        <row r="1541">
          <cell r="B1541" t="str">
            <v>776445-00E/001509</v>
          </cell>
          <cell r="C1541" t="str">
            <v>776445-00E</v>
          </cell>
          <cell r="D1541" t="str">
            <v>OK</v>
          </cell>
          <cell r="E1541">
            <v>43243.132638888892</v>
          </cell>
        </row>
        <row r="1542">
          <cell r="B1542" t="str">
            <v>776445-00E/001516</v>
          </cell>
          <cell r="C1542" t="str">
            <v>776445-00E</v>
          </cell>
          <cell r="D1542" t="str">
            <v>OK</v>
          </cell>
          <cell r="E1542">
            <v>43243.663888888892</v>
          </cell>
        </row>
        <row r="1543">
          <cell r="B1543" t="str">
            <v>776445-00E/001511</v>
          </cell>
          <cell r="C1543" t="str">
            <v>776445-00E</v>
          </cell>
          <cell r="D1543" t="str">
            <v>OK</v>
          </cell>
          <cell r="E1543">
            <v>43243.34652777778</v>
          </cell>
        </row>
        <row r="1544">
          <cell r="B1544" t="str">
            <v>776445-00E/001513</v>
          </cell>
          <cell r="C1544" t="str">
            <v>776445-00E</v>
          </cell>
          <cell r="D1544" t="str">
            <v>OK</v>
          </cell>
          <cell r="E1544">
            <v>43243.413888888892</v>
          </cell>
        </row>
        <row r="1545">
          <cell r="B1545" t="str">
            <v>776445-00E/001535</v>
          </cell>
          <cell r="C1545" t="str">
            <v>776445-00E</v>
          </cell>
          <cell r="D1545" t="str">
            <v>OK</v>
          </cell>
          <cell r="E1545">
            <v>43245.511111111111</v>
          </cell>
        </row>
        <row r="1546">
          <cell r="B1546" t="str">
            <v>776445-00E/001528</v>
          </cell>
          <cell r="C1546" t="str">
            <v>776445-00E</v>
          </cell>
          <cell r="D1546" t="str">
            <v>OK</v>
          </cell>
          <cell r="E1546">
            <v>43244.977777777778</v>
          </cell>
        </row>
        <row r="1547">
          <cell r="B1547" t="str">
            <v>776445-00E/001534</v>
          </cell>
          <cell r="C1547" t="str">
            <v>776445-00E</v>
          </cell>
          <cell r="D1547" t="str">
            <v>OK</v>
          </cell>
          <cell r="E1547">
            <v>43245.428472222222</v>
          </cell>
        </row>
        <row r="1548">
          <cell r="B1548" t="str">
            <v>776445-00E/001532</v>
          </cell>
          <cell r="C1548" t="str">
            <v>776445-00E</v>
          </cell>
          <cell r="D1548" t="str">
            <v>OK</v>
          </cell>
          <cell r="E1548">
            <v>43245.298611111109</v>
          </cell>
        </row>
        <row r="1549">
          <cell r="B1549" t="str">
            <v>776445-00E/001533</v>
          </cell>
          <cell r="C1549" t="str">
            <v>776445-00E</v>
          </cell>
          <cell r="D1549" t="str">
            <v>OK</v>
          </cell>
          <cell r="E1549">
            <v>43245.362500000003</v>
          </cell>
        </row>
        <row r="1550">
          <cell r="B1550" t="str">
            <v>776445-00E/001537</v>
          </cell>
          <cell r="C1550" t="str">
            <v>776445-00E</v>
          </cell>
          <cell r="D1550" t="str">
            <v>OK</v>
          </cell>
          <cell r="E1550">
            <v>43248.019444444442</v>
          </cell>
        </row>
        <row r="1551">
          <cell r="B1551" t="str">
            <v>776445-00E/001518</v>
          </cell>
          <cell r="C1551" t="str">
            <v>776445-00E</v>
          </cell>
          <cell r="D1551" t="str">
            <v>OK</v>
          </cell>
          <cell r="E1551">
            <v>43244.040277777778</v>
          </cell>
        </row>
        <row r="1552">
          <cell r="B1552" t="str">
            <v>776445-00E/001517</v>
          </cell>
          <cell r="C1552" t="str">
            <v>776445-00E</v>
          </cell>
          <cell r="D1552" t="str">
            <v>OK</v>
          </cell>
          <cell r="E1552">
            <v>43243.711805555555</v>
          </cell>
        </row>
        <row r="1553">
          <cell r="B1553" t="str">
            <v>774100-00G/001520</v>
          </cell>
          <cell r="C1553" t="str">
            <v>774100-00G</v>
          </cell>
          <cell r="D1553" t="str">
            <v>OK</v>
          </cell>
          <cell r="E1553">
            <v>43244.122916666667</v>
          </cell>
        </row>
        <row r="1554">
          <cell r="B1554" t="str">
            <v>776445-00E/001523</v>
          </cell>
          <cell r="C1554" t="str">
            <v>776445-00E</v>
          </cell>
          <cell r="D1554" t="str">
            <v>OK</v>
          </cell>
          <cell r="E1554">
            <v>43244.501388888886</v>
          </cell>
        </row>
        <row r="1555">
          <cell r="B1555" t="str">
            <v>774100-00G/001519</v>
          </cell>
          <cell r="C1555" t="str">
            <v>774100-00G</v>
          </cell>
          <cell r="D1555" t="str">
            <v>OK</v>
          </cell>
          <cell r="E1555">
            <v>43244.045138888891</v>
          </cell>
        </row>
        <row r="1556">
          <cell r="B1556" t="str">
            <v>776445-00E/001538</v>
          </cell>
          <cell r="C1556" t="str">
            <v>776445-00E</v>
          </cell>
          <cell r="D1556" t="str">
            <v>OK</v>
          </cell>
          <cell r="E1556">
            <v>43247.961805555555</v>
          </cell>
        </row>
        <row r="1557">
          <cell r="B1557" t="str">
            <v>776445-00E/001536</v>
          </cell>
          <cell r="C1557" t="str">
            <v>776445-00E</v>
          </cell>
          <cell r="D1557" t="str">
            <v>OK</v>
          </cell>
          <cell r="E1557">
            <v>43248.051388888889</v>
          </cell>
        </row>
        <row r="1558">
          <cell r="B1558" t="str">
            <v>776445-00E/001539</v>
          </cell>
          <cell r="C1558" t="str">
            <v>776445-00E</v>
          </cell>
          <cell r="D1558" t="str">
            <v>OK</v>
          </cell>
          <cell r="E1558">
            <v>43248.295138888891</v>
          </cell>
        </row>
        <row r="1559">
          <cell r="B1559" t="str">
            <v>776445-00E/001540</v>
          </cell>
          <cell r="C1559" t="str">
            <v>776445-00E</v>
          </cell>
          <cell r="D1559" t="str">
            <v>OK</v>
          </cell>
          <cell r="E1559">
            <v>43248.353472222225</v>
          </cell>
        </row>
        <row r="1560">
          <cell r="B1560" t="str">
            <v>776445-00E/001544</v>
          </cell>
          <cell r="C1560" t="str">
            <v>776445-00E</v>
          </cell>
          <cell r="D1560" t="str">
            <v>OK</v>
          </cell>
          <cell r="E1560">
            <v>43249.018055555556</v>
          </cell>
        </row>
        <row r="1561">
          <cell r="B1561" t="str">
            <v>776445-00E/001541</v>
          </cell>
          <cell r="C1561" t="str">
            <v>776445-00E</v>
          </cell>
          <cell r="D1561" t="str">
            <v>OK</v>
          </cell>
          <cell r="E1561">
            <v>43248.417361111111</v>
          </cell>
        </row>
        <row r="1562">
          <cell r="B1562" t="str">
            <v>776445-00E/001543</v>
          </cell>
          <cell r="C1562" t="str">
            <v>776445-00E</v>
          </cell>
          <cell r="D1562" t="str">
            <v>OK</v>
          </cell>
          <cell r="E1562">
            <v>43248.966666666667</v>
          </cell>
        </row>
        <row r="1563">
          <cell r="B1563" t="str">
            <v>776445-00E/001545</v>
          </cell>
          <cell r="C1563" t="str">
            <v>776445-00E</v>
          </cell>
          <cell r="D1563" t="str">
            <v>OK</v>
          </cell>
          <cell r="E1563">
            <v>43249.058333333334</v>
          </cell>
        </row>
        <row r="1564">
          <cell r="B1564" t="str">
            <v>776445-00E/001546</v>
          </cell>
          <cell r="C1564" t="str">
            <v>776445-00E</v>
          </cell>
          <cell r="D1564" t="str">
            <v>OK</v>
          </cell>
          <cell r="E1564">
            <v>43249.120833333334</v>
          </cell>
        </row>
        <row r="1565">
          <cell r="B1565" t="str">
            <v>776445-00E/001547</v>
          </cell>
          <cell r="C1565" t="str">
            <v>776445-00E</v>
          </cell>
          <cell r="D1565" t="str">
            <v>OK</v>
          </cell>
          <cell r="E1565">
            <v>43249.354166666664</v>
          </cell>
        </row>
        <row r="1566">
          <cell r="B1566" t="str">
            <v>776445-00E/001426</v>
          </cell>
          <cell r="C1566" t="str">
            <v>776445-00E</v>
          </cell>
          <cell r="D1566" t="str">
            <v>OK</v>
          </cell>
          <cell r="E1566">
            <v>43223.37222222222</v>
          </cell>
        </row>
        <row r="1567">
          <cell r="B1567" t="str">
            <v>776445-00E/001548</v>
          </cell>
          <cell r="C1567" t="str">
            <v>776445-00E</v>
          </cell>
          <cell r="D1567" t="str">
            <v>OK</v>
          </cell>
          <cell r="E1567">
            <v>43249.297222222223</v>
          </cell>
        </row>
        <row r="1568">
          <cell r="B1568" t="str">
            <v>774100-00G/001550</v>
          </cell>
          <cell r="C1568" t="str">
            <v>774100-00G</v>
          </cell>
          <cell r="D1568" t="str">
            <v>OK</v>
          </cell>
          <cell r="E1568">
            <v>43249.963888888888</v>
          </cell>
        </row>
        <row r="1569">
          <cell r="B1569" t="str">
            <v>776445-00E/001542</v>
          </cell>
          <cell r="C1569" t="str">
            <v>776445-00E</v>
          </cell>
          <cell r="D1569" t="str">
            <v>OK</v>
          </cell>
          <cell r="E1569">
            <v>43248.509722222225</v>
          </cell>
        </row>
        <row r="1570">
          <cell r="B1570" t="str">
            <v>774100-00G/001559</v>
          </cell>
          <cell r="C1570" t="str">
            <v>774100-00G</v>
          </cell>
          <cell r="D1570" t="str">
            <v>OK</v>
          </cell>
          <cell r="E1570">
            <v>43251.423611111109</v>
          </cell>
        </row>
        <row r="1571">
          <cell r="B1571" t="str">
            <v>774100-00G/001561</v>
          </cell>
          <cell r="C1571" t="str">
            <v>774100-00G</v>
          </cell>
          <cell r="D1571" t="str">
            <v>OK</v>
          </cell>
          <cell r="E1571">
            <v>43252.138888888891</v>
          </cell>
        </row>
        <row r="1572">
          <cell r="B1572" t="str">
            <v>774100-00G/001564</v>
          </cell>
          <cell r="C1572" t="str">
            <v>774100-00G</v>
          </cell>
          <cell r="D1572" t="str">
            <v>OK</v>
          </cell>
          <cell r="E1572">
            <v>43252.127083333333</v>
          </cell>
        </row>
        <row r="1573">
          <cell r="B1573" t="str">
            <v>774100-00G/001562</v>
          </cell>
          <cell r="C1573" t="str">
            <v>774100-00G</v>
          </cell>
          <cell r="D1573" t="str">
            <v>OK</v>
          </cell>
          <cell r="E1573">
            <v>43252.023611111108</v>
          </cell>
        </row>
        <row r="1574">
          <cell r="B1574" t="str">
            <v>774100-00G/001565</v>
          </cell>
          <cell r="C1574" t="str">
            <v>774100-00G</v>
          </cell>
          <cell r="D1574" t="str">
            <v>OK</v>
          </cell>
          <cell r="E1574">
            <v>43252.382638888892</v>
          </cell>
        </row>
        <row r="1575">
          <cell r="B1575" t="str">
            <v>774100-00G/001566</v>
          </cell>
          <cell r="C1575" t="str">
            <v>774100-00G</v>
          </cell>
          <cell r="D1575" t="str">
            <v>OK</v>
          </cell>
          <cell r="E1575">
            <v>43252.287499999999</v>
          </cell>
        </row>
        <row r="1576">
          <cell r="B1576" t="str">
            <v>774100-00G/001567</v>
          </cell>
          <cell r="C1576" t="str">
            <v>774100-00G</v>
          </cell>
          <cell r="D1576" t="str">
            <v>OK</v>
          </cell>
          <cell r="E1576">
            <v>43255.307638888888</v>
          </cell>
        </row>
        <row r="1577">
          <cell r="B1577" t="str">
            <v>774100-00G/001569</v>
          </cell>
          <cell r="C1577" t="str">
            <v>774100-00G</v>
          </cell>
          <cell r="D1577" t="str">
            <v>OK</v>
          </cell>
          <cell r="E1577">
            <v>43255.290277777778</v>
          </cell>
        </row>
        <row r="1578">
          <cell r="B1578" t="str">
            <v>774100-00G/001570</v>
          </cell>
          <cell r="C1578" t="str">
            <v>774100-00G</v>
          </cell>
          <cell r="D1578" t="str">
            <v>OK</v>
          </cell>
          <cell r="E1578">
            <v>43255.395833333336</v>
          </cell>
        </row>
        <row r="1579">
          <cell r="B1579" t="str">
            <v>774100-00G/001574</v>
          </cell>
          <cell r="C1579" t="str">
            <v>774100-00G</v>
          </cell>
          <cell r="D1579" t="str">
            <v>OK</v>
          </cell>
          <cell r="E1579">
            <v>43255.640972222223</v>
          </cell>
        </row>
        <row r="1580">
          <cell r="B1580" t="str">
            <v>774100-00G/001578</v>
          </cell>
          <cell r="C1580" t="str">
            <v>774100-00G</v>
          </cell>
          <cell r="D1580" t="str">
            <v>OK</v>
          </cell>
          <cell r="E1580">
            <v>43256.147916666669</v>
          </cell>
        </row>
        <row r="1581">
          <cell r="B1581" t="str">
            <v>774100-00G/001572</v>
          </cell>
          <cell r="C1581" t="str">
            <v>774100-00G</v>
          </cell>
          <cell r="D1581" t="str">
            <v>OK</v>
          </cell>
          <cell r="E1581">
            <v>43255.813194444447</v>
          </cell>
        </row>
        <row r="1582">
          <cell r="B1582" t="str">
            <v>774100-00G/001577</v>
          </cell>
          <cell r="C1582" t="str">
            <v>774100-00G</v>
          </cell>
          <cell r="D1582" t="str">
            <v>OK</v>
          </cell>
          <cell r="E1582">
            <v>43256.076388888891</v>
          </cell>
        </row>
        <row r="1583">
          <cell r="B1583" t="str">
            <v>774100-00G/001571</v>
          </cell>
          <cell r="C1583" t="str">
            <v>774100-00G</v>
          </cell>
          <cell r="D1583" t="str">
            <v>OK</v>
          </cell>
          <cell r="E1583">
            <v>43255.495138888888</v>
          </cell>
        </row>
        <row r="1584">
          <cell r="B1584" t="str">
            <v>774100-00G/001560</v>
          </cell>
          <cell r="C1584" t="str">
            <v>774100-00G</v>
          </cell>
          <cell r="D1584" t="str">
            <v>OK</v>
          </cell>
          <cell r="E1584">
            <v>43251.513194444444</v>
          </cell>
        </row>
        <row r="1585">
          <cell r="B1585" t="str">
            <v>776445-00E/001583</v>
          </cell>
          <cell r="C1585" t="str">
            <v>776445-00E</v>
          </cell>
          <cell r="D1585" t="str">
            <v>OK</v>
          </cell>
          <cell r="E1585">
            <v>43256.722916666666</v>
          </cell>
        </row>
        <row r="1586">
          <cell r="B1586" t="str">
            <v>776445-00E/001583</v>
          </cell>
          <cell r="C1586" t="str">
            <v>776445-00E</v>
          </cell>
          <cell r="D1586" t="str">
            <v>OK</v>
          </cell>
          <cell r="E1586">
            <v>43256.722916666666</v>
          </cell>
        </row>
        <row r="1587">
          <cell r="B1587" t="str">
            <v>776445-00E/001583</v>
          </cell>
          <cell r="C1587" t="str">
            <v>776445-00E</v>
          </cell>
          <cell r="D1587" t="str">
            <v>OK</v>
          </cell>
          <cell r="E1587">
            <v>43256.722916666666</v>
          </cell>
        </row>
        <row r="1588">
          <cell r="B1588" t="str">
            <v>776445-00E/001585</v>
          </cell>
          <cell r="C1588" t="str">
            <v>776445-00E</v>
          </cell>
          <cell r="D1588" t="str">
            <v>OK</v>
          </cell>
          <cell r="E1588">
            <v>43257.037499999999</v>
          </cell>
        </row>
        <row r="1589">
          <cell r="B1589" t="str">
            <v>776445-00E/001591</v>
          </cell>
          <cell r="C1589" t="str">
            <v>776445-00E</v>
          </cell>
          <cell r="D1589" t="str">
            <v>OK</v>
          </cell>
          <cell r="E1589">
            <v>43257.522916666669</v>
          </cell>
        </row>
        <row r="1590">
          <cell r="B1590" t="str">
            <v>776445-00E/001590</v>
          </cell>
          <cell r="C1590" t="str">
            <v>776445-00E</v>
          </cell>
          <cell r="D1590" t="str">
            <v>OK</v>
          </cell>
          <cell r="E1590">
            <v>43257.289583333331</v>
          </cell>
        </row>
        <row r="1591">
          <cell r="B1591" t="str">
            <v>776445-00E/001586</v>
          </cell>
          <cell r="C1591" t="str">
            <v>776445-00E</v>
          </cell>
          <cell r="D1591" t="str">
            <v>OK</v>
          </cell>
          <cell r="E1591">
            <v>43256.972916666666</v>
          </cell>
        </row>
        <row r="1592">
          <cell r="B1592" t="str">
            <v>776445-00E/001584</v>
          </cell>
          <cell r="C1592" t="str">
            <v>776445-00E</v>
          </cell>
          <cell r="D1592" t="str">
            <v>OK</v>
          </cell>
          <cell r="E1592">
            <v>43256.811111111114</v>
          </cell>
        </row>
        <row r="1593">
          <cell r="B1593" t="str">
            <v>776445-00E/001588</v>
          </cell>
          <cell r="C1593" t="str">
            <v>776445-00E</v>
          </cell>
          <cell r="D1593" t="str">
            <v>OK</v>
          </cell>
          <cell r="E1593">
            <v>43257.128472222219</v>
          </cell>
        </row>
        <row r="1594">
          <cell r="B1594" t="str">
            <v>776445-00E/001589</v>
          </cell>
          <cell r="C1594" t="str">
            <v>776445-00E</v>
          </cell>
          <cell r="D1594" t="str">
            <v>OK</v>
          </cell>
          <cell r="E1594">
            <v>43257.451388888891</v>
          </cell>
        </row>
        <row r="1595">
          <cell r="B1595" t="str">
            <v>774100-00G/001573</v>
          </cell>
          <cell r="C1595" t="str">
            <v>774100-00G</v>
          </cell>
          <cell r="D1595" t="str">
            <v>OK</v>
          </cell>
          <cell r="E1595">
            <v>43255.71597222222</v>
          </cell>
        </row>
        <row r="1596">
          <cell r="B1596" t="str">
            <v>774100-00G/001575</v>
          </cell>
          <cell r="C1596" t="str">
            <v>774100-00G</v>
          </cell>
          <cell r="D1596" t="str">
            <v>OK</v>
          </cell>
          <cell r="E1596">
            <v>43256.037499999999</v>
          </cell>
        </row>
        <row r="1597">
          <cell r="B1597" t="str">
            <v>774100-00G/001568</v>
          </cell>
          <cell r="C1597" t="str">
            <v>774100-00G</v>
          </cell>
          <cell r="D1597" t="str">
            <v>OK</v>
          </cell>
          <cell r="E1597">
            <v>43252.453472222223</v>
          </cell>
        </row>
        <row r="1598">
          <cell r="B1598" t="str">
            <v>774100-00G/001579</v>
          </cell>
          <cell r="C1598" t="str">
            <v>774100-00G</v>
          </cell>
          <cell r="D1598" t="str">
            <v>OK</v>
          </cell>
          <cell r="E1598">
            <v>43256.291666666664</v>
          </cell>
        </row>
        <row r="1599">
          <cell r="B1599" t="str">
            <v>776445-00E/001587</v>
          </cell>
          <cell r="C1599" t="str">
            <v>776445-00E</v>
          </cell>
          <cell r="D1599" t="str">
            <v>OK</v>
          </cell>
          <cell r="E1599">
            <v>43257.508333333331</v>
          </cell>
        </row>
        <row r="1600">
          <cell r="B1600" t="str">
            <v>774100-00G/001453</v>
          </cell>
          <cell r="C1600" t="str">
            <v>774100-00G</v>
          </cell>
          <cell r="D1600" t="str">
            <v>OK</v>
          </cell>
          <cell r="E1600">
            <v>43234.746527777781</v>
          </cell>
        </row>
        <row r="1601">
          <cell r="B1601" t="str">
            <v>776445-00E/001507</v>
          </cell>
          <cell r="C1601" t="str">
            <v>776445-00E</v>
          </cell>
          <cell r="D1601" t="str">
            <v>OK</v>
          </cell>
          <cell r="E1601">
            <v>43243.032638888886</v>
          </cell>
        </row>
        <row r="1602">
          <cell r="B1602" t="str">
            <v>776445-00E/001501</v>
          </cell>
          <cell r="C1602" t="str">
            <v>776445-00E</v>
          </cell>
          <cell r="D1602" t="str">
            <v>OK</v>
          </cell>
          <cell r="E1602">
            <v>43242.631944444445</v>
          </cell>
        </row>
        <row r="1603">
          <cell r="B1603" t="str">
            <v>776445-00E/001451</v>
          </cell>
          <cell r="C1603" t="str">
            <v>776445-00E</v>
          </cell>
          <cell r="D1603" t="str">
            <v>OK</v>
          </cell>
          <cell r="E1603">
            <v>43234.631249999999</v>
          </cell>
        </row>
        <row r="1604">
          <cell r="B1604" t="str">
            <v>776445-00E/001558</v>
          </cell>
          <cell r="C1604" t="str">
            <v>776445-00E</v>
          </cell>
          <cell r="D1604" t="str">
            <v>OK</v>
          </cell>
          <cell r="E1604">
            <v>43251.30972222222</v>
          </cell>
        </row>
        <row r="1605">
          <cell r="B1605" t="str">
            <v>776445-00E/001554</v>
          </cell>
          <cell r="C1605" t="str">
            <v>776445-00E</v>
          </cell>
          <cell r="D1605" t="str">
            <v>OK</v>
          </cell>
          <cell r="E1605">
            <v>43251.068055555559</v>
          </cell>
        </row>
        <row r="1606">
          <cell r="B1606" t="str">
            <v>774100-00G/001597</v>
          </cell>
          <cell r="C1606" t="str">
            <v>774100-00G</v>
          </cell>
          <cell r="D1606" t="str">
            <v>OK</v>
          </cell>
          <cell r="E1606">
            <v>43258.852083333331</v>
          </cell>
        </row>
        <row r="1607">
          <cell r="B1607" t="str">
            <v>776445-00E/001510</v>
          </cell>
          <cell r="C1607" t="str">
            <v>776445-00E</v>
          </cell>
          <cell r="D1607" t="str">
            <v>OK</v>
          </cell>
          <cell r="E1607">
            <v>43243.292361111111</v>
          </cell>
        </row>
        <row r="1608">
          <cell r="B1608" t="str">
            <v>776445-00E/001551</v>
          </cell>
          <cell r="C1608" t="str">
            <v>776445-00E</v>
          </cell>
          <cell r="D1608" t="str">
            <v>OK</v>
          </cell>
          <cell r="E1608">
            <v>43250.018055555556</v>
          </cell>
        </row>
        <row r="1609">
          <cell r="B1609" t="str">
            <v>776445-00E/001563</v>
          </cell>
          <cell r="C1609" t="str">
            <v>776445-00E</v>
          </cell>
          <cell r="D1609" t="str">
            <v>OK</v>
          </cell>
          <cell r="E1609">
            <v>43252.071527777778</v>
          </cell>
        </row>
        <row r="1610">
          <cell r="B1610" t="str">
            <v>776445-00E/001556</v>
          </cell>
          <cell r="C1610" t="str">
            <v>776445-00E</v>
          </cell>
          <cell r="D1610" t="str">
            <v>OK</v>
          </cell>
          <cell r="E1610">
            <v>43251.03125</v>
          </cell>
        </row>
        <row r="1611">
          <cell r="B1611" t="str">
            <v>776445-00E/001555</v>
          </cell>
          <cell r="C1611" t="str">
            <v>776445-00E</v>
          </cell>
          <cell r="D1611" t="str">
            <v>OK</v>
          </cell>
          <cell r="E1611">
            <v>43250.961111111108</v>
          </cell>
        </row>
        <row r="1612">
          <cell r="B1612" t="str">
            <v>776445-00E/001557</v>
          </cell>
          <cell r="C1612" t="str">
            <v>776445-00E</v>
          </cell>
          <cell r="D1612" t="str">
            <v>OK</v>
          </cell>
          <cell r="E1612">
            <v>43251.375</v>
          </cell>
        </row>
        <row r="1613">
          <cell r="B1613" t="str">
            <v>776445-00E/001553</v>
          </cell>
          <cell r="C1613" t="str">
            <v>776445-00E</v>
          </cell>
          <cell r="D1613" t="str">
            <v>OK</v>
          </cell>
          <cell r="E1613">
            <v>43250.181944444441</v>
          </cell>
        </row>
        <row r="1614">
          <cell r="B1614" t="str">
            <v>776445-00E/001549</v>
          </cell>
          <cell r="C1614" t="str">
            <v>776445-00E</v>
          </cell>
          <cell r="D1614" t="str">
            <v>OK</v>
          </cell>
          <cell r="E1614">
            <v>43249.416666666664</v>
          </cell>
        </row>
        <row r="1615">
          <cell r="B1615" t="str">
            <v>776445-00E/001552</v>
          </cell>
          <cell r="C1615" t="str">
            <v>776445-00E</v>
          </cell>
          <cell r="D1615" t="str">
            <v>OK</v>
          </cell>
          <cell r="E1615">
            <v>43250.054166666669</v>
          </cell>
        </row>
        <row r="1616">
          <cell r="B1616" t="str">
            <v>776445-00E/001497</v>
          </cell>
          <cell r="C1616" t="str">
            <v>776445-00E</v>
          </cell>
          <cell r="D1616" t="str">
            <v>OK</v>
          </cell>
          <cell r="E1616">
            <v>43241.978472222225</v>
          </cell>
        </row>
        <row r="1617">
          <cell r="B1617" t="str">
            <v>774100-00G/001455</v>
          </cell>
          <cell r="C1617" t="str">
            <v>774100-00G</v>
          </cell>
          <cell r="D1617" t="str">
            <v>OK</v>
          </cell>
          <cell r="E1617">
            <v>43234.961805555555</v>
          </cell>
        </row>
        <row r="1618">
          <cell r="B1618" t="str">
            <v>774100-00G/001581</v>
          </cell>
          <cell r="C1618" t="str">
            <v>774100-00G</v>
          </cell>
          <cell r="D1618" t="str">
            <v>OK</v>
          </cell>
          <cell r="E1618">
            <v>43256.384722222225</v>
          </cell>
        </row>
        <row r="1619">
          <cell r="B1619" t="str">
            <v>776445-00E/001599</v>
          </cell>
          <cell r="C1619" t="str">
            <v>776445-00E</v>
          </cell>
          <cell r="D1619" t="str">
            <v>OK</v>
          </cell>
          <cell r="E1619">
            <v>43262.70208333333</v>
          </cell>
        </row>
        <row r="1620">
          <cell r="B1620" t="str">
            <v>776445-00E/001603</v>
          </cell>
          <cell r="C1620" t="str">
            <v>776445-00E</v>
          </cell>
          <cell r="D1620" t="str">
            <v>OK</v>
          </cell>
          <cell r="E1620">
            <v>43263.102777777778</v>
          </cell>
        </row>
        <row r="1621">
          <cell r="B1621" t="str">
            <v>776445-00E/001600</v>
          </cell>
          <cell r="C1621" t="str">
            <v>776445-00E</v>
          </cell>
          <cell r="D1621" t="str">
            <v>OK</v>
          </cell>
          <cell r="E1621">
            <v>43262.743055555555</v>
          </cell>
        </row>
        <row r="1622">
          <cell r="B1622" t="str">
            <v>776445-00E/001601</v>
          </cell>
          <cell r="C1622" t="str">
            <v>776445-00E</v>
          </cell>
          <cell r="D1622" t="str">
            <v>OK</v>
          </cell>
          <cell r="E1622">
            <v>43262.809027777781</v>
          </cell>
        </row>
        <row r="1623">
          <cell r="B1623" t="str">
            <v>776445-00E/001604</v>
          </cell>
          <cell r="C1623" t="str">
            <v>776445-00E</v>
          </cell>
          <cell r="D1623" t="str">
            <v>OK</v>
          </cell>
          <cell r="E1623">
            <v>43263.297222222223</v>
          </cell>
        </row>
        <row r="1624">
          <cell r="B1624" t="str">
            <v>774100-00G/001598</v>
          </cell>
          <cell r="C1624" t="str">
            <v>774100-00G</v>
          </cell>
          <cell r="D1624" t="str">
            <v>OK</v>
          </cell>
          <cell r="E1624">
            <v>43262.636805555558</v>
          </cell>
        </row>
        <row r="1625">
          <cell r="B1625" t="str">
            <v>776445-00E/001602</v>
          </cell>
          <cell r="C1625" t="str">
            <v>776445-00E</v>
          </cell>
          <cell r="D1625" t="str">
            <v>OK</v>
          </cell>
          <cell r="E1625">
            <v>43263.099305555559</v>
          </cell>
        </row>
        <row r="1626">
          <cell r="B1626" t="str">
            <v>776445-00E/001592</v>
          </cell>
          <cell r="C1626" t="str">
            <v>776445-00E</v>
          </cell>
          <cell r="D1626" t="str">
            <v>OK</v>
          </cell>
          <cell r="E1626">
            <v>43257.78402777778</v>
          </cell>
        </row>
        <row r="1627">
          <cell r="B1627" t="str">
            <v>774100-00G/001614</v>
          </cell>
          <cell r="C1627" t="str">
            <v>774100-00G</v>
          </cell>
          <cell r="D1627" t="str">
            <v>OK</v>
          </cell>
          <cell r="E1627">
            <v>43264.322222222225</v>
          </cell>
        </row>
        <row r="1628">
          <cell r="B1628" t="str">
            <v>774100-00G/001613</v>
          </cell>
          <cell r="C1628" t="str">
            <v>774100-00G</v>
          </cell>
          <cell r="D1628" t="str">
            <v>OK</v>
          </cell>
          <cell r="E1628">
            <v>43264.152083333334</v>
          </cell>
        </row>
        <row r="1629">
          <cell r="B1629" t="str">
            <v>774100-00G/001613</v>
          </cell>
          <cell r="C1629" t="str">
            <v>774100-00G</v>
          </cell>
          <cell r="D1629" t="str">
            <v>OK</v>
          </cell>
          <cell r="E1629">
            <v>43264.152083333334</v>
          </cell>
        </row>
        <row r="1630">
          <cell r="B1630" t="str">
            <v>774100-00G/001618</v>
          </cell>
          <cell r="C1630" t="str">
            <v>774100-00G</v>
          </cell>
          <cell r="D1630" t="str">
            <v>OK</v>
          </cell>
          <cell r="E1630">
            <v>43264.638888888891</v>
          </cell>
        </row>
        <row r="1631">
          <cell r="B1631" t="str">
            <v>774100-00G/001615</v>
          </cell>
          <cell r="C1631" t="str">
            <v>774100-00G</v>
          </cell>
          <cell r="D1631" t="str">
            <v>OK</v>
          </cell>
          <cell r="E1631">
            <v>43264.398611111108</v>
          </cell>
        </row>
        <row r="1632">
          <cell r="B1632" t="str">
            <v>774100-00G/001620</v>
          </cell>
          <cell r="C1632" t="str">
            <v>774100-00G</v>
          </cell>
          <cell r="D1632" t="str">
            <v>OK</v>
          </cell>
          <cell r="E1632">
            <v>43264.756944444445</v>
          </cell>
        </row>
        <row r="1633">
          <cell r="B1633" t="str">
            <v>774100-00G/001619</v>
          </cell>
          <cell r="C1633" t="str">
            <v>774100-00G</v>
          </cell>
          <cell r="D1633" t="str">
            <v>OK</v>
          </cell>
          <cell r="E1633">
            <v>43264.696527777778</v>
          </cell>
        </row>
        <row r="1634">
          <cell r="B1634" t="str">
            <v>776445-00E/001594</v>
          </cell>
          <cell r="C1634" t="str">
            <v>776445-00E</v>
          </cell>
          <cell r="D1634" t="str">
            <v>OK</v>
          </cell>
          <cell r="E1634">
            <v>43258.677083333336</v>
          </cell>
        </row>
        <row r="1635">
          <cell r="B1635" t="str">
            <v>776445-00E/001607</v>
          </cell>
          <cell r="C1635" t="str">
            <v>776445-00E</v>
          </cell>
          <cell r="D1635" t="str">
            <v>OK</v>
          </cell>
          <cell r="E1635">
            <v>43263.692361111112</v>
          </cell>
        </row>
        <row r="1636">
          <cell r="B1636" t="str">
            <v>776445-00E/001608</v>
          </cell>
          <cell r="C1636" t="str">
            <v>776445-00E</v>
          </cell>
          <cell r="D1636" t="str">
            <v>OK</v>
          </cell>
          <cell r="E1636">
            <v>43263.625</v>
          </cell>
        </row>
        <row r="1637">
          <cell r="B1637" t="str">
            <v>774100-00G/001616</v>
          </cell>
          <cell r="C1637" t="str">
            <v>774100-00G</v>
          </cell>
          <cell r="D1637" t="str">
            <v>OK</v>
          </cell>
          <cell r="E1637">
            <v>43264.445833333331</v>
          </cell>
        </row>
        <row r="1638">
          <cell r="B1638" t="str">
            <v>776445-00E/001630</v>
          </cell>
          <cell r="C1638" t="str">
            <v>776445-00E</v>
          </cell>
          <cell r="D1638" t="str">
            <v>OK</v>
          </cell>
          <cell r="E1638">
            <v>43265.724305555559</v>
          </cell>
        </row>
        <row r="1639">
          <cell r="B1639" t="str">
            <v>774100-00G/001617</v>
          </cell>
          <cell r="C1639" t="str">
            <v>774100-00G</v>
          </cell>
          <cell r="D1639" t="str">
            <v>OK</v>
          </cell>
          <cell r="E1639">
            <v>43264.522916666669</v>
          </cell>
        </row>
        <row r="1640">
          <cell r="B1640" t="str">
            <v>776445-00E/001635</v>
          </cell>
          <cell r="C1640" t="str">
            <v>776445-00E</v>
          </cell>
          <cell r="D1640" t="str">
            <v>OK</v>
          </cell>
          <cell r="E1640">
            <v>43266.290972222225</v>
          </cell>
        </row>
        <row r="1641">
          <cell r="B1641" t="str">
            <v>776445-00E/001632</v>
          </cell>
          <cell r="C1641" t="str">
            <v>776445-00E</v>
          </cell>
          <cell r="D1641" t="str">
            <v>OK</v>
          </cell>
          <cell r="E1641">
            <v>43265.972222222219</v>
          </cell>
        </row>
        <row r="1642">
          <cell r="B1642" t="str">
            <v>776445-00E/001635</v>
          </cell>
          <cell r="C1642" t="str">
            <v>776445-00E</v>
          </cell>
          <cell r="D1642" t="str">
            <v>OK</v>
          </cell>
          <cell r="E1642">
            <v>43266.290972222225</v>
          </cell>
        </row>
        <row r="1643">
          <cell r="B1643" t="str">
            <v>776445-00E/001635</v>
          </cell>
          <cell r="C1643" t="str">
            <v>776445-00E</v>
          </cell>
          <cell r="D1643" t="str">
            <v>OK</v>
          </cell>
          <cell r="E1643">
            <v>43266.290972222225</v>
          </cell>
        </row>
        <row r="1644">
          <cell r="B1644" t="str">
            <v>776445-00E/001632</v>
          </cell>
          <cell r="C1644" t="str">
            <v>776445-00E</v>
          </cell>
          <cell r="D1644" t="str">
            <v>OK</v>
          </cell>
          <cell r="E1644">
            <v>43265.972222222219</v>
          </cell>
        </row>
        <row r="1645">
          <cell r="B1645" t="str">
            <v>776445-00E/001637</v>
          </cell>
          <cell r="C1645" t="str">
            <v>776445-00E</v>
          </cell>
          <cell r="D1645" t="str">
            <v>OK</v>
          </cell>
          <cell r="E1645">
            <v>43266.39166666667</v>
          </cell>
        </row>
        <row r="1646">
          <cell r="B1646" t="str">
            <v>776445-00E/001640</v>
          </cell>
          <cell r="C1646" t="str">
            <v>776445-00E</v>
          </cell>
          <cell r="D1646" t="str">
            <v>OK</v>
          </cell>
          <cell r="E1646">
            <v>43268.951388888891</v>
          </cell>
        </row>
        <row r="1647">
          <cell r="B1647" t="str">
            <v>776445-00E/001639</v>
          </cell>
          <cell r="C1647" t="str">
            <v>776445-00E</v>
          </cell>
          <cell r="D1647" t="str">
            <v>OK</v>
          </cell>
          <cell r="E1647">
            <v>43269.013194444444</v>
          </cell>
        </row>
        <row r="1648">
          <cell r="B1648" t="str">
            <v>776445-00E/001636</v>
          </cell>
          <cell r="C1648" t="str">
            <v>776445-00E</v>
          </cell>
          <cell r="D1648" t="str">
            <v>OK</v>
          </cell>
          <cell r="E1648">
            <v>43266.344444444447</v>
          </cell>
        </row>
        <row r="1649">
          <cell r="B1649" t="str">
            <v>776445-00E/001634</v>
          </cell>
          <cell r="C1649" t="str">
            <v>776445-00E</v>
          </cell>
          <cell r="D1649" t="str">
            <v>OK</v>
          </cell>
          <cell r="E1649">
            <v>43266.135416666664</v>
          </cell>
        </row>
        <row r="1650">
          <cell r="B1650" t="str">
            <v>776445-00E/001638</v>
          </cell>
          <cell r="C1650" t="str">
            <v>776445-00E</v>
          </cell>
          <cell r="D1650" t="str">
            <v>OK</v>
          </cell>
          <cell r="E1650">
            <v>43266.448611111111</v>
          </cell>
        </row>
        <row r="1651">
          <cell r="B1651" t="str">
            <v>776445-00E/001645</v>
          </cell>
          <cell r="C1651" t="str">
            <v>776445-00E</v>
          </cell>
          <cell r="D1651" t="str">
            <v>OK</v>
          </cell>
          <cell r="E1651">
            <v>43269.685416666667</v>
          </cell>
        </row>
        <row r="1652">
          <cell r="B1652" t="str">
            <v>776445-00E/001643</v>
          </cell>
          <cell r="C1652" t="str">
            <v>776445-00E</v>
          </cell>
          <cell r="D1652" t="str">
            <v>OK</v>
          </cell>
          <cell r="E1652">
            <v>43269.148611111108</v>
          </cell>
        </row>
        <row r="1653">
          <cell r="B1653" t="str">
            <v>776445-00E/001644</v>
          </cell>
          <cell r="C1653" t="str">
            <v>776445-00E</v>
          </cell>
          <cell r="D1653" t="str">
            <v>OK</v>
          </cell>
          <cell r="E1653">
            <v>43269.513194444444</v>
          </cell>
        </row>
        <row r="1654">
          <cell r="B1654" t="str">
            <v>776445-00E/001642</v>
          </cell>
          <cell r="C1654" t="str">
            <v>776445-00E</v>
          </cell>
          <cell r="D1654" t="str">
            <v>OK</v>
          </cell>
          <cell r="E1654">
            <v>43269.395833333336</v>
          </cell>
        </row>
        <row r="1655">
          <cell r="B1655" t="str">
            <v>774100-00G/001631</v>
          </cell>
          <cell r="C1655" t="str">
            <v>774100-00G</v>
          </cell>
          <cell r="D1655" t="str">
            <v>OK</v>
          </cell>
          <cell r="E1655">
            <v>43265.840277777781</v>
          </cell>
        </row>
        <row r="1656">
          <cell r="B1656" t="str">
            <v>774100-00G/001629</v>
          </cell>
          <cell r="C1656" t="str">
            <v>774100-00G</v>
          </cell>
          <cell r="D1656" t="str">
            <v>OK</v>
          </cell>
          <cell r="E1656">
            <v>43265.689583333333</v>
          </cell>
        </row>
        <row r="1657">
          <cell r="B1657" t="str">
            <v>774100-00G/001624</v>
          </cell>
          <cell r="C1657" t="str">
            <v>774100-00G</v>
          </cell>
          <cell r="D1657" t="str">
            <v>OK</v>
          </cell>
          <cell r="E1657">
            <v>43265.135416666664</v>
          </cell>
        </row>
        <row r="1658">
          <cell r="B1658" t="str">
            <v>776445-00E/001610</v>
          </cell>
          <cell r="C1658" t="str">
            <v>776445-00E</v>
          </cell>
          <cell r="D1658" t="str">
            <v>OK</v>
          </cell>
          <cell r="E1658">
            <v>43263.848611111112</v>
          </cell>
        </row>
        <row r="1659">
          <cell r="B1659" t="str">
            <v>776445-00E/001609</v>
          </cell>
          <cell r="C1659" t="str">
            <v>776445-00E</v>
          </cell>
          <cell r="D1659" t="str">
            <v>OK</v>
          </cell>
          <cell r="E1659">
            <v>43263.796527777777</v>
          </cell>
        </row>
        <row r="1660">
          <cell r="B1660" t="str">
            <v>776445-00E/001606</v>
          </cell>
          <cell r="C1660" t="str">
            <v>776445-00E</v>
          </cell>
          <cell r="D1660" t="str">
            <v>OK</v>
          </cell>
          <cell r="E1660">
            <v>43263.445138888892</v>
          </cell>
        </row>
        <row r="1661">
          <cell r="B1661" t="str">
            <v>776445-00E/001605</v>
          </cell>
          <cell r="C1661" t="str">
            <v>776445-00E</v>
          </cell>
          <cell r="D1661" t="str">
            <v>OK</v>
          </cell>
          <cell r="E1661">
            <v>43263.368055555555</v>
          </cell>
        </row>
        <row r="1662">
          <cell r="B1662" t="str">
            <v>776445-00E/001641</v>
          </cell>
          <cell r="C1662" t="str">
            <v>776445-00E</v>
          </cell>
          <cell r="D1662" t="str">
            <v>OK</v>
          </cell>
          <cell r="E1662">
            <v>43269.626388888886</v>
          </cell>
        </row>
        <row r="1663">
          <cell r="B1663" t="str">
            <v>776445-00E/001633</v>
          </cell>
          <cell r="C1663" t="str">
            <v>776445-00E</v>
          </cell>
          <cell r="D1663" t="str">
            <v>OK</v>
          </cell>
          <cell r="E1663">
            <v>43266.046527777777</v>
          </cell>
        </row>
        <row r="1664">
          <cell r="B1664" t="str">
            <v>776445-00E/001648</v>
          </cell>
          <cell r="C1664" t="str">
            <v>776445-00E</v>
          </cell>
          <cell r="D1664" t="str">
            <v>OK</v>
          </cell>
          <cell r="E1664">
            <v>43270.072222222225</v>
          </cell>
        </row>
        <row r="1665">
          <cell r="B1665" t="str">
            <v>776445-00E/001647</v>
          </cell>
          <cell r="C1665" t="str">
            <v>776445-00E</v>
          </cell>
          <cell r="D1665" t="str">
            <v>OK</v>
          </cell>
          <cell r="E1665">
            <v>43269.958333333336</v>
          </cell>
        </row>
        <row r="1666">
          <cell r="B1666" t="str">
            <v>776445-00E/001646</v>
          </cell>
          <cell r="C1666" t="str">
            <v>776445-00E</v>
          </cell>
          <cell r="D1666" t="str">
            <v>OK</v>
          </cell>
          <cell r="E1666">
            <v>43270.027083333334</v>
          </cell>
        </row>
        <row r="1667">
          <cell r="B1667" t="str">
            <v>776445-00E/001649</v>
          </cell>
          <cell r="C1667" t="str">
            <v>776445-00E</v>
          </cell>
          <cell r="D1667" t="str">
            <v>OK</v>
          </cell>
          <cell r="E1667">
            <v>43270.148611111108</v>
          </cell>
        </row>
        <row r="1668">
          <cell r="B1668" t="str">
            <v>774100-00G/001596</v>
          </cell>
          <cell r="C1668" t="str">
            <v>774100-00G</v>
          </cell>
          <cell r="D1668" t="str">
            <v>OK</v>
          </cell>
          <cell r="E1668">
            <v>43258.779166666667</v>
          </cell>
        </row>
        <row r="1669">
          <cell r="B1669" t="str">
            <v>774100-00G/001582</v>
          </cell>
          <cell r="C1669" t="str">
            <v>774100-00G</v>
          </cell>
          <cell r="D1669" t="str">
            <v>OK</v>
          </cell>
          <cell r="E1669">
            <v>43256.442361111112</v>
          </cell>
        </row>
        <row r="1670">
          <cell r="B1670" t="str">
            <v>774100-00G/001580</v>
          </cell>
          <cell r="C1670" t="str">
            <v>774100-00G</v>
          </cell>
          <cell r="D1670" t="str">
            <v>OK</v>
          </cell>
          <cell r="E1670">
            <v>43256.669444444444</v>
          </cell>
        </row>
        <row r="1671">
          <cell r="B1671" t="str">
            <v>774100-00G/001622</v>
          </cell>
          <cell r="C1671" t="str">
            <v>774100-00G</v>
          </cell>
          <cell r="D1671" t="str">
            <v>OK</v>
          </cell>
          <cell r="E1671">
            <v>43265.054861111108</v>
          </cell>
        </row>
        <row r="1672">
          <cell r="B1672" t="str">
            <v>774100-00G/001621</v>
          </cell>
          <cell r="C1672" t="str">
            <v>774100-00G</v>
          </cell>
          <cell r="D1672" t="str">
            <v>OK</v>
          </cell>
          <cell r="E1672">
            <v>43264.840277777781</v>
          </cell>
        </row>
        <row r="1673">
          <cell r="B1673" t="str">
            <v>774100-00G/001623</v>
          </cell>
          <cell r="C1673" t="str">
            <v>774100-00G</v>
          </cell>
          <cell r="D1673" t="str">
            <v>OK</v>
          </cell>
          <cell r="E1673">
            <v>43264.966666666667</v>
          </cell>
        </row>
        <row r="1674">
          <cell r="B1674" t="str">
            <v>776445-00E/001650</v>
          </cell>
          <cell r="C1674" t="str">
            <v>776445-00E</v>
          </cell>
          <cell r="D1674" t="str">
            <v>OK</v>
          </cell>
          <cell r="E1674">
            <v>43270.376388888886</v>
          </cell>
        </row>
        <row r="1675">
          <cell r="B1675" t="str">
            <v>776445-00E/001651</v>
          </cell>
          <cell r="C1675" t="str">
            <v>776445-00E</v>
          </cell>
          <cell r="D1675" t="str">
            <v>OK</v>
          </cell>
          <cell r="E1675">
            <v>43270.3</v>
          </cell>
        </row>
        <row r="1676">
          <cell r="B1676" t="str">
            <v>776445-00E/001611</v>
          </cell>
          <cell r="C1676" t="str">
            <v>776445-00E</v>
          </cell>
          <cell r="D1676" t="str">
            <v>OK</v>
          </cell>
          <cell r="E1676">
            <v>43264.050694444442</v>
          </cell>
        </row>
        <row r="1677">
          <cell r="B1677" t="str">
            <v>776445-00E/001612</v>
          </cell>
          <cell r="C1677" t="str">
            <v>776445-00E</v>
          </cell>
          <cell r="D1677" t="str">
            <v>OK</v>
          </cell>
          <cell r="E1677">
            <v>43263.964583333334</v>
          </cell>
        </row>
        <row r="1678">
          <cell r="B1678" t="str">
            <v>776445-00E/001654</v>
          </cell>
          <cell r="C1678" t="str">
            <v>776445-00E</v>
          </cell>
          <cell r="D1678" t="str">
            <v>OK</v>
          </cell>
          <cell r="E1678">
            <v>43270.667361111111</v>
          </cell>
        </row>
        <row r="1679">
          <cell r="B1679" t="str">
            <v>776445-00E/001656</v>
          </cell>
          <cell r="C1679" t="str">
            <v>776445-00E</v>
          </cell>
          <cell r="D1679" t="str">
            <v>OK</v>
          </cell>
          <cell r="E1679">
            <v>43270.713194444441</v>
          </cell>
        </row>
        <row r="1680">
          <cell r="B1680" t="str">
            <v>776445-00E/001653</v>
          </cell>
          <cell r="C1680" t="str">
            <v>776445-00E</v>
          </cell>
          <cell r="D1680" t="str">
            <v>OK</v>
          </cell>
          <cell r="E1680">
            <v>43270.545138888891</v>
          </cell>
        </row>
        <row r="1681">
          <cell r="B1681" t="str">
            <v>776445-00E/001652</v>
          </cell>
          <cell r="C1681" t="str">
            <v>776445-00E</v>
          </cell>
          <cell r="D1681" t="str">
            <v>OK</v>
          </cell>
          <cell r="E1681">
            <v>43270.445138888892</v>
          </cell>
        </row>
        <row r="1682">
          <cell r="B1682" t="str">
            <v>776445-00E/001655</v>
          </cell>
          <cell r="C1682" t="str">
            <v>776445-00E</v>
          </cell>
          <cell r="D1682" t="str">
            <v>OK</v>
          </cell>
          <cell r="E1682">
            <v>43270.803472222222</v>
          </cell>
        </row>
        <row r="1683">
          <cell r="B1683" t="str">
            <v>776445-00E/001659</v>
          </cell>
          <cell r="C1683" t="str">
            <v>776445-00E</v>
          </cell>
          <cell r="D1683" t="str">
            <v>OK</v>
          </cell>
          <cell r="E1683">
            <v>43271.049305555556</v>
          </cell>
        </row>
        <row r="1684">
          <cell r="B1684" t="str">
            <v>776445-00E/001660</v>
          </cell>
          <cell r="C1684" t="str">
            <v>776445-00E</v>
          </cell>
          <cell r="D1684" t="str">
            <v>OK</v>
          </cell>
          <cell r="E1684">
            <v>43271.138888888891</v>
          </cell>
        </row>
        <row r="1685">
          <cell r="B1685" t="str">
            <v>776445-00E/001658</v>
          </cell>
          <cell r="C1685" t="str">
            <v>776445-00E</v>
          </cell>
          <cell r="D1685" t="str">
            <v>OK</v>
          </cell>
          <cell r="E1685">
            <v>43271.010416666664</v>
          </cell>
        </row>
        <row r="1686">
          <cell r="B1686" t="str">
            <v>776445-00E/001657</v>
          </cell>
          <cell r="C1686" t="str">
            <v>776445-00E</v>
          </cell>
          <cell r="D1686" t="str">
            <v>OK</v>
          </cell>
          <cell r="E1686">
            <v>43270.95208333333</v>
          </cell>
        </row>
        <row r="1687">
          <cell r="B1687" t="str">
            <v>776445-00E/001593</v>
          </cell>
          <cell r="C1687" t="str">
            <v>776445-00E</v>
          </cell>
          <cell r="D1687" t="str">
            <v>OK</v>
          </cell>
          <cell r="E1687">
            <v>43257.688194444447</v>
          </cell>
        </row>
        <row r="1688">
          <cell r="B1688" t="str">
            <v>776445-00E/001625</v>
          </cell>
          <cell r="C1688" t="str">
            <v>776445-00E</v>
          </cell>
          <cell r="D1688" t="str">
            <v>OK</v>
          </cell>
          <cell r="E1688">
            <v>43265.301388888889</v>
          </cell>
        </row>
        <row r="1689">
          <cell r="B1689" t="str">
            <v>776445-00E/001662</v>
          </cell>
          <cell r="C1689" t="str">
            <v>776445-00E</v>
          </cell>
          <cell r="D1689" t="str">
            <v>OK</v>
          </cell>
          <cell r="E1689">
            <v>43271.349305555559</v>
          </cell>
        </row>
        <row r="1690">
          <cell r="B1690" t="str">
            <v>776445-00E/001661</v>
          </cell>
          <cell r="C1690" t="str">
            <v>776445-00E</v>
          </cell>
          <cell r="D1690" t="str">
            <v>OK</v>
          </cell>
          <cell r="E1690">
            <v>43271.289583333331</v>
          </cell>
        </row>
        <row r="1691">
          <cell r="B1691" t="str">
            <v>776445-00E/001663</v>
          </cell>
          <cell r="C1691" t="str">
            <v>776445-00E</v>
          </cell>
          <cell r="D1691" t="str">
            <v>OK</v>
          </cell>
          <cell r="E1691">
            <v>43271.431250000001</v>
          </cell>
        </row>
        <row r="1692">
          <cell r="B1692" t="str">
            <v>776445-00E/001663</v>
          </cell>
          <cell r="C1692" t="str">
            <v>776445-00E</v>
          </cell>
          <cell r="D1692" t="str">
            <v>OK</v>
          </cell>
          <cell r="E1692">
            <v>43271.431250000001</v>
          </cell>
        </row>
        <row r="1693">
          <cell r="B1693" t="str">
            <v>776445-00E/001626</v>
          </cell>
          <cell r="C1693" t="str">
            <v>776445-00E</v>
          </cell>
          <cell r="D1693" t="str">
            <v>OK</v>
          </cell>
          <cell r="E1693">
            <v>43265.350694444445</v>
          </cell>
        </row>
        <row r="1694">
          <cell r="B1694" t="str">
            <v>776445-00E/001665</v>
          </cell>
          <cell r="C1694" t="str">
            <v>776445-00E</v>
          </cell>
          <cell r="D1694" t="str">
            <v>OK</v>
          </cell>
          <cell r="E1694">
            <v>43272.020833333336</v>
          </cell>
        </row>
        <row r="1695">
          <cell r="B1695" t="str">
            <v>776445-00E/001664</v>
          </cell>
          <cell r="C1695" t="str">
            <v>776445-00E</v>
          </cell>
          <cell r="D1695" t="str">
            <v>OK</v>
          </cell>
          <cell r="E1695">
            <v>43271.511805555558</v>
          </cell>
        </row>
        <row r="1696">
          <cell r="B1696" t="str">
            <v>776445-00E/001595</v>
          </cell>
          <cell r="C1696" t="str">
            <v>776445-00E</v>
          </cell>
          <cell r="D1696" t="str">
            <v>OK</v>
          </cell>
          <cell r="E1696">
            <v>43257.871527777781</v>
          </cell>
        </row>
        <row r="1697">
          <cell r="B1697" t="str">
            <v>776445-00E/001671</v>
          </cell>
          <cell r="C1697" t="str">
            <v>776445-00E</v>
          </cell>
          <cell r="D1697" t="str">
            <v>OK</v>
          </cell>
          <cell r="E1697">
            <v>43272.81527777778</v>
          </cell>
        </row>
        <row r="1698">
          <cell r="B1698" t="str">
            <v>776445-00E/001675</v>
          </cell>
          <cell r="C1698" t="str">
            <v>776445-00E</v>
          </cell>
          <cell r="D1698" t="str">
            <v>OK</v>
          </cell>
          <cell r="E1698">
            <v>43273.303472222222</v>
          </cell>
        </row>
        <row r="1699">
          <cell r="B1699" t="str">
            <v>776445-00E/001668</v>
          </cell>
          <cell r="C1699" t="str">
            <v>776445-00E</v>
          </cell>
          <cell r="D1699" t="str">
            <v>OK</v>
          </cell>
          <cell r="E1699">
            <v>43272.371527777781</v>
          </cell>
        </row>
        <row r="1700">
          <cell r="B1700" t="str">
            <v>776445-00E/001666</v>
          </cell>
          <cell r="C1700" t="str">
            <v>776445-00E</v>
          </cell>
          <cell r="D1700" t="str">
            <v>OK</v>
          </cell>
          <cell r="E1700">
            <v>43271.956250000003</v>
          </cell>
        </row>
        <row r="1701">
          <cell r="B1701" t="str">
            <v>774100-00G/001576</v>
          </cell>
          <cell r="C1701" t="str">
            <v>774100-00G</v>
          </cell>
          <cell r="D1701" t="str">
            <v>OK</v>
          </cell>
          <cell r="E1701">
            <v>43255.969444444447</v>
          </cell>
        </row>
        <row r="1702">
          <cell r="B1702" t="str">
            <v>774100-00G/001454</v>
          </cell>
          <cell r="C1702" t="str">
            <v>774100-00G</v>
          </cell>
          <cell r="D1702" t="str">
            <v>OK</v>
          </cell>
          <cell r="E1702">
            <v>43234.811805555553</v>
          </cell>
        </row>
        <row r="1703">
          <cell r="B1703" t="str">
            <v>774100-00G/001454</v>
          </cell>
          <cell r="C1703" t="str">
            <v>774100-00G</v>
          </cell>
          <cell r="D1703" t="str">
            <v>OK</v>
          </cell>
          <cell r="E1703">
            <v>43234.811805555553</v>
          </cell>
        </row>
        <row r="1704">
          <cell r="B1704" t="str">
            <v>774100-00G/001454</v>
          </cell>
          <cell r="C1704" t="str">
            <v>774100-00G</v>
          </cell>
          <cell r="D1704" t="str">
            <v>OK</v>
          </cell>
          <cell r="E1704">
            <v>43234.811805555553</v>
          </cell>
        </row>
        <row r="1705">
          <cell r="B1705" t="str">
            <v>774100-00G/001628</v>
          </cell>
          <cell r="C1705" t="str">
            <v>774100-00G</v>
          </cell>
          <cell r="D1705" t="str">
            <v>OK</v>
          </cell>
          <cell r="E1705">
            <v>43265.623611111114</v>
          </cell>
        </row>
        <row r="1706">
          <cell r="B1706" t="str">
            <v>776445-00E/001627</v>
          </cell>
          <cell r="C1706" t="str">
            <v>776445-00E</v>
          </cell>
          <cell r="D1706" t="str">
            <v>OK</v>
          </cell>
          <cell r="E1706">
            <v>43265.526388888888</v>
          </cell>
        </row>
        <row r="1707">
          <cell r="B1707" t="str">
            <v>776445-00E/001676</v>
          </cell>
          <cell r="C1707" t="str">
            <v>776445-00E</v>
          </cell>
          <cell r="D1707" t="str">
            <v>OK</v>
          </cell>
          <cell r="E1707">
            <v>43273.361805555556</v>
          </cell>
        </row>
        <row r="1708">
          <cell r="B1708" t="str">
            <v>776445-00E/001677</v>
          </cell>
          <cell r="C1708" t="str">
            <v>776445-00E</v>
          </cell>
          <cell r="D1708" t="str">
            <v>OK</v>
          </cell>
          <cell r="E1708">
            <v>43273.401388888888</v>
          </cell>
        </row>
        <row r="1709">
          <cell r="B1709" t="str">
            <v>776445-00E/001678</v>
          </cell>
          <cell r="C1709" t="str">
            <v>776445-00E</v>
          </cell>
          <cell r="D1709" t="str">
            <v>OK</v>
          </cell>
          <cell r="E1709">
            <v>43273.509722222225</v>
          </cell>
        </row>
        <row r="1710">
          <cell r="B1710" t="str">
            <v>776445-00E/001674</v>
          </cell>
          <cell r="C1710" t="str">
            <v>776445-00E</v>
          </cell>
          <cell r="D1710" t="str">
            <v>OK</v>
          </cell>
          <cell r="E1710">
            <v>43273.074305555558</v>
          </cell>
        </row>
        <row r="1711">
          <cell r="B1711" t="str">
            <v>776445-00E/001671</v>
          </cell>
          <cell r="C1711" t="str">
            <v>776445-00E</v>
          </cell>
          <cell r="D1711" t="str">
            <v>OK</v>
          </cell>
          <cell r="E1711">
            <v>43272.81527777778</v>
          </cell>
        </row>
        <row r="1712">
          <cell r="B1712" t="str">
            <v>776445-00E/001672</v>
          </cell>
          <cell r="C1712" t="str">
            <v>776445-00E</v>
          </cell>
          <cell r="D1712" t="str">
            <v>OK</v>
          </cell>
          <cell r="E1712">
            <v>43273.043055555558</v>
          </cell>
        </row>
        <row r="1713">
          <cell r="B1713" t="str">
            <v>776445-00E/001679</v>
          </cell>
          <cell r="C1713" t="str">
            <v>776445-00E</v>
          </cell>
          <cell r="D1713" t="str">
            <v>OK</v>
          </cell>
          <cell r="E1713">
            <v>43273.8</v>
          </cell>
        </row>
        <row r="1714">
          <cell r="B1714" t="str">
            <v>776445-00E/001688</v>
          </cell>
          <cell r="C1714" t="str">
            <v>776445-00E</v>
          </cell>
          <cell r="D1714" t="str">
            <v>OK</v>
          </cell>
          <cell r="E1714">
            <v>43276.442361111112</v>
          </cell>
        </row>
        <row r="1715">
          <cell r="B1715" t="str">
            <v>776445-00E/001686</v>
          </cell>
          <cell r="C1715" t="str">
            <v>776445-00E</v>
          </cell>
          <cell r="D1715" t="str">
            <v>OK</v>
          </cell>
          <cell r="E1715">
            <v>43276.629861111112</v>
          </cell>
        </row>
        <row r="1716">
          <cell r="B1716" t="str">
            <v>776445-00E/001690</v>
          </cell>
          <cell r="C1716" t="str">
            <v>776445-00E</v>
          </cell>
          <cell r="D1716" t="str">
            <v>OK</v>
          </cell>
          <cell r="E1716">
            <v>43276.366666666669</v>
          </cell>
        </row>
        <row r="1717">
          <cell r="B1717" t="str">
            <v>776445-00E/001689</v>
          </cell>
          <cell r="C1717" t="str">
            <v>776445-00E</v>
          </cell>
          <cell r="D1717" t="str">
            <v>OK</v>
          </cell>
          <cell r="E1717">
            <v>43276.530555555553</v>
          </cell>
        </row>
        <row r="1718">
          <cell r="B1718" t="str">
            <v>776445-00E/001680</v>
          </cell>
          <cell r="C1718" t="str">
            <v>776445-00E</v>
          </cell>
          <cell r="D1718" t="str">
            <v>OK</v>
          </cell>
          <cell r="E1718">
            <v>43273.713888888888</v>
          </cell>
        </row>
        <row r="1719">
          <cell r="B1719" t="str">
            <v>776445-00E/001692</v>
          </cell>
          <cell r="C1719" t="str">
            <v>776445-00E</v>
          </cell>
          <cell r="D1719" t="str">
            <v>OK</v>
          </cell>
          <cell r="E1719">
            <v>43277.075694444444</v>
          </cell>
        </row>
        <row r="1720">
          <cell r="B1720" t="str">
            <v>776445-00E/001691</v>
          </cell>
          <cell r="C1720" t="str">
            <v>776445-00E</v>
          </cell>
          <cell r="D1720" t="str">
            <v>OK</v>
          </cell>
          <cell r="E1720">
            <v>43277.052777777775</v>
          </cell>
        </row>
        <row r="1721">
          <cell r="B1721" t="str">
            <v>776445-00E/001682</v>
          </cell>
          <cell r="C1721" t="str">
            <v>776445-00E</v>
          </cell>
          <cell r="D1721" t="str">
            <v>OK</v>
          </cell>
          <cell r="E1721">
            <v>43277.135416666664</v>
          </cell>
        </row>
        <row r="1722">
          <cell r="B1722" t="str">
            <v>776445-00E/001695</v>
          </cell>
          <cell r="C1722" t="str">
            <v>776445-00E</v>
          </cell>
          <cell r="D1722" t="str">
            <v>OK</v>
          </cell>
          <cell r="E1722">
            <v>43277.517361111109</v>
          </cell>
        </row>
        <row r="1723">
          <cell r="B1723" t="str">
            <v>776445-00E/001681</v>
          </cell>
          <cell r="C1723" t="str">
            <v>776445-00E</v>
          </cell>
          <cell r="D1723" t="str">
            <v>OK</v>
          </cell>
          <cell r="E1723">
            <v>43277.375694444447</v>
          </cell>
        </row>
        <row r="1724">
          <cell r="B1724" t="str">
            <v>776445-00E/001685</v>
          </cell>
          <cell r="C1724" t="str">
            <v>776445-00E</v>
          </cell>
          <cell r="D1724" t="str">
            <v>OK</v>
          </cell>
          <cell r="E1724">
            <v>43276.662499999999</v>
          </cell>
        </row>
        <row r="1725">
          <cell r="B1725" t="str">
            <v>776445-00E/001687</v>
          </cell>
          <cell r="C1725" t="str">
            <v>776445-00E</v>
          </cell>
          <cell r="D1725" t="str">
            <v>OK</v>
          </cell>
          <cell r="E1725">
            <v>43276.446527777778</v>
          </cell>
        </row>
        <row r="1726">
          <cell r="B1726" t="str">
            <v>776445-00E/001687</v>
          </cell>
          <cell r="C1726" t="str">
            <v>776445-00E</v>
          </cell>
          <cell r="D1726" t="str">
            <v>OK</v>
          </cell>
          <cell r="E1726">
            <v>43276.446527777778</v>
          </cell>
        </row>
        <row r="1727">
          <cell r="B1727" t="str">
            <v>776445-00E/001672</v>
          </cell>
          <cell r="C1727" t="str">
            <v>776445-00E</v>
          </cell>
          <cell r="D1727" t="str">
            <v>OK</v>
          </cell>
          <cell r="E1727">
            <v>43273.043055555558</v>
          </cell>
        </row>
        <row r="1728">
          <cell r="B1728" t="str">
            <v>776445-00E/001669</v>
          </cell>
          <cell r="C1728" t="str">
            <v>776445-00E</v>
          </cell>
          <cell r="D1728" t="str">
            <v>OK</v>
          </cell>
          <cell r="E1728">
            <v>43272.602083333331</v>
          </cell>
        </row>
        <row r="1729">
          <cell r="B1729" t="str">
            <v>776445-00E/001684</v>
          </cell>
          <cell r="C1729" t="str">
            <v>776445-00E</v>
          </cell>
          <cell r="D1729" t="str">
            <v>OK</v>
          </cell>
          <cell r="E1729">
            <v>43277.022916666669</v>
          </cell>
        </row>
        <row r="1730">
          <cell r="B1730" t="str">
            <v>776445-00E/001694</v>
          </cell>
          <cell r="C1730" t="str">
            <v>776445-00E</v>
          </cell>
          <cell r="D1730" t="str">
            <v>OK</v>
          </cell>
          <cell r="E1730">
            <v>43277.430555555555</v>
          </cell>
        </row>
        <row r="1731">
          <cell r="B1731" t="str">
            <v>776445-00E/001683</v>
          </cell>
          <cell r="C1731" t="str">
            <v>776445-00E</v>
          </cell>
          <cell r="D1731" t="str">
            <v>OK</v>
          </cell>
          <cell r="E1731">
            <v>43276.958333333336</v>
          </cell>
        </row>
        <row r="1732">
          <cell r="B1732" t="str">
            <v>776445-00E/001696</v>
          </cell>
          <cell r="C1732" t="str">
            <v>776445-00E</v>
          </cell>
          <cell r="D1732" t="str">
            <v>OK</v>
          </cell>
          <cell r="E1732">
            <v>43278.272916666669</v>
          </cell>
        </row>
        <row r="1733">
          <cell r="B1733" t="str">
            <v>774100-00G/001699</v>
          </cell>
          <cell r="C1733" t="str">
            <v>774100-00G</v>
          </cell>
          <cell r="D1733" t="str">
            <v>OK</v>
          </cell>
          <cell r="E1733">
            <v>43277.852083333331</v>
          </cell>
        </row>
        <row r="1734">
          <cell r="B1734" t="str">
            <v>776445-10B/001698</v>
          </cell>
          <cell r="C1734" t="str">
            <v>776445-10B</v>
          </cell>
          <cell r="D1734" t="str">
            <v>OK</v>
          </cell>
          <cell r="E1734">
            <v>43278.490277777775</v>
          </cell>
        </row>
        <row r="1735">
          <cell r="B1735" t="str">
            <v>776445-00E/001700</v>
          </cell>
          <cell r="C1735" t="str">
            <v>776445-00E</v>
          </cell>
          <cell r="D1735" t="str">
            <v>OK</v>
          </cell>
          <cell r="E1735">
            <v>43278.320833333331</v>
          </cell>
        </row>
        <row r="1736">
          <cell r="B1736" t="str">
            <v>776445-00E/001709</v>
          </cell>
          <cell r="C1736" t="str">
            <v>776445-00E</v>
          </cell>
          <cell r="D1736" t="str">
            <v>OK</v>
          </cell>
          <cell r="E1736">
            <v>43279.02847222222</v>
          </cell>
        </row>
        <row r="1737">
          <cell r="B1737" t="str">
            <v>776445-00E/001709</v>
          </cell>
          <cell r="C1737" t="str">
            <v>776445-00E</v>
          </cell>
          <cell r="D1737" t="str">
            <v>OK</v>
          </cell>
          <cell r="E1737">
            <v>43279.02847222222</v>
          </cell>
        </row>
        <row r="1738">
          <cell r="B1738" t="str">
            <v>776445-00E/001673</v>
          </cell>
          <cell r="C1738" t="str">
            <v>776445-00E</v>
          </cell>
          <cell r="D1738" t="str">
            <v>OK</v>
          </cell>
          <cell r="E1738">
            <v>43273.15</v>
          </cell>
        </row>
        <row r="1739">
          <cell r="B1739" t="str">
            <v>776445-00E/001670</v>
          </cell>
          <cell r="C1739" t="str">
            <v>776445-00E</v>
          </cell>
          <cell r="D1739" t="str">
            <v>OK</v>
          </cell>
          <cell r="E1739">
            <v>43272.673611111109</v>
          </cell>
        </row>
        <row r="1740">
          <cell r="B1740" t="str">
            <v>776445-00E/001667</v>
          </cell>
          <cell r="C1740" t="str">
            <v>776445-00E</v>
          </cell>
          <cell r="D1740" t="str">
            <v>OK</v>
          </cell>
          <cell r="E1740">
            <v>43272.304166666669</v>
          </cell>
        </row>
        <row r="1741">
          <cell r="B1741" t="str">
            <v>776445-00E/001705</v>
          </cell>
          <cell r="C1741" t="str">
            <v>776445-00E</v>
          </cell>
          <cell r="D1741" t="str">
            <v>OK</v>
          </cell>
          <cell r="E1741">
            <v>43278.902083333334</v>
          </cell>
        </row>
        <row r="1742">
          <cell r="B1742" t="str">
            <v>776445-00E/001706</v>
          </cell>
          <cell r="C1742" t="str">
            <v>776445-00E</v>
          </cell>
          <cell r="D1742" t="str">
            <v>OK</v>
          </cell>
          <cell r="E1742">
            <v>43278.943055555559</v>
          </cell>
        </row>
        <row r="1743">
          <cell r="B1743" t="str">
            <v>776445-00E/001710</v>
          </cell>
          <cell r="C1743" t="str">
            <v>776445-00E</v>
          </cell>
          <cell r="D1743" t="str">
            <v>OK</v>
          </cell>
          <cell r="E1743">
            <v>43279.486111111109</v>
          </cell>
        </row>
        <row r="1744">
          <cell r="B1744" t="str">
            <v>776445-00E/001713</v>
          </cell>
          <cell r="C1744" t="str">
            <v>776445-00E</v>
          </cell>
          <cell r="D1744" t="str">
            <v>OK</v>
          </cell>
          <cell r="E1744">
            <v>43279.393055555556</v>
          </cell>
        </row>
        <row r="1745">
          <cell r="B1745" t="str">
            <v>776445-00E/001711</v>
          </cell>
          <cell r="C1745" t="str">
            <v>776445-00E</v>
          </cell>
          <cell r="D1745" t="str">
            <v>OK</v>
          </cell>
          <cell r="E1745">
            <v>43279.667361111111</v>
          </cell>
        </row>
        <row r="1746">
          <cell r="B1746" t="str">
            <v>776445-00E/001714</v>
          </cell>
          <cell r="C1746" t="str">
            <v>776445-00E</v>
          </cell>
          <cell r="D1746" t="str">
            <v>OK</v>
          </cell>
          <cell r="E1746">
            <v>43279.695138888892</v>
          </cell>
        </row>
        <row r="1747">
          <cell r="B1747" t="str">
            <v>776445-00E/001703</v>
          </cell>
          <cell r="C1747" t="str">
            <v>776445-00E</v>
          </cell>
          <cell r="D1747" t="str">
            <v>OK</v>
          </cell>
          <cell r="E1747">
            <v>43279.075694444444</v>
          </cell>
        </row>
        <row r="1748">
          <cell r="B1748" t="str">
            <v>776445-00E/001697</v>
          </cell>
          <cell r="C1748" t="str">
            <v>776445-00E</v>
          </cell>
          <cell r="D1748" t="str">
            <v>OK</v>
          </cell>
          <cell r="E1748">
            <v>43279.337500000001</v>
          </cell>
        </row>
        <row r="1749">
          <cell r="B1749" t="str">
            <v>776445-00E/001697</v>
          </cell>
          <cell r="C1749" t="str">
            <v>776445-00E</v>
          </cell>
          <cell r="D1749" t="str">
            <v>OK</v>
          </cell>
          <cell r="E1749">
            <v>43279.337500000001</v>
          </cell>
        </row>
        <row r="1750">
          <cell r="B1750" t="str">
            <v>774100-00G/001701</v>
          </cell>
          <cell r="C1750" t="str">
            <v>774100-00G</v>
          </cell>
          <cell r="D1750" t="str">
            <v>OK</v>
          </cell>
          <cell r="E1750">
            <v>43278.432638888888</v>
          </cell>
        </row>
        <row r="1751">
          <cell r="B1751" t="str">
            <v>774100-00G/001702</v>
          </cell>
          <cell r="C1751" t="str">
            <v>774100-00G</v>
          </cell>
          <cell r="D1751" t="str">
            <v>OK</v>
          </cell>
          <cell r="E1751">
            <v>43281.084027777775</v>
          </cell>
        </row>
        <row r="1752">
          <cell r="B1752" t="str">
            <v>774100-00G/001721</v>
          </cell>
          <cell r="C1752" t="str">
            <v>774100-00G</v>
          </cell>
          <cell r="D1752" t="str">
            <v>OK</v>
          </cell>
          <cell r="E1752">
            <v>43280.799305555556</v>
          </cell>
        </row>
        <row r="1753">
          <cell r="B1753" t="str">
            <v>774100-00G/001719</v>
          </cell>
          <cell r="C1753" t="str">
            <v>774100-00G</v>
          </cell>
          <cell r="D1753" t="str">
            <v>OK</v>
          </cell>
          <cell r="E1753">
            <v>43280.320138888892</v>
          </cell>
        </row>
        <row r="1754">
          <cell r="B1754" t="str">
            <v>774100-00G/001720</v>
          </cell>
          <cell r="C1754" t="str">
            <v>774100-00G</v>
          </cell>
          <cell r="D1754" t="str">
            <v>OK</v>
          </cell>
          <cell r="E1754">
            <v>43280.587500000001</v>
          </cell>
        </row>
        <row r="1755">
          <cell r="B1755" t="str">
            <v>774100-00G/001717</v>
          </cell>
          <cell r="C1755" t="str">
            <v>774100-00G</v>
          </cell>
          <cell r="D1755" t="str">
            <v>OK</v>
          </cell>
          <cell r="E1755">
            <v>43280.132638888892</v>
          </cell>
        </row>
        <row r="1756">
          <cell r="B1756" t="str">
            <v>774100-00G/001718</v>
          </cell>
          <cell r="C1756" t="str">
            <v>774100-00G</v>
          </cell>
          <cell r="D1756" t="str">
            <v>OK</v>
          </cell>
          <cell r="E1756">
            <v>43280.375694444447</v>
          </cell>
        </row>
        <row r="1757">
          <cell r="B1757" t="str">
            <v>776445-00E/001704</v>
          </cell>
          <cell r="C1757" t="str">
            <v>776445-00E</v>
          </cell>
          <cell r="D1757" t="str">
            <v>OK</v>
          </cell>
          <cell r="E1757">
            <v>43279.134722222225</v>
          </cell>
        </row>
        <row r="1758">
          <cell r="B1758" t="str">
            <v>774100-00G/001726</v>
          </cell>
          <cell r="C1758" t="str">
            <v>774100-00G</v>
          </cell>
          <cell r="D1758" t="str">
            <v>OK</v>
          </cell>
          <cell r="E1758">
            <v>43283.027777777781</v>
          </cell>
        </row>
        <row r="1759">
          <cell r="B1759" t="str">
            <v>774100-00G/001726</v>
          </cell>
          <cell r="C1759" t="str">
            <v>774100-00G</v>
          </cell>
          <cell r="D1759" t="str">
            <v>OK</v>
          </cell>
          <cell r="E1759">
            <v>43283.027777777781</v>
          </cell>
        </row>
        <row r="1760">
          <cell r="B1760" t="str">
            <v>774100-00G/001726</v>
          </cell>
          <cell r="C1760" t="str">
            <v>774100-00G</v>
          </cell>
          <cell r="D1760" t="str">
            <v>OK</v>
          </cell>
          <cell r="E1760">
            <v>43283.027777777781</v>
          </cell>
        </row>
        <row r="1761">
          <cell r="B1761" t="str">
            <v>774100-00G/001726</v>
          </cell>
          <cell r="C1761" t="str">
            <v>774100-00G</v>
          </cell>
          <cell r="D1761" t="str">
            <v>OK</v>
          </cell>
          <cell r="E1761">
            <v>43283.027777777781</v>
          </cell>
        </row>
        <row r="1762">
          <cell r="B1762" t="str">
            <v>774100-00G/001725</v>
          </cell>
          <cell r="C1762" t="str">
            <v>774100-00G</v>
          </cell>
          <cell r="D1762" t="str">
            <v>OK</v>
          </cell>
          <cell r="E1762">
            <v>43283.121527777781</v>
          </cell>
        </row>
        <row r="1763">
          <cell r="B1763" t="str">
            <v>774100-00G/001727</v>
          </cell>
          <cell r="C1763" t="str">
            <v>774100-00G</v>
          </cell>
          <cell r="D1763" t="str">
            <v>OK</v>
          </cell>
          <cell r="E1763">
            <v>43283.335416666669</v>
          </cell>
        </row>
        <row r="1764">
          <cell r="B1764" t="str">
            <v>776445-00E/001716</v>
          </cell>
          <cell r="C1764" t="str">
            <v>776445-00E</v>
          </cell>
          <cell r="D1764" t="str">
            <v>OK</v>
          </cell>
          <cell r="E1764">
            <v>43279.723611111112</v>
          </cell>
        </row>
        <row r="1765">
          <cell r="B1765" t="str">
            <v>774100-00G/001728</v>
          </cell>
          <cell r="C1765" t="str">
            <v>774100-00G</v>
          </cell>
          <cell r="D1765" t="str">
            <v>OK</v>
          </cell>
          <cell r="E1765">
            <v>43283.679166666669</v>
          </cell>
        </row>
        <row r="1766">
          <cell r="B1766" t="str">
            <v>774100-00G/001722</v>
          </cell>
          <cell r="C1766" t="str">
            <v>774100-00G</v>
          </cell>
          <cell r="D1766" t="str">
            <v>OK</v>
          </cell>
          <cell r="E1766">
            <v>43283.413888888892</v>
          </cell>
        </row>
        <row r="1767">
          <cell r="B1767" t="str">
            <v>776445-00E/001732</v>
          </cell>
          <cell r="C1767" t="str">
            <v>776445-00E</v>
          </cell>
          <cell r="D1767" t="str">
            <v>OK</v>
          </cell>
          <cell r="E1767">
            <v>43284.326388888891</v>
          </cell>
        </row>
        <row r="1768">
          <cell r="B1768" t="str">
            <v>776445-00E/001715</v>
          </cell>
          <cell r="C1768" t="str">
            <v>776445-00E</v>
          </cell>
          <cell r="D1768" t="str">
            <v>OK</v>
          </cell>
          <cell r="E1768">
            <v>43279.977777777778</v>
          </cell>
        </row>
        <row r="1769">
          <cell r="B1769" t="str">
            <v>776445-00E/001712</v>
          </cell>
          <cell r="C1769" t="str">
            <v>776445-00E</v>
          </cell>
          <cell r="D1769" t="str">
            <v>OK</v>
          </cell>
          <cell r="E1769">
            <v>43280.058333333334</v>
          </cell>
        </row>
        <row r="1770">
          <cell r="B1770" t="str">
            <v>776445-00E/001736</v>
          </cell>
          <cell r="C1770" t="str">
            <v>776445-00E</v>
          </cell>
          <cell r="D1770" t="str">
            <v>OK</v>
          </cell>
          <cell r="E1770">
            <v>43284.636111111111</v>
          </cell>
        </row>
        <row r="1771">
          <cell r="B1771" t="str">
            <v>774100-00G/001724</v>
          </cell>
          <cell r="C1771" t="str">
            <v>774100-00G</v>
          </cell>
          <cell r="D1771" t="str">
            <v>OK</v>
          </cell>
          <cell r="E1771">
            <v>43282.955555555556</v>
          </cell>
        </row>
        <row r="1772">
          <cell r="B1772" t="str">
            <v>776445-00E/001734</v>
          </cell>
          <cell r="C1772" t="str">
            <v>776445-00E</v>
          </cell>
          <cell r="D1772" t="str">
            <v>OK</v>
          </cell>
          <cell r="E1772">
            <v>43284.695138888892</v>
          </cell>
        </row>
        <row r="1773">
          <cell r="B1773" t="str">
            <v>774100-00G/001708</v>
          </cell>
          <cell r="C1773" t="str">
            <v>774100-00G</v>
          </cell>
          <cell r="D1773" t="str">
            <v>OK</v>
          </cell>
          <cell r="E1773">
            <v>43284.407638888886</v>
          </cell>
        </row>
        <row r="1774">
          <cell r="B1774" t="str">
            <v>776445-00E/001739</v>
          </cell>
          <cell r="C1774" t="str">
            <v>776445-00E</v>
          </cell>
          <cell r="D1774" t="str">
            <v>OK</v>
          </cell>
          <cell r="E1774">
            <v>43284.974305555559</v>
          </cell>
        </row>
        <row r="1775">
          <cell r="B1775" t="str">
            <v>776445-00E/001741</v>
          </cell>
          <cell r="C1775" t="str">
            <v>776445-00E</v>
          </cell>
          <cell r="D1775" t="str">
            <v>OK</v>
          </cell>
          <cell r="E1775">
            <v>43284.969444444447</v>
          </cell>
        </row>
        <row r="1776">
          <cell r="B1776" t="str">
            <v>776445-00E/001735</v>
          </cell>
          <cell r="C1776" t="str">
            <v>776445-00E</v>
          </cell>
          <cell r="D1776" t="str">
            <v>OK</v>
          </cell>
          <cell r="E1776">
            <v>43284.538888888892</v>
          </cell>
        </row>
        <row r="1777">
          <cell r="B1777" t="str">
            <v>774100-00G/001707</v>
          </cell>
          <cell r="C1777" t="str">
            <v>774100-00G</v>
          </cell>
          <cell r="D1777" t="str">
            <v>OK</v>
          </cell>
          <cell r="E1777">
            <v>43284.34097222222</v>
          </cell>
        </row>
        <row r="1778">
          <cell r="B1778" t="str">
            <v>774100-00G/001723</v>
          </cell>
          <cell r="C1778" t="str">
            <v>774100-00G</v>
          </cell>
          <cell r="D1778" t="str">
            <v>OK</v>
          </cell>
          <cell r="E1778">
            <v>43284.093055555553</v>
          </cell>
        </row>
        <row r="1779">
          <cell r="B1779" t="str">
            <v>776445-00E/001693</v>
          </cell>
          <cell r="C1779" t="str">
            <v>776445-00E</v>
          </cell>
          <cell r="D1779" t="str">
            <v>OK</v>
          </cell>
          <cell r="E1779">
            <v>43277.347222222219</v>
          </cell>
        </row>
        <row r="1780">
          <cell r="B1780" t="str">
            <v>776445-00E/001740</v>
          </cell>
          <cell r="C1780" t="str">
            <v>776445-00E</v>
          </cell>
          <cell r="D1780" t="str">
            <v>OK</v>
          </cell>
          <cell r="E1780">
            <v>43285.042361111111</v>
          </cell>
        </row>
        <row r="1781">
          <cell r="B1781" t="str">
            <v>776445-00E/001738</v>
          </cell>
          <cell r="C1781" t="str">
            <v>776445-00E</v>
          </cell>
          <cell r="D1781" t="str">
            <v>OK</v>
          </cell>
          <cell r="E1781">
            <v>43284.82916666667</v>
          </cell>
        </row>
        <row r="1782">
          <cell r="B1782" t="str">
            <v>776445-00E/001749</v>
          </cell>
          <cell r="C1782" t="str">
            <v>776445-00E</v>
          </cell>
          <cell r="D1782" t="str">
            <v>OK</v>
          </cell>
          <cell r="E1782">
            <v>43285.738194444442</v>
          </cell>
        </row>
        <row r="1783">
          <cell r="B1783" t="str">
            <v>776445-00E/001747</v>
          </cell>
          <cell r="C1783" t="str">
            <v>776445-00E</v>
          </cell>
          <cell r="D1783" t="str">
            <v>OK</v>
          </cell>
          <cell r="E1783">
            <v>43285.510416666664</v>
          </cell>
        </row>
        <row r="1784">
          <cell r="B1784" t="str">
            <v>776445-00E/001744</v>
          </cell>
          <cell r="C1784" t="str">
            <v>776445-00E</v>
          </cell>
          <cell r="D1784" t="str">
            <v>OK</v>
          </cell>
          <cell r="E1784">
            <v>43285.359027777777</v>
          </cell>
        </row>
        <row r="1785">
          <cell r="B1785" t="str">
            <v>776445-00E/001749</v>
          </cell>
          <cell r="C1785" t="str">
            <v>776445-00E</v>
          </cell>
          <cell r="D1785" t="str">
            <v>OK</v>
          </cell>
          <cell r="E1785">
            <v>43285.738194444442</v>
          </cell>
        </row>
        <row r="1786">
          <cell r="B1786" t="str">
            <v>776445-00E/001746</v>
          </cell>
          <cell r="C1786" t="str">
            <v>776445-00E</v>
          </cell>
          <cell r="D1786" t="str">
            <v>OK</v>
          </cell>
          <cell r="E1786">
            <v>43285.42291666667</v>
          </cell>
        </row>
        <row r="1787">
          <cell r="B1787" t="str">
            <v>776445-00E/001743</v>
          </cell>
          <cell r="C1787" t="str">
            <v>776445-00E</v>
          </cell>
          <cell r="D1787" t="str">
            <v>OK</v>
          </cell>
          <cell r="E1787">
            <v>43285.301388888889</v>
          </cell>
        </row>
        <row r="1788">
          <cell r="B1788" t="str">
            <v>776445-00E/001731</v>
          </cell>
          <cell r="C1788" t="str">
            <v>776445-00E</v>
          </cell>
          <cell r="D1788" t="str">
            <v>OK</v>
          </cell>
          <cell r="E1788">
            <v>43285.052777777775</v>
          </cell>
        </row>
        <row r="1789">
          <cell r="B1789" t="str">
            <v>774100-00G/001729</v>
          </cell>
          <cell r="C1789" t="str">
            <v>774100-00G</v>
          </cell>
          <cell r="D1789" t="str">
            <v>OK</v>
          </cell>
          <cell r="E1789">
            <v>43283.802777777775</v>
          </cell>
        </row>
        <row r="1790">
          <cell r="B1790" t="str">
            <v>776445-00E/001743</v>
          </cell>
          <cell r="C1790" t="str">
            <v>776445-00E</v>
          </cell>
          <cell r="D1790" t="str">
            <v>OK</v>
          </cell>
          <cell r="E1790">
            <v>43285.301388888889</v>
          </cell>
        </row>
        <row r="1791">
          <cell r="B1791" t="str">
            <v>776445-00E/001737</v>
          </cell>
          <cell r="C1791" t="str">
            <v>776445-00E</v>
          </cell>
          <cell r="D1791" t="str">
            <v>OK</v>
          </cell>
          <cell r="E1791">
            <v>43284.740277777775</v>
          </cell>
        </row>
        <row r="1792">
          <cell r="B1792" t="str">
            <v>776445-00E/001745</v>
          </cell>
          <cell r="C1792" t="str">
            <v>776445-00E</v>
          </cell>
          <cell r="D1792" t="str">
            <v>OK</v>
          </cell>
          <cell r="E1792">
            <v>43285.699305555558</v>
          </cell>
        </row>
        <row r="1793">
          <cell r="B1793" t="str">
            <v>776445-00E/001742</v>
          </cell>
          <cell r="C1793" t="str">
            <v>776445-00E</v>
          </cell>
          <cell r="D1793" t="str">
            <v>OK</v>
          </cell>
          <cell r="E1793">
            <v>43285.823611111111</v>
          </cell>
        </row>
        <row r="1794">
          <cell r="B1794" t="str">
            <v>776445-00E/001757</v>
          </cell>
          <cell r="C1794" t="str">
            <v>776445-00E</v>
          </cell>
          <cell r="D1794" t="str">
            <v>OK</v>
          </cell>
          <cell r="E1794">
            <v>43286.45</v>
          </cell>
        </row>
        <row r="1795">
          <cell r="B1795" t="str">
            <v>776445-00E/001750</v>
          </cell>
          <cell r="C1795" t="str">
            <v>776445-00E</v>
          </cell>
          <cell r="D1795" t="str">
            <v>OK</v>
          </cell>
          <cell r="E1795">
            <v>43285.955555555556</v>
          </cell>
        </row>
        <row r="1796">
          <cell r="B1796" t="str">
            <v>776445-00E/001755</v>
          </cell>
          <cell r="C1796" t="str">
            <v>776445-00E</v>
          </cell>
          <cell r="D1796" t="str">
            <v>OK</v>
          </cell>
          <cell r="E1796">
            <v>43286.379861111112</v>
          </cell>
        </row>
        <row r="1797">
          <cell r="B1797" t="str">
            <v>776445-00E/001751</v>
          </cell>
          <cell r="C1797" t="str">
            <v>776445-00E</v>
          </cell>
          <cell r="D1797" t="str">
            <v>OK</v>
          </cell>
          <cell r="E1797">
            <v>43286.018750000003</v>
          </cell>
        </row>
        <row r="1798">
          <cell r="B1798" t="str">
            <v>776445-00E/001733</v>
          </cell>
          <cell r="C1798" t="str">
            <v>776445-00E</v>
          </cell>
          <cell r="D1798" t="str">
            <v>OK</v>
          </cell>
          <cell r="E1798">
            <v>43286.330555555556</v>
          </cell>
        </row>
        <row r="1799">
          <cell r="B1799" t="str">
            <v>776445-00E/001759</v>
          </cell>
          <cell r="C1799" t="str">
            <v>776445-00E</v>
          </cell>
          <cell r="D1799" t="str">
            <v>OK</v>
          </cell>
          <cell r="E1799">
            <v>43287.015277777777</v>
          </cell>
        </row>
        <row r="1800">
          <cell r="B1800" t="str">
            <v>776445-00E/001762</v>
          </cell>
          <cell r="C1800" t="str">
            <v>776445-00E</v>
          </cell>
          <cell r="D1800" t="str">
            <v>OK</v>
          </cell>
          <cell r="E1800">
            <v>43286.949305555558</v>
          </cell>
        </row>
        <row r="1801">
          <cell r="B1801" t="str">
            <v>776445-00E/001748</v>
          </cell>
          <cell r="C1801" t="str">
            <v>776445-00E</v>
          </cell>
          <cell r="D1801" t="str">
            <v>OK</v>
          </cell>
          <cell r="E1801">
            <v>43285.619444444441</v>
          </cell>
        </row>
        <row r="1802">
          <cell r="B1802" t="str">
            <v>776445-00E/001760</v>
          </cell>
          <cell r="C1802" t="str">
            <v>776445-00E</v>
          </cell>
          <cell r="D1802" t="str">
            <v>OK</v>
          </cell>
          <cell r="E1802">
            <v>43286.70208333333</v>
          </cell>
        </row>
        <row r="1803">
          <cell r="B1803" t="str">
            <v>776445-00E/001758</v>
          </cell>
          <cell r="C1803" t="str">
            <v>776445-00E</v>
          </cell>
          <cell r="D1803" t="str">
            <v>OK</v>
          </cell>
          <cell r="E1803">
            <v>43286.738194444442</v>
          </cell>
        </row>
        <row r="1804">
          <cell r="B1804" t="str">
            <v>776445-00E/001756</v>
          </cell>
          <cell r="C1804" t="str">
            <v>776445-00E</v>
          </cell>
          <cell r="D1804" t="str">
            <v>OK</v>
          </cell>
          <cell r="E1804">
            <v>43286.636111111111</v>
          </cell>
        </row>
        <row r="1805">
          <cell r="B1805" t="str">
            <v>776445-00E/001764</v>
          </cell>
          <cell r="C1805" t="str">
            <v>776445-00E</v>
          </cell>
          <cell r="D1805" t="str">
            <v>OK</v>
          </cell>
          <cell r="E1805">
            <v>43289.954861111109</v>
          </cell>
        </row>
        <row r="1806">
          <cell r="B1806" t="str">
            <v>776445-00E/001765</v>
          </cell>
          <cell r="C1806" t="str">
            <v>776445-00E</v>
          </cell>
          <cell r="D1806" t="str">
            <v>OK</v>
          </cell>
          <cell r="E1806">
            <v>43287.425694444442</v>
          </cell>
        </row>
        <row r="1807">
          <cell r="B1807" t="str">
            <v>776445-00E/001753</v>
          </cell>
          <cell r="C1807" t="str">
            <v>776445-00E</v>
          </cell>
          <cell r="D1807" t="str">
            <v>OK</v>
          </cell>
          <cell r="E1807">
            <v>43286.415972222225</v>
          </cell>
        </row>
        <row r="1808">
          <cell r="B1808" t="str">
            <v>776445-00E/001752</v>
          </cell>
          <cell r="C1808" t="str">
            <v>776445-00E</v>
          </cell>
          <cell r="D1808" t="str">
            <v>OK</v>
          </cell>
          <cell r="E1808">
            <v>43286.069444444445</v>
          </cell>
        </row>
        <row r="1809">
          <cell r="B1809" t="str">
            <v>776445-00E/001767</v>
          </cell>
          <cell r="C1809" t="str">
            <v>776445-00E</v>
          </cell>
          <cell r="D1809" t="str">
            <v>OK</v>
          </cell>
          <cell r="E1809">
            <v>43290.074999999997</v>
          </cell>
        </row>
        <row r="1810">
          <cell r="B1810" t="str">
            <v>776445-00E/001768</v>
          </cell>
          <cell r="C1810" t="str">
            <v>776445-00E</v>
          </cell>
          <cell r="D1810" t="str">
            <v>OK</v>
          </cell>
          <cell r="E1810">
            <v>43290.160416666666</v>
          </cell>
        </row>
        <row r="1811">
          <cell r="B1811" t="str">
            <v>776445-00E/001761</v>
          </cell>
          <cell r="C1811" t="str">
            <v>776445-00E</v>
          </cell>
          <cell r="D1811" t="str">
            <v>OK</v>
          </cell>
          <cell r="E1811">
            <v>43287.368055555555</v>
          </cell>
        </row>
        <row r="1812">
          <cell r="B1812" t="str">
            <v>776445-00E/001771</v>
          </cell>
          <cell r="C1812" t="str">
            <v>776445-00E</v>
          </cell>
          <cell r="D1812" t="str">
            <v>OK</v>
          </cell>
          <cell r="E1812">
            <v>43290.370138888888</v>
          </cell>
        </row>
        <row r="1813">
          <cell r="B1813" t="str">
            <v>776445-00E/001770</v>
          </cell>
          <cell r="C1813" t="str">
            <v>776445-00E</v>
          </cell>
          <cell r="D1813" t="str">
            <v>OK</v>
          </cell>
          <cell r="E1813">
            <v>43290.322916666664</v>
          </cell>
        </row>
        <row r="1814">
          <cell r="B1814" t="str">
            <v>776445-00E/001766</v>
          </cell>
          <cell r="C1814" t="str">
            <v>776445-00E</v>
          </cell>
          <cell r="D1814" t="str">
            <v>OK</v>
          </cell>
          <cell r="E1814">
            <v>43290.022222222222</v>
          </cell>
        </row>
        <row r="1815">
          <cell r="B1815" t="str">
            <v>776445-00E/001775</v>
          </cell>
          <cell r="C1815" t="str">
            <v>776445-00E</v>
          </cell>
          <cell r="D1815" t="str">
            <v>OK</v>
          </cell>
          <cell r="E1815">
            <v>43291.071527777778</v>
          </cell>
        </row>
        <row r="1816">
          <cell r="B1816" t="str">
            <v>776445-00E/001774</v>
          </cell>
          <cell r="C1816" t="str">
            <v>776445-00E</v>
          </cell>
          <cell r="D1816" t="str">
            <v>OK</v>
          </cell>
          <cell r="E1816">
            <v>43291.154861111114</v>
          </cell>
        </row>
        <row r="1817">
          <cell r="B1817" t="str">
            <v>776445-00E/001773</v>
          </cell>
          <cell r="C1817" t="str">
            <v>776445-00E</v>
          </cell>
          <cell r="D1817" t="str">
            <v>OK</v>
          </cell>
          <cell r="E1817">
            <v>43291.024305555555</v>
          </cell>
        </row>
        <row r="1818">
          <cell r="B1818" t="str">
            <v>776445-00E/001763</v>
          </cell>
          <cell r="C1818" t="str">
            <v>776445-00E</v>
          </cell>
          <cell r="D1818" t="str">
            <v>OK</v>
          </cell>
          <cell r="E1818">
            <v>43287.302777777775</v>
          </cell>
        </row>
        <row r="1819">
          <cell r="B1819" t="str">
            <v>776445-00E/001769</v>
          </cell>
          <cell r="C1819" t="str">
            <v>776445-00E</v>
          </cell>
          <cell r="D1819" t="str">
            <v>OK</v>
          </cell>
          <cell r="E1819">
            <v>43290.440972222219</v>
          </cell>
        </row>
        <row r="1820">
          <cell r="B1820" t="str">
            <v>776445-00E/001776</v>
          </cell>
          <cell r="C1820" t="str">
            <v>776445-00E</v>
          </cell>
          <cell r="D1820" t="str">
            <v>OK</v>
          </cell>
          <cell r="E1820">
            <v>43291.377083333333</v>
          </cell>
        </row>
        <row r="1821">
          <cell r="B1821" t="str">
            <v>776445-00E/001777</v>
          </cell>
          <cell r="C1821" t="str">
            <v>776445-00E</v>
          </cell>
          <cell r="D1821" t="str">
            <v>OK</v>
          </cell>
          <cell r="E1821">
            <v>43291.283333333333</v>
          </cell>
        </row>
        <row r="1822">
          <cell r="B1822" t="str">
            <v>776445-00E/001772</v>
          </cell>
          <cell r="C1822" t="str">
            <v>776445-00E</v>
          </cell>
          <cell r="D1822" t="str">
            <v>OK</v>
          </cell>
          <cell r="E1822">
            <v>43290.966666666667</v>
          </cell>
        </row>
        <row r="1823">
          <cell r="B1823" t="str">
            <v>776445-00E/001778</v>
          </cell>
          <cell r="C1823" t="str">
            <v>776445-00E</v>
          </cell>
          <cell r="D1823" t="str">
            <v>OK</v>
          </cell>
          <cell r="E1823">
            <v>43291.334722222222</v>
          </cell>
        </row>
        <row r="1824">
          <cell r="B1824" t="str">
            <v>774100-00G/001781</v>
          </cell>
          <cell r="C1824" t="str">
            <v>774100-00G</v>
          </cell>
          <cell r="D1824" t="str">
            <v>OK</v>
          </cell>
          <cell r="E1824">
            <v>43291.503472222219</v>
          </cell>
        </row>
        <row r="1825">
          <cell r="B1825" t="str">
            <v>776445-00E/001779</v>
          </cell>
          <cell r="C1825" t="str">
            <v>776445-00E</v>
          </cell>
          <cell r="D1825" t="str">
            <v>OK</v>
          </cell>
          <cell r="E1825">
            <v>43292.296527777777</v>
          </cell>
        </row>
        <row r="1826">
          <cell r="B1826" t="str">
            <v>776445-00E/001730</v>
          </cell>
          <cell r="C1826" t="str">
            <v>776445-00E</v>
          </cell>
          <cell r="D1826" t="str">
            <v>OK</v>
          </cell>
          <cell r="E1826">
            <v>43284.030555555553</v>
          </cell>
        </row>
        <row r="1827">
          <cell r="B1827" t="str">
            <v>776445-00E/001780</v>
          </cell>
          <cell r="C1827" t="str">
            <v>776445-00E</v>
          </cell>
          <cell r="D1827" t="str">
            <v>OK</v>
          </cell>
          <cell r="E1827">
            <v>43292.395138888889</v>
          </cell>
        </row>
        <row r="1828">
          <cell r="B1828" t="str">
            <v>776445-00E/001782</v>
          </cell>
          <cell r="C1828" t="str">
            <v>776445-00E</v>
          </cell>
          <cell r="D1828" t="str">
            <v>OK</v>
          </cell>
          <cell r="E1828">
            <v>43292.536805555559</v>
          </cell>
        </row>
        <row r="1829">
          <cell r="B1829" t="str">
            <v>776445-00E/001784</v>
          </cell>
          <cell r="C1829" t="str">
            <v>776445-00E</v>
          </cell>
          <cell r="D1829" t="str">
            <v>OK</v>
          </cell>
          <cell r="E1829">
            <v>43293.291666666664</v>
          </cell>
        </row>
        <row r="1830">
          <cell r="B1830" t="str">
            <v>776445-00E/001783</v>
          </cell>
          <cell r="C1830" t="str">
            <v>776445-00E</v>
          </cell>
          <cell r="D1830" t="str">
            <v>OK</v>
          </cell>
          <cell r="E1830">
            <v>43293.35</v>
          </cell>
        </row>
        <row r="1831">
          <cell r="B1831" t="str">
            <v>774100-00G/001786</v>
          </cell>
          <cell r="C1831" t="str">
            <v>774100-00G</v>
          </cell>
          <cell r="D1831" t="str">
            <v>OK</v>
          </cell>
          <cell r="E1831">
            <v>43293.409722222219</v>
          </cell>
        </row>
        <row r="1832">
          <cell r="B1832" t="str">
            <v>776445-00E/001788</v>
          </cell>
          <cell r="C1832" t="str">
            <v>776445-00E</v>
          </cell>
          <cell r="D1832" t="str">
            <v>OK</v>
          </cell>
          <cell r="E1832">
            <v>43293.88958333333</v>
          </cell>
        </row>
        <row r="1833">
          <cell r="B1833" t="str">
            <v>774100-00G/001787</v>
          </cell>
          <cell r="C1833" t="str">
            <v>774100-00G</v>
          </cell>
          <cell r="D1833" t="str">
            <v>OK</v>
          </cell>
          <cell r="E1833">
            <v>43293.554166666669</v>
          </cell>
        </row>
        <row r="1834">
          <cell r="B1834" t="str">
            <v>776445-00E/001790</v>
          </cell>
          <cell r="C1834" t="str">
            <v>776445-00E</v>
          </cell>
          <cell r="D1834" t="str">
            <v>OK</v>
          </cell>
          <cell r="E1834">
            <v>43293.955555555556</v>
          </cell>
        </row>
        <row r="1835">
          <cell r="B1835" t="str">
            <v>776445-00E/001789</v>
          </cell>
          <cell r="C1835" t="str">
            <v>776445-00E</v>
          </cell>
          <cell r="D1835" t="str">
            <v>OK</v>
          </cell>
          <cell r="E1835">
            <v>43294.010416666664</v>
          </cell>
        </row>
        <row r="1836">
          <cell r="B1836" t="str">
            <v>776445-00E/001792</v>
          </cell>
          <cell r="C1836" t="str">
            <v>776445-00E</v>
          </cell>
          <cell r="D1836" t="str">
            <v>OK</v>
          </cell>
          <cell r="E1836">
            <v>43294.296527777777</v>
          </cell>
        </row>
        <row r="1837">
          <cell r="B1837" t="str">
            <v>776445-00E/001793</v>
          </cell>
          <cell r="C1837" t="str">
            <v>776445-00E</v>
          </cell>
          <cell r="D1837" t="str">
            <v>OK</v>
          </cell>
          <cell r="E1837">
            <v>43294.532638888886</v>
          </cell>
        </row>
        <row r="1838">
          <cell r="B1838" t="str">
            <v>776445-00E/001785</v>
          </cell>
          <cell r="C1838" t="str">
            <v>776445-00E</v>
          </cell>
          <cell r="D1838" t="str">
            <v>OK</v>
          </cell>
          <cell r="E1838">
            <v>43294.415277777778</v>
          </cell>
        </row>
        <row r="1839">
          <cell r="B1839" t="str">
            <v>776445-00E/001336</v>
          </cell>
          <cell r="C1839" t="str">
            <v>776445-00E</v>
          </cell>
          <cell r="D1839" t="str">
            <v>OK</v>
          </cell>
          <cell r="E1839">
            <v>43195.677777777775</v>
          </cell>
        </row>
        <row r="1840">
          <cell r="B1840" t="str">
            <v>776445-00E/001794</v>
          </cell>
          <cell r="C1840" t="str">
            <v>776445-00E</v>
          </cell>
          <cell r="D1840" t="str">
            <v>OK</v>
          </cell>
          <cell r="E1840">
            <v>43298.504166666666</v>
          </cell>
        </row>
        <row r="1841">
          <cell r="B1841" t="str">
            <v>776445-00E/001799</v>
          </cell>
          <cell r="C1841" t="str">
            <v>776445-00E</v>
          </cell>
          <cell r="D1841" t="str">
            <v>OK</v>
          </cell>
          <cell r="E1841">
            <v>43298.73333333333</v>
          </cell>
        </row>
        <row r="1842">
          <cell r="B1842" t="str">
            <v>776445-00E/001795</v>
          </cell>
          <cell r="C1842" t="str">
            <v>776445-00E</v>
          </cell>
          <cell r="D1842" t="str">
            <v>OK</v>
          </cell>
          <cell r="E1842">
            <v>43298.42083333333</v>
          </cell>
        </row>
        <row r="1843">
          <cell r="B1843" t="str">
            <v>776445-00E/001791</v>
          </cell>
          <cell r="C1843" t="str">
            <v>776445-00E</v>
          </cell>
          <cell r="D1843" t="str">
            <v>OK</v>
          </cell>
          <cell r="E1843">
            <v>43294.367361111108</v>
          </cell>
        </row>
        <row r="1844">
          <cell r="B1844" t="str">
            <v>776445-00E/001802</v>
          </cell>
          <cell r="C1844" t="str">
            <v>776445-00E</v>
          </cell>
          <cell r="D1844" t="str">
            <v>OK</v>
          </cell>
          <cell r="E1844">
            <v>43298.961111111108</v>
          </cell>
        </row>
        <row r="1845">
          <cell r="B1845" t="str">
            <v>776445-00E/001805</v>
          </cell>
          <cell r="C1845" t="str">
            <v>776445-00E</v>
          </cell>
          <cell r="D1845" t="str">
            <v>OK</v>
          </cell>
          <cell r="E1845">
            <v>43299.060416666667</v>
          </cell>
        </row>
        <row r="1846">
          <cell r="B1846" t="str">
            <v>776445-00E/001800</v>
          </cell>
          <cell r="C1846" t="str">
            <v>776445-00E</v>
          </cell>
          <cell r="D1846" t="str">
            <v>OK</v>
          </cell>
          <cell r="E1846">
            <v>43298.824999999997</v>
          </cell>
        </row>
        <row r="1847">
          <cell r="B1847" t="str">
            <v>776445-00E/001798</v>
          </cell>
          <cell r="C1847" t="str">
            <v>776445-00E</v>
          </cell>
          <cell r="D1847" t="str">
            <v>OK</v>
          </cell>
          <cell r="E1847">
            <v>43298.685416666667</v>
          </cell>
        </row>
        <row r="1848">
          <cell r="B1848" t="str">
            <v>776445-00E/001801</v>
          </cell>
          <cell r="C1848" t="str">
            <v>776445-00E</v>
          </cell>
          <cell r="D1848" t="str">
            <v>OK</v>
          </cell>
          <cell r="E1848">
            <v>43298.951388888891</v>
          </cell>
        </row>
        <row r="1849">
          <cell r="B1849" t="str">
            <v>776445-00E/001803</v>
          </cell>
          <cell r="C1849" t="str">
            <v>776445-00E</v>
          </cell>
          <cell r="D1849" t="str">
            <v>OK</v>
          </cell>
          <cell r="E1849">
            <v>43299.017361111109</v>
          </cell>
        </row>
        <row r="1850">
          <cell r="B1850" t="str">
            <v>776445-00E/001804</v>
          </cell>
          <cell r="C1850" t="str">
            <v>776445-00E</v>
          </cell>
          <cell r="D1850" t="str">
            <v>OK</v>
          </cell>
          <cell r="E1850">
            <v>43299.040972222225</v>
          </cell>
        </row>
        <row r="1851">
          <cell r="B1851" t="str">
            <v>776445-00E/001807</v>
          </cell>
          <cell r="C1851" t="str">
            <v>776445-00E</v>
          </cell>
          <cell r="D1851" t="str">
            <v>OK</v>
          </cell>
          <cell r="E1851">
            <v>43299.29583333333</v>
          </cell>
        </row>
        <row r="1852">
          <cell r="B1852" t="str">
            <v>776445-00E/001809</v>
          </cell>
          <cell r="C1852" t="str">
            <v>776445-00E</v>
          </cell>
          <cell r="D1852" t="str">
            <v>OK</v>
          </cell>
          <cell r="E1852">
            <v>43299.383333333331</v>
          </cell>
        </row>
        <row r="1853">
          <cell r="B1853" t="str">
            <v>776445-00E/001808</v>
          </cell>
          <cell r="C1853" t="str">
            <v>776445-00E</v>
          </cell>
          <cell r="D1853" t="str">
            <v>OK</v>
          </cell>
          <cell r="E1853">
            <v>43299.356249999997</v>
          </cell>
        </row>
        <row r="1854">
          <cell r="B1854" t="str">
            <v>776445-00E/001812</v>
          </cell>
          <cell r="C1854" t="str">
            <v>776445-00E</v>
          </cell>
          <cell r="D1854" t="str">
            <v>OK</v>
          </cell>
          <cell r="E1854">
            <v>43299.627083333333</v>
          </cell>
        </row>
        <row r="1855">
          <cell r="B1855" t="str">
            <v>776445-00E/001796</v>
          </cell>
          <cell r="C1855" t="str">
            <v>776445-00E</v>
          </cell>
          <cell r="D1855" t="str">
            <v>OK</v>
          </cell>
          <cell r="E1855">
            <v>43298.630555555559</v>
          </cell>
        </row>
        <row r="1856">
          <cell r="B1856" t="str">
            <v>776445-00E/001822</v>
          </cell>
          <cell r="C1856" t="str">
            <v>776445-00E</v>
          </cell>
          <cell r="D1856" t="str">
            <v>OK</v>
          </cell>
          <cell r="E1856">
            <v>43300.079861111109</v>
          </cell>
        </row>
        <row r="1857">
          <cell r="B1857" t="str">
            <v>776445-00E/001814</v>
          </cell>
          <cell r="C1857" t="str">
            <v>776445-00E</v>
          </cell>
          <cell r="D1857" t="str">
            <v>OK</v>
          </cell>
          <cell r="E1857">
            <v>43299.702777777777</v>
          </cell>
        </row>
        <row r="1858">
          <cell r="B1858" t="str">
            <v>776445-00E/001797</v>
          </cell>
          <cell r="C1858" t="str">
            <v>776445-00E</v>
          </cell>
          <cell r="D1858" t="str">
            <v>OK</v>
          </cell>
          <cell r="E1858">
            <v>43298.665972222225</v>
          </cell>
        </row>
        <row r="1859">
          <cell r="B1859" t="str">
            <v>776445-00E/001818</v>
          </cell>
          <cell r="C1859" t="str">
            <v>776445-00E</v>
          </cell>
          <cell r="D1859" t="str">
            <v>OK</v>
          </cell>
          <cell r="E1859">
            <v>43299.831250000003</v>
          </cell>
        </row>
        <row r="1860">
          <cell r="B1860" t="str">
            <v>776445-00E/001821</v>
          </cell>
          <cell r="C1860" t="str">
            <v>776445-00E</v>
          </cell>
          <cell r="D1860" t="str">
            <v>OK</v>
          </cell>
          <cell r="E1860">
            <v>43300.034722222219</v>
          </cell>
        </row>
        <row r="1861">
          <cell r="B1861" t="str">
            <v>776445-00E/001816</v>
          </cell>
          <cell r="C1861" t="str">
            <v>776445-00E</v>
          </cell>
          <cell r="D1861" t="str">
            <v>OK</v>
          </cell>
          <cell r="E1861">
            <v>43299.829861111109</v>
          </cell>
        </row>
        <row r="1862">
          <cell r="B1862" t="str">
            <v>776445-00E/001824</v>
          </cell>
          <cell r="C1862" t="str">
            <v>776445-00E</v>
          </cell>
          <cell r="D1862" t="str">
            <v>OK</v>
          </cell>
          <cell r="E1862">
            <v>43300.161805555559</v>
          </cell>
        </row>
        <row r="1863">
          <cell r="B1863" t="str">
            <v>776445-00E/001827</v>
          </cell>
          <cell r="C1863" t="str">
            <v>776445-00E</v>
          </cell>
          <cell r="D1863" t="str">
            <v>OK</v>
          </cell>
          <cell r="E1863">
            <v>43300.402083333334</v>
          </cell>
        </row>
        <row r="1864">
          <cell r="B1864" t="str">
            <v>776445-00E/001826</v>
          </cell>
          <cell r="C1864" t="str">
            <v>776445-00E</v>
          </cell>
          <cell r="D1864" t="str">
            <v>OK</v>
          </cell>
          <cell r="E1864">
            <v>43300.301388888889</v>
          </cell>
        </row>
        <row r="1865">
          <cell r="B1865" t="str">
            <v>776445-00E/001826</v>
          </cell>
          <cell r="C1865" t="str">
            <v>776445-00E</v>
          </cell>
          <cell r="D1865" t="str">
            <v>OK</v>
          </cell>
          <cell r="E1865">
            <v>43300.301388888889</v>
          </cell>
        </row>
        <row r="1866">
          <cell r="B1866" t="str">
            <v>776445-00E/001819</v>
          </cell>
          <cell r="C1866" t="str">
            <v>776445-00E</v>
          </cell>
          <cell r="D1866" t="str">
            <v>OK</v>
          </cell>
          <cell r="E1866">
            <v>43299.968055555553</v>
          </cell>
        </row>
        <row r="1867">
          <cell r="B1867" t="str">
            <v>776445-00E/001823</v>
          </cell>
          <cell r="C1867" t="str">
            <v>776445-00E</v>
          </cell>
          <cell r="D1867" t="str">
            <v>OK</v>
          </cell>
          <cell r="E1867">
            <v>43300.084027777775</v>
          </cell>
        </row>
        <row r="1868">
          <cell r="B1868" t="str">
            <v>776445-00E/001813</v>
          </cell>
          <cell r="C1868" t="str">
            <v>776445-00E</v>
          </cell>
          <cell r="D1868" t="str">
            <v>OK</v>
          </cell>
          <cell r="E1868">
            <v>43299.631944444445</v>
          </cell>
        </row>
        <row r="1869">
          <cell r="B1869" t="str">
            <v>776445-00E/001828</v>
          </cell>
          <cell r="C1869" t="str">
            <v>776445-00E</v>
          </cell>
          <cell r="D1869" t="str">
            <v>OK</v>
          </cell>
          <cell r="E1869">
            <v>43300.419444444444</v>
          </cell>
        </row>
        <row r="1870">
          <cell r="B1870" t="str">
            <v>776445-00E/001833</v>
          </cell>
          <cell r="C1870" t="str">
            <v>776445-00E</v>
          </cell>
          <cell r="D1870" t="str">
            <v>OK</v>
          </cell>
          <cell r="E1870">
            <v>43300.70416666667</v>
          </cell>
        </row>
        <row r="1871">
          <cell r="B1871" t="str">
            <v>776445-00E/001829</v>
          </cell>
          <cell r="C1871" t="str">
            <v>776445-00E</v>
          </cell>
          <cell r="D1871" t="str">
            <v>OK</v>
          </cell>
          <cell r="E1871">
            <v>43300.544444444444</v>
          </cell>
        </row>
        <row r="1872">
          <cell r="B1872" t="str">
            <v>776445-00E/001815</v>
          </cell>
          <cell r="C1872" t="str">
            <v>776445-00E</v>
          </cell>
          <cell r="D1872" t="str">
            <v>OK</v>
          </cell>
          <cell r="E1872">
            <v>43299.708333333336</v>
          </cell>
        </row>
        <row r="1873">
          <cell r="B1873" t="str">
            <v>776445-00E/001838</v>
          </cell>
          <cell r="C1873" t="str">
            <v>776445-00E</v>
          </cell>
          <cell r="D1873" t="str">
            <v>OK</v>
          </cell>
          <cell r="E1873">
            <v>43300.972222222219</v>
          </cell>
        </row>
        <row r="1874">
          <cell r="B1874" t="str">
            <v>776445-00E/001831</v>
          </cell>
          <cell r="C1874" t="str">
            <v>776445-00E</v>
          </cell>
          <cell r="D1874" t="str">
            <v>OK</v>
          </cell>
          <cell r="E1874">
            <v>43300.622916666667</v>
          </cell>
        </row>
        <row r="1875">
          <cell r="B1875" t="str">
            <v>776445-00E/001830</v>
          </cell>
          <cell r="C1875" t="str">
            <v>776445-00E</v>
          </cell>
          <cell r="D1875" t="str">
            <v>OK</v>
          </cell>
          <cell r="E1875">
            <v>43300.527777777781</v>
          </cell>
        </row>
        <row r="1876">
          <cell r="B1876" t="str">
            <v>776445-00E/001810</v>
          </cell>
          <cell r="C1876" t="str">
            <v>776445-00E</v>
          </cell>
          <cell r="D1876" t="str">
            <v>OK</v>
          </cell>
          <cell r="E1876">
            <v>43299.402083333334</v>
          </cell>
        </row>
        <row r="1877">
          <cell r="B1877" t="str">
            <v>776445-00E/001832</v>
          </cell>
          <cell r="C1877" t="str">
            <v>776445-00E</v>
          </cell>
          <cell r="D1877" t="str">
            <v>OK</v>
          </cell>
          <cell r="E1877">
            <v>43300.622916666667</v>
          </cell>
        </row>
        <row r="1878">
          <cell r="B1878" t="str">
            <v>776445-00E/001839</v>
          </cell>
          <cell r="C1878" t="str">
            <v>776445-00E</v>
          </cell>
          <cell r="D1878" t="str">
            <v>OK</v>
          </cell>
          <cell r="E1878">
            <v>43301.122916666667</v>
          </cell>
        </row>
        <row r="1879">
          <cell r="B1879" t="str">
            <v>776445-00E/001837</v>
          </cell>
          <cell r="C1879" t="str">
            <v>776445-00E</v>
          </cell>
          <cell r="D1879" t="str">
            <v>OK</v>
          </cell>
          <cell r="E1879">
            <v>43301.042361111111</v>
          </cell>
        </row>
        <row r="1880">
          <cell r="B1880" t="str">
            <v>776445-00E/001834</v>
          </cell>
          <cell r="C1880" t="str">
            <v>776445-00E</v>
          </cell>
          <cell r="D1880" t="str">
            <v>OK</v>
          </cell>
          <cell r="E1880">
            <v>43300.71875</v>
          </cell>
        </row>
        <row r="1881">
          <cell r="B1881" t="str">
            <v>776445-00E/001836</v>
          </cell>
          <cell r="C1881" t="str">
            <v>776445-00E</v>
          </cell>
          <cell r="D1881" t="str">
            <v>OK</v>
          </cell>
          <cell r="E1881">
            <v>43300.807638888888</v>
          </cell>
        </row>
        <row r="1882">
          <cell r="B1882" t="str">
            <v>776445-00E/001835</v>
          </cell>
          <cell r="C1882" t="str">
            <v>776445-00E</v>
          </cell>
          <cell r="D1882" t="str">
            <v>OK</v>
          </cell>
          <cell r="E1882">
            <v>43300.807638888888</v>
          </cell>
        </row>
        <row r="1883">
          <cell r="B1883" t="str">
            <v>776445-00E/001811</v>
          </cell>
          <cell r="C1883" t="str">
            <v>776445-00E</v>
          </cell>
          <cell r="D1883" t="str">
            <v>OK</v>
          </cell>
          <cell r="E1883">
            <v>43299.447916666664</v>
          </cell>
        </row>
        <row r="1884">
          <cell r="B1884" t="str">
            <v>776445-00E/001825</v>
          </cell>
          <cell r="C1884" t="str">
            <v>776445-00E</v>
          </cell>
          <cell r="D1884" t="str">
            <v>OK</v>
          </cell>
          <cell r="E1884">
            <v>43300.336805555555</v>
          </cell>
        </row>
        <row r="1885">
          <cell r="B1885" t="str">
            <v>776445-00E/001806</v>
          </cell>
          <cell r="C1885" t="str">
            <v>776445-00E</v>
          </cell>
          <cell r="D1885" t="str">
            <v>OK</v>
          </cell>
          <cell r="E1885">
            <v>43299.132638888892</v>
          </cell>
        </row>
        <row r="1886">
          <cell r="B1886" t="str">
            <v>776445-00E/001841</v>
          </cell>
          <cell r="C1886" t="str">
            <v>776445-00E</v>
          </cell>
          <cell r="D1886" t="str">
            <v>OK</v>
          </cell>
          <cell r="E1886">
            <v>43301.347916666666</v>
          </cell>
        </row>
        <row r="1887">
          <cell r="B1887" t="str">
            <v>776445-00E/001840</v>
          </cell>
          <cell r="C1887" t="str">
            <v>776445-00E</v>
          </cell>
          <cell r="D1887" t="str">
            <v>OK</v>
          </cell>
          <cell r="E1887">
            <v>43301.297222222223</v>
          </cell>
        </row>
        <row r="1888">
          <cell r="B1888" t="str">
            <v>776445-00E/001844</v>
          </cell>
          <cell r="C1888" t="str">
            <v>776445-00E</v>
          </cell>
          <cell r="D1888" t="str">
            <v>OK</v>
          </cell>
          <cell r="E1888">
            <v>43301.556944444441</v>
          </cell>
        </row>
        <row r="1889">
          <cell r="B1889" t="str">
            <v>776445-00E/001843</v>
          </cell>
          <cell r="C1889" t="str">
            <v>776445-00E</v>
          </cell>
          <cell r="D1889" t="str">
            <v>OK</v>
          </cell>
          <cell r="E1889">
            <v>43301.480555555558</v>
          </cell>
        </row>
        <row r="1890">
          <cell r="B1890" t="str">
            <v>776445-00E/001848</v>
          </cell>
          <cell r="C1890" t="str">
            <v>776445-00E</v>
          </cell>
          <cell r="D1890" t="str">
            <v>OK</v>
          </cell>
          <cell r="E1890">
            <v>43301.728472222225</v>
          </cell>
        </row>
        <row r="1891">
          <cell r="B1891" t="str">
            <v>776445-00E/001847</v>
          </cell>
          <cell r="C1891" t="str">
            <v>776445-00E</v>
          </cell>
          <cell r="D1891" t="str">
            <v>OK</v>
          </cell>
          <cell r="E1891">
            <v>43301.694444444445</v>
          </cell>
        </row>
        <row r="1892">
          <cell r="B1892" t="str">
            <v>776445-00E/001820</v>
          </cell>
          <cell r="C1892" t="str">
            <v>776445-00E</v>
          </cell>
          <cell r="D1892" t="str">
            <v>OK</v>
          </cell>
          <cell r="E1892">
            <v>43300.02847222222</v>
          </cell>
        </row>
        <row r="1893">
          <cell r="B1893" t="str">
            <v>776445-00E/001842</v>
          </cell>
          <cell r="C1893" t="str">
            <v>776445-00E</v>
          </cell>
          <cell r="D1893" t="str">
            <v>OK</v>
          </cell>
          <cell r="E1893">
            <v>43301.412499999999</v>
          </cell>
        </row>
        <row r="1894">
          <cell r="B1894" t="str">
            <v>776445-00E/001846</v>
          </cell>
          <cell r="C1894" t="str">
            <v>776445-00E</v>
          </cell>
          <cell r="D1894" t="str">
            <v>OK</v>
          </cell>
          <cell r="E1894">
            <v>43301.622916666667</v>
          </cell>
        </row>
        <row r="1895">
          <cell r="B1895" t="str">
            <v>776445-00E/001845</v>
          </cell>
          <cell r="C1895" t="str">
            <v>776445-00E</v>
          </cell>
          <cell r="D1895" t="str">
            <v>OK</v>
          </cell>
          <cell r="E1895">
            <v>43301.617361111108</v>
          </cell>
        </row>
        <row r="1896">
          <cell r="B1896" t="str">
            <v>776445-00E/001850</v>
          </cell>
          <cell r="C1896" t="str">
            <v>776445-00E</v>
          </cell>
          <cell r="D1896" t="str">
            <v>OK</v>
          </cell>
          <cell r="E1896">
            <v>43301.801388888889</v>
          </cell>
        </row>
        <row r="1897">
          <cell r="B1897" t="str">
            <v>776445-00E/001852</v>
          </cell>
          <cell r="C1897" t="str">
            <v>776445-00E</v>
          </cell>
          <cell r="D1897" t="str">
            <v>OK</v>
          </cell>
          <cell r="E1897">
            <v>43301.953472222223</v>
          </cell>
        </row>
        <row r="1898">
          <cell r="B1898" t="str">
            <v>776445-00E/001849</v>
          </cell>
          <cell r="C1898" t="str">
            <v>776445-00E</v>
          </cell>
          <cell r="D1898" t="str">
            <v>OK</v>
          </cell>
          <cell r="E1898">
            <v>43301.787499999999</v>
          </cell>
        </row>
        <row r="1899">
          <cell r="B1899" t="str">
            <v>776445-00E/001851</v>
          </cell>
          <cell r="C1899" t="str">
            <v>776445-00E</v>
          </cell>
          <cell r="D1899" t="str">
            <v>OK</v>
          </cell>
          <cell r="E1899">
            <v>43302.331250000003</v>
          </cell>
        </row>
        <row r="1900">
          <cell r="B1900" t="str">
            <v>776445-00E/001854</v>
          </cell>
          <cell r="C1900" t="str">
            <v>776445-00E</v>
          </cell>
          <cell r="D1900" t="str">
            <v>OK</v>
          </cell>
          <cell r="E1900">
            <v>43302.385416666664</v>
          </cell>
        </row>
        <row r="1901">
          <cell r="B1901" t="str">
            <v>776445-00E/001853</v>
          </cell>
          <cell r="C1901" t="str">
            <v>776445-00E</v>
          </cell>
          <cell r="D1901" t="str">
            <v>OK</v>
          </cell>
          <cell r="E1901">
            <v>43302.294444444444</v>
          </cell>
        </row>
        <row r="1902">
          <cell r="B1902" t="str">
            <v>776445-00E/001754</v>
          </cell>
          <cell r="C1902" t="str">
            <v>776445-00E</v>
          </cell>
          <cell r="D1902" t="str">
            <v>OK</v>
          </cell>
          <cell r="E1902">
            <v>43301.683333333334</v>
          </cell>
        </row>
        <row r="1903">
          <cell r="B1903" t="str">
            <v>776445-00E/001860</v>
          </cell>
          <cell r="C1903" t="str">
            <v>776445-00E</v>
          </cell>
          <cell r="D1903" t="str">
            <v>OK</v>
          </cell>
          <cell r="E1903">
            <v>43303.45</v>
          </cell>
        </row>
        <row r="1904">
          <cell r="B1904" t="str">
            <v>776445-00E/001856</v>
          </cell>
          <cell r="C1904" t="str">
            <v>776445-00E</v>
          </cell>
          <cell r="D1904" t="str">
            <v>OK</v>
          </cell>
          <cell r="E1904">
            <v>43302.479861111111</v>
          </cell>
        </row>
        <row r="1905">
          <cell r="B1905" t="str">
            <v>776445-00E/001855</v>
          </cell>
          <cell r="C1905" t="str">
            <v>776445-00E</v>
          </cell>
          <cell r="D1905" t="str">
            <v>OK</v>
          </cell>
          <cell r="E1905">
            <v>43302.47152777778</v>
          </cell>
        </row>
        <row r="1906">
          <cell r="B1906" t="str">
            <v>776445-00E/001857</v>
          </cell>
          <cell r="C1906" t="str">
            <v>776445-00E</v>
          </cell>
          <cell r="D1906" t="str">
            <v>OK</v>
          </cell>
          <cell r="E1906">
            <v>43303.284722222219</v>
          </cell>
        </row>
        <row r="1907">
          <cell r="B1907" t="str">
            <v>776445-00E/001858</v>
          </cell>
          <cell r="C1907" t="str">
            <v>776445-00E</v>
          </cell>
          <cell r="D1907" t="str">
            <v>OK</v>
          </cell>
          <cell r="E1907">
            <v>43303.338888888888</v>
          </cell>
        </row>
        <row r="1908">
          <cell r="B1908" t="str">
            <v>776445-00E/001858</v>
          </cell>
          <cell r="C1908" t="str">
            <v>776445-00E</v>
          </cell>
          <cell r="D1908" t="str">
            <v>OK</v>
          </cell>
          <cell r="E1908">
            <v>43303.338888888888</v>
          </cell>
        </row>
        <row r="1909">
          <cell r="B1909" t="str">
            <v>776445-00E/001859</v>
          </cell>
          <cell r="C1909" t="str">
            <v>776445-00E</v>
          </cell>
          <cell r="D1909" t="str">
            <v>OK</v>
          </cell>
          <cell r="E1909">
            <v>43303.38958333333</v>
          </cell>
        </row>
        <row r="1910">
          <cell r="B1910" t="str">
            <v>776445-00E/001863</v>
          </cell>
          <cell r="C1910" t="str">
            <v>776445-00E</v>
          </cell>
          <cell r="D1910" t="str">
            <v>OK</v>
          </cell>
          <cell r="E1910">
            <v>43304.328472222223</v>
          </cell>
        </row>
        <row r="1911">
          <cell r="B1911" t="str">
            <v>776445-00E/001862</v>
          </cell>
          <cell r="C1911" t="str">
            <v>776445-00E</v>
          </cell>
          <cell r="D1911" t="str">
            <v>OK</v>
          </cell>
          <cell r="E1911">
            <v>43303.510416666664</v>
          </cell>
        </row>
        <row r="1912">
          <cell r="B1912" t="str">
            <v>776445-00E/001861</v>
          </cell>
          <cell r="C1912" t="str">
            <v>776445-00E</v>
          </cell>
          <cell r="D1912" t="str">
            <v>OK</v>
          </cell>
          <cell r="E1912">
            <v>43304.407638888886</v>
          </cell>
        </row>
        <row r="1913">
          <cell r="B1913" t="str">
            <v>776445-00E/001861</v>
          </cell>
          <cell r="C1913" t="str">
            <v>776445-00E</v>
          </cell>
          <cell r="D1913" t="str">
            <v>OK</v>
          </cell>
          <cell r="E1913">
            <v>43304.407638888886</v>
          </cell>
        </row>
        <row r="1914">
          <cell r="B1914" t="str">
            <v>776445-00E/001866</v>
          </cell>
          <cell r="C1914" t="str">
            <v>776445-00E</v>
          </cell>
          <cell r="D1914" t="str">
            <v>OK</v>
          </cell>
          <cell r="E1914">
            <v>43305.35833333333</v>
          </cell>
        </row>
        <row r="1915">
          <cell r="B1915" t="str">
            <v>776445-00E/001867</v>
          </cell>
          <cell r="C1915" t="str">
            <v>776445-00E</v>
          </cell>
          <cell r="D1915" t="str">
            <v>OK</v>
          </cell>
          <cell r="E1915">
            <v>43305.46597222222</v>
          </cell>
        </row>
        <row r="1916">
          <cell r="B1916" t="str">
            <v>776445-00E/001865</v>
          </cell>
          <cell r="C1916" t="str">
            <v>776445-00E</v>
          </cell>
          <cell r="D1916" t="str">
            <v>OK</v>
          </cell>
          <cell r="E1916">
            <v>43305.270138888889</v>
          </cell>
        </row>
        <row r="1917">
          <cell r="B1917" t="str">
            <v>776445-00E/001864</v>
          </cell>
          <cell r="C1917" t="str">
            <v>776445-00E</v>
          </cell>
          <cell r="D1917" t="str">
            <v>OK</v>
          </cell>
          <cell r="E1917">
            <v>43304.470138888886</v>
          </cell>
        </row>
        <row r="1918">
          <cell r="B1918" t="str">
            <v>776445-00E/001868</v>
          </cell>
          <cell r="C1918" t="str">
            <v>776445-00E</v>
          </cell>
          <cell r="D1918" t="str">
            <v>OK</v>
          </cell>
          <cell r="E1918">
            <v>43319.711111111108</v>
          </cell>
        </row>
        <row r="1919">
          <cell r="B1919" t="str">
            <v>776445-00E/001869</v>
          </cell>
          <cell r="C1919" t="str">
            <v>776445-00E</v>
          </cell>
          <cell r="D1919" t="str">
            <v>OK</v>
          </cell>
          <cell r="E1919">
            <v>43320.325694444444</v>
          </cell>
        </row>
        <row r="1920">
          <cell r="B1920" t="str">
            <v>776445-00E/001870</v>
          </cell>
          <cell r="C1920" t="str">
            <v>776445-00E</v>
          </cell>
          <cell r="D1920" t="str">
            <v>OK</v>
          </cell>
          <cell r="E1920">
            <v>43320.631249999999</v>
          </cell>
        </row>
        <row r="1921">
          <cell r="B1921" t="str">
            <v>776445-00E/001874</v>
          </cell>
          <cell r="C1921" t="str">
            <v>776445-00E</v>
          </cell>
          <cell r="D1921" t="str">
            <v>OK</v>
          </cell>
          <cell r="E1921">
            <v>43321.146527777775</v>
          </cell>
        </row>
        <row r="1922">
          <cell r="B1922" t="str">
            <v>776445-00E/001876</v>
          </cell>
          <cell r="C1922" t="str">
            <v>776445-00E</v>
          </cell>
          <cell r="D1922" t="str">
            <v>OK</v>
          </cell>
          <cell r="E1922">
            <v>43321.371527777781</v>
          </cell>
        </row>
        <row r="1923">
          <cell r="B1923" t="str">
            <v>776445-00E/001877</v>
          </cell>
          <cell r="C1923" t="str">
            <v>776445-00E</v>
          </cell>
          <cell r="D1923" t="str">
            <v>OK</v>
          </cell>
          <cell r="E1923">
            <v>43321.425000000003</v>
          </cell>
        </row>
        <row r="1924">
          <cell r="B1924" t="str">
            <v>776445-00E/001875</v>
          </cell>
          <cell r="C1924" t="str">
            <v>776445-00E</v>
          </cell>
          <cell r="D1924" t="str">
            <v>OK</v>
          </cell>
          <cell r="E1924">
            <v>43321.31527777778</v>
          </cell>
        </row>
        <row r="1925">
          <cell r="B1925" t="str">
            <v>776445-00E/001871</v>
          </cell>
          <cell r="C1925" t="str">
            <v>776445-00E</v>
          </cell>
          <cell r="D1925" t="str">
            <v>OK</v>
          </cell>
          <cell r="E1925">
            <v>43320.696527777778</v>
          </cell>
        </row>
        <row r="1926">
          <cell r="B1926" t="str">
            <v>774100-00G/001878</v>
          </cell>
          <cell r="C1926" t="str">
            <v>774100-00G</v>
          </cell>
          <cell r="D1926" t="str">
            <v>OK</v>
          </cell>
          <cell r="E1926">
            <v>43321.540972222225</v>
          </cell>
        </row>
        <row r="1927">
          <cell r="B1927" t="str">
            <v>774100-00G/001879</v>
          </cell>
          <cell r="C1927" t="str">
            <v>774100-00G</v>
          </cell>
          <cell r="D1927" t="str">
            <v>OK</v>
          </cell>
          <cell r="E1927">
            <v>43321.629166666666</v>
          </cell>
        </row>
        <row r="1928">
          <cell r="B1928" t="str">
            <v>776445-00E/001882</v>
          </cell>
          <cell r="C1928" t="str">
            <v>776445-00E</v>
          </cell>
          <cell r="D1928" t="str">
            <v>OK</v>
          </cell>
          <cell r="E1928">
            <v>43321.824305555558</v>
          </cell>
        </row>
        <row r="1929">
          <cell r="B1929" t="str">
            <v>776445-00E/001886</v>
          </cell>
          <cell r="C1929" t="str">
            <v>776445-00E</v>
          </cell>
          <cell r="D1929" t="str">
            <v>OK</v>
          </cell>
          <cell r="E1929">
            <v>43322.21875</v>
          </cell>
        </row>
        <row r="1930">
          <cell r="B1930" t="str">
            <v>776445-00E/001886</v>
          </cell>
          <cell r="C1930" t="str">
            <v>776445-00E</v>
          </cell>
          <cell r="D1930" t="str">
            <v>OK</v>
          </cell>
          <cell r="E1930">
            <v>43322.21875</v>
          </cell>
        </row>
        <row r="1931">
          <cell r="B1931" t="str">
            <v>776445-00E/001880</v>
          </cell>
          <cell r="C1931" t="str">
            <v>776445-00E</v>
          </cell>
          <cell r="D1931" t="str">
            <v>OK</v>
          </cell>
          <cell r="E1931">
            <v>43321.704861111109</v>
          </cell>
        </row>
        <row r="1932">
          <cell r="B1932" t="str">
            <v>776445-00E/001884</v>
          </cell>
          <cell r="C1932" t="str">
            <v>776445-00E</v>
          </cell>
          <cell r="D1932" t="str">
            <v>OK</v>
          </cell>
          <cell r="E1932">
            <v>43322.044444444444</v>
          </cell>
        </row>
        <row r="1933">
          <cell r="B1933" t="str">
            <v>776445-00E/001887</v>
          </cell>
          <cell r="C1933" t="str">
            <v>776445-00E</v>
          </cell>
          <cell r="D1933" t="str">
            <v>OK</v>
          </cell>
          <cell r="E1933">
            <v>43322.354166666664</v>
          </cell>
        </row>
        <row r="1934">
          <cell r="B1934" t="str">
            <v>776445-00E/001890</v>
          </cell>
          <cell r="C1934" t="str">
            <v>776445-00E</v>
          </cell>
          <cell r="D1934" t="str">
            <v>OK</v>
          </cell>
          <cell r="E1934">
            <v>43322.638888888891</v>
          </cell>
        </row>
        <row r="1935">
          <cell r="B1935" t="str">
            <v>776445-00E/001881</v>
          </cell>
          <cell r="C1935" t="str">
            <v>776445-00E</v>
          </cell>
          <cell r="D1935" t="str">
            <v>OK</v>
          </cell>
          <cell r="E1935">
            <v>43321.752083333333</v>
          </cell>
        </row>
        <row r="1936">
          <cell r="B1936" t="str">
            <v>774100-00G/001895</v>
          </cell>
          <cell r="C1936" t="str">
            <v>774100-00G</v>
          </cell>
          <cell r="D1936" t="str">
            <v>OK</v>
          </cell>
          <cell r="E1936">
            <v>43325.326388888891</v>
          </cell>
        </row>
        <row r="1937">
          <cell r="B1937" t="str">
            <v>776445-00E/001885</v>
          </cell>
          <cell r="C1937" t="str">
            <v>776445-00E</v>
          </cell>
          <cell r="D1937" t="str">
            <v>OK</v>
          </cell>
          <cell r="E1937">
            <v>43322.100694444445</v>
          </cell>
        </row>
        <row r="1938">
          <cell r="B1938" t="str">
            <v>774100-00G/001892</v>
          </cell>
          <cell r="C1938" t="str">
            <v>774100-00G</v>
          </cell>
          <cell r="D1938" t="str">
            <v>OK</v>
          </cell>
          <cell r="E1938">
            <v>43322.751388888886</v>
          </cell>
        </row>
        <row r="1939">
          <cell r="B1939" t="str">
            <v>776445-00E/001889</v>
          </cell>
          <cell r="C1939" t="str">
            <v>776445-00E</v>
          </cell>
          <cell r="D1939" t="str">
            <v>OK</v>
          </cell>
          <cell r="E1939">
            <v>43322.517361111109</v>
          </cell>
        </row>
        <row r="1940">
          <cell r="B1940" t="str">
            <v>776445-00E/001888</v>
          </cell>
          <cell r="C1940" t="str">
            <v>776445-00E</v>
          </cell>
          <cell r="D1940" t="str">
            <v>OK</v>
          </cell>
          <cell r="E1940">
            <v>43322.436805555553</v>
          </cell>
        </row>
        <row r="1941">
          <cell r="B1941" t="str">
            <v>774100-00G/001900</v>
          </cell>
          <cell r="C1941" t="str">
            <v>774100-00G</v>
          </cell>
          <cell r="D1941" t="str">
            <v>OK</v>
          </cell>
          <cell r="E1941">
            <v>43325.704861111109</v>
          </cell>
        </row>
        <row r="1942">
          <cell r="B1942" t="str">
            <v>774100-00G/001891</v>
          </cell>
          <cell r="C1942" t="str">
            <v>774100-00G</v>
          </cell>
          <cell r="D1942" t="str">
            <v>OK</v>
          </cell>
          <cell r="E1942">
            <v>43322.705555555556</v>
          </cell>
        </row>
        <row r="1943">
          <cell r="B1943" t="str">
            <v>774100-00G/001897</v>
          </cell>
          <cell r="C1943" t="str">
            <v>774100-00G</v>
          </cell>
          <cell r="D1943" t="str">
            <v>OK</v>
          </cell>
          <cell r="E1943">
            <v>43325.4375</v>
          </cell>
        </row>
        <row r="1944">
          <cell r="B1944" t="str">
            <v>774100-00G/001894</v>
          </cell>
          <cell r="C1944" t="str">
            <v>774100-00G</v>
          </cell>
          <cell r="D1944" t="str">
            <v>OK</v>
          </cell>
          <cell r="E1944">
            <v>43324.995833333334</v>
          </cell>
        </row>
        <row r="1945">
          <cell r="B1945" t="str">
            <v>774100-00G/001894</v>
          </cell>
          <cell r="C1945" t="str">
            <v>774100-00G</v>
          </cell>
          <cell r="D1945" t="str">
            <v>OK</v>
          </cell>
          <cell r="E1945">
            <v>43324.995833333334</v>
          </cell>
        </row>
        <row r="1946">
          <cell r="B1946" t="str">
            <v>774100-00G/001902</v>
          </cell>
          <cell r="C1946" t="str">
            <v>774100-00G</v>
          </cell>
          <cell r="D1946" t="str">
            <v>OK</v>
          </cell>
          <cell r="E1946">
            <v>43326.138888888891</v>
          </cell>
        </row>
        <row r="1947">
          <cell r="B1947" t="str">
            <v>774100-00G/001903</v>
          </cell>
          <cell r="C1947" t="str">
            <v>774100-00G</v>
          </cell>
          <cell r="D1947" t="str">
            <v>OK</v>
          </cell>
          <cell r="E1947">
            <v>43326.716666666667</v>
          </cell>
        </row>
        <row r="1948">
          <cell r="B1948" t="str">
            <v>776445-00E/001905</v>
          </cell>
          <cell r="C1948" t="str">
            <v>776445-00E</v>
          </cell>
          <cell r="D1948" t="str">
            <v>OK</v>
          </cell>
          <cell r="E1948">
            <v>43327.025694444441</v>
          </cell>
        </row>
        <row r="1949">
          <cell r="B1949" t="str">
            <v>774100-00G/001901</v>
          </cell>
          <cell r="C1949" t="str">
            <v>774100-00G</v>
          </cell>
          <cell r="D1949" t="str">
            <v>OK</v>
          </cell>
          <cell r="E1949">
            <v>43326.165277777778</v>
          </cell>
        </row>
        <row r="1950">
          <cell r="B1950" t="str">
            <v>774100-00G/001899</v>
          </cell>
          <cell r="C1950" t="str">
            <v>774100-00G</v>
          </cell>
          <cell r="D1950" t="str">
            <v>OK</v>
          </cell>
          <cell r="E1950">
            <v>43325.750694444447</v>
          </cell>
        </row>
        <row r="1951">
          <cell r="B1951" t="str">
            <v>774100-00G/001893</v>
          </cell>
          <cell r="C1951" t="str">
            <v>774100-00G</v>
          </cell>
          <cell r="D1951" t="str">
            <v>OK</v>
          </cell>
          <cell r="E1951">
            <v>43322.835416666669</v>
          </cell>
        </row>
        <row r="1952">
          <cell r="B1952" t="str">
            <v>774100-00G/001896</v>
          </cell>
          <cell r="C1952" t="str">
            <v>774100-00G</v>
          </cell>
          <cell r="D1952" t="str">
            <v>OK</v>
          </cell>
          <cell r="E1952">
            <v>43325.374305555553</v>
          </cell>
        </row>
        <row r="1953">
          <cell r="B1953" t="str">
            <v>776445-00E/001906</v>
          </cell>
          <cell r="C1953" t="str">
            <v>776445-00E</v>
          </cell>
          <cell r="D1953" t="str">
            <v>OK</v>
          </cell>
          <cell r="E1953">
            <v>43326.966666666667</v>
          </cell>
        </row>
        <row r="1954">
          <cell r="B1954" t="str">
            <v>776445-00E/001907</v>
          </cell>
          <cell r="C1954" t="str">
            <v>776445-00E</v>
          </cell>
          <cell r="D1954" t="str">
            <v>OK</v>
          </cell>
          <cell r="E1954">
            <v>43327.817361111112</v>
          </cell>
        </row>
        <row r="1955">
          <cell r="B1955" t="str">
            <v>776445-00E/001908</v>
          </cell>
          <cell r="C1955" t="str">
            <v>776445-00E</v>
          </cell>
          <cell r="D1955" t="str">
            <v>OK</v>
          </cell>
          <cell r="E1955">
            <v>43327.831944444442</v>
          </cell>
        </row>
        <row r="1956">
          <cell r="B1956" t="str">
            <v>776445-00E/001910</v>
          </cell>
          <cell r="C1956" t="str">
            <v>776445-00E</v>
          </cell>
          <cell r="D1956" t="str">
            <v>OK</v>
          </cell>
          <cell r="E1956">
            <v>43328.126388888886</v>
          </cell>
        </row>
        <row r="1957">
          <cell r="B1957" t="str">
            <v>776445-00E/001914</v>
          </cell>
          <cell r="C1957" t="str">
            <v>776445-00E</v>
          </cell>
          <cell r="D1957" t="str">
            <v>OK</v>
          </cell>
          <cell r="E1957">
            <v>43328.715277777781</v>
          </cell>
        </row>
        <row r="1958">
          <cell r="B1958" t="str">
            <v>776445-00E/001915</v>
          </cell>
          <cell r="C1958" t="str">
            <v>776445-00E</v>
          </cell>
          <cell r="D1958" t="str">
            <v>OK</v>
          </cell>
          <cell r="E1958">
            <v>43328.638888888891</v>
          </cell>
        </row>
        <row r="1959">
          <cell r="B1959" t="str">
            <v>774100-00G/001904</v>
          </cell>
          <cell r="C1959" t="str">
            <v>774100-00G</v>
          </cell>
          <cell r="D1959" t="str">
            <v>OK</v>
          </cell>
          <cell r="E1959">
            <v>43326.643055555556</v>
          </cell>
        </row>
        <row r="1960">
          <cell r="B1960" t="str">
            <v>774100-00G/001912</v>
          </cell>
          <cell r="C1960" t="str">
            <v>774100-00G</v>
          </cell>
          <cell r="D1960" t="str">
            <v>OK</v>
          </cell>
          <cell r="E1960">
            <v>43328.375</v>
          </cell>
        </row>
        <row r="1961">
          <cell r="B1961" t="str">
            <v>774100-00G/001913</v>
          </cell>
          <cell r="C1961" t="str">
            <v>774100-00G</v>
          </cell>
          <cell r="D1961" t="str">
            <v>OK</v>
          </cell>
          <cell r="E1961">
            <v>43328.326388888891</v>
          </cell>
        </row>
        <row r="1962">
          <cell r="B1962" t="str">
            <v>774100-00G/001898</v>
          </cell>
          <cell r="C1962" t="str">
            <v>774100-00G</v>
          </cell>
          <cell r="D1962" t="str">
            <v>OK</v>
          </cell>
          <cell r="E1962">
            <v>43325.53125</v>
          </cell>
        </row>
        <row r="1963">
          <cell r="B1963" t="str">
            <v>776445-00E/001920</v>
          </cell>
          <cell r="C1963" t="str">
            <v>776445-00E</v>
          </cell>
          <cell r="D1963" t="str">
            <v>OK</v>
          </cell>
          <cell r="E1963">
            <v>43329.645138888889</v>
          </cell>
        </row>
        <row r="1964">
          <cell r="B1964" t="str">
            <v>774100-00G/001924</v>
          </cell>
          <cell r="C1964" t="str">
            <v>774100-00G</v>
          </cell>
          <cell r="D1964" t="str">
            <v>OK</v>
          </cell>
          <cell r="E1964">
            <v>43332.359027777777</v>
          </cell>
        </row>
        <row r="1965">
          <cell r="B1965" t="str">
            <v>774100-00G/001927</v>
          </cell>
          <cell r="C1965" t="str">
            <v>774100-00G</v>
          </cell>
          <cell r="D1965" t="str">
            <v>OK</v>
          </cell>
          <cell r="E1965">
            <v>43332.638194444444</v>
          </cell>
        </row>
        <row r="1966">
          <cell r="B1966" t="str">
            <v>774100-00G/001925</v>
          </cell>
          <cell r="C1966" t="str">
            <v>774100-00G</v>
          </cell>
          <cell r="D1966" t="str">
            <v>OK</v>
          </cell>
          <cell r="E1966">
            <v>43332.286111111112</v>
          </cell>
        </row>
        <row r="1967">
          <cell r="B1967" t="str">
            <v>776445-00E/001922</v>
          </cell>
          <cell r="C1967" t="str">
            <v>776445-00E</v>
          </cell>
          <cell r="D1967" t="str">
            <v>OK</v>
          </cell>
          <cell r="E1967">
            <v>43332.036805555559</v>
          </cell>
        </row>
        <row r="1968">
          <cell r="B1968" t="str">
            <v>774100-00G/001923</v>
          </cell>
          <cell r="C1968" t="str">
            <v>774100-00G</v>
          </cell>
          <cell r="D1968" t="str">
            <v>OK</v>
          </cell>
          <cell r="E1968">
            <v>43331.99722222222</v>
          </cell>
        </row>
        <row r="1969">
          <cell r="B1969" t="str">
            <v>774100-00G/001926</v>
          </cell>
          <cell r="C1969" t="str">
            <v>774100-00G</v>
          </cell>
          <cell r="D1969" t="str">
            <v>OK</v>
          </cell>
          <cell r="E1969">
            <v>43332.637499999997</v>
          </cell>
        </row>
        <row r="1970">
          <cell r="B1970" t="str">
            <v>774100-00G/001931</v>
          </cell>
          <cell r="C1970" t="str">
            <v>774100-00G</v>
          </cell>
          <cell r="D1970" t="str">
            <v>OK</v>
          </cell>
          <cell r="E1970">
            <v>43333.318055555559</v>
          </cell>
        </row>
        <row r="1971">
          <cell r="B1971" t="str">
            <v>774100-00G/001930</v>
          </cell>
          <cell r="C1971" t="str">
            <v>774100-00G</v>
          </cell>
          <cell r="D1971" t="str">
            <v>OK</v>
          </cell>
          <cell r="E1971">
            <v>43333.033333333333</v>
          </cell>
        </row>
        <row r="1972">
          <cell r="B1972" t="str">
            <v>774100-00G/001939</v>
          </cell>
          <cell r="C1972" t="str">
            <v>774100-00G</v>
          </cell>
          <cell r="D1972" t="str">
            <v>OK</v>
          </cell>
          <cell r="E1972">
            <v>43333.95416666667</v>
          </cell>
        </row>
        <row r="1973">
          <cell r="B1973" t="str">
            <v>774100-00G/001935</v>
          </cell>
          <cell r="C1973" t="str">
            <v>774100-00G</v>
          </cell>
          <cell r="D1973" t="str">
            <v>OK</v>
          </cell>
          <cell r="E1973">
            <v>43333.631249999999</v>
          </cell>
        </row>
        <row r="1974">
          <cell r="B1974" t="str">
            <v>774100-00G/001936</v>
          </cell>
          <cell r="C1974" t="str">
            <v>774100-00G</v>
          </cell>
          <cell r="D1974" t="str">
            <v>OK</v>
          </cell>
          <cell r="E1974">
            <v>43333.724999999999</v>
          </cell>
        </row>
        <row r="1975">
          <cell r="B1975" t="str">
            <v>774100-00G/001934</v>
          </cell>
          <cell r="C1975" t="str">
            <v>774100-00G</v>
          </cell>
          <cell r="D1975" t="str">
            <v>OK</v>
          </cell>
          <cell r="E1975">
            <v>43333.630555555559</v>
          </cell>
        </row>
        <row r="1976">
          <cell r="B1976" t="str">
            <v>774100-00G/001937</v>
          </cell>
          <cell r="C1976" t="str">
            <v>774100-00G</v>
          </cell>
          <cell r="D1976" t="str">
            <v>OK</v>
          </cell>
          <cell r="E1976">
            <v>43334.367361111108</v>
          </cell>
        </row>
        <row r="1977">
          <cell r="B1977" t="str">
            <v>774100-00G/001943</v>
          </cell>
          <cell r="C1977" t="str">
            <v>774100-00G</v>
          </cell>
          <cell r="D1977" t="str">
            <v>OK</v>
          </cell>
          <cell r="E1977">
            <v>43334.419444444444</v>
          </cell>
        </row>
        <row r="1978">
          <cell r="B1978" t="str">
            <v>774100-00G/001932</v>
          </cell>
          <cell r="C1978" t="str">
            <v>774100-00G</v>
          </cell>
          <cell r="D1978" t="str">
            <v>OK</v>
          </cell>
          <cell r="E1978">
            <v>43333.439583333333</v>
          </cell>
        </row>
        <row r="1979">
          <cell r="B1979" t="str">
            <v>774100-00G/001929</v>
          </cell>
          <cell r="C1979" t="str">
            <v>774100-00G</v>
          </cell>
          <cell r="D1979" t="str">
            <v>OK</v>
          </cell>
          <cell r="E1979">
            <v>43333.53125</v>
          </cell>
        </row>
        <row r="1980">
          <cell r="B1980" t="str">
            <v>774100-00G/001944</v>
          </cell>
          <cell r="C1980" t="str">
            <v>774100-00G</v>
          </cell>
          <cell r="D1980" t="str">
            <v>OK</v>
          </cell>
          <cell r="E1980">
            <v>43334.711805555555</v>
          </cell>
        </row>
        <row r="1981">
          <cell r="B1981" t="str">
            <v>774100-00G/001940</v>
          </cell>
          <cell r="C1981" t="str">
            <v>774100-00G</v>
          </cell>
          <cell r="D1981" t="str">
            <v>OK</v>
          </cell>
          <cell r="E1981">
            <v>43334.011111111111</v>
          </cell>
        </row>
        <row r="1982">
          <cell r="B1982" t="str">
            <v>774100-00G/001942</v>
          </cell>
          <cell r="C1982" t="str">
            <v>774100-00G</v>
          </cell>
          <cell r="D1982" t="str">
            <v>OK</v>
          </cell>
          <cell r="E1982">
            <v>43334.132638888892</v>
          </cell>
        </row>
        <row r="1983">
          <cell r="B1983" t="str">
            <v>774100-00G/001938</v>
          </cell>
          <cell r="C1983" t="str">
            <v>774100-00G</v>
          </cell>
          <cell r="D1983" t="str">
            <v>OK</v>
          </cell>
          <cell r="E1983">
            <v>43334.317361111112</v>
          </cell>
        </row>
        <row r="1984">
          <cell r="B1984" t="str">
            <v>776445-00E/001949</v>
          </cell>
          <cell r="C1984" t="str">
            <v>776445-00E</v>
          </cell>
          <cell r="D1984" t="str">
            <v>OK</v>
          </cell>
          <cell r="E1984">
            <v>43335.959027777775</v>
          </cell>
        </row>
        <row r="1985">
          <cell r="B1985" t="str">
            <v>774100-00G/001933</v>
          </cell>
          <cell r="C1985" t="str">
            <v>774100-00G</v>
          </cell>
          <cell r="D1985" t="str">
            <v>OK</v>
          </cell>
          <cell r="E1985">
            <v>43333.384027777778</v>
          </cell>
        </row>
        <row r="1986">
          <cell r="B1986" t="str">
            <v>776445-00E/001917</v>
          </cell>
          <cell r="C1986" t="str">
            <v>776445-00E</v>
          </cell>
          <cell r="D1986" t="str">
            <v>OK</v>
          </cell>
          <cell r="E1986">
            <v>43328.972222222219</v>
          </cell>
        </row>
        <row r="1987">
          <cell r="B1987" t="str">
            <v>776445-00E/001919</v>
          </cell>
          <cell r="C1987" t="str">
            <v>776445-00E</v>
          </cell>
          <cell r="D1987" t="str">
            <v>OK</v>
          </cell>
          <cell r="E1987">
            <v>43329.330555555556</v>
          </cell>
        </row>
        <row r="1988">
          <cell r="B1988" t="str">
            <v>776445-00E/001916</v>
          </cell>
          <cell r="C1988" t="str">
            <v>776445-00E</v>
          </cell>
          <cell r="D1988" t="str">
            <v>OK</v>
          </cell>
          <cell r="E1988">
            <v>43329.022916666669</v>
          </cell>
        </row>
        <row r="1989">
          <cell r="B1989" t="str">
            <v>776445-00E/001911</v>
          </cell>
          <cell r="C1989" t="str">
            <v>776445-00E</v>
          </cell>
          <cell r="D1989" t="str">
            <v>OK</v>
          </cell>
          <cell r="E1989">
            <v>43328</v>
          </cell>
        </row>
        <row r="1990">
          <cell r="B1990" t="str">
            <v>776445-00E/001909</v>
          </cell>
          <cell r="C1990" t="str">
            <v>776445-00E</v>
          </cell>
          <cell r="D1990" t="str">
            <v>OK</v>
          </cell>
          <cell r="E1990">
            <v>43329.163888888892</v>
          </cell>
        </row>
        <row r="1991">
          <cell r="B1991" t="str">
            <v>776445-00E/001873</v>
          </cell>
          <cell r="C1991" t="str">
            <v>776445-00E</v>
          </cell>
          <cell r="D1991" t="str">
            <v>OK</v>
          </cell>
          <cell r="E1991">
            <v>43320.975694444445</v>
          </cell>
        </row>
        <row r="1992">
          <cell r="B1992" t="str">
            <v>776445-00E/001872</v>
          </cell>
          <cell r="C1992" t="str">
            <v>776445-00E</v>
          </cell>
          <cell r="D1992" t="str">
            <v>OK</v>
          </cell>
          <cell r="E1992">
            <v>43321.06527777778</v>
          </cell>
        </row>
        <row r="1993">
          <cell r="B1993" t="str">
            <v>776445-00E/001951</v>
          </cell>
          <cell r="C1993" t="str">
            <v>776445-00E</v>
          </cell>
          <cell r="D1993" t="str">
            <v>OK</v>
          </cell>
          <cell r="E1993">
            <v>43336.331250000003</v>
          </cell>
        </row>
        <row r="1994">
          <cell r="B1994" t="str">
            <v>776445-00E/001950</v>
          </cell>
          <cell r="C1994" t="str">
            <v>776445-00E</v>
          </cell>
          <cell r="D1994" t="str">
            <v>OK</v>
          </cell>
          <cell r="E1994">
            <v>43336.019444444442</v>
          </cell>
        </row>
        <row r="1995">
          <cell r="B1995" t="str">
            <v>776445-00E/001948</v>
          </cell>
          <cell r="C1995" t="str">
            <v>776445-00E</v>
          </cell>
          <cell r="D1995" t="str">
            <v>OK</v>
          </cell>
          <cell r="E1995">
            <v>43335.529861111114</v>
          </cell>
        </row>
        <row r="1996">
          <cell r="B1996" t="str">
            <v>776445-00E/001953</v>
          </cell>
          <cell r="C1996" t="str">
            <v>776445-00E</v>
          </cell>
          <cell r="D1996" t="str">
            <v>OK</v>
          </cell>
          <cell r="E1996">
            <v>43336.663888888892</v>
          </cell>
        </row>
        <row r="1997">
          <cell r="B1997" t="str">
            <v>776445-00E/001921</v>
          </cell>
          <cell r="C1997" t="str">
            <v>776445-00E</v>
          </cell>
          <cell r="D1997" t="str">
            <v>OK</v>
          </cell>
          <cell r="E1997">
            <v>43329.711111111108</v>
          </cell>
        </row>
        <row r="1998">
          <cell r="B1998" t="str">
            <v>774100-00G/001941</v>
          </cell>
          <cell r="C1998" t="str">
            <v>774100-00G</v>
          </cell>
          <cell r="D1998" t="str">
            <v>OK</v>
          </cell>
          <cell r="E1998">
            <v>43334.056250000001</v>
          </cell>
        </row>
        <row r="1999">
          <cell r="B1999" t="str">
            <v>776445-00E/001956</v>
          </cell>
          <cell r="C1999" t="str">
            <v>776445-00E</v>
          </cell>
          <cell r="D1999" t="str">
            <v>OK</v>
          </cell>
          <cell r="E1999">
            <v>43339.298611111109</v>
          </cell>
        </row>
        <row r="2000">
          <cell r="B2000" t="str">
            <v>776445-00E/001957</v>
          </cell>
          <cell r="C2000" t="str">
            <v>776445-00E</v>
          </cell>
          <cell r="D2000" t="str">
            <v>OK</v>
          </cell>
          <cell r="E2000">
            <v>43339.375694444447</v>
          </cell>
        </row>
        <row r="2001">
          <cell r="B2001" t="str">
            <v>776445-00E/001947</v>
          </cell>
          <cell r="C2001" t="str">
            <v>776445-00E</v>
          </cell>
          <cell r="D2001" t="str">
            <v>OK</v>
          </cell>
          <cell r="E2001">
            <v>43336.382638888892</v>
          </cell>
        </row>
        <row r="2002">
          <cell r="B2002" t="str">
            <v>776445-00E/001918</v>
          </cell>
          <cell r="C2002" t="str">
            <v>776445-00E</v>
          </cell>
          <cell r="D2002" t="str">
            <v>OK</v>
          </cell>
          <cell r="E2002">
            <v>43329.393055555556</v>
          </cell>
        </row>
        <row r="2003">
          <cell r="B2003" t="str">
            <v>776445-00E/001955</v>
          </cell>
          <cell r="C2003" t="str">
            <v>776445-00E</v>
          </cell>
          <cell r="D2003" t="str">
            <v>OK</v>
          </cell>
          <cell r="E2003">
            <v>43339.042361111111</v>
          </cell>
        </row>
        <row r="2004">
          <cell r="B2004" t="str">
            <v>776445-00E/001952</v>
          </cell>
          <cell r="C2004" t="str">
            <v>776445-00E</v>
          </cell>
          <cell r="D2004" t="str">
            <v>OK</v>
          </cell>
          <cell r="E2004">
            <v>43336.667361111111</v>
          </cell>
        </row>
        <row r="2005">
          <cell r="B2005" t="str">
            <v>776445-00E/001959</v>
          </cell>
          <cell r="C2005" t="str">
            <v>776445-00E</v>
          </cell>
          <cell r="D2005" t="str">
            <v>OK</v>
          </cell>
          <cell r="E2005">
            <v>43339.630555555559</v>
          </cell>
        </row>
        <row r="2006">
          <cell r="B2006" t="str">
            <v>776445-00E/001961</v>
          </cell>
          <cell r="C2006" t="str">
            <v>776445-00E</v>
          </cell>
          <cell r="D2006" t="str">
            <v>OK</v>
          </cell>
          <cell r="E2006">
            <v>43339.957638888889</v>
          </cell>
        </row>
        <row r="2007">
          <cell r="B2007" t="str">
            <v>776445-00E/001954</v>
          </cell>
          <cell r="C2007" t="str">
            <v>776445-00E</v>
          </cell>
          <cell r="D2007" t="str">
            <v>OK</v>
          </cell>
          <cell r="E2007">
            <v>43338.979166666664</v>
          </cell>
        </row>
        <row r="2008">
          <cell r="B2008" t="str">
            <v>776445-00E/001962</v>
          </cell>
          <cell r="C2008" t="str">
            <v>776445-00E</v>
          </cell>
          <cell r="D2008" t="str">
            <v>OK</v>
          </cell>
          <cell r="E2008">
            <v>43340.036805555559</v>
          </cell>
        </row>
        <row r="2009">
          <cell r="B2009" t="str">
            <v>776445-00E/001960</v>
          </cell>
          <cell r="C2009" t="str">
            <v>776445-00E</v>
          </cell>
          <cell r="D2009" t="str">
            <v>OK</v>
          </cell>
          <cell r="E2009">
            <v>43340.293055555558</v>
          </cell>
        </row>
        <row r="2010">
          <cell r="B2010" t="str">
            <v>776445-00E/001964</v>
          </cell>
          <cell r="C2010" t="str">
            <v>776445-00E</v>
          </cell>
          <cell r="D2010" t="str">
            <v>OK</v>
          </cell>
          <cell r="E2010">
            <v>43340.611805555556</v>
          </cell>
        </row>
        <row r="2011">
          <cell r="B2011" t="str">
            <v>774100-00G/001967</v>
          </cell>
          <cell r="C2011" t="str">
            <v>774100-00G</v>
          </cell>
          <cell r="D2011" t="str">
            <v>OK</v>
          </cell>
          <cell r="E2011">
            <v>43340.959027777775</v>
          </cell>
        </row>
        <row r="2012">
          <cell r="B2012" t="str">
            <v>774100-00G/001966</v>
          </cell>
          <cell r="C2012" t="str">
            <v>774100-00G</v>
          </cell>
          <cell r="D2012" t="str">
            <v>OK</v>
          </cell>
          <cell r="E2012">
            <v>43341.027083333334</v>
          </cell>
        </row>
        <row r="2013">
          <cell r="B2013" t="str">
            <v>774100-00G/001965</v>
          </cell>
          <cell r="C2013" t="str">
            <v>774100-00G</v>
          </cell>
          <cell r="D2013" t="str">
            <v>OK</v>
          </cell>
          <cell r="E2013">
            <v>43340.663194444445</v>
          </cell>
        </row>
        <row r="2014">
          <cell r="B2014" t="str">
            <v>776445-00E/001963</v>
          </cell>
          <cell r="C2014" t="str">
            <v>776445-00E</v>
          </cell>
          <cell r="D2014" t="str">
            <v>OK</v>
          </cell>
          <cell r="E2014">
            <v>43340.402083333334</v>
          </cell>
        </row>
        <row r="2015">
          <cell r="B2015" t="str">
            <v>774100-00G/001968</v>
          </cell>
          <cell r="C2015" t="str">
            <v>774100-00G</v>
          </cell>
          <cell r="D2015" t="str">
            <v>OK</v>
          </cell>
          <cell r="E2015">
            <v>43341.419444444444</v>
          </cell>
        </row>
        <row r="2016">
          <cell r="B2016" t="str">
            <v>776445-00E/001883</v>
          </cell>
          <cell r="C2016" t="str">
            <v>776445-00E</v>
          </cell>
          <cell r="D2016" t="str">
            <v>OK</v>
          </cell>
          <cell r="E2016">
            <v>43321.995833333334</v>
          </cell>
        </row>
        <row r="2017">
          <cell r="B2017" t="str">
            <v>774100-00G/001969</v>
          </cell>
          <cell r="C2017" t="str">
            <v>774100-00G</v>
          </cell>
          <cell r="D2017" t="str">
            <v>OK</v>
          </cell>
          <cell r="E2017">
            <v>43341.568749999999</v>
          </cell>
        </row>
        <row r="2018">
          <cell r="B2018" t="str">
            <v>774100-00G/001928</v>
          </cell>
          <cell r="C2018" t="str">
            <v>774100-00G</v>
          </cell>
          <cell r="D2018" t="str">
            <v>OK</v>
          </cell>
          <cell r="E2018">
            <v>43332.959722222222</v>
          </cell>
        </row>
        <row r="2019">
          <cell r="B2019" t="str">
            <v>774100-00G/001970</v>
          </cell>
          <cell r="C2019" t="str">
            <v>774100-00G</v>
          </cell>
          <cell r="D2019" t="str">
            <v>OK</v>
          </cell>
          <cell r="E2019">
            <v>43341.680555555555</v>
          </cell>
        </row>
        <row r="2020">
          <cell r="B2020" t="str">
            <v>774100-00G/001971</v>
          </cell>
          <cell r="C2020" t="str">
            <v>774100-00G</v>
          </cell>
          <cell r="D2020" t="str">
            <v>OK</v>
          </cell>
          <cell r="E2020">
            <v>43341.800694444442</v>
          </cell>
        </row>
        <row r="2021">
          <cell r="B2021" t="str">
            <v>776445-00E/001983</v>
          </cell>
          <cell r="C2021" t="str">
            <v>776445-00E</v>
          </cell>
          <cell r="D2021" t="str">
            <v>OK</v>
          </cell>
          <cell r="E2021">
            <v>43347.634027777778</v>
          </cell>
        </row>
        <row r="2022">
          <cell r="B2022" t="str">
            <v>776445-00E/001981</v>
          </cell>
          <cell r="C2022" t="str">
            <v>776445-00E</v>
          </cell>
          <cell r="D2022" t="str">
            <v>OK</v>
          </cell>
          <cell r="E2022">
            <v>43347.730555555558</v>
          </cell>
        </row>
        <row r="2023">
          <cell r="B2023" t="str">
            <v>776445-00E/001982</v>
          </cell>
          <cell r="C2023" t="str">
            <v>776445-00E</v>
          </cell>
          <cell r="D2023" t="str">
            <v>OK</v>
          </cell>
          <cell r="E2023">
            <v>43347.70416666667</v>
          </cell>
        </row>
        <row r="2024">
          <cell r="B2024" t="str">
            <v>776445-00E/001979</v>
          </cell>
          <cell r="C2024" t="str">
            <v>776445-00E</v>
          </cell>
          <cell r="D2024" t="str">
            <v>OK</v>
          </cell>
          <cell r="E2024">
            <v>43347.753472222219</v>
          </cell>
        </row>
        <row r="2025">
          <cell r="B2025" t="str">
            <v>776445-00H/001988</v>
          </cell>
          <cell r="C2025" t="str">
            <v>776445-00H</v>
          </cell>
          <cell r="D2025" t="str">
            <v>OK</v>
          </cell>
          <cell r="E2025">
            <v>43348.518750000003</v>
          </cell>
        </row>
        <row r="2026">
          <cell r="B2026" t="str">
            <v>774100-00G/001978</v>
          </cell>
          <cell r="C2026" t="str">
            <v>774100-00G</v>
          </cell>
          <cell r="D2026" t="str">
            <v>OK</v>
          </cell>
          <cell r="E2026">
            <v>43347.932638888888</v>
          </cell>
        </row>
        <row r="2027">
          <cell r="B2027" t="str">
            <v>776445-00E/001989</v>
          </cell>
          <cell r="C2027" t="str">
            <v>776445-00E</v>
          </cell>
          <cell r="D2027" t="str">
            <v>OK</v>
          </cell>
          <cell r="E2027">
            <v>43348.409722222219</v>
          </cell>
        </row>
        <row r="2028">
          <cell r="B2028" t="str">
            <v>776445-00E/001992</v>
          </cell>
          <cell r="C2028" t="str">
            <v>776445-00E</v>
          </cell>
          <cell r="D2028" t="str">
            <v>OK</v>
          </cell>
          <cell r="E2028">
            <v>43348.625</v>
          </cell>
        </row>
        <row r="2029">
          <cell r="B2029" t="str">
            <v>776445-00E/001990</v>
          </cell>
          <cell r="C2029" t="str">
            <v>776445-00E</v>
          </cell>
          <cell r="D2029" t="str">
            <v>OK</v>
          </cell>
          <cell r="E2029">
            <v>43348.688194444447</v>
          </cell>
        </row>
        <row r="2030">
          <cell r="B2030" t="str">
            <v>776445-00E/001987</v>
          </cell>
          <cell r="C2030" t="str">
            <v>776445-00E</v>
          </cell>
          <cell r="D2030" t="str">
            <v>OK</v>
          </cell>
          <cell r="E2030">
            <v>43348.688888888886</v>
          </cell>
        </row>
        <row r="2031">
          <cell r="B2031" t="str">
            <v>776445-00E/001993</v>
          </cell>
          <cell r="C2031" t="str">
            <v>776445-00E</v>
          </cell>
          <cell r="D2031" t="str">
            <v>OK</v>
          </cell>
          <cell r="E2031">
            <v>43348.624305555553</v>
          </cell>
        </row>
        <row r="2032">
          <cell r="B2032" t="str">
            <v>776445-00E/001986</v>
          </cell>
          <cell r="C2032" t="str">
            <v>776445-00E</v>
          </cell>
          <cell r="D2032" t="str">
            <v>OK</v>
          </cell>
          <cell r="E2032">
            <v>43348.724305555559</v>
          </cell>
        </row>
        <row r="2033">
          <cell r="B2033" t="str">
            <v>776445-00E/001985</v>
          </cell>
          <cell r="C2033" t="str">
            <v>776445-00E</v>
          </cell>
          <cell r="D2033" t="str">
            <v>OK</v>
          </cell>
          <cell r="E2033">
            <v>43348.729166666664</v>
          </cell>
        </row>
        <row r="2034">
          <cell r="B2034" t="str">
            <v>776445-00E/001994</v>
          </cell>
          <cell r="C2034" t="str">
            <v>776445-00E</v>
          </cell>
          <cell r="D2034" t="str">
            <v>OK</v>
          </cell>
          <cell r="E2034">
            <v>43349.116666666669</v>
          </cell>
        </row>
        <row r="2035">
          <cell r="B2035" t="str">
            <v>774100-00G/001977</v>
          </cell>
          <cell r="C2035" t="str">
            <v>774100-00G</v>
          </cell>
          <cell r="D2035" t="str">
            <v>OK</v>
          </cell>
          <cell r="E2035">
            <v>43347.932638888888</v>
          </cell>
        </row>
        <row r="2036">
          <cell r="B2036" t="str">
            <v>774100-00G/001975</v>
          </cell>
          <cell r="C2036" t="str">
            <v>774100-00G</v>
          </cell>
          <cell r="D2036" t="str">
            <v>OK</v>
          </cell>
          <cell r="E2036">
            <v>43347.963194444441</v>
          </cell>
        </row>
        <row r="2037">
          <cell r="B2037" t="str">
            <v>776445-00E/001991</v>
          </cell>
          <cell r="C2037" t="str">
            <v>776445-00E</v>
          </cell>
          <cell r="D2037" t="str">
            <v>OK</v>
          </cell>
          <cell r="E2037">
            <v>43349.336111111108</v>
          </cell>
        </row>
        <row r="2038">
          <cell r="B2038" t="str">
            <v>776445-00E/001997</v>
          </cell>
          <cell r="C2038" t="str">
            <v>776445-00E</v>
          </cell>
          <cell r="D2038" t="str">
            <v>OK</v>
          </cell>
          <cell r="E2038">
            <v>43350.022222222222</v>
          </cell>
        </row>
        <row r="2039">
          <cell r="B2039" t="str">
            <v>776445-00E/001995</v>
          </cell>
          <cell r="C2039" t="str">
            <v>776445-00E</v>
          </cell>
          <cell r="D2039" t="str">
            <v>OK</v>
          </cell>
          <cell r="E2039">
            <v>43349.956944444442</v>
          </cell>
        </row>
        <row r="2040">
          <cell r="B2040" t="str">
            <v>774100-00G/001974</v>
          </cell>
          <cell r="C2040" t="str">
            <v>774100-00G</v>
          </cell>
          <cell r="D2040" t="str">
            <v>OK</v>
          </cell>
          <cell r="E2040">
            <v>43348.286805555559</v>
          </cell>
        </row>
        <row r="2041">
          <cell r="B2041" t="str">
            <v>774100-00G/001973</v>
          </cell>
          <cell r="C2041" t="str">
            <v>774100-00G</v>
          </cell>
          <cell r="D2041" t="str">
            <v>OK</v>
          </cell>
          <cell r="E2041">
            <v>43348.324999999997</v>
          </cell>
        </row>
        <row r="2042">
          <cell r="B2042" t="str">
            <v>776445-00E/002000</v>
          </cell>
          <cell r="C2042" t="str">
            <v>776445-00E</v>
          </cell>
          <cell r="D2042" t="str">
            <v>OK</v>
          </cell>
          <cell r="E2042">
            <v>43350.197916666664</v>
          </cell>
        </row>
        <row r="2043">
          <cell r="B2043" t="str">
            <v>774100-00G/001972</v>
          </cell>
          <cell r="C2043" t="str">
            <v>774100-00G</v>
          </cell>
          <cell r="D2043" t="str">
            <v>OK</v>
          </cell>
          <cell r="E2043">
            <v>43349.282638888886</v>
          </cell>
        </row>
        <row r="2044">
          <cell r="B2044" t="str">
            <v>776445-00E/002005</v>
          </cell>
          <cell r="C2044" t="str">
            <v>776445-00E</v>
          </cell>
          <cell r="D2044" t="str">
            <v>OK</v>
          </cell>
          <cell r="E2044">
            <v>43350.554166666669</v>
          </cell>
        </row>
        <row r="2045">
          <cell r="B2045" t="str">
            <v>776445-00E/002002</v>
          </cell>
          <cell r="C2045" t="str">
            <v>776445-00E</v>
          </cell>
          <cell r="D2045" t="str">
            <v>OK</v>
          </cell>
          <cell r="E2045">
            <v>43350.322222222225</v>
          </cell>
        </row>
        <row r="2046">
          <cell r="B2046" t="str">
            <v>776445-00E/002001</v>
          </cell>
          <cell r="C2046" t="str">
            <v>776445-00E</v>
          </cell>
          <cell r="D2046" t="str">
            <v>OK</v>
          </cell>
          <cell r="E2046">
            <v>43350.402083333334</v>
          </cell>
        </row>
        <row r="2047">
          <cell r="B2047" t="str">
            <v>776445-00E/002003</v>
          </cell>
          <cell r="C2047" t="str">
            <v>776445-00E</v>
          </cell>
          <cell r="D2047" t="str">
            <v>OK</v>
          </cell>
          <cell r="E2047">
            <v>43350.433333333334</v>
          </cell>
        </row>
        <row r="2048">
          <cell r="B2048" t="str">
            <v>776445-00E/001998</v>
          </cell>
          <cell r="C2048" t="str">
            <v>776445-00E</v>
          </cell>
          <cell r="D2048" t="str">
            <v>OK</v>
          </cell>
          <cell r="E2048">
            <v>43350.113888888889</v>
          </cell>
        </row>
        <row r="2049">
          <cell r="B2049" t="str">
            <v>776445-00E/002008</v>
          </cell>
          <cell r="C2049" t="str">
            <v>776445-00E</v>
          </cell>
          <cell r="D2049" t="str">
            <v>OK</v>
          </cell>
          <cell r="E2049">
            <v>43350.743055555555</v>
          </cell>
        </row>
        <row r="2050">
          <cell r="B2050" t="str">
            <v>776445-00E/002007</v>
          </cell>
          <cell r="C2050" t="str">
            <v>776445-00E</v>
          </cell>
          <cell r="D2050" t="str">
            <v>OK</v>
          </cell>
          <cell r="E2050">
            <v>43350.699305555558</v>
          </cell>
        </row>
        <row r="2051">
          <cell r="B2051" t="str">
            <v>776445-00E/002006</v>
          </cell>
          <cell r="C2051" t="str">
            <v>776445-00E</v>
          </cell>
          <cell r="D2051" t="str">
            <v>OK</v>
          </cell>
          <cell r="E2051">
            <v>43350.618750000001</v>
          </cell>
        </row>
        <row r="2052">
          <cell r="B2052" t="str">
            <v>776445-00E/002004</v>
          </cell>
          <cell r="C2052" t="str">
            <v>776445-00E</v>
          </cell>
          <cell r="D2052" t="str">
            <v>OK</v>
          </cell>
          <cell r="E2052">
            <v>43350.508333333331</v>
          </cell>
        </row>
        <row r="2053">
          <cell r="B2053" t="str">
            <v>776445-00E/001996</v>
          </cell>
          <cell r="C2053" t="str">
            <v>776445-00E</v>
          </cell>
          <cell r="D2053" t="str">
            <v>OK</v>
          </cell>
          <cell r="E2053">
            <v>43350.019444444442</v>
          </cell>
        </row>
        <row r="2054">
          <cell r="B2054" t="str">
            <v>776445-00E/002009</v>
          </cell>
          <cell r="C2054" t="str">
            <v>776445-00E</v>
          </cell>
          <cell r="D2054" t="str">
            <v>OK</v>
          </cell>
          <cell r="E2054">
            <v>43353.00277777778</v>
          </cell>
        </row>
        <row r="2055">
          <cell r="B2055" t="str">
            <v>776445-00E/002012</v>
          </cell>
          <cell r="C2055" t="str">
            <v>776445-00E</v>
          </cell>
          <cell r="D2055" t="str">
            <v>OK</v>
          </cell>
          <cell r="E2055">
            <v>43353.325694444444</v>
          </cell>
        </row>
        <row r="2056">
          <cell r="B2056" t="str">
            <v>776445-00E/002013</v>
          </cell>
          <cell r="C2056" t="str">
            <v>776445-00E</v>
          </cell>
          <cell r="D2056" t="str">
            <v>OK</v>
          </cell>
          <cell r="E2056">
            <v>43353.952777777777</v>
          </cell>
        </row>
        <row r="2057">
          <cell r="B2057" t="str">
            <v>776445-00E/002011</v>
          </cell>
          <cell r="C2057" t="str">
            <v>776445-00E</v>
          </cell>
          <cell r="D2057" t="str">
            <v>OK</v>
          </cell>
          <cell r="E2057">
            <v>43353.371527777781</v>
          </cell>
        </row>
        <row r="2058">
          <cell r="B2058" t="str">
            <v>776445-00E/002010</v>
          </cell>
          <cell r="C2058" t="str">
            <v>776445-00E</v>
          </cell>
          <cell r="D2058" t="str">
            <v>OK</v>
          </cell>
          <cell r="E2058">
            <v>43352.958333333336</v>
          </cell>
        </row>
        <row r="2059">
          <cell r="B2059" t="str">
            <v>776445-00E/001999</v>
          </cell>
          <cell r="C2059" t="str">
            <v>776445-00E</v>
          </cell>
          <cell r="D2059" t="str">
            <v>OK</v>
          </cell>
          <cell r="E2059">
            <v>43350.087500000001</v>
          </cell>
        </row>
        <row r="2060">
          <cell r="B2060" t="str">
            <v>776445-00E/002015</v>
          </cell>
          <cell r="C2060" t="str">
            <v>776445-00E</v>
          </cell>
          <cell r="D2060" t="str">
            <v>OK</v>
          </cell>
          <cell r="E2060">
            <v>43354.327777777777</v>
          </cell>
        </row>
        <row r="2061">
          <cell r="B2061" t="str">
            <v>776445-00E/002017</v>
          </cell>
          <cell r="C2061" t="str">
            <v>776445-00E</v>
          </cell>
          <cell r="D2061" t="str">
            <v>OK</v>
          </cell>
          <cell r="E2061">
            <v>43354.705555555556</v>
          </cell>
        </row>
        <row r="2062">
          <cell r="B2062" t="str">
            <v>776445-00E/002014</v>
          </cell>
          <cell r="C2062" t="str">
            <v>776445-00E</v>
          </cell>
          <cell r="D2062" t="str">
            <v>OK</v>
          </cell>
          <cell r="E2062">
            <v>43353.738888888889</v>
          </cell>
        </row>
        <row r="2063">
          <cell r="B2063" t="str">
            <v>776445-00E/002021</v>
          </cell>
          <cell r="C2063" t="str">
            <v>776445-00E</v>
          </cell>
          <cell r="D2063" t="str">
            <v>OK</v>
          </cell>
          <cell r="E2063">
            <v>43355.063888888886</v>
          </cell>
        </row>
        <row r="2064">
          <cell r="B2064" t="str">
            <v>776445-00E/002016</v>
          </cell>
          <cell r="C2064" t="str">
            <v>776445-00E</v>
          </cell>
          <cell r="D2064" t="str">
            <v>OK</v>
          </cell>
          <cell r="E2064">
            <v>43354.642361111109</v>
          </cell>
        </row>
        <row r="2065">
          <cell r="B2065" t="str">
            <v>776445-00E/002022</v>
          </cell>
          <cell r="C2065" t="str">
            <v>776445-00E</v>
          </cell>
          <cell r="D2065" t="str">
            <v>OK</v>
          </cell>
          <cell r="E2065">
            <v>43355.132638888892</v>
          </cell>
        </row>
        <row r="2066">
          <cell r="B2066" t="str">
            <v>776445-00E/002022</v>
          </cell>
          <cell r="C2066" t="str">
            <v>776445-00E</v>
          </cell>
          <cell r="D2066" t="str">
            <v>OK</v>
          </cell>
          <cell r="E2066">
            <v>43355.132638888892</v>
          </cell>
        </row>
        <row r="2067">
          <cell r="B2067" t="str">
            <v>776445-00E/002024</v>
          </cell>
          <cell r="C2067" t="str">
            <v>776445-00E</v>
          </cell>
          <cell r="D2067" t="str">
            <v>OK</v>
          </cell>
          <cell r="E2067">
            <v>43355.352777777778</v>
          </cell>
        </row>
        <row r="2068">
          <cell r="B2068" t="str">
            <v>776445-00E/002025</v>
          </cell>
          <cell r="C2068" t="str">
            <v>776445-00E</v>
          </cell>
          <cell r="D2068" t="str">
            <v>OK</v>
          </cell>
          <cell r="E2068">
            <v>43355.413888888892</v>
          </cell>
        </row>
        <row r="2069">
          <cell r="B2069" t="str">
            <v>776445-00E/002019</v>
          </cell>
          <cell r="C2069" t="str">
            <v>776445-00E</v>
          </cell>
          <cell r="D2069" t="str">
            <v>OK</v>
          </cell>
          <cell r="E2069">
            <v>43354.95208333333</v>
          </cell>
        </row>
        <row r="2070">
          <cell r="B2070" t="str">
            <v>774100-00G/002030</v>
          </cell>
          <cell r="C2070" t="str">
            <v>774100-00G</v>
          </cell>
          <cell r="D2070" t="str">
            <v>OK</v>
          </cell>
          <cell r="E2070">
            <v>43356.05</v>
          </cell>
        </row>
        <row r="2071">
          <cell r="B2071" t="str">
            <v>774100-00G/002028</v>
          </cell>
          <cell r="C2071" t="str">
            <v>774100-00G</v>
          </cell>
          <cell r="D2071" t="str">
            <v>OK</v>
          </cell>
          <cell r="E2071">
            <v>43355.839583333334</v>
          </cell>
        </row>
        <row r="2072">
          <cell r="B2072" t="str">
            <v>774100-00G/002026</v>
          </cell>
          <cell r="C2072" t="str">
            <v>774100-00G</v>
          </cell>
          <cell r="D2072" t="str">
            <v>OK</v>
          </cell>
          <cell r="E2072">
            <v>43355.6875</v>
          </cell>
        </row>
        <row r="2073">
          <cell r="B2073" t="str">
            <v>776445-00E/002023</v>
          </cell>
          <cell r="C2073" t="str">
            <v>776445-00E</v>
          </cell>
          <cell r="D2073" t="str">
            <v>OK</v>
          </cell>
          <cell r="E2073">
            <v>43355.503472222219</v>
          </cell>
        </row>
        <row r="2074">
          <cell r="B2074" t="str">
            <v>774100-00G/002027</v>
          </cell>
          <cell r="C2074" t="str">
            <v>774100-00G</v>
          </cell>
          <cell r="D2074" t="str">
            <v>OK</v>
          </cell>
          <cell r="E2074">
            <v>43355.754861111112</v>
          </cell>
        </row>
        <row r="2075">
          <cell r="B2075" t="str">
            <v>774100-00G/002029</v>
          </cell>
          <cell r="C2075" t="str">
            <v>774100-00G</v>
          </cell>
          <cell r="D2075" t="str">
            <v>OK</v>
          </cell>
          <cell r="E2075">
            <v>43356.35833333333</v>
          </cell>
        </row>
        <row r="2076">
          <cell r="B2076" t="str">
            <v>774100-00G/002031</v>
          </cell>
          <cell r="C2076" t="str">
            <v>774100-00G</v>
          </cell>
          <cell r="D2076" t="str">
            <v>OK</v>
          </cell>
          <cell r="E2076">
            <v>43356.554166666669</v>
          </cell>
        </row>
        <row r="2077">
          <cell r="B2077" t="str">
            <v>774100-00G/002032</v>
          </cell>
          <cell r="C2077" t="str">
            <v>774100-00G</v>
          </cell>
          <cell r="D2077" t="str">
            <v>OK</v>
          </cell>
          <cell r="E2077">
            <v>43356.627083333333</v>
          </cell>
        </row>
        <row r="2078">
          <cell r="B2078" t="str">
            <v>774100-00G/002033</v>
          </cell>
          <cell r="C2078" t="str">
            <v>774100-00G</v>
          </cell>
          <cell r="D2078" t="str">
            <v>OK</v>
          </cell>
          <cell r="E2078">
            <v>43356.710416666669</v>
          </cell>
        </row>
        <row r="2079">
          <cell r="B2079" t="str">
            <v>774100-00G/002040</v>
          </cell>
          <cell r="C2079" t="str">
            <v>774100-00G</v>
          </cell>
          <cell r="D2079" t="str">
            <v>OK</v>
          </cell>
          <cell r="E2079">
            <v>43360.993750000001</v>
          </cell>
        </row>
        <row r="2080">
          <cell r="B2080" t="str">
            <v>774100-00G/002039</v>
          </cell>
          <cell r="C2080" t="str">
            <v>774100-00G</v>
          </cell>
          <cell r="D2080" t="str">
            <v>OK</v>
          </cell>
          <cell r="E2080">
            <v>43360.762499999997</v>
          </cell>
        </row>
        <row r="2081">
          <cell r="B2081" t="str">
            <v>774100-00G/002038</v>
          </cell>
          <cell r="C2081" t="str">
            <v>774100-00G</v>
          </cell>
          <cell r="D2081" t="str">
            <v>OK</v>
          </cell>
          <cell r="E2081">
            <v>43360.950694444444</v>
          </cell>
        </row>
        <row r="2082">
          <cell r="B2082" t="str">
            <v>776445-00E/001980</v>
          </cell>
          <cell r="C2082" t="str">
            <v>776445-00E</v>
          </cell>
          <cell r="D2082" t="str">
            <v>OK</v>
          </cell>
          <cell r="E2082">
            <v>43347.81527777778</v>
          </cell>
        </row>
        <row r="2083">
          <cell r="B2083" t="str">
            <v>774100-00G/002036</v>
          </cell>
          <cell r="C2083" t="str">
            <v>774100-00G</v>
          </cell>
          <cell r="D2083" t="str">
            <v>OK</v>
          </cell>
          <cell r="E2083">
            <v>43360.243055555555</v>
          </cell>
        </row>
        <row r="2084">
          <cell r="B2084" t="str">
            <v>776445-00E/002043</v>
          </cell>
          <cell r="C2084" t="str">
            <v>776445-00E</v>
          </cell>
          <cell r="D2084" t="str">
            <v>OK</v>
          </cell>
          <cell r="E2084">
            <v>43361.45</v>
          </cell>
        </row>
        <row r="2085">
          <cell r="B2085" t="str">
            <v>776445-00E/002020</v>
          </cell>
          <cell r="C2085" t="str">
            <v>776445-00E</v>
          </cell>
          <cell r="D2085" t="str">
            <v>OK</v>
          </cell>
          <cell r="E2085">
            <v>43355.01666666667</v>
          </cell>
        </row>
        <row r="2086">
          <cell r="B2086" t="str">
            <v>776445-00E/002045</v>
          </cell>
          <cell r="C2086" t="str">
            <v>776445-00E</v>
          </cell>
          <cell r="D2086" t="str">
            <v>OK</v>
          </cell>
          <cell r="E2086">
            <v>43361.629861111112</v>
          </cell>
        </row>
        <row r="2087">
          <cell r="B2087" t="str">
            <v>774100-00G/002037</v>
          </cell>
          <cell r="C2087" t="str">
            <v>774100-00G</v>
          </cell>
          <cell r="D2087" t="str">
            <v>OK</v>
          </cell>
          <cell r="E2087">
            <v>43360.442361111112</v>
          </cell>
        </row>
        <row r="2088">
          <cell r="B2088" t="str">
            <v>776445-00E/002044</v>
          </cell>
          <cell r="C2088" t="str">
            <v>776445-00E</v>
          </cell>
          <cell r="D2088" t="str">
            <v>OK</v>
          </cell>
          <cell r="E2088">
            <v>43361.491666666669</v>
          </cell>
        </row>
        <row r="2089">
          <cell r="B2089" t="str">
            <v>776445-00E/002044</v>
          </cell>
          <cell r="C2089" t="str">
            <v>776445-00E</v>
          </cell>
          <cell r="D2089" t="str">
            <v>OK</v>
          </cell>
          <cell r="E2089">
            <v>43361.491666666669</v>
          </cell>
        </row>
        <row r="2090">
          <cell r="B2090" t="str">
            <v>776445-00E/002046</v>
          </cell>
          <cell r="C2090" t="str">
            <v>776445-00E</v>
          </cell>
          <cell r="D2090" t="str">
            <v>OK</v>
          </cell>
          <cell r="E2090">
            <v>43361.701388888891</v>
          </cell>
        </row>
        <row r="2091">
          <cell r="B2091" t="str">
            <v>776445-00E/002047</v>
          </cell>
          <cell r="C2091" t="str">
            <v>776445-00E</v>
          </cell>
          <cell r="D2091" t="str">
            <v>OK</v>
          </cell>
          <cell r="E2091">
            <v>43361.827777777777</v>
          </cell>
        </row>
        <row r="2092">
          <cell r="B2092" t="str">
            <v>774100-00G/002035</v>
          </cell>
          <cell r="C2092" t="str">
            <v>774100-00G</v>
          </cell>
          <cell r="D2092" t="str">
            <v>OK</v>
          </cell>
          <cell r="E2092">
            <v>43360.224305555559</v>
          </cell>
        </row>
        <row r="2093">
          <cell r="B2093" t="str">
            <v>776445-00H/002042</v>
          </cell>
          <cell r="C2093" t="str">
            <v>776445-00H</v>
          </cell>
          <cell r="D2093" t="str">
            <v>OK</v>
          </cell>
          <cell r="E2093">
            <v>43361.320138888892</v>
          </cell>
        </row>
        <row r="2094">
          <cell r="B2094" t="str">
            <v>776445-00E/002051</v>
          </cell>
          <cell r="C2094" t="str">
            <v>776445-00E</v>
          </cell>
          <cell r="D2094" t="str">
            <v>OK</v>
          </cell>
          <cell r="E2094">
            <v>43362.046527777777</v>
          </cell>
        </row>
        <row r="2095">
          <cell r="B2095" t="str">
            <v>776445-00E/002049</v>
          </cell>
          <cell r="C2095" t="str">
            <v>776445-00E</v>
          </cell>
          <cell r="D2095" t="str">
            <v>OK</v>
          </cell>
          <cell r="E2095">
            <v>43361.974305555559</v>
          </cell>
        </row>
        <row r="2096">
          <cell r="B2096" t="str">
            <v>776445-00E/002050</v>
          </cell>
          <cell r="C2096" t="str">
            <v>776445-00E</v>
          </cell>
          <cell r="D2096" t="str">
            <v>OK</v>
          </cell>
          <cell r="E2096">
            <v>43361.981944444444</v>
          </cell>
        </row>
        <row r="2097">
          <cell r="B2097" t="str">
            <v>776445-00E/002052</v>
          </cell>
          <cell r="C2097" t="str">
            <v>776445-00E</v>
          </cell>
          <cell r="D2097" t="str">
            <v>OK</v>
          </cell>
          <cell r="E2097">
            <v>43362.066666666666</v>
          </cell>
        </row>
        <row r="2098">
          <cell r="B2098" t="str">
            <v>776445-00E/002056</v>
          </cell>
          <cell r="C2098" t="str">
            <v>776445-00E</v>
          </cell>
          <cell r="D2098" t="str">
            <v>OK</v>
          </cell>
          <cell r="E2098">
            <v>43362.40625</v>
          </cell>
        </row>
        <row r="2099">
          <cell r="B2099" t="str">
            <v>776445-00E/002048</v>
          </cell>
          <cell r="C2099" t="str">
            <v>776445-00E</v>
          </cell>
          <cell r="D2099" t="str">
            <v>OK</v>
          </cell>
          <cell r="E2099">
            <v>43361.75</v>
          </cell>
        </row>
        <row r="2100">
          <cell r="B2100" t="str">
            <v>776445-00E/002053</v>
          </cell>
          <cell r="C2100" t="str">
            <v>776445-00E</v>
          </cell>
          <cell r="D2100" t="str">
            <v>OK</v>
          </cell>
          <cell r="E2100">
            <v>43362.106249999997</v>
          </cell>
        </row>
        <row r="2101">
          <cell r="B2101" t="str">
            <v>776445-00E/002054</v>
          </cell>
          <cell r="C2101" t="str">
            <v>776445-00E</v>
          </cell>
          <cell r="D2101" t="str">
            <v>OK</v>
          </cell>
          <cell r="E2101">
            <v>43362.299305555556</v>
          </cell>
        </row>
        <row r="2102">
          <cell r="B2102" t="str">
            <v>776445-00E/002055</v>
          </cell>
          <cell r="C2102" t="str">
            <v>776445-00E</v>
          </cell>
          <cell r="D2102" t="str">
            <v>OK</v>
          </cell>
          <cell r="E2102">
            <v>43362.361111111109</v>
          </cell>
        </row>
        <row r="2103">
          <cell r="B2103" t="str">
            <v>776445-00E/002057</v>
          </cell>
          <cell r="C2103" t="str">
            <v>776445-00E</v>
          </cell>
          <cell r="D2103" t="str">
            <v>OK</v>
          </cell>
          <cell r="E2103">
            <v>43362.719444444447</v>
          </cell>
        </row>
        <row r="2104">
          <cell r="B2104" t="str">
            <v>776445-00E/002059</v>
          </cell>
          <cell r="C2104" t="str">
            <v>776445-00E</v>
          </cell>
          <cell r="D2104" t="str">
            <v>OK</v>
          </cell>
          <cell r="E2104">
            <v>43362.683333333334</v>
          </cell>
        </row>
        <row r="2105">
          <cell r="B2105" t="str">
            <v>776445-00E/002059</v>
          </cell>
          <cell r="C2105" t="str">
            <v>776445-00E</v>
          </cell>
          <cell r="D2105" t="str">
            <v>OK</v>
          </cell>
          <cell r="E2105">
            <v>43362.683333333334</v>
          </cell>
        </row>
        <row r="2106">
          <cell r="B2106" t="str">
            <v>776445-00E/002058</v>
          </cell>
          <cell r="C2106" t="str">
            <v>776445-00E</v>
          </cell>
          <cell r="D2106" t="str">
            <v>OK</v>
          </cell>
          <cell r="E2106">
            <v>43362.630555555559</v>
          </cell>
        </row>
        <row r="2107">
          <cell r="B2107" t="str">
            <v>776445-00E/002060</v>
          </cell>
          <cell r="C2107" t="str">
            <v>776445-00E</v>
          </cell>
          <cell r="D2107" t="str">
            <v>OK</v>
          </cell>
          <cell r="E2107">
            <v>43363.224999999999</v>
          </cell>
        </row>
        <row r="2108">
          <cell r="B2108" t="str">
            <v>774100-00G/001945</v>
          </cell>
          <cell r="C2108" t="str">
            <v>774100-00G</v>
          </cell>
          <cell r="D2108" t="str">
            <v>OK</v>
          </cell>
          <cell r="E2108">
            <v>43334.955555555556</v>
          </cell>
        </row>
        <row r="2109">
          <cell r="B2109" t="str">
            <v>774100-00G/001946</v>
          </cell>
          <cell r="C2109" t="str">
            <v>774100-00G</v>
          </cell>
          <cell r="D2109" t="str">
            <v>OK</v>
          </cell>
          <cell r="E2109">
            <v>43335.025694444441</v>
          </cell>
        </row>
        <row r="2110">
          <cell r="B2110" t="str">
            <v>776445-00E/002061</v>
          </cell>
          <cell r="C2110" t="str">
            <v>776445-00E</v>
          </cell>
          <cell r="D2110" t="str">
            <v>OK</v>
          </cell>
          <cell r="E2110">
            <v>43362.980555555558</v>
          </cell>
        </row>
        <row r="2111">
          <cell r="B2111" t="str">
            <v>776445-00E/002061</v>
          </cell>
          <cell r="C2111" t="str">
            <v>776445-00E</v>
          </cell>
          <cell r="D2111" t="str">
            <v>OK</v>
          </cell>
          <cell r="E2111">
            <v>43362.980555555558</v>
          </cell>
        </row>
        <row r="2112">
          <cell r="B2112" t="str">
            <v>776445-00E/002063</v>
          </cell>
          <cell r="C2112" t="str">
            <v>776445-00E</v>
          </cell>
          <cell r="D2112" t="str">
            <v>OK</v>
          </cell>
          <cell r="E2112">
            <v>43363.124305555553</v>
          </cell>
        </row>
        <row r="2113">
          <cell r="B2113" t="str">
            <v>776445-00E/002071</v>
          </cell>
          <cell r="C2113" t="str">
            <v>776445-00E</v>
          </cell>
          <cell r="D2113" t="str">
            <v>OK</v>
          </cell>
          <cell r="E2113">
            <v>43363.536111111112</v>
          </cell>
        </row>
        <row r="2114">
          <cell r="B2114" t="str">
            <v>776445-00E/002070</v>
          </cell>
          <cell r="C2114" t="str">
            <v>776445-00E</v>
          </cell>
          <cell r="D2114" t="str">
            <v>OK</v>
          </cell>
          <cell r="E2114">
            <v>43363.68472222222</v>
          </cell>
        </row>
        <row r="2115">
          <cell r="B2115" t="str">
            <v>776445-00E/002074</v>
          </cell>
          <cell r="C2115" t="str">
            <v>776445-00E</v>
          </cell>
          <cell r="D2115" t="str">
            <v>OK</v>
          </cell>
          <cell r="E2115">
            <v>43363.634722222225</v>
          </cell>
        </row>
        <row r="2116">
          <cell r="B2116" t="str">
            <v>776445-00E/002066</v>
          </cell>
          <cell r="C2116" t="str">
            <v>776445-00E</v>
          </cell>
          <cell r="D2116" t="str">
            <v>OK</v>
          </cell>
          <cell r="E2116">
            <v>43363.447916666664</v>
          </cell>
        </row>
        <row r="2117">
          <cell r="B2117" t="str">
            <v>776445-00E/002068</v>
          </cell>
          <cell r="C2117" t="str">
            <v>776445-00E</v>
          </cell>
          <cell r="D2117" t="str">
            <v>OK</v>
          </cell>
          <cell r="E2117">
            <v>43363.34097222222</v>
          </cell>
        </row>
        <row r="2118">
          <cell r="B2118" t="str">
            <v>776445-00E/002065</v>
          </cell>
          <cell r="C2118" t="str">
            <v>776445-00E</v>
          </cell>
          <cell r="D2118" t="str">
            <v>OK</v>
          </cell>
          <cell r="E2118">
            <v>43363.092361111114</v>
          </cell>
        </row>
        <row r="2119">
          <cell r="B2119" t="str">
            <v>776445-00E/002073</v>
          </cell>
          <cell r="C2119" t="str">
            <v>776445-00E</v>
          </cell>
          <cell r="D2119" t="str">
            <v>OK</v>
          </cell>
          <cell r="E2119">
            <v>43363.710416666669</v>
          </cell>
        </row>
        <row r="2120">
          <cell r="B2120" t="str">
            <v>776445-00E/002075</v>
          </cell>
          <cell r="C2120" t="str">
            <v>776445-00E</v>
          </cell>
          <cell r="D2120" t="str">
            <v>OK</v>
          </cell>
          <cell r="E2120">
            <v>43363.750694444447</v>
          </cell>
        </row>
        <row r="2121">
          <cell r="B2121" t="str">
            <v>776445-00E/002069</v>
          </cell>
          <cell r="C2121" t="str">
            <v>776445-00E</v>
          </cell>
          <cell r="D2121" t="str">
            <v>OK</v>
          </cell>
          <cell r="E2121">
            <v>43363.368750000001</v>
          </cell>
        </row>
        <row r="2122">
          <cell r="B2122" t="str">
            <v>776445-00E/002078</v>
          </cell>
          <cell r="C2122" t="str">
            <v>776445-00E</v>
          </cell>
          <cell r="D2122" t="str">
            <v>OK</v>
          </cell>
          <cell r="E2122">
            <v>43363.967361111114</v>
          </cell>
        </row>
        <row r="2123">
          <cell r="B2123" t="str">
            <v>776445-00E/002083</v>
          </cell>
          <cell r="C2123" t="str">
            <v>776445-00E</v>
          </cell>
          <cell r="D2123" t="str">
            <v>OK</v>
          </cell>
          <cell r="E2123">
            <v>43364.508333333331</v>
          </cell>
        </row>
        <row r="2124">
          <cell r="B2124" t="str">
            <v>776445-00E/002086</v>
          </cell>
          <cell r="C2124" t="str">
            <v>776445-00E</v>
          </cell>
          <cell r="D2124" t="str">
            <v>OK</v>
          </cell>
          <cell r="E2124">
            <v>43364.725694444445</v>
          </cell>
        </row>
        <row r="2125">
          <cell r="B2125" t="str">
            <v>776445-00E/002084</v>
          </cell>
          <cell r="C2125" t="str">
            <v>776445-00E</v>
          </cell>
          <cell r="D2125" t="str">
            <v>OK</v>
          </cell>
          <cell r="E2125">
            <v>43364.631944444445</v>
          </cell>
        </row>
        <row r="2126">
          <cell r="B2126" t="str">
            <v>776445-00E/002090</v>
          </cell>
          <cell r="C2126" t="str">
            <v>776445-00E</v>
          </cell>
          <cell r="D2126" t="str">
            <v>OK</v>
          </cell>
          <cell r="E2126">
            <v>43367.345833333333</v>
          </cell>
        </row>
        <row r="2127">
          <cell r="B2127" t="str">
            <v>776445-00E/002089</v>
          </cell>
          <cell r="C2127" t="str">
            <v>776445-00E</v>
          </cell>
          <cell r="D2127" t="str">
            <v>OK</v>
          </cell>
          <cell r="E2127">
            <v>43367.035416666666</v>
          </cell>
        </row>
        <row r="2128">
          <cell r="B2128" t="str">
            <v>776445-00E/002092</v>
          </cell>
          <cell r="C2128" t="str">
            <v>776445-00E</v>
          </cell>
          <cell r="D2128" t="str">
            <v>OK</v>
          </cell>
          <cell r="E2128">
            <v>43367.417361111111</v>
          </cell>
        </row>
        <row r="2129">
          <cell r="B2129" t="str">
            <v>776445-00E/002088</v>
          </cell>
          <cell r="C2129" t="str">
            <v>776445-00E</v>
          </cell>
          <cell r="D2129" t="str">
            <v>OK</v>
          </cell>
          <cell r="E2129">
            <v>43367.193749999999</v>
          </cell>
        </row>
        <row r="2130">
          <cell r="B2130" t="str">
            <v>776445-00E/002085</v>
          </cell>
          <cell r="C2130" t="str">
            <v>776445-00E</v>
          </cell>
          <cell r="D2130" t="str">
            <v>OK</v>
          </cell>
          <cell r="E2130">
            <v>43364.690972222219</v>
          </cell>
        </row>
        <row r="2131">
          <cell r="B2131" t="str">
            <v>776445-00E/002091</v>
          </cell>
          <cell r="C2131" t="str">
            <v>776445-00E</v>
          </cell>
          <cell r="D2131" t="str">
            <v>OK</v>
          </cell>
          <cell r="E2131">
            <v>43367.378472222219</v>
          </cell>
        </row>
        <row r="2132">
          <cell r="B2132" t="str">
            <v>776445-00E/002093</v>
          </cell>
          <cell r="C2132" t="str">
            <v>776445-00E</v>
          </cell>
          <cell r="D2132" t="str">
            <v>OK</v>
          </cell>
          <cell r="E2132">
            <v>43367.511805555558</v>
          </cell>
        </row>
        <row r="2133">
          <cell r="B2133" t="str">
            <v>776445-00E/002080</v>
          </cell>
          <cell r="C2133" t="str">
            <v>776445-00E</v>
          </cell>
          <cell r="D2133" t="str">
            <v>OK</v>
          </cell>
          <cell r="E2133">
            <v>43364.31527777778</v>
          </cell>
        </row>
        <row r="2134">
          <cell r="B2134" t="str">
            <v>776445-00E/002081</v>
          </cell>
          <cell r="C2134" t="str">
            <v>776445-00E</v>
          </cell>
          <cell r="D2134" t="str">
            <v>OK</v>
          </cell>
          <cell r="E2134">
            <v>43364.334722222222</v>
          </cell>
        </row>
        <row r="2135">
          <cell r="B2135" t="str">
            <v>776445-00E/002077</v>
          </cell>
          <cell r="C2135" t="str">
            <v>776445-00E</v>
          </cell>
          <cell r="D2135" t="str">
            <v>OK</v>
          </cell>
          <cell r="E2135">
            <v>43363.837500000001</v>
          </cell>
        </row>
        <row r="2136">
          <cell r="B2136" t="str">
            <v>776445-00E/002097</v>
          </cell>
          <cell r="C2136" t="str">
            <v>776445-00E</v>
          </cell>
          <cell r="D2136" t="str">
            <v>OK</v>
          </cell>
          <cell r="E2136">
            <v>43367.731249999997</v>
          </cell>
        </row>
        <row r="2137">
          <cell r="B2137" t="str">
            <v>776445-00E/002094</v>
          </cell>
          <cell r="C2137" t="str">
            <v>776445-00E</v>
          </cell>
          <cell r="D2137" t="str">
            <v>OK</v>
          </cell>
          <cell r="E2137">
            <v>43367.635416666664</v>
          </cell>
        </row>
        <row r="2138">
          <cell r="B2138" t="str">
            <v>776445-00E/002096</v>
          </cell>
          <cell r="C2138" t="str">
            <v>776445-00E</v>
          </cell>
          <cell r="D2138" t="str">
            <v>OK</v>
          </cell>
          <cell r="E2138">
            <v>43367.742361111108</v>
          </cell>
        </row>
        <row r="2139">
          <cell r="B2139" t="str">
            <v>774100-00G/002100</v>
          </cell>
          <cell r="C2139" t="str">
            <v>774100-00G</v>
          </cell>
          <cell r="D2139" t="str">
            <v>OK</v>
          </cell>
          <cell r="E2139">
            <v>43368.036111111112</v>
          </cell>
        </row>
        <row r="2140">
          <cell r="B2140" t="str">
            <v>774100-00G/002100</v>
          </cell>
          <cell r="C2140" t="str">
            <v>774100-00G</v>
          </cell>
          <cell r="D2140" t="str">
            <v>OK</v>
          </cell>
          <cell r="E2140">
            <v>43368.036111111112</v>
          </cell>
        </row>
        <row r="2141">
          <cell r="B2141" t="str">
            <v>774100-00G/002101</v>
          </cell>
          <cell r="C2141" t="str">
            <v>774100-00G</v>
          </cell>
          <cell r="D2141" t="str">
            <v>OK</v>
          </cell>
          <cell r="E2141">
            <v>43368.147222222222</v>
          </cell>
        </row>
        <row r="2142">
          <cell r="B2142" t="str">
            <v>776445-00E/002095</v>
          </cell>
          <cell r="C2142" t="str">
            <v>776445-00E</v>
          </cell>
          <cell r="D2142" t="str">
            <v>OK</v>
          </cell>
          <cell r="E2142">
            <v>43367.634027777778</v>
          </cell>
        </row>
        <row r="2143">
          <cell r="B2143" t="str">
            <v>774100-00G/002102</v>
          </cell>
          <cell r="C2143" t="str">
            <v>774100-00G</v>
          </cell>
          <cell r="D2143" t="str">
            <v>OK</v>
          </cell>
          <cell r="E2143">
            <v>43368.122916666667</v>
          </cell>
        </row>
        <row r="2144">
          <cell r="B2144" t="str">
            <v>774100-00G/002103</v>
          </cell>
          <cell r="C2144" t="str">
            <v>774100-00G</v>
          </cell>
          <cell r="D2144" t="str">
            <v>OK</v>
          </cell>
          <cell r="E2144">
            <v>43368.227777777778</v>
          </cell>
        </row>
        <row r="2145">
          <cell r="B2145" t="str">
            <v>774100-00G/002103</v>
          </cell>
          <cell r="C2145" t="str">
            <v>774100-00G</v>
          </cell>
          <cell r="D2145" t="str">
            <v>OK</v>
          </cell>
          <cell r="E2145">
            <v>43368.227777777778</v>
          </cell>
        </row>
        <row r="2146">
          <cell r="B2146" t="str">
            <v>774100-00G/002106</v>
          </cell>
          <cell r="C2146" t="str">
            <v>774100-00G</v>
          </cell>
          <cell r="D2146" t="str">
            <v>OK</v>
          </cell>
          <cell r="E2146">
            <v>43368.512499999997</v>
          </cell>
        </row>
        <row r="2147">
          <cell r="B2147" t="str">
            <v>776445-00E/002110</v>
          </cell>
          <cell r="C2147" t="str">
            <v>776445-00E</v>
          </cell>
          <cell r="D2147" t="str">
            <v>OK</v>
          </cell>
          <cell r="E2147">
            <v>43368.722222222219</v>
          </cell>
        </row>
        <row r="2148">
          <cell r="B2148" t="str">
            <v>774100-00G/002107</v>
          </cell>
          <cell r="C2148" t="str">
            <v>774100-00G</v>
          </cell>
          <cell r="D2148" t="str">
            <v>OK</v>
          </cell>
          <cell r="E2148">
            <v>43368.525694444441</v>
          </cell>
        </row>
        <row r="2149">
          <cell r="B2149" t="str">
            <v>774100-00G/002105</v>
          </cell>
          <cell r="C2149" t="str">
            <v>774100-00G</v>
          </cell>
          <cell r="D2149" t="str">
            <v>OK</v>
          </cell>
          <cell r="E2149">
            <v>43368.390972222223</v>
          </cell>
        </row>
        <row r="2150">
          <cell r="B2150" t="str">
            <v>776445-00E/002064</v>
          </cell>
          <cell r="C2150" t="str">
            <v>776445-00E</v>
          </cell>
          <cell r="D2150" t="str">
            <v>OK</v>
          </cell>
          <cell r="E2150">
            <v>43364.380555555559</v>
          </cell>
        </row>
        <row r="2151">
          <cell r="B2151" t="str">
            <v>776445-00E/002076</v>
          </cell>
          <cell r="C2151" t="str">
            <v>776445-00E</v>
          </cell>
          <cell r="D2151" t="str">
            <v>OK</v>
          </cell>
          <cell r="E2151">
            <v>43364.020138888889</v>
          </cell>
        </row>
        <row r="2152">
          <cell r="B2152" t="str">
            <v>774100-00G/002112</v>
          </cell>
          <cell r="C2152" t="str">
            <v>774100-00G</v>
          </cell>
          <cell r="D2152" t="str">
            <v>OK</v>
          </cell>
          <cell r="E2152">
            <v>43368.842361111114</v>
          </cell>
        </row>
        <row r="2153">
          <cell r="B2153" t="str">
            <v>774100-00G/002099</v>
          </cell>
          <cell r="C2153" t="str">
            <v>774100-00G</v>
          </cell>
          <cell r="D2153" t="str">
            <v>OK</v>
          </cell>
          <cell r="E2153">
            <v>43367.979861111111</v>
          </cell>
        </row>
        <row r="2154">
          <cell r="B2154" t="str">
            <v>774100-00G/002111</v>
          </cell>
          <cell r="C2154" t="str">
            <v>774100-00G</v>
          </cell>
          <cell r="D2154" t="str">
            <v>OK</v>
          </cell>
          <cell r="E2154">
            <v>43368.756249999999</v>
          </cell>
        </row>
        <row r="2155">
          <cell r="B2155" t="str">
            <v>776445-00E/002067</v>
          </cell>
          <cell r="C2155" t="str">
            <v>776445-00E</v>
          </cell>
          <cell r="D2155" t="str">
            <v>OK</v>
          </cell>
          <cell r="E2155">
            <v>43363.431944444441</v>
          </cell>
        </row>
        <row r="2156">
          <cell r="B2156" t="str">
            <v>776445-00E/002072</v>
          </cell>
          <cell r="C2156" t="str">
            <v>776445-00E</v>
          </cell>
          <cell r="D2156" t="str">
            <v>OK</v>
          </cell>
          <cell r="E2156">
            <v>43364.084722222222</v>
          </cell>
        </row>
        <row r="2157">
          <cell r="B2157" t="str">
            <v>774100-00G/002118</v>
          </cell>
          <cell r="C2157" t="str">
            <v>774100-00G</v>
          </cell>
          <cell r="D2157" t="str">
            <v>OK</v>
          </cell>
          <cell r="E2157">
            <v>43369.395138888889</v>
          </cell>
        </row>
        <row r="2158">
          <cell r="B2158" t="str">
            <v>774100-00G/002118</v>
          </cell>
          <cell r="C2158" t="str">
            <v>774100-00G</v>
          </cell>
          <cell r="D2158" t="str">
            <v>OK</v>
          </cell>
          <cell r="E2158">
            <v>43369.395138888889</v>
          </cell>
        </row>
        <row r="2159">
          <cell r="B2159" t="str">
            <v>774100-00G/002114</v>
          </cell>
          <cell r="C2159" t="str">
            <v>774100-00G</v>
          </cell>
          <cell r="D2159" t="str">
            <v>OK</v>
          </cell>
          <cell r="E2159">
            <v>43369.050694444442</v>
          </cell>
        </row>
        <row r="2160">
          <cell r="B2160" t="str">
            <v>776445-00E/002087</v>
          </cell>
          <cell r="C2160" t="str">
            <v>776445-00E</v>
          </cell>
          <cell r="D2160" t="str">
            <v>OK</v>
          </cell>
          <cell r="E2160">
            <v>43367.102777777778</v>
          </cell>
        </row>
        <row r="2161">
          <cell r="B2161" t="str">
            <v>774100-00G/002109</v>
          </cell>
          <cell r="C2161" t="str">
            <v>774100-00G</v>
          </cell>
          <cell r="D2161" t="str">
            <v>OK</v>
          </cell>
          <cell r="E2161">
            <v>43368.638194444444</v>
          </cell>
        </row>
        <row r="2162">
          <cell r="B2162" t="str">
            <v>774100-00G/002116</v>
          </cell>
          <cell r="C2162" t="str">
            <v>774100-00G</v>
          </cell>
          <cell r="D2162" t="str">
            <v>OK</v>
          </cell>
          <cell r="E2162">
            <v>43369.144444444442</v>
          </cell>
        </row>
        <row r="2163">
          <cell r="B2163" t="str">
            <v>774100-00G/002120</v>
          </cell>
          <cell r="C2163" t="str">
            <v>774100-00G</v>
          </cell>
          <cell r="D2163" t="str">
            <v>OK</v>
          </cell>
          <cell r="E2163">
            <v>43369.51666666667</v>
          </cell>
        </row>
        <row r="2164">
          <cell r="B2164" t="str">
            <v>774100-00G/002041</v>
          </cell>
          <cell r="C2164" t="str">
            <v>774100-00G</v>
          </cell>
          <cell r="D2164" t="str">
            <v>OK</v>
          </cell>
          <cell r="E2164">
            <v>43361.328472222223</v>
          </cell>
        </row>
        <row r="2165">
          <cell r="B2165" t="str">
            <v>776445-00E/001984</v>
          </cell>
          <cell r="C2165" t="str">
            <v>776445-00E</v>
          </cell>
          <cell r="D2165" t="str">
            <v>OK</v>
          </cell>
          <cell r="E2165">
            <v>43347.631249999999</v>
          </cell>
        </row>
        <row r="2166">
          <cell r="B2166" t="str">
            <v>774100-00G/002108</v>
          </cell>
          <cell r="C2166" t="str">
            <v>774100-00G</v>
          </cell>
          <cell r="D2166" t="str">
            <v>OK</v>
          </cell>
          <cell r="E2166">
            <v>43368.625</v>
          </cell>
        </row>
        <row r="2167">
          <cell r="B2167" t="str">
            <v>774100-00G/002121</v>
          </cell>
          <cell r="C2167" t="str">
            <v>774100-00G</v>
          </cell>
          <cell r="D2167" t="str">
            <v>OK</v>
          </cell>
          <cell r="E2167">
            <v>43369.640972222223</v>
          </cell>
        </row>
        <row r="2168">
          <cell r="B2168" t="str">
            <v>774100-00G/002115</v>
          </cell>
          <cell r="C2168" t="str">
            <v>774100-00G</v>
          </cell>
          <cell r="D2168" t="str">
            <v>OK</v>
          </cell>
          <cell r="E2168">
            <v>43369.138888888891</v>
          </cell>
        </row>
        <row r="2169">
          <cell r="B2169" t="str">
            <v>776445-00E/002141</v>
          </cell>
          <cell r="C2169" t="str">
            <v>776445-00E</v>
          </cell>
          <cell r="D2169" t="str">
            <v>OK</v>
          </cell>
          <cell r="E2169">
            <v>43374.018750000003</v>
          </cell>
        </row>
        <row r="2170">
          <cell r="B2170" t="str">
            <v>774100-00G/002117</v>
          </cell>
          <cell r="C2170" t="str">
            <v>774100-00G</v>
          </cell>
          <cell r="D2170" t="str">
            <v>OK</v>
          </cell>
          <cell r="E2170">
            <v>43369.34652777778</v>
          </cell>
        </row>
        <row r="2171">
          <cell r="B2171" t="str">
            <v>774100-00G/002098</v>
          </cell>
          <cell r="C2171" t="str">
            <v>774100-00G</v>
          </cell>
          <cell r="D2171" t="str">
            <v>OK</v>
          </cell>
          <cell r="E2171">
            <v>43367.831944444442</v>
          </cell>
        </row>
        <row r="2172">
          <cell r="B2172" t="str">
            <v>776445-00E/002140</v>
          </cell>
          <cell r="C2172" t="str">
            <v>776445-00E</v>
          </cell>
          <cell r="D2172" t="str">
            <v>OK</v>
          </cell>
          <cell r="E2172">
            <v>43371.420138888891</v>
          </cell>
        </row>
        <row r="2173">
          <cell r="B2173" t="str">
            <v>776445-00E/002139</v>
          </cell>
          <cell r="C2173" t="str">
            <v>776445-00E</v>
          </cell>
          <cell r="D2173" t="str">
            <v>OK</v>
          </cell>
          <cell r="E2173">
            <v>43371.369444444441</v>
          </cell>
        </row>
        <row r="2174">
          <cell r="B2174" t="str">
            <v>776445-00E/002144</v>
          </cell>
          <cell r="C2174" t="str">
            <v>776445-00E</v>
          </cell>
          <cell r="D2174" t="str">
            <v>OK</v>
          </cell>
          <cell r="E2174">
            <v>43374.061805555553</v>
          </cell>
        </row>
        <row r="2175">
          <cell r="B2175" t="str">
            <v>776445-00E/002145</v>
          </cell>
          <cell r="C2175" t="str">
            <v>776445-00E</v>
          </cell>
          <cell r="D2175" t="str">
            <v>OK</v>
          </cell>
          <cell r="E2175">
            <v>43374.150694444441</v>
          </cell>
        </row>
        <row r="2176">
          <cell r="B2176" t="str">
            <v>776445-00E/002146</v>
          </cell>
          <cell r="C2176" t="str">
            <v>776445-00E</v>
          </cell>
          <cell r="D2176" t="str">
            <v>OK</v>
          </cell>
          <cell r="E2176">
            <v>43374.291666666664</v>
          </cell>
        </row>
        <row r="2177">
          <cell r="B2177" t="str">
            <v>776445-00E/002147</v>
          </cell>
          <cell r="C2177" t="str">
            <v>776445-00E</v>
          </cell>
          <cell r="D2177" t="str">
            <v>OK</v>
          </cell>
          <cell r="E2177">
            <v>43374.361111111109</v>
          </cell>
        </row>
        <row r="2178">
          <cell r="B2178" t="str">
            <v>776445-00E/002082</v>
          </cell>
          <cell r="C2178" t="str">
            <v>776445-00E</v>
          </cell>
          <cell r="D2178" t="str">
            <v>OK</v>
          </cell>
          <cell r="E2178">
            <v>43364.405555555553</v>
          </cell>
        </row>
        <row r="2179">
          <cell r="B2179" t="str">
            <v>776445-00E/002126</v>
          </cell>
          <cell r="C2179" t="str">
            <v>776445-00E</v>
          </cell>
          <cell r="D2179" t="str">
            <v>OK</v>
          </cell>
          <cell r="E2179">
            <v>43369.863888888889</v>
          </cell>
        </row>
        <row r="2180">
          <cell r="B2180" t="str">
            <v>776445-00E/002154</v>
          </cell>
          <cell r="C2180" t="str">
            <v>776445-00E</v>
          </cell>
          <cell r="D2180" t="str">
            <v>OK</v>
          </cell>
          <cell r="E2180">
            <v>43374.876388888886</v>
          </cell>
        </row>
        <row r="2181">
          <cell r="B2181" t="str">
            <v>776445-00E/002156</v>
          </cell>
          <cell r="C2181" t="str">
            <v>776445-00E</v>
          </cell>
          <cell r="D2181" t="str">
            <v>OK</v>
          </cell>
          <cell r="E2181">
            <v>43374.956944444442</v>
          </cell>
        </row>
        <row r="2182">
          <cell r="B2182" t="str">
            <v>776445-00E/002155</v>
          </cell>
          <cell r="C2182" t="str">
            <v>776445-00E</v>
          </cell>
          <cell r="D2182" t="str">
            <v>OK</v>
          </cell>
          <cell r="E2182">
            <v>43374.957638888889</v>
          </cell>
        </row>
        <row r="2183">
          <cell r="B2183" t="str">
            <v>776445-00E/002157</v>
          </cell>
          <cell r="C2183" t="str">
            <v>776445-00E</v>
          </cell>
          <cell r="D2183" t="str">
            <v>OK</v>
          </cell>
          <cell r="E2183">
            <v>43375.023611111108</v>
          </cell>
        </row>
        <row r="2184">
          <cell r="B2184" t="str">
            <v>776445-00E/002124</v>
          </cell>
          <cell r="C2184" t="str">
            <v>776445-00E</v>
          </cell>
          <cell r="D2184" t="str">
            <v>OK</v>
          </cell>
          <cell r="E2184">
            <v>43369.821527777778</v>
          </cell>
        </row>
        <row r="2185">
          <cell r="B2185" t="str">
            <v>776445-00E/002124</v>
          </cell>
          <cell r="C2185" t="str">
            <v>776445-00E</v>
          </cell>
          <cell r="D2185" t="str">
            <v>OK</v>
          </cell>
          <cell r="E2185">
            <v>43369.821527777778</v>
          </cell>
        </row>
        <row r="2186">
          <cell r="B2186" t="str">
            <v>776445-00E/002123</v>
          </cell>
          <cell r="C2186" t="str">
            <v>776445-00E</v>
          </cell>
          <cell r="D2186" t="str">
            <v>OK</v>
          </cell>
          <cell r="E2186">
            <v>43369.810416666667</v>
          </cell>
        </row>
        <row r="2187">
          <cell r="B2187" t="str">
            <v>776445-00E/002129</v>
          </cell>
          <cell r="C2187" t="str">
            <v>776445-00E</v>
          </cell>
          <cell r="D2187" t="str">
            <v>OK</v>
          </cell>
          <cell r="E2187">
            <v>43370.125</v>
          </cell>
        </row>
        <row r="2188">
          <cell r="B2188" t="str">
            <v>776445-00E/002135</v>
          </cell>
          <cell r="C2188" t="str">
            <v>776445-00E</v>
          </cell>
          <cell r="D2188" t="str">
            <v>OK</v>
          </cell>
          <cell r="E2188">
            <v>43370.677777777775</v>
          </cell>
        </row>
        <row r="2189">
          <cell r="B2189" t="str">
            <v>776445-00E/002142</v>
          </cell>
          <cell r="C2189" t="str">
            <v>776445-00E</v>
          </cell>
          <cell r="D2189" t="str">
            <v>OK</v>
          </cell>
          <cell r="E2189">
            <v>43373.96875</v>
          </cell>
        </row>
        <row r="2190">
          <cell r="B2190" t="str">
            <v>776445-00E/002153</v>
          </cell>
          <cell r="C2190" t="str">
            <v>776445-00E</v>
          </cell>
          <cell r="D2190" t="str">
            <v>OK</v>
          </cell>
          <cell r="E2190">
            <v>43374.831944444442</v>
          </cell>
        </row>
        <row r="2191">
          <cell r="B2191" t="str">
            <v>776445-00E/002150</v>
          </cell>
          <cell r="C2191" t="str">
            <v>776445-00E</v>
          </cell>
          <cell r="D2191" t="str">
            <v>OK</v>
          </cell>
          <cell r="E2191">
            <v>43374.549305555556</v>
          </cell>
        </row>
        <row r="2192">
          <cell r="B2192" t="str">
            <v>776445-00E/002151</v>
          </cell>
          <cell r="C2192" t="str">
            <v>776445-00E</v>
          </cell>
          <cell r="D2192" t="str">
            <v>OK</v>
          </cell>
          <cell r="E2192">
            <v>43374.681944444441</v>
          </cell>
        </row>
        <row r="2193">
          <cell r="B2193" t="str">
            <v>776445-00E/002148</v>
          </cell>
          <cell r="C2193" t="str">
            <v>776445-00E</v>
          </cell>
          <cell r="D2193" t="str">
            <v>OK</v>
          </cell>
          <cell r="E2193">
            <v>43374.415972222225</v>
          </cell>
        </row>
        <row r="2194">
          <cell r="B2194" t="str">
            <v>776445-00E/001958</v>
          </cell>
          <cell r="C2194" t="str">
            <v>776445-00E</v>
          </cell>
          <cell r="D2194" t="str">
            <v>OK</v>
          </cell>
          <cell r="E2194">
            <v>43339.679861111108</v>
          </cell>
        </row>
        <row r="2195">
          <cell r="B2195" t="str">
            <v>776445-00E/002152</v>
          </cell>
          <cell r="C2195" t="str">
            <v>776445-00E</v>
          </cell>
          <cell r="D2195" t="str">
            <v>OK</v>
          </cell>
          <cell r="E2195">
            <v>43374.742361111108</v>
          </cell>
        </row>
        <row r="2196">
          <cell r="B2196" t="str">
            <v>776445-00E/002160</v>
          </cell>
          <cell r="C2196" t="str">
            <v>776445-00E</v>
          </cell>
          <cell r="D2196" t="str">
            <v>OK</v>
          </cell>
          <cell r="E2196">
            <v>43375.320833333331</v>
          </cell>
        </row>
        <row r="2197">
          <cell r="B2197" t="str">
            <v>776445-00E/002149</v>
          </cell>
          <cell r="C2197" t="str">
            <v>776445-00E</v>
          </cell>
          <cell r="D2197" t="str">
            <v>OK</v>
          </cell>
          <cell r="E2197">
            <v>43375.385416666664</v>
          </cell>
        </row>
        <row r="2198">
          <cell r="B2198" t="str">
            <v>776445-00E/002158</v>
          </cell>
          <cell r="C2198" t="str">
            <v>776445-00E</v>
          </cell>
          <cell r="D2198" t="str">
            <v>OK</v>
          </cell>
          <cell r="E2198">
            <v>43375.081944444442</v>
          </cell>
        </row>
        <row r="2199">
          <cell r="B2199" t="str">
            <v>776445-00E/002159</v>
          </cell>
          <cell r="C2199" t="str">
            <v>776445-00E</v>
          </cell>
          <cell r="D2199" t="str">
            <v>OK</v>
          </cell>
          <cell r="E2199">
            <v>43375.079861111109</v>
          </cell>
        </row>
        <row r="2200">
          <cell r="B2200" t="str">
            <v>776445-00E/002161</v>
          </cell>
          <cell r="C2200" t="str">
            <v>776445-00E</v>
          </cell>
          <cell r="D2200" t="str">
            <v>OK</v>
          </cell>
          <cell r="E2200">
            <v>43375.357638888891</v>
          </cell>
        </row>
        <row r="2201">
          <cell r="B2201" t="str">
            <v>776445-00E/002163</v>
          </cell>
          <cell r="C2201" t="str">
            <v>776445-00E</v>
          </cell>
          <cell r="D2201" t="str">
            <v>OK</v>
          </cell>
          <cell r="E2201">
            <v>43375.645138888889</v>
          </cell>
        </row>
        <row r="2202">
          <cell r="B2202" t="str">
            <v>776445-00E/002166</v>
          </cell>
          <cell r="C2202" t="str">
            <v>776445-00E</v>
          </cell>
          <cell r="D2202" t="str">
            <v>OK</v>
          </cell>
          <cell r="E2202">
            <v>43375.783333333333</v>
          </cell>
        </row>
        <row r="2203">
          <cell r="B2203" t="str">
            <v>776445-00E/002165</v>
          </cell>
          <cell r="C2203" t="str">
            <v>776445-00E</v>
          </cell>
          <cell r="D2203" t="str">
            <v>OK</v>
          </cell>
          <cell r="E2203">
            <v>43375.751388888886</v>
          </cell>
        </row>
        <row r="2204">
          <cell r="B2204" t="str">
            <v>774100-00G/002169</v>
          </cell>
          <cell r="C2204" t="str">
            <v>774100-00G</v>
          </cell>
          <cell r="D2204" t="str">
            <v>OK</v>
          </cell>
          <cell r="E2204">
            <v>43376.033333333333</v>
          </cell>
        </row>
        <row r="2205">
          <cell r="B2205" t="str">
            <v>776445-00E/002162</v>
          </cell>
          <cell r="C2205" t="str">
            <v>776445-00E</v>
          </cell>
          <cell r="D2205" t="str">
            <v>OK</v>
          </cell>
          <cell r="E2205">
            <v>43375.548611111109</v>
          </cell>
        </row>
        <row r="2206">
          <cell r="B2206" t="str">
            <v>776445-00E/002164</v>
          </cell>
          <cell r="C2206" t="str">
            <v>776445-00E</v>
          </cell>
          <cell r="D2206" t="str">
            <v>OK</v>
          </cell>
          <cell r="E2206">
            <v>43375.700694444444</v>
          </cell>
        </row>
        <row r="2207">
          <cell r="B2207" t="str">
            <v>774100-00G/002168</v>
          </cell>
          <cell r="C2207" t="str">
            <v>774100-00G</v>
          </cell>
          <cell r="D2207" t="str">
            <v>OK</v>
          </cell>
          <cell r="E2207">
            <v>43375.970833333333</v>
          </cell>
        </row>
        <row r="2208">
          <cell r="B2208" t="str">
            <v>776445-00E/002181</v>
          </cell>
          <cell r="C2208" t="str">
            <v>776445-00E</v>
          </cell>
          <cell r="D2208" t="str">
            <v>OK</v>
          </cell>
          <cell r="E2208">
            <v>43377.038888888892</v>
          </cell>
        </row>
        <row r="2209">
          <cell r="B2209" t="str">
            <v>774100-00G/002179</v>
          </cell>
          <cell r="C2209" t="str">
            <v>774100-00G</v>
          </cell>
          <cell r="D2209" t="str">
            <v>OK</v>
          </cell>
          <cell r="E2209">
            <v>43376.829861111109</v>
          </cell>
        </row>
        <row r="2210">
          <cell r="B2210" t="str">
            <v>774100-00G/002173</v>
          </cell>
          <cell r="C2210" t="str">
            <v>774100-00G</v>
          </cell>
          <cell r="D2210" t="str">
            <v>OK</v>
          </cell>
          <cell r="E2210">
            <v>43376.515277777777</v>
          </cell>
        </row>
        <row r="2211">
          <cell r="B2211" t="str">
            <v>774100-00G/002180</v>
          </cell>
          <cell r="C2211" t="str">
            <v>774100-00G</v>
          </cell>
          <cell r="D2211" t="str">
            <v>OK</v>
          </cell>
          <cell r="E2211">
            <v>43376.969444444447</v>
          </cell>
        </row>
        <row r="2212">
          <cell r="B2212" t="str">
            <v>774100-00G/002119</v>
          </cell>
          <cell r="C2212" t="str">
            <v>774100-00G</v>
          </cell>
          <cell r="D2212" t="str">
            <v>OK</v>
          </cell>
          <cell r="E2212">
            <v>43369.44027777778</v>
          </cell>
        </row>
        <row r="2213">
          <cell r="B2213" t="str">
            <v>774100-00G/002113</v>
          </cell>
          <cell r="C2213" t="str">
            <v>774100-00G</v>
          </cell>
          <cell r="D2213" t="str">
            <v>OK</v>
          </cell>
          <cell r="E2213">
            <v>43369.04583333333</v>
          </cell>
        </row>
        <row r="2214">
          <cell r="B2214" t="str">
            <v>774100-00G/002178</v>
          </cell>
          <cell r="C2214" t="str">
            <v>774100-00G</v>
          </cell>
          <cell r="D2214" t="str">
            <v>OK</v>
          </cell>
          <cell r="E2214">
            <v>43376.829861111109</v>
          </cell>
        </row>
        <row r="2215">
          <cell r="B2215" t="str">
            <v>774100-00G/002174</v>
          </cell>
          <cell r="C2215" t="str">
            <v>774100-00G</v>
          </cell>
          <cell r="D2215" t="str">
            <v>OK</v>
          </cell>
          <cell r="E2215">
            <v>43376.572222222225</v>
          </cell>
        </row>
        <row r="2216">
          <cell r="B2216" t="str">
            <v>774100-00G/002176</v>
          </cell>
          <cell r="C2216" t="str">
            <v>774100-00G</v>
          </cell>
          <cell r="D2216" t="str">
            <v>OK</v>
          </cell>
          <cell r="E2216">
            <v>43376.644444444442</v>
          </cell>
        </row>
        <row r="2217">
          <cell r="B2217" t="str">
            <v>776445-00E/002186</v>
          </cell>
          <cell r="C2217" t="str">
            <v>776445-00E</v>
          </cell>
          <cell r="D2217" t="str">
            <v>OK</v>
          </cell>
          <cell r="E2217">
            <v>43377.384027777778</v>
          </cell>
        </row>
        <row r="2218">
          <cell r="B2218" t="str">
            <v>774100-00G/002167</v>
          </cell>
          <cell r="C2218" t="str">
            <v>774100-00G</v>
          </cell>
          <cell r="D2218" t="str">
            <v>OK</v>
          </cell>
          <cell r="E2218">
            <v>43376.152083333334</v>
          </cell>
        </row>
        <row r="2219">
          <cell r="B2219" t="str">
            <v>776445-00E/002185</v>
          </cell>
          <cell r="C2219" t="str">
            <v>776445-00E</v>
          </cell>
          <cell r="D2219" t="str">
            <v>OK</v>
          </cell>
          <cell r="E2219">
            <v>43377.429166666669</v>
          </cell>
        </row>
        <row r="2220">
          <cell r="B2220" t="str">
            <v>776445-00E/002182</v>
          </cell>
          <cell r="C2220" t="str">
            <v>776445-00E</v>
          </cell>
          <cell r="D2220" t="str">
            <v>OK</v>
          </cell>
          <cell r="E2220">
            <v>43377.07916666667</v>
          </cell>
        </row>
        <row r="2221">
          <cell r="B2221" t="str">
            <v>776445-00E/002183</v>
          </cell>
          <cell r="C2221" t="str">
            <v>776445-00E</v>
          </cell>
          <cell r="D2221" t="str">
            <v>OK</v>
          </cell>
          <cell r="E2221">
            <v>43377.148611111108</v>
          </cell>
        </row>
        <row r="2222">
          <cell r="B2222" t="str">
            <v>776445-00E/002184</v>
          </cell>
          <cell r="C2222" t="str">
            <v>776445-00E</v>
          </cell>
          <cell r="D2222" t="str">
            <v>OK</v>
          </cell>
          <cell r="E2222">
            <v>43377.136111111111</v>
          </cell>
        </row>
        <row r="2223">
          <cell r="B2223" t="str">
            <v>774100-00G/002170</v>
          </cell>
          <cell r="C2223" t="str">
            <v>774100-00G</v>
          </cell>
          <cell r="D2223" t="str">
            <v>OK</v>
          </cell>
          <cell r="E2223">
            <v>43376.081944444442</v>
          </cell>
        </row>
        <row r="2224">
          <cell r="B2224" t="str">
            <v>774100-00G/002170</v>
          </cell>
          <cell r="C2224" t="str">
            <v>774100-00G</v>
          </cell>
          <cell r="D2224" t="str">
            <v>OK</v>
          </cell>
          <cell r="E2224">
            <v>43376.081944444442</v>
          </cell>
        </row>
        <row r="2225">
          <cell r="B2225" t="str">
            <v>774100-00G/002170</v>
          </cell>
          <cell r="C2225" t="str">
            <v>774100-00G</v>
          </cell>
          <cell r="D2225" t="str">
            <v>OK</v>
          </cell>
          <cell r="E2225">
            <v>43376.081944444442</v>
          </cell>
        </row>
        <row r="2226">
          <cell r="B2226" t="str">
            <v>774100-00G/002175</v>
          </cell>
          <cell r="C2226" t="str">
            <v>774100-00G</v>
          </cell>
          <cell r="D2226" t="str">
            <v>OK</v>
          </cell>
          <cell r="E2226">
            <v>43376.637499999997</v>
          </cell>
        </row>
        <row r="2227">
          <cell r="B2227" t="str">
            <v>776445-00E/002193</v>
          </cell>
          <cell r="C2227" t="str">
            <v>776445-00E</v>
          </cell>
          <cell r="D2227" t="str">
            <v>OK</v>
          </cell>
          <cell r="E2227">
            <v>43377.977083333331</v>
          </cell>
        </row>
        <row r="2228">
          <cell r="B2228" t="str">
            <v>774100-00G/002171</v>
          </cell>
          <cell r="C2228" t="str">
            <v>774100-00G</v>
          </cell>
          <cell r="D2228" t="str">
            <v>OK</v>
          </cell>
          <cell r="E2228">
            <v>43376.359027777777</v>
          </cell>
        </row>
        <row r="2229">
          <cell r="B2229" t="str">
            <v>774100-00G/002171</v>
          </cell>
          <cell r="C2229" t="str">
            <v>774100-00G</v>
          </cell>
          <cell r="D2229" t="str">
            <v>OK</v>
          </cell>
          <cell r="E2229">
            <v>43376.359027777777</v>
          </cell>
        </row>
        <row r="2230">
          <cell r="B2230" t="str">
            <v>77644500E/002187</v>
          </cell>
          <cell r="C2230" t="str">
            <v>776445-00E</v>
          </cell>
          <cell r="D2230" t="str">
            <v>OK</v>
          </cell>
          <cell r="E2230">
            <v>43377.636111111111</v>
          </cell>
        </row>
        <row r="2231">
          <cell r="B2231" t="str">
            <v>776445-00E/002190</v>
          </cell>
          <cell r="C2231" t="str">
            <v>776445-00E</v>
          </cell>
          <cell r="D2231" t="str">
            <v>OK</v>
          </cell>
          <cell r="E2231">
            <v>43377.688888888886</v>
          </cell>
        </row>
        <row r="2232">
          <cell r="B2232" t="str">
            <v>776445-00E/002191</v>
          </cell>
          <cell r="C2232" t="str">
            <v>776445-00E</v>
          </cell>
          <cell r="D2232" t="str">
            <v>OK</v>
          </cell>
          <cell r="E2232">
            <v>43377.804166666669</v>
          </cell>
        </row>
        <row r="2233">
          <cell r="B2233" t="str">
            <v>776445-00E/002194</v>
          </cell>
          <cell r="C2233" t="str">
            <v>776445-00E</v>
          </cell>
          <cell r="D2233" t="str">
            <v>OK</v>
          </cell>
          <cell r="E2233">
            <v>43377.97152777778</v>
          </cell>
        </row>
        <row r="2234">
          <cell r="B2234" t="str">
            <v>776445-00E/002195</v>
          </cell>
          <cell r="C2234" t="str">
            <v>776445-00E</v>
          </cell>
          <cell r="D2234" t="str">
            <v>OK</v>
          </cell>
          <cell r="E2234">
            <v>43378.032638888886</v>
          </cell>
        </row>
        <row r="2235">
          <cell r="B2235" t="str">
            <v>776445-00E/002189</v>
          </cell>
          <cell r="C2235" t="str">
            <v>776445-00E</v>
          </cell>
          <cell r="D2235" t="str">
            <v>OK</v>
          </cell>
          <cell r="E2235">
            <v>43377.53125</v>
          </cell>
        </row>
        <row r="2236">
          <cell r="B2236" t="str">
            <v>776445-00E/002192</v>
          </cell>
          <cell r="C2236" t="str">
            <v>776445-00E</v>
          </cell>
          <cell r="D2236" t="str">
            <v>OK</v>
          </cell>
          <cell r="E2236">
            <v>43377.845138888886</v>
          </cell>
        </row>
        <row r="2237">
          <cell r="B2237" t="str">
            <v>774100-00G/002196</v>
          </cell>
          <cell r="C2237" t="str">
            <v>774100-00G</v>
          </cell>
          <cell r="D2237" t="str">
            <v>OK</v>
          </cell>
          <cell r="E2237">
            <v>43378.125694444447</v>
          </cell>
        </row>
        <row r="2238">
          <cell r="B2238" t="str">
            <v>776445-00E/002199</v>
          </cell>
          <cell r="C2238" t="str">
            <v>776445-00E</v>
          </cell>
          <cell r="D2238" t="str">
            <v>OK</v>
          </cell>
          <cell r="E2238">
            <v>43378.344444444447</v>
          </cell>
        </row>
        <row r="2239">
          <cell r="B2239" t="str">
            <v>776445-00E/002197</v>
          </cell>
          <cell r="C2239" t="str">
            <v>776445-00E</v>
          </cell>
          <cell r="D2239" t="str">
            <v>OK</v>
          </cell>
          <cell r="E2239">
            <v>43378.163888888892</v>
          </cell>
        </row>
        <row r="2240">
          <cell r="B2240" t="str">
            <v>776445-00E/002201</v>
          </cell>
          <cell r="C2240" t="str">
            <v>776445-00E</v>
          </cell>
          <cell r="D2240" t="str">
            <v>OK</v>
          </cell>
          <cell r="E2240">
            <v>43378.530555555553</v>
          </cell>
        </row>
        <row r="2241">
          <cell r="B2241" t="str">
            <v>776445-00E/002200</v>
          </cell>
          <cell r="C2241" t="str">
            <v>776445-00E</v>
          </cell>
          <cell r="D2241" t="str">
            <v>OK</v>
          </cell>
          <cell r="E2241">
            <v>43378.493055555555</v>
          </cell>
        </row>
        <row r="2242">
          <cell r="B2242" t="str">
            <v>774100-00G/002172</v>
          </cell>
          <cell r="C2242" t="str">
            <v>774100-00G</v>
          </cell>
          <cell r="D2242" t="str">
            <v>OK</v>
          </cell>
          <cell r="E2242">
            <v>43376.50277777778</v>
          </cell>
        </row>
        <row r="2243">
          <cell r="B2243" t="str">
            <v>776445-00E/002202</v>
          </cell>
          <cell r="C2243" t="str">
            <v>776445-00E</v>
          </cell>
          <cell r="D2243" t="str">
            <v>OK</v>
          </cell>
          <cell r="E2243">
            <v>43378.740972222222</v>
          </cell>
        </row>
        <row r="2244">
          <cell r="B2244" t="str">
            <v>776445-00E/002209</v>
          </cell>
          <cell r="C2244" t="str">
            <v>776445-00E</v>
          </cell>
          <cell r="D2244" t="str">
            <v>OK</v>
          </cell>
          <cell r="E2244">
            <v>43381.07916666667</v>
          </cell>
        </row>
        <row r="2245">
          <cell r="B2245" t="str">
            <v>776445-00E/002203</v>
          </cell>
          <cell r="C2245" t="str">
            <v>776445-00E</v>
          </cell>
          <cell r="D2245" t="str">
            <v>OK</v>
          </cell>
          <cell r="E2245">
            <v>43378.65625</v>
          </cell>
        </row>
        <row r="2246">
          <cell r="B2246" t="str">
            <v>776445-00E/002079</v>
          </cell>
          <cell r="C2246" t="str">
            <v>776445-00E</v>
          </cell>
          <cell r="D2246" t="str">
            <v>OK</v>
          </cell>
          <cell r="E2246">
            <v>43364.146527777775</v>
          </cell>
        </row>
        <row r="2247">
          <cell r="B2247" t="str">
            <v>776445-00E/002062</v>
          </cell>
          <cell r="C2247" t="str">
            <v>776445-00E</v>
          </cell>
          <cell r="D2247" t="str">
            <v>OK</v>
          </cell>
          <cell r="E2247">
            <v>43362.813888888886</v>
          </cell>
        </row>
        <row r="2248">
          <cell r="B2248" t="str">
            <v>776445-00E/002213</v>
          </cell>
          <cell r="C2248" t="str">
            <v>776445-00E</v>
          </cell>
          <cell r="D2248" t="str">
            <v>OK</v>
          </cell>
          <cell r="E2248">
            <v>43381.324999999997</v>
          </cell>
        </row>
        <row r="2249">
          <cell r="B2249" t="str">
            <v>776445-00E/002198</v>
          </cell>
          <cell r="C2249" t="str">
            <v>776445-00E</v>
          </cell>
          <cell r="D2249" t="str">
            <v>OK</v>
          </cell>
          <cell r="E2249">
            <v>43378.429166666669</v>
          </cell>
        </row>
        <row r="2250">
          <cell r="B2250" t="str">
            <v>774100-00G/002205</v>
          </cell>
          <cell r="C2250" t="str">
            <v>774100-00G</v>
          </cell>
          <cell r="D2250" t="str">
            <v>OK</v>
          </cell>
          <cell r="E2250">
            <v>43378.792361111111</v>
          </cell>
        </row>
        <row r="2251">
          <cell r="B2251" t="str">
            <v>774100-00G/002177</v>
          </cell>
          <cell r="C2251" t="str">
            <v>774100-00G</v>
          </cell>
          <cell r="D2251" t="str">
            <v>OK</v>
          </cell>
          <cell r="E2251">
            <v>43376.746527777781</v>
          </cell>
        </row>
        <row r="2252">
          <cell r="B2252" t="str">
            <v>774100-00G/002206</v>
          </cell>
          <cell r="C2252" t="str">
            <v>774100-00G</v>
          </cell>
          <cell r="D2252" t="str">
            <v>OK</v>
          </cell>
          <cell r="E2252">
            <v>43380.970833333333</v>
          </cell>
        </row>
        <row r="2253">
          <cell r="B2253" t="str">
            <v>776445-00E/002210</v>
          </cell>
          <cell r="C2253" t="str">
            <v>776445-00E</v>
          </cell>
          <cell r="D2253" t="str">
            <v>OK</v>
          </cell>
          <cell r="E2253">
            <v>43381.143750000003</v>
          </cell>
        </row>
        <row r="2254">
          <cell r="B2254" t="str">
            <v>776445-00E/002211</v>
          </cell>
          <cell r="C2254" t="str">
            <v>776445-00E</v>
          </cell>
          <cell r="D2254" t="str">
            <v>OK</v>
          </cell>
          <cell r="E2254">
            <v>43381.386805555558</v>
          </cell>
        </row>
        <row r="2255">
          <cell r="B2255" t="str">
            <v>776445-00E/002214</v>
          </cell>
          <cell r="C2255" t="str">
            <v>776445-00E</v>
          </cell>
          <cell r="D2255" t="str">
            <v>OK</v>
          </cell>
          <cell r="E2255">
            <v>43381.445833333331</v>
          </cell>
        </row>
        <row r="2256">
          <cell r="B2256" t="str">
            <v>776445-00E/002216</v>
          </cell>
          <cell r="C2256" t="str">
            <v>776445-00E</v>
          </cell>
          <cell r="D2256" t="str">
            <v>OK</v>
          </cell>
          <cell r="E2256">
            <v>43381.618750000001</v>
          </cell>
        </row>
        <row r="2257">
          <cell r="B2257" t="str">
            <v>776445-00E/002217</v>
          </cell>
          <cell r="C2257" t="str">
            <v>776445-00E</v>
          </cell>
          <cell r="D2257" t="str">
            <v>OK</v>
          </cell>
          <cell r="E2257">
            <v>43381.673611111109</v>
          </cell>
        </row>
        <row r="2258">
          <cell r="B2258" t="str">
            <v>776445-00E/002215</v>
          </cell>
          <cell r="C2258" t="str">
            <v>776445-00E</v>
          </cell>
          <cell r="D2258" t="str">
            <v>OK</v>
          </cell>
          <cell r="E2258">
            <v>43381.710416666669</v>
          </cell>
        </row>
        <row r="2259">
          <cell r="B2259" t="str">
            <v>776445-00E/002122</v>
          </cell>
          <cell r="C2259" t="str">
            <v>776445-00E</v>
          </cell>
          <cell r="D2259" t="str">
            <v>OK</v>
          </cell>
          <cell r="E2259">
            <v>43369.710416666669</v>
          </cell>
        </row>
        <row r="2260">
          <cell r="B2260" t="str">
            <v>776445-00E/002133</v>
          </cell>
          <cell r="C2260" t="str">
            <v>776445-00E</v>
          </cell>
          <cell r="D2260" t="str">
            <v>OK</v>
          </cell>
          <cell r="E2260">
            <v>43370.440972222219</v>
          </cell>
        </row>
        <row r="2261">
          <cell r="B2261" t="str">
            <v>776445-00E/002212</v>
          </cell>
          <cell r="C2261" t="str">
            <v>776445-00E</v>
          </cell>
          <cell r="D2261" t="str">
            <v>OK</v>
          </cell>
          <cell r="E2261">
            <v>43381.410416666666</v>
          </cell>
        </row>
        <row r="2262">
          <cell r="B2262" t="str">
            <v>774100-00G/002218</v>
          </cell>
          <cell r="C2262" t="str">
            <v>774100-00G</v>
          </cell>
          <cell r="D2262" t="str">
            <v>OK</v>
          </cell>
          <cell r="E2262">
            <v>43382.03402777778</v>
          </cell>
        </row>
        <row r="2263">
          <cell r="B2263" t="str">
            <v>774100-00G/002208</v>
          </cell>
          <cell r="C2263" t="str">
            <v>774100-00G</v>
          </cell>
          <cell r="D2263" t="str">
            <v>OK</v>
          </cell>
          <cell r="E2263">
            <v>43381.031944444447</v>
          </cell>
        </row>
        <row r="2264">
          <cell r="B2264" t="str">
            <v>776445-00E/002220</v>
          </cell>
          <cell r="C2264" t="str">
            <v>776445-00E</v>
          </cell>
          <cell r="D2264" t="str">
            <v>OK</v>
          </cell>
          <cell r="E2264">
            <v>43382.368055555555</v>
          </cell>
        </row>
        <row r="2265">
          <cell r="B2265" t="str">
            <v>776445-00E/002136</v>
          </cell>
          <cell r="C2265" t="str">
            <v>776445-00E</v>
          </cell>
          <cell r="D2265" t="str">
            <v>OK</v>
          </cell>
          <cell r="E2265">
            <v>43370.803472222222</v>
          </cell>
        </row>
        <row r="2266">
          <cell r="B2266" t="str">
            <v>776445-00E/002137</v>
          </cell>
          <cell r="C2266" t="str">
            <v>776445-00E</v>
          </cell>
          <cell r="D2266" t="str">
            <v>OK</v>
          </cell>
          <cell r="E2266">
            <v>43370.87222222222</v>
          </cell>
        </row>
        <row r="2267">
          <cell r="B2267" t="str">
            <v>776445-00E/002125</v>
          </cell>
          <cell r="C2267" t="str">
            <v>776445-00E</v>
          </cell>
          <cell r="D2267" t="str">
            <v>OK</v>
          </cell>
          <cell r="E2267">
            <v>43370.011111111111</v>
          </cell>
        </row>
        <row r="2268">
          <cell r="B2268" t="str">
            <v>776445-00E/002130</v>
          </cell>
          <cell r="C2268" t="str">
            <v>776445-00E</v>
          </cell>
          <cell r="D2268" t="str">
            <v>OK</v>
          </cell>
          <cell r="E2268">
            <v>43370.15625</v>
          </cell>
        </row>
        <row r="2269">
          <cell r="B2269" t="str">
            <v>776445-00E/002128</v>
          </cell>
          <cell r="C2269" t="str">
            <v>776445-00E</v>
          </cell>
          <cell r="D2269" t="str">
            <v>OK</v>
          </cell>
          <cell r="E2269">
            <v>43370.055555555555</v>
          </cell>
        </row>
        <row r="2270">
          <cell r="B2270" t="str">
            <v>776445-00E/002131</v>
          </cell>
          <cell r="C2270" t="str">
            <v>776445-00E</v>
          </cell>
          <cell r="D2270" t="str">
            <v>OK</v>
          </cell>
          <cell r="E2270">
            <v>43370.298611111109</v>
          </cell>
        </row>
        <row r="2271">
          <cell r="B2271" t="str">
            <v>776445-00E/002134</v>
          </cell>
          <cell r="C2271" t="str">
            <v>776445-00E</v>
          </cell>
          <cell r="D2271" t="str">
            <v>OK</v>
          </cell>
          <cell r="E2271">
            <v>43370.621527777781</v>
          </cell>
        </row>
        <row r="2272">
          <cell r="B2272" t="str">
            <v>776445-00E/002143</v>
          </cell>
          <cell r="C2272" t="str">
            <v>776445-00E</v>
          </cell>
          <cell r="D2272" t="str">
            <v>OK</v>
          </cell>
          <cell r="E2272">
            <v>43374.046527777777</v>
          </cell>
        </row>
        <row r="2273">
          <cell r="B2273" t="str">
            <v>776445-00E/002223</v>
          </cell>
          <cell r="C2273" t="str">
            <v>776445-00E</v>
          </cell>
          <cell r="D2273" t="str">
            <v>OK</v>
          </cell>
          <cell r="E2273">
            <v>43383.974305555559</v>
          </cell>
        </row>
        <row r="2274">
          <cell r="B2274" t="str">
            <v>776445-00E/002224</v>
          </cell>
          <cell r="C2274" t="str">
            <v>776445-00E</v>
          </cell>
          <cell r="D2274" t="str">
            <v>OK</v>
          </cell>
          <cell r="E2274">
            <v>43383.968055555553</v>
          </cell>
        </row>
        <row r="2275">
          <cell r="B2275" t="str">
            <v>776445-00E/002221</v>
          </cell>
          <cell r="C2275" t="str">
            <v>776445-00E</v>
          </cell>
          <cell r="D2275" t="str">
            <v>OK</v>
          </cell>
          <cell r="E2275">
            <v>43383.757638888892</v>
          </cell>
        </row>
        <row r="2276">
          <cell r="B2276" t="str">
            <v>776445-00E/002222</v>
          </cell>
          <cell r="C2276" t="str">
            <v>776445-00E</v>
          </cell>
          <cell r="D2276" t="str">
            <v>OK</v>
          </cell>
          <cell r="E2276">
            <v>43383.819444444445</v>
          </cell>
        </row>
        <row r="2277">
          <cell r="B2277" t="str">
            <v>774100-00G/002219</v>
          </cell>
          <cell r="C2277" t="str">
            <v>774100-00G</v>
          </cell>
          <cell r="D2277" t="str">
            <v>OK</v>
          </cell>
          <cell r="E2277">
            <v>43382.122916666667</v>
          </cell>
        </row>
        <row r="2278">
          <cell r="B2278" t="str">
            <v>774100-00G/002207</v>
          </cell>
          <cell r="C2278" t="str">
            <v>774100-00G</v>
          </cell>
          <cell r="D2278" t="str">
            <v>OK</v>
          </cell>
          <cell r="E2278">
            <v>43381.173611111109</v>
          </cell>
        </row>
        <row r="2279">
          <cell r="B2279" t="str">
            <v>774100-00G/002104</v>
          </cell>
          <cell r="C2279" t="str">
            <v>774100-00G</v>
          </cell>
          <cell r="D2279" t="str">
            <v>OK</v>
          </cell>
          <cell r="E2279">
            <v>43368.332638888889</v>
          </cell>
        </row>
        <row r="2280">
          <cell r="B2280" t="str">
            <v>776445-00E/002227</v>
          </cell>
          <cell r="C2280" t="str">
            <v>776445-00E</v>
          </cell>
          <cell r="D2280" t="str">
            <v>OK</v>
          </cell>
          <cell r="E2280">
            <v>43384.164583333331</v>
          </cell>
        </row>
        <row r="2281">
          <cell r="B2281" t="str">
            <v>776445-00E/002225</v>
          </cell>
          <cell r="C2281" t="str">
            <v>776445-00E</v>
          </cell>
          <cell r="D2281" t="str">
            <v>OK</v>
          </cell>
          <cell r="E2281">
            <v>43384.041666666664</v>
          </cell>
        </row>
        <row r="2282">
          <cell r="B2282" t="str">
            <v>776445-00E/002229</v>
          </cell>
          <cell r="C2282" t="str">
            <v>776445-00E</v>
          </cell>
          <cell r="D2282" t="str">
            <v>OK</v>
          </cell>
          <cell r="E2282">
            <v>43384.368750000001</v>
          </cell>
        </row>
        <row r="2283">
          <cell r="B2283" t="str">
            <v>774100-00G/002034</v>
          </cell>
          <cell r="C2283" t="str">
            <v>774100-00G</v>
          </cell>
          <cell r="D2283" t="str">
            <v>OK</v>
          </cell>
          <cell r="E2283">
            <v>43356.754861111112</v>
          </cell>
        </row>
        <row r="2284">
          <cell r="B2284" t="str">
            <v>776445-00E/002230</v>
          </cell>
          <cell r="C2284" t="str">
            <v>776445-00E</v>
          </cell>
          <cell r="D2284" t="str">
            <v>OK</v>
          </cell>
          <cell r="E2284">
            <v>43384.423611111109</v>
          </cell>
        </row>
        <row r="2285">
          <cell r="B2285" t="str">
            <v>776445-00E/002228</v>
          </cell>
          <cell r="C2285" t="str">
            <v>776445-00E</v>
          </cell>
          <cell r="D2285" t="str">
            <v>OK</v>
          </cell>
          <cell r="E2285">
            <v>43384.290277777778</v>
          </cell>
        </row>
        <row r="2286">
          <cell r="B2286" t="str">
            <v>776445-00E/002231</v>
          </cell>
          <cell r="C2286" t="str">
            <v>776445-00E</v>
          </cell>
          <cell r="D2286" t="str">
            <v>OK</v>
          </cell>
          <cell r="E2286">
            <v>43384.43472222222</v>
          </cell>
        </row>
        <row r="2287">
          <cell r="B2287" t="str">
            <v>776445-00E/002233</v>
          </cell>
          <cell r="C2287" t="str">
            <v>776445-00E</v>
          </cell>
          <cell r="D2287" t="str">
            <v>OK</v>
          </cell>
          <cell r="E2287">
            <v>43384.640277777777</v>
          </cell>
        </row>
        <row r="2288">
          <cell r="B2288" t="str">
            <v>776445-00E/002232</v>
          </cell>
          <cell r="C2288" t="str">
            <v>776445-00E</v>
          </cell>
          <cell r="D2288" t="str">
            <v>OK</v>
          </cell>
          <cell r="E2288">
            <v>43384.541666666664</v>
          </cell>
        </row>
        <row r="2289">
          <cell r="B2289" t="str">
            <v>776445-00E/002234</v>
          </cell>
          <cell r="C2289" t="str">
            <v>776445-00E</v>
          </cell>
          <cell r="D2289" t="str">
            <v>OK</v>
          </cell>
          <cell r="E2289">
            <v>43384.702777777777</v>
          </cell>
        </row>
        <row r="2290">
          <cell r="B2290" t="str">
            <v>776445-00E/002235</v>
          </cell>
          <cell r="C2290" t="str">
            <v>776445-00E</v>
          </cell>
          <cell r="D2290" t="str">
            <v>OK</v>
          </cell>
          <cell r="E2290">
            <v>43384.743750000001</v>
          </cell>
        </row>
        <row r="2291">
          <cell r="B2291" t="str">
            <v>776445-00E/002236</v>
          </cell>
          <cell r="C2291" t="str">
            <v>776445-00E</v>
          </cell>
          <cell r="D2291" t="str">
            <v>OK</v>
          </cell>
          <cell r="E2291">
            <v>43384.811805555553</v>
          </cell>
        </row>
        <row r="2292">
          <cell r="B2292" t="str">
            <v>776445-00E/002239</v>
          </cell>
          <cell r="C2292" t="str">
            <v>776445-00E</v>
          </cell>
          <cell r="D2292" t="str">
            <v>OK</v>
          </cell>
          <cell r="E2292">
            <v>43385.052777777775</v>
          </cell>
        </row>
        <row r="2293">
          <cell r="B2293" t="str">
            <v>776445-00E/002242</v>
          </cell>
          <cell r="C2293" t="str">
            <v>776445-00E</v>
          </cell>
          <cell r="D2293" t="str">
            <v>OK</v>
          </cell>
          <cell r="E2293">
            <v>43385.361805555556</v>
          </cell>
        </row>
        <row r="2294">
          <cell r="B2294" t="str">
            <v>776445-00E/002237</v>
          </cell>
          <cell r="C2294" t="str">
            <v>776445-00E</v>
          </cell>
          <cell r="D2294" t="str">
            <v>OK</v>
          </cell>
          <cell r="E2294">
            <v>43384.972222222219</v>
          </cell>
        </row>
        <row r="2295">
          <cell r="B2295" t="str">
            <v>776445-00E/002226</v>
          </cell>
          <cell r="C2295" t="str">
            <v>776445-00E</v>
          </cell>
          <cell r="D2295" t="str">
            <v>OK</v>
          </cell>
          <cell r="E2295">
            <v>43384.119444444441</v>
          </cell>
        </row>
        <row r="2296">
          <cell r="B2296" t="str">
            <v>776445-00E/002238</v>
          </cell>
          <cell r="C2296" t="str">
            <v>776445-00E</v>
          </cell>
          <cell r="D2296" t="str">
            <v>OK</v>
          </cell>
          <cell r="E2296">
            <v>43385.018055555556</v>
          </cell>
        </row>
        <row r="2297">
          <cell r="B2297" t="str">
            <v>776445-00E/002243</v>
          </cell>
          <cell r="C2297" t="str">
            <v>776445-00E</v>
          </cell>
          <cell r="D2297" t="str">
            <v>OK</v>
          </cell>
          <cell r="E2297">
            <v>43385.443055555559</v>
          </cell>
        </row>
        <row r="2298">
          <cell r="B2298" t="str">
            <v>776445-00E/002240</v>
          </cell>
          <cell r="C2298" t="str">
            <v>776445-00E</v>
          </cell>
          <cell r="D2298" t="str">
            <v>OK</v>
          </cell>
          <cell r="E2298">
            <v>43385.086805555555</v>
          </cell>
        </row>
        <row r="2299">
          <cell r="B2299" t="str">
            <v>774100-00G/001976</v>
          </cell>
          <cell r="C2299" t="str">
            <v>774100-00G</v>
          </cell>
          <cell r="D2299" t="str">
            <v>OK</v>
          </cell>
          <cell r="E2299">
            <v>43347.967361111114</v>
          </cell>
        </row>
        <row r="2300">
          <cell r="B2300" t="str">
            <v>776445-00E/002241</v>
          </cell>
          <cell r="C2300" t="str">
            <v>776445-00E</v>
          </cell>
          <cell r="D2300" t="str">
            <v>OK</v>
          </cell>
          <cell r="E2300">
            <v>43385.163888888892</v>
          </cell>
        </row>
        <row r="2301">
          <cell r="B2301" t="str">
            <v>776445-00E/002249</v>
          </cell>
          <cell r="C2301" t="str">
            <v>776445-00E</v>
          </cell>
          <cell r="D2301" t="str">
            <v>OK</v>
          </cell>
          <cell r="E2301">
            <v>43389.298611111109</v>
          </cell>
        </row>
        <row r="2302">
          <cell r="B2302" t="str">
            <v>776445-00E/002252</v>
          </cell>
          <cell r="C2302" t="str">
            <v>776445-00E</v>
          </cell>
          <cell r="D2302" t="str">
            <v>OK</v>
          </cell>
          <cell r="E2302">
            <v>43389.438194444447</v>
          </cell>
        </row>
        <row r="2303">
          <cell r="B2303" t="str">
            <v>776445-00E/002244</v>
          </cell>
          <cell r="C2303" t="str">
            <v>776445-00E</v>
          </cell>
          <cell r="D2303" t="str">
            <v>OK</v>
          </cell>
          <cell r="E2303">
            <v>43388.677777777775</v>
          </cell>
        </row>
        <row r="2304">
          <cell r="B2304" t="str">
            <v>776445-00E/002253</v>
          </cell>
          <cell r="C2304" t="str">
            <v>776445-00E</v>
          </cell>
          <cell r="D2304" t="str">
            <v>OK</v>
          </cell>
          <cell r="E2304">
            <v>43389.536111111112</v>
          </cell>
        </row>
        <row r="2305">
          <cell r="B2305" t="str">
            <v>776445-00E/002254</v>
          </cell>
          <cell r="C2305" t="str">
            <v>776445-00E</v>
          </cell>
          <cell r="D2305" t="str">
            <v>OK</v>
          </cell>
          <cell r="E2305">
            <v>43389.632638888892</v>
          </cell>
        </row>
        <row r="2306">
          <cell r="B2306" t="str">
            <v>776445-00E/002255</v>
          </cell>
          <cell r="C2306" t="str">
            <v>776445-00E</v>
          </cell>
          <cell r="D2306" t="str">
            <v>OK</v>
          </cell>
          <cell r="E2306">
            <v>43389.704861111109</v>
          </cell>
        </row>
        <row r="2307">
          <cell r="B2307" t="str">
            <v>776445-00E/002250</v>
          </cell>
          <cell r="C2307" t="str">
            <v>776445-00E</v>
          </cell>
          <cell r="D2307" t="str">
            <v>OK</v>
          </cell>
          <cell r="E2307">
            <v>43389.3</v>
          </cell>
        </row>
        <row r="2308">
          <cell r="B2308" t="str">
            <v>776445-00E/002251</v>
          </cell>
          <cell r="C2308" t="str">
            <v>776445-00E</v>
          </cell>
          <cell r="D2308" t="str">
            <v>OK</v>
          </cell>
          <cell r="E2308">
            <v>43389.375694444447</v>
          </cell>
        </row>
        <row r="2309">
          <cell r="B2309" t="str">
            <v>776445-00E/002257</v>
          </cell>
          <cell r="C2309" t="str">
            <v>776445-00E</v>
          </cell>
          <cell r="D2309" t="str">
            <v>OK</v>
          </cell>
          <cell r="E2309">
            <v>43389.836805555555</v>
          </cell>
        </row>
        <row r="2310">
          <cell r="B2310" t="str">
            <v>776445-00E/002258</v>
          </cell>
          <cell r="C2310" t="str">
            <v>776445-00E</v>
          </cell>
          <cell r="D2310" t="str">
            <v>OK</v>
          </cell>
          <cell r="E2310">
            <v>43390.320833333331</v>
          </cell>
        </row>
        <row r="2311">
          <cell r="B2311" t="str">
            <v>776445-00E/002259</v>
          </cell>
          <cell r="C2311" t="str">
            <v>776445-00E</v>
          </cell>
          <cell r="D2311" t="str">
            <v>OK</v>
          </cell>
          <cell r="E2311">
            <v>43390.297222222223</v>
          </cell>
        </row>
        <row r="2312">
          <cell r="B2312" t="str">
            <v>776445-00E/002262</v>
          </cell>
          <cell r="C2312" t="str">
            <v>776445-00E</v>
          </cell>
          <cell r="D2312" t="str">
            <v>OK</v>
          </cell>
          <cell r="E2312">
            <v>43390.501388888886</v>
          </cell>
        </row>
        <row r="2313">
          <cell r="B2313" t="str">
            <v>776445-00E/002260</v>
          </cell>
          <cell r="C2313" t="str">
            <v>776445-00E</v>
          </cell>
          <cell r="D2313" t="str">
            <v>OK</v>
          </cell>
          <cell r="E2313">
            <v>43390.396527777775</v>
          </cell>
        </row>
        <row r="2314">
          <cell r="B2314" t="str">
            <v>776445-00E/002265</v>
          </cell>
          <cell r="C2314" t="str">
            <v>776445-00E</v>
          </cell>
          <cell r="D2314" t="str">
            <v>OK</v>
          </cell>
          <cell r="E2314">
            <v>43390.716666666667</v>
          </cell>
        </row>
        <row r="2315">
          <cell r="B2315" t="str">
            <v>776445-00E/002264</v>
          </cell>
          <cell r="C2315" t="str">
            <v>776445-00E</v>
          </cell>
          <cell r="D2315" t="str">
            <v>OK</v>
          </cell>
          <cell r="E2315">
            <v>43390.63958333333</v>
          </cell>
        </row>
        <row r="2316">
          <cell r="B2316" t="str">
            <v>776445-00E/002273</v>
          </cell>
          <cell r="C2316" t="str">
            <v>776445-00E</v>
          </cell>
          <cell r="D2316" t="str">
            <v>OK</v>
          </cell>
          <cell r="E2316">
            <v>43391.15347222222</v>
          </cell>
        </row>
        <row r="2317">
          <cell r="B2317" t="str">
            <v>776445-00E/002270</v>
          </cell>
          <cell r="C2317" t="str">
            <v>776445-00E</v>
          </cell>
          <cell r="D2317" t="str">
            <v>OK</v>
          </cell>
          <cell r="E2317">
            <v>43391.037499999999</v>
          </cell>
        </row>
        <row r="2318">
          <cell r="B2318" t="str">
            <v>776445-00E/002272</v>
          </cell>
          <cell r="C2318" t="str">
            <v>776445-00E</v>
          </cell>
          <cell r="D2318" t="str">
            <v>OK</v>
          </cell>
          <cell r="E2318">
            <v>43391.089583333334</v>
          </cell>
        </row>
        <row r="2319">
          <cell r="B2319" t="str">
            <v>776445-00E/002268</v>
          </cell>
          <cell r="C2319" t="str">
            <v>776445-00E</v>
          </cell>
          <cell r="D2319" t="str">
            <v>OK</v>
          </cell>
          <cell r="E2319">
            <v>43390.841666666667</v>
          </cell>
        </row>
        <row r="2320">
          <cell r="B2320" t="str">
            <v>776445-00E/002263</v>
          </cell>
          <cell r="C2320" t="str">
            <v>776445-00E</v>
          </cell>
          <cell r="D2320" t="str">
            <v>OK</v>
          </cell>
          <cell r="E2320">
            <v>43390.638888888891</v>
          </cell>
        </row>
        <row r="2321">
          <cell r="B2321" t="str">
            <v>776445-00E/002261</v>
          </cell>
          <cell r="C2321" t="str">
            <v>776445-00E</v>
          </cell>
          <cell r="D2321" t="str">
            <v>OK</v>
          </cell>
          <cell r="E2321">
            <v>43390.402083333334</v>
          </cell>
        </row>
        <row r="2322">
          <cell r="B2322" t="str">
            <v>776445-00E/002276</v>
          </cell>
          <cell r="C2322" t="str">
            <v>776445-00E</v>
          </cell>
          <cell r="D2322" t="str">
            <v>OK</v>
          </cell>
          <cell r="E2322">
            <v>43391.413888888892</v>
          </cell>
        </row>
        <row r="2323">
          <cell r="B2323" t="str">
            <v>776445-00E/002277</v>
          </cell>
          <cell r="C2323" t="str">
            <v>776445-00E</v>
          </cell>
          <cell r="D2323" t="str">
            <v>OK</v>
          </cell>
          <cell r="E2323">
            <v>43391.405555555553</v>
          </cell>
        </row>
        <row r="2324">
          <cell r="B2324" t="str">
            <v>776445-00E/002256</v>
          </cell>
          <cell r="C2324" t="str">
            <v>776445-00E</v>
          </cell>
          <cell r="D2324" t="str">
            <v>OK</v>
          </cell>
          <cell r="E2324">
            <v>43389.756249999999</v>
          </cell>
        </row>
        <row r="2325">
          <cell r="B2325" t="str">
            <v>776445-00E/002274</v>
          </cell>
          <cell r="C2325" t="str">
            <v>776445-00E</v>
          </cell>
          <cell r="D2325" t="str">
            <v>OK</v>
          </cell>
          <cell r="E2325">
            <v>43391.336111111108</v>
          </cell>
        </row>
        <row r="2326">
          <cell r="B2326" t="str">
            <v>776445-00E/002275</v>
          </cell>
          <cell r="C2326" t="str">
            <v>776445-00E</v>
          </cell>
          <cell r="D2326" t="str">
            <v>OK</v>
          </cell>
          <cell r="E2326">
            <v>43391.326388888891</v>
          </cell>
        </row>
        <row r="2327">
          <cell r="B2327" t="str">
            <v>776445-00E/002280</v>
          </cell>
          <cell r="C2327" t="str">
            <v>776445-00E</v>
          </cell>
          <cell r="D2327" t="str">
            <v>OK</v>
          </cell>
          <cell r="E2327">
            <v>43391.720138888886</v>
          </cell>
        </row>
        <row r="2328">
          <cell r="B2328" t="str">
            <v>776445-00E/002278</v>
          </cell>
          <cell r="C2328" t="str">
            <v>776445-00E</v>
          </cell>
          <cell r="D2328" t="str">
            <v>OK</v>
          </cell>
          <cell r="E2328">
            <v>43391.521527777775</v>
          </cell>
        </row>
        <row r="2329">
          <cell r="B2329" t="str">
            <v>776445-00E/002282</v>
          </cell>
          <cell r="C2329" t="str">
            <v>776445-00E</v>
          </cell>
          <cell r="D2329" t="str">
            <v>OK</v>
          </cell>
          <cell r="E2329">
            <v>43392.000694444447</v>
          </cell>
        </row>
        <row r="2330">
          <cell r="B2330" t="str">
            <v>776445-00E/002266</v>
          </cell>
          <cell r="C2330" t="str">
            <v>776445-00E</v>
          </cell>
          <cell r="D2330" t="str">
            <v>OK</v>
          </cell>
          <cell r="E2330">
            <v>43391.612500000003</v>
          </cell>
        </row>
        <row r="2331">
          <cell r="B2331" t="str">
            <v>776445-00E/002284</v>
          </cell>
          <cell r="C2331" t="str">
            <v>776445-00E</v>
          </cell>
          <cell r="D2331" t="str">
            <v>OK</v>
          </cell>
          <cell r="E2331">
            <v>43392.061805555553</v>
          </cell>
        </row>
        <row r="2332">
          <cell r="B2332" t="str">
            <v>776445-00E/002281</v>
          </cell>
          <cell r="C2332" t="str">
            <v>776445-00E</v>
          </cell>
          <cell r="D2332" t="str">
            <v>OK</v>
          </cell>
          <cell r="E2332">
            <v>43391.813888888886</v>
          </cell>
        </row>
        <row r="2333">
          <cell r="B2333" t="str">
            <v>776445-00E/002271</v>
          </cell>
          <cell r="C2333" t="str">
            <v>776445-00E</v>
          </cell>
          <cell r="D2333" t="str">
            <v>OK</v>
          </cell>
          <cell r="E2333">
            <v>43391.081250000003</v>
          </cell>
        </row>
        <row r="2334">
          <cell r="B2334" t="str">
            <v>776445-00E/002247</v>
          </cell>
          <cell r="C2334" t="str">
            <v>776445-00E</v>
          </cell>
          <cell r="D2334" t="str">
            <v>OK</v>
          </cell>
          <cell r="E2334">
            <v>43389.065972222219</v>
          </cell>
        </row>
        <row r="2335">
          <cell r="B2335" t="str">
            <v>776445-00E/002248</v>
          </cell>
          <cell r="C2335" t="str">
            <v>776445-00E</v>
          </cell>
          <cell r="D2335" t="str">
            <v>OK</v>
          </cell>
          <cell r="E2335">
            <v>43389.119444444441</v>
          </cell>
        </row>
        <row r="2336">
          <cell r="B2336" t="str">
            <v>776445-00E/002279</v>
          </cell>
          <cell r="C2336" t="str">
            <v>776445-00E</v>
          </cell>
          <cell r="D2336" t="str">
            <v>OK</v>
          </cell>
          <cell r="E2336">
            <v>43391.635416666664</v>
          </cell>
        </row>
        <row r="2337">
          <cell r="B2337" t="str">
            <v>776445-00E/002288</v>
          </cell>
          <cell r="C2337" t="str">
            <v>776445-00E</v>
          </cell>
          <cell r="D2337" t="str">
            <v>OK</v>
          </cell>
          <cell r="E2337">
            <v>43392.525694444441</v>
          </cell>
        </row>
        <row r="2338">
          <cell r="B2338" t="str">
            <v>776445-00E/002246</v>
          </cell>
          <cell r="C2338" t="str">
            <v>776445-00E</v>
          </cell>
          <cell r="D2338" t="str">
            <v>OK</v>
          </cell>
          <cell r="E2338">
            <v>43388.979861111111</v>
          </cell>
        </row>
        <row r="2339">
          <cell r="B2339" t="str">
            <v>776445-00E/002287</v>
          </cell>
          <cell r="C2339" t="str">
            <v>776445-00E</v>
          </cell>
          <cell r="D2339" t="str">
            <v>OK</v>
          </cell>
          <cell r="E2339">
            <v>43392.386111111111</v>
          </cell>
        </row>
        <row r="2340">
          <cell r="B2340" t="str">
            <v>776445-00E/002286</v>
          </cell>
          <cell r="C2340" t="str">
            <v>776445-00E</v>
          </cell>
          <cell r="D2340" t="str">
            <v>OK</v>
          </cell>
          <cell r="E2340">
            <v>43392.329861111109</v>
          </cell>
        </row>
        <row r="2341">
          <cell r="B2341" t="str">
            <v>776445-00E/002291</v>
          </cell>
          <cell r="C2341" t="str">
            <v>776445-00E</v>
          </cell>
          <cell r="D2341" t="str">
            <v>OK</v>
          </cell>
          <cell r="E2341">
            <v>43395.831944444442</v>
          </cell>
        </row>
        <row r="2342">
          <cell r="B2342" t="str">
            <v>776445-00E/002290</v>
          </cell>
          <cell r="C2342" t="str">
            <v>776445-00E</v>
          </cell>
          <cell r="D2342" t="str">
            <v>OK</v>
          </cell>
          <cell r="E2342">
            <v>43395.712500000001</v>
          </cell>
        </row>
        <row r="2343">
          <cell r="B2343" t="str">
            <v>776445-00E/002293</v>
          </cell>
          <cell r="C2343" t="str">
            <v>776445-00E</v>
          </cell>
          <cell r="D2343" t="str">
            <v>OK</v>
          </cell>
          <cell r="E2343">
            <v>43395.95</v>
          </cell>
        </row>
        <row r="2344">
          <cell r="B2344" t="str">
            <v>776445-00E/002293</v>
          </cell>
          <cell r="C2344" t="str">
            <v>776445-00E</v>
          </cell>
          <cell r="D2344" t="str">
            <v>OK</v>
          </cell>
          <cell r="E2344">
            <v>43395.95</v>
          </cell>
        </row>
        <row r="2345">
          <cell r="B2345" t="str">
            <v>776445-00E/002293</v>
          </cell>
          <cell r="C2345" t="str">
            <v>776445-00E</v>
          </cell>
          <cell r="D2345" t="str">
            <v>OK</v>
          </cell>
          <cell r="E2345">
            <v>43395.95</v>
          </cell>
        </row>
        <row r="2346">
          <cell r="B2346" t="str">
            <v>776445-00E/002299</v>
          </cell>
          <cell r="C2346" t="str">
            <v>776445-00E</v>
          </cell>
          <cell r="D2346" t="str">
            <v>OK</v>
          </cell>
          <cell r="E2346">
            <v>43396.393055555556</v>
          </cell>
        </row>
        <row r="2347">
          <cell r="B2347" t="str">
            <v>776445-00E/002292</v>
          </cell>
          <cell r="C2347" t="str">
            <v>776445-00E</v>
          </cell>
          <cell r="D2347" t="str">
            <v>OK</v>
          </cell>
          <cell r="E2347">
            <v>43395.95</v>
          </cell>
        </row>
        <row r="2348">
          <cell r="B2348" t="str">
            <v>776445-00E/002294</v>
          </cell>
          <cell r="C2348" t="str">
            <v>776445-00E</v>
          </cell>
          <cell r="D2348" t="str">
            <v>OK</v>
          </cell>
          <cell r="E2348">
            <v>43396.018055555556</v>
          </cell>
        </row>
        <row r="2349">
          <cell r="B2349" t="str">
            <v>776445-00E/002283</v>
          </cell>
          <cell r="C2349" t="str">
            <v>776445-00E</v>
          </cell>
          <cell r="D2349" t="str">
            <v>OK</v>
          </cell>
          <cell r="E2349">
            <v>43396.015972222223</v>
          </cell>
        </row>
        <row r="2350">
          <cell r="B2350" t="str">
            <v>776445-00E/002289</v>
          </cell>
          <cell r="C2350" t="str">
            <v>776445-00E</v>
          </cell>
          <cell r="D2350" t="str">
            <v>OK</v>
          </cell>
          <cell r="E2350">
            <v>43392.520138888889</v>
          </cell>
        </row>
        <row r="2351">
          <cell r="B2351" t="str">
            <v>776445-00E/002245</v>
          </cell>
          <cell r="C2351" t="str">
            <v>776445-00E</v>
          </cell>
          <cell r="D2351" t="str">
            <v>OK</v>
          </cell>
          <cell r="E2351">
            <v>43388.868055555555</v>
          </cell>
        </row>
        <row r="2352">
          <cell r="B2352" t="str">
            <v>776445-00E/002267</v>
          </cell>
          <cell r="C2352" t="str">
            <v>776445-00E</v>
          </cell>
          <cell r="D2352" t="str">
            <v>OK</v>
          </cell>
          <cell r="E2352">
            <v>43390.822916666664</v>
          </cell>
        </row>
        <row r="2353">
          <cell r="B2353" t="str">
            <v>776445-00E/002298</v>
          </cell>
          <cell r="C2353" t="str">
            <v>776445-00E</v>
          </cell>
          <cell r="D2353" t="str">
            <v>OK</v>
          </cell>
          <cell r="E2353">
            <v>43396.508333333331</v>
          </cell>
        </row>
        <row r="2354">
          <cell r="B2354" t="str">
            <v>776445-00E/002298</v>
          </cell>
          <cell r="C2354" t="str">
            <v>776445-00E</v>
          </cell>
          <cell r="D2354" t="str">
            <v>OK</v>
          </cell>
          <cell r="E2354">
            <v>43396.508333333331</v>
          </cell>
        </row>
        <row r="2355">
          <cell r="B2355" t="str">
            <v>776445-00E/002298</v>
          </cell>
          <cell r="C2355" t="str">
            <v>776445-00E</v>
          </cell>
          <cell r="D2355" t="str">
            <v>OK</v>
          </cell>
          <cell r="E2355">
            <v>43396.508333333331</v>
          </cell>
        </row>
        <row r="2356">
          <cell r="B2356" t="str">
            <v>776445-00E/002298</v>
          </cell>
          <cell r="C2356" t="str">
            <v>776445-00E</v>
          </cell>
          <cell r="D2356" t="str">
            <v>OK</v>
          </cell>
          <cell r="E2356">
            <v>43396.508333333331</v>
          </cell>
        </row>
        <row r="2357">
          <cell r="B2357" t="str">
            <v>776445-00E/002295</v>
          </cell>
          <cell r="C2357" t="str">
            <v>776445-00E</v>
          </cell>
          <cell r="D2357" t="str">
            <v>OK</v>
          </cell>
          <cell r="E2357">
            <v>43396.114583333336</v>
          </cell>
        </row>
        <row r="2358">
          <cell r="B2358" t="str">
            <v>776445-00E/002297</v>
          </cell>
          <cell r="C2358" t="str">
            <v>776445-00E</v>
          </cell>
          <cell r="D2358" t="str">
            <v>OK</v>
          </cell>
          <cell r="E2358">
            <v>43396.295138888891</v>
          </cell>
        </row>
        <row r="2359">
          <cell r="B2359" t="str">
            <v>776445-00E/002297</v>
          </cell>
          <cell r="C2359" t="str">
            <v>776445-00E</v>
          </cell>
          <cell r="D2359" t="str">
            <v>OK</v>
          </cell>
          <cell r="E2359">
            <v>43396.295138888891</v>
          </cell>
        </row>
        <row r="2360">
          <cell r="B2360" t="str">
            <v>776445-00E/002297</v>
          </cell>
          <cell r="C2360" t="str">
            <v>776445-00E</v>
          </cell>
          <cell r="D2360" t="str">
            <v>OK</v>
          </cell>
          <cell r="E2360">
            <v>43396.295138888891</v>
          </cell>
        </row>
        <row r="2361">
          <cell r="B2361" t="str">
            <v>776445-00E/002296</v>
          </cell>
          <cell r="C2361" t="str">
            <v>776445-00E</v>
          </cell>
          <cell r="D2361" t="str">
            <v>OK</v>
          </cell>
          <cell r="E2361">
            <v>43396.318055555559</v>
          </cell>
        </row>
        <row r="2362">
          <cell r="B2362" t="str">
            <v>776445-00E/002305</v>
          </cell>
          <cell r="C2362" t="str">
            <v>776445-00E</v>
          </cell>
          <cell r="D2362" t="str">
            <v>OK</v>
          </cell>
          <cell r="E2362">
            <v>43396.955555555556</v>
          </cell>
        </row>
        <row r="2363">
          <cell r="B2363" t="str">
            <v>776445-00E/002300</v>
          </cell>
          <cell r="C2363" t="str">
            <v>776445-00E</v>
          </cell>
          <cell r="D2363" t="str">
            <v>OK</v>
          </cell>
          <cell r="E2363">
            <v>43396.50277777778</v>
          </cell>
        </row>
        <row r="2364">
          <cell r="B2364" t="str">
            <v>776445-00E/002309</v>
          </cell>
          <cell r="C2364" t="str">
            <v>776445-00E</v>
          </cell>
          <cell r="D2364" t="str">
            <v>OK</v>
          </cell>
          <cell r="E2364">
            <v>43397.137499999997</v>
          </cell>
        </row>
        <row r="2365">
          <cell r="B2365" t="str">
            <v>776445-00E/002306</v>
          </cell>
          <cell r="C2365" t="str">
            <v>776445-00E</v>
          </cell>
          <cell r="D2365" t="str">
            <v>OK</v>
          </cell>
          <cell r="E2365">
            <v>43396.952777777777</v>
          </cell>
        </row>
        <row r="2366">
          <cell r="B2366" t="str">
            <v>776445-00E/002303</v>
          </cell>
          <cell r="C2366" t="str">
            <v>776445-00E</v>
          </cell>
          <cell r="D2366" t="str">
            <v>OK</v>
          </cell>
          <cell r="E2366">
            <v>43396.739583333336</v>
          </cell>
        </row>
        <row r="2367">
          <cell r="B2367" t="str">
            <v>776445-00E/002301</v>
          </cell>
          <cell r="C2367" t="str">
            <v>776445-00E</v>
          </cell>
          <cell r="D2367" t="str">
            <v>OK</v>
          </cell>
          <cell r="E2367">
            <v>43396.664583333331</v>
          </cell>
        </row>
        <row r="2368">
          <cell r="B2368" t="str">
            <v>776445-00E/002310</v>
          </cell>
          <cell r="C2368" t="str">
            <v>776445-00E</v>
          </cell>
          <cell r="D2368" t="str">
            <v>OK</v>
          </cell>
          <cell r="E2368">
            <v>43397.14166666667</v>
          </cell>
        </row>
        <row r="2369">
          <cell r="B2369" t="str">
            <v>776445-00E/002313</v>
          </cell>
          <cell r="C2369" t="str">
            <v>776445-00E</v>
          </cell>
          <cell r="D2369" t="str">
            <v>OK</v>
          </cell>
          <cell r="E2369">
            <v>43397.375</v>
          </cell>
        </row>
        <row r="2370">
          <cell r="B2370" t="str">
            <v>776445-00E/002311</v>
          </cell>
          <cell r="C2370" t="str">
            <v>776445-00E</v>
          </cell>
          <cell r="D2370" t="str">
            <v>OK</v>
          </cell>
          <cell r="E2370">
            <v>43397.320833333331</v>
          </cell>
        </row>
        <row r="2371">
          <cell r="B2371" t="str">
            <v>776445-00E/002285</v>
          </cell>
          <cell r="C2371" t="str">
            <v>776445-00E</v>
          </cell>
          <cell r="D2371" t="str">
            <v>OK</v>
          </cell>
          <cell r="E2371">
            <v>43392.147222222222</v>
          </cell>
        </row>
        <row r="2372">
          <cell r="B2372" t="str">
            <v>776445-00E/002308</v>
          </cell>
          <cell r="C2372" t="str">
            <v>776445-00E</v>
          </cell>
          <cell r="D2372" t="str">
            <v>OK</v>
          </cell>
          <cell r="E2372">
            <v>43397.011111111111</v>
          </cell>
        </row>
        <row r="2373">
          <cell r="B2373" t="str">
            <v>776445-00E/002302</v>
          </cell>
          <cell r="C2373" t="str">
            <v>776445-00E</v>
          </cell>
          <cell r="D2373" t="str">
            <v>OK</v>
          </cell>
          <cell r="E2373">
            <v>43396.675000000003</v>
          </cell>
        </row>
        <row r="2374">
          <cell r="B2374" t="str">
            <v>776445-00E/002316</v>
          </cell>
          <cell r="C2374" t="str">
            <v>776445-00E</v>
          </cell>
          <cell r="D2374" t="str">
            <v>OK</v>
          </cell>
          <cell r="E2374">
            <v>43397.521527777775</v>
          </cell>
        </row>
        <row r="2375">
          <cell r="B2375" t="str">
            <v>776445-00E/002316</v>
          </cell>
          <cell r="C2375" t="str">
            <v>776445-00E</v>
          </cell>
          <cell r="D2375" t="str">
            <v>OK</v>
          </cell>
          <cell r="E2375">
            <v>43397.521527777775</v>
          </cell>
        </row>
        <row r="2376">
          <cell r="B2376" t="str">
            <v>776445-00E/002307</v>
          </cell>
          <cell r="C2376" t="str">
            <v>776445-00E</v>
          </cell>
          <cell r="D2376" t="str">
            <v>OK</v>
          </cell>
          <cell r="E2376">
            <v>43397.010416666664</v>
          </cell>
        </row>
        <row r="2377">
          <cell r="B2377" t="str">
            <v>776445-00E/002314</v>
          </cell>
          <cell r="C2377" t="str">
            <v>776445-00E</v>
          </cell>
          <cell r="D2377" t="str">
            <v>OK</v>
          </cell>
          <cell r="E2377">
            <v>43397.413194444445</v>
          </cell>
        </row>
        <row r="2378">
          <cell r="B2378" t="str">
            <v>776445-00E/002304</v>
          </cell>
          <cell r="C2378" t="str">
            <v>776445-00E</v>
          </cell>
          <cell r="D2378" t="str">
            <v>OK</v>
          </cell>
          <cell r="E2378">
            <v>43396.78402777778</v>
          </cell>
        </row>
        <row r="2379">
          <cell r="B2379" t="str">
            <v>776445-00E/002318</v>
          </cell>
          <cell r="C2379" t="str">
            <v>776445-00E</v>
          </cell>
          <cell r="D2379" t="str">
            <v>OK</v>
          </cell>
          <cell r="E2379">
            <v>43397.699305555558</v>
          </cell>
        </row>
        <row r="2380">
          <cell r="B2380" t="str">
            <v>776445-00E/002315</v>
          </cell>
          <cell r="C2380" t="str">
            <v>776445-00E</v>
          </cell>
          <cell r="D2380" t="str">
            <v>OK</v>
          </cell>
          <cell r="E2380">
            <v>43397.502083333333</v>
          </cell>
        </row>
        <row r="2381">
          <cell r="B2381" t="str">
            <v>776445-00E/002319</v>
          </cell>
          <cell r="C2381" t="str">
            <v>776445-00E</v>
          </cell>
          <cell r="D2381" t="str">
            <v>OK</v>
          </cell>
          <cell r="E2381">
            <v>43397.816666666666</v>
          </cell>
        </row>
        <row r="2382">
          <cell r="B2382" t="str">
            <v>776445-00E/002324</v>
          </cell>
          <cell r="C2382" t="str">
            <v>776445-00E</v>
          </cell>
          <cell r="D2382" t="str">
            <v>OK</v>
          </cell>
          <cell r="E2382">
            <v>43398.125694444447</v>
          </cell>
        </row>
        <row r="2383">
          <cell r="B2383" t="str">
            <v>776445-00E/002326</v>
          </cell>
          <cell r="C2383" t="str">
            <v>776445-00E</v>
          </cell>
          <cell r="D2383" t="str">
            <v>OK</v>
          </cell>
          <cell r="E2383">
            <v>43398.537499999999</v>
          </cell>
        </row>
        <row r="2384">
          <cell r="B2384" t="str">
            <v>776445-00E/002327</v>
          </cell>
          <cell r="C2384" t="str">
            <v>776445-00E</v>
          </cell>
          <cell r="D2384" t="str">
            <v>OK</v>
          </cell>
          <cell r="E2384">
            <v>43398.345833333333</v>
          </cell>
        </row>
        <row r="2385">
          <cell r="B2385" t="str">
            <v>776445-00E/002322</v>
          </cell>
          <cell r="C2385" t="str">
            <v>776445-00E</v>
          </cell>
          <cell r="D2385" t="str">
            <v>OK</v>
          </cell>
          <cell r="E2385">
            <v>43398.024305555555</v>
          </cell>
        </row>
        <row r="2386">
          <cell r="B2386" t="str">
            <v>776445-00E/002320</v>
          </cell>
          <cell r="C2386" t="str">
            <v>776445-00E</v>
          </cell>
          <cell r="D2386" t="str">
            <v>OK</v>
          </cell>
          <cell r="E2386">
            <v>43397.823611111111</v>
          </cell>
        </row>
        <row r="2387">
          <cell r="B2387" t="str">
            <v>776445-00E/002325</v>
          </cell>
          <cell r="C2387" t="str">
            <v>776445-00E</v>
          </cell>
          <cell r="D2387" t="str">
            <v>OK</v>
          </cell>
          <cell r="E2387">
            <v>43398.161111111112</v>
          </cell>
        </row>
        <row r="2388">
          <cell r="B2388" t="str">
            <v>776445-00E/002321</v>
          </cell>
          <cell r="C2388" t="str">
            <v>776445-00E</v>
          </cell>
          <cell r="D2388" t="str">
            <v>OK</v>
          </cell>
          <cell r="E2388">
            <v>43397.963194444441</v>
          </cell>
        </row>
        <row r="2389">
          <cell r="B2389" t="str">
            <v>776445-00E/002323</v>
          </cell>
          <cell r="C2389" t="str">
            <v>776445-00E</v>
          </cell>
          <cell r="D2389" t="str">
            <v>OK</v>
          </cell>
          <cell r="E2389">
            <v>43398.045138888891</v>
          </cell>
        </row>
        <row r="2390">
          <cell r="B2390" t="str">
            <v>776445-00E/002317</v>
          </cell>
          <cell r="C2390" t="str">
            <v>776445-00E</v>
          </cell>
          <cell r="D2390" t="str">
            <v>OK</v>
          </cell>
          <cell r="E2390">
            <v>43397.68472222222</v>
          </cell>
        </row>
        <row r="2391">
          <cell r="B2391" t="str">
            <v>776445-00E/002329</v>
          </cell>
          <cell r="C2391" t="str">
            <v>776445-00E</v>
          </cell>
          <cell r="D2391" t="str">
            <v>OK</v>
          </cell>
          <cell r="E2391">
            <v>43398.543749999997</v>
          </cell>
        </row>
        <row r="2392">
          <cell r="B2392" t="str">
            <v>776445-00E/002269</v>
          </cell>
          <cell r="C2392" t="str">
            <v>776445-00E</v>
          </cell>
          <cell r="D2392" t="str">
            <v>OK</v>
          </cell>
          <cell r="E2392">
            <v>43398.536111111112</v>
          </cell>
        </row>
        <row r="2393">
          <cell r="B2393" t="str">
            <v>776445-00H/002336</v>
          </cell>
          <cell r="C2393" t="str">
            <v>776445-00H</v>
          </cell>
          <cell r="D2393" t="str">
            <v>OK</v>
          </cell>
          <cell r="E2393">
            <v>43398.967361111114</v>
          </cell>
        </row>
        <row r="2394">
          <cell r="B2394" t="str">
            <v>776445-00E/002332</v>
          </cell>
          <cell r="C2394" t="str">
            <v>776445-00E</v>
          </cell>
          <cell r="D2394" t="str">
            <v>OK</v>
          </cell>
          <cell r="E2394">
            <v>43398.69027777778</v>
          </cell>
        </row>
        <row r="2395">
          <cell r="B2395" t="str">
            <v>776445-00E/002331</v>
          </cell>
          <cell r="C2395" t="str">
            <v>776445-00E</v>
          </cell>
          <cell r="D2395" t="str">
            <v>OK</v>
          </cell>
          <cell r="E2395">
            <v>43398.772916666669</v>
          </cell>
        </row>
        <row r="2396">
          <cell r="B2396" t="str">
            <v>776445-00E/002334</v>
          </cell>
          <cell r="C2396" t="str">
            <v>776445-00E</v>
          </cell>
          <cell r="D2396" t="str">
            <v>OK</v>
          </cell>
          <cell r="E2396">
            <v>43398.828472222223</v>
          </cell>
        </row>
        <row r="2397">
          <cell r="B2397" t="str">
            <v>776445-00E/002341</v>
          </cell>
          <cell r="C2397" t="str">
            <v>776445-00E</v>
          </cell>
          <cell r="D2397" t="str">
            <v>OK</v>
          </cell>
          <cell r="E2397">
            <v>43399.179861111108</v>
          </cell>
        </row>
        <row r="2398">
          <cell r="B2398" t="str">
            <v>776445-00E/002328</v>
          </cell>
          <cell r="C2398" t="str">
            <v>776445-00E</v>
          </cell>
          <cell r="D2398" t="str">
            <v>OK</v>
          </cell>
          <cell r="E2398">
            <v>43398.419444444444</v>
          </cell>
        </row>
        <row r="2399">
          <cell r="B2399" t="str">
            <v>776445-00E/002340</v>
          </cell>
          <cell r="C2399" t="str">
            <v>776445-00E</v>
          </cell>
          <cell r="D2399" t="str">
            <v>OK</v>
          </cell>
          <cell r="E2399">
            <v>43399.157638888886</v>
          </cell>
        </row>
        <row r="2400">
          <cell r="B2400" t="str">
            <v>776445-00E/002339</v>
          </cell>
          <cell r="C2400" t="str">
            <v>776445-00E</v>
          </cell>
          <cell r="D2400" t="str">
            <v>OK</v>
          </cell>
          <cell r="E2400">
            <v>43399.348611111112</v>
          </cell>
        </row>
        <row r="2401">
          <cell r="B2401" t="str">
            <v>776445-00E/002344</v>
          </cell>
          <cell r="C2401" t="str">
            <v>776445-00E</v>
          </cell>
          <cell r="D2401" t="str">
            <v>OK</v>
          </cell>
          <cell r="E2401">
            <v>43399.427777777775</v>
          </cell>
        </row>
        <row r="2402">
          <cell r="B2402" t="str">
            <v>776445-00E/002344</v>
          </cell>
          <cell r="C2402" t="str">
            <v>776445-00E</v>
          </cell>
          <cell r="D2402" t="str">
            <v>OK</v>
          </cell>
          <cell r="E2402">
            <v>43399.427777777775</v>
          </cell>
        </row>
        <row r="2403">
          <cell r="B2403" t="str">
            <v>776445-00E/002338</v>
          </cell>
          <cell r="C2403" t="str">
            <v>776445-00E</v>
          </cell>
          <cell r="D2403" t="str">
            <v>OK</v>
          </cell>
          <cell r="E2403">
            <v>43399.079861111109</v>
          </cell>
        </row>
        <row r="2404">
          <cell r="B2404" t="str">
            <v>776445-00E/002343</v>
          </cell>
          <cell r="C2404" t="str">
            <v>776445-00E</v>
          </cell>
          <cell r="D2404" t="str">
            <v>OK</v>
          </cell>
          <cell r="E2404">
            <v>43399.434027777781</v>
          </cell>
        </row>
        <row r="2405">
          <cell r="B2405" t="str">
            <v>776445-00E/002330</v>
          </cell>
          <cell r="C2405" t="str">
            <v>776445-00E</v>
          </cell>
          <cell r="D2405" t="str">
            <v>OK</v>
          </cell>
          <cell r="E2405">
            <v>43398.661111111112</v>
          </cell>
        </row>
        <row r="2406">
          <cell r="B2406" t="str">
            <v>776445-00E/002348</v>
          </cell>
          <cell r="C2406" t="str">
            <v>776445-00E</v>
          </cell>
          <cell r="D2406" t="str">
            <v>OK</v>
          </cell>
          <cell r="E2406">
            <v>43399.79583333333</v>
          </cell>
        </row>
        <row r="2407">
          <cell r="B2407" t="str">
            <v>776445-00E/002346</v>
          </cell>
          <cell r="C2407" t="str">
            <v>776445-00E</v>
          </cell>
          <cell r="D2407" t="str">
            <v>OK</v>
          </cell>
          <cell r="E2407">
            <v>43399.667361111111</v>
          </cell>
        </row>
        <row r="2408">
          <cell r="B2408" t="str">
            <v>776445-00E/002345</v>
          </cell>
          <cell r="C2408" t="str">
            <v>776445-00E</v>
          </cell>
          <cell r="D2408" t="str">
            <v>OK</v>
          </cell>
          <cell r="E2408">
            <v>43399.552083333336</v>
          </cell>
        </row>
        <row r="2409">
          <cell r="B2409" t="str">
            <v>776445-00E/002342</v>
          </cell>
          <cell r="C2409" t="str">
            <v>776445-00E</v>
          </cell>
          <cell r="D2409" t="str">
            <v>OK</v>
          </cell>
          <cell r="E2409">
            <v>43399.352083333331</v>
          </cell>
        </row>
        <row r="2410">
          <cell r="B2410" t="str">
            <v>776445-00E/002337</v>
          </cell>
          <cell r="C2410" t="str">
            <v>776445-00E</v>
          </cell>
          <cell r="D2410" t="str">
            <v>OK</v>
          </cell>
          <cell r="E2410">
            <v>43399.054861111108</v>
          </cell>
        </row>
        <row r="2411">
          <cell r="B2411" t="str">
            <v>776445-00E/002353</v>
          </cell>
          <cell r="C2411" t="str">
            <v>776445-00E</v>
          </cell>
          <cell r="D2411" t="str">
            <v>OK</v>
          </cell>
          <cell r="E2411">
            <v>43401.995138888888</v>
          </cell>
        </row>
        <row r="2412">
          <cell r="B2412" t="str">
            <v>776445-00E/002352</v>
          </cell>
          <cell r="C2412" t="str">
            <v>776445-00E</v>
          </cell>
          <cell r="D2412" t="str">
            <v>OK</v>
          </cell>
          <cell r="E2412">
            <v>43401.509027777778</v>
          </cell>
        </row>
        <row r="2413">
          <cell r="B2413" t="str">
            <v>776445-00E/002351</v>
          </cell>
          <cell r="C2413" t="str">
            <v>776445-00E</v>
          </cell>
          <cell r="D2413" t="str">
            <v>OK</v>
          </cell>
          <cell r="E2413">
            <v>43401.975694444445</v>
          </cell>
        </row>
        <row r="2414">
          <cell r="B2414" t="str">
            <v>776445-00E/002355</v>
          </cell>
          <cell r="C2414" t="str">
            <v>776445-00E</v>
          </cell>
          <cell r="D2414" t="str">
            <v>OK</v>
          </cell>
          <cell r="E2414">
            <v>43402.064583333333</v>
          </cell>
        </row>
        <row r="2415">
          <cell r="B2415" t="str">
            <v>776445-00E/002347</v>
          </cell>
          <cell r="C2415" t="str">
            <v>776445-00E</v>
          </cell>
          <cell r="D2415" t="str">
            <v>OK</v>
          </cell>
          <cell r="E2415">
            <v>43399.719444444447</v>
          </cell>
        </row>
        <row r="2416">
          <cell r="B2416" t="str">
            <v>776445-00E/002335</v>
          </cell>
          <cell r="C2416" t="str">
            <v>776445-00E</v>
          </cell>
          <cell r="D2416" t="str">
            <v>OK</v>
          </cell>
          <cell r="E2416">
            <v>43399.001388888886</v>
          </cell>
        </row>
        <row r="2417">
          <cell r="B2417" t="str">
            <v>776445-00E/002360</v>
          </cell>
          <cell r="C2417" t="str">
            <v>776445-00E</v>
          </cell>
          <cell r="D2417" t="str">
            <v>OK</v>
          </cell>
          <cell r="E2417">
            <v>43402.415277777778</v>
          </cell>
        </row>
        <row r="2418">
          <cell r="B2418" t="str">
            <v>776445-00E/002349</v>
          </cell>
          <cell r="C2418" t="str">
            <v>776445-00E</v>
          </cell>
          <cell r="D2418" t="str">
            <v>OK</v>
          </cell>
          <cell r="E2418">
            <v>43399.852777777778</v>
          </cell>
        </row>
        <row r="2419">
          <cell r="B2419" t="str">
            <v>776445-00E/002361</v>
          </cell>
          <cell r="C2419" t="str">
            <v>776445-00E</v>
          </cell>
          <cell r="D2419" t="str">
            <v>OK</v>
          </cell>
          <cell r="E2419">
            <v>43402.545138888891</v>
          </cell>
        </row>
        <row r="2420">
          <cell r="B2420" t="str">
            <v>776445-00E/002358</v>
          </cell>
          <cell r="C2420" t="str">
            <v>776445-00E</v>
          </cell>
          <cell r="D2420" t="str">
            <v>OK</v>
          </cell>
          <cell r="E2420">
            <v>43402.343055555553</v>
          </cell>
        </row>
        <row r="2421">
          <cell r="B2421" t="str">
            <v>776445-00E/002362</v>
          </cell>
          <cell r="C2421" t="str">
            <v>776445-00E</v>
          </cell>
          <cell r="D2421" t="str">
            <v>OK</v>
          </cell>
          <cell r="E2421">
            <v>43402.551388888889</v>
          </cell>
        </row>
        <row r="2422">
          <cell r="B2422" t="str">
            <v>776445-00E/002357</v>
          </cell>
          <cell r="C2422" t="str">
            <v>776445-00E</v>
          </cell>
          <cell r="D2422" t="str">
            <v>OK</v>
          </cell>
          <cell r="E2422">
            <v>43402.206250000003</v>
          </cell>
        </row>
        <row r="2423">
          <cell r="B2423" t="str">
            <v>776445-00E/002363</v>
          </cell>
          <cell r="C2423" t="str">
            <v>776445-00E</v>
          </cell>
          <cell r="D2423" t="str">
            <v>OK</v>
          </cell>
          <cell r="E2423">
            <v>43402.699305555558</v>
          </cell>
        </row>
        <row r="2424">
          <cell r="B2424" t="str">
            <v>776445-00E/002359</v>
          </cell>
          <cell r="C2424" t="str">
            <v>776445-00E</v>
          </cell>
          <cell r="D2424" t="str">
            <v>OK</v>
          </cell>
          <cell r="E2424">
            <v>43402.427083333336</v>
          </cell>
        </row>
        <row r="2425">
          <cell r="B2425" t="str">
            <v>776445-00E/002354</v>
          </cell>
          <cell r="C2425" t="str">
            <v>776445-00E</v>
          </cell>
          <cell r="D2425" t="str">
            <v>OK</v>
          </cell>
          <cell r="E2425">
            <v>43402.084722222222</v>
          </cell>
        </row>
        <row r="2426">
          <cell r="B2426" t="str">
            <v>776445-00E/002370</v>
          </cell>
          <cell r="C2426" t="str">
            <v>776445-00E</v>
          </cell>
          <cell r="D2426" t="str">
            <v>OK</v>
          </cell>
          <cell r="E2426">
            <v>43403.104166666664</v>
          </cell>
        </row>
        <row r="2427">
          <cell r="B2427" t="str">
            <v>776445-00E/002365</v>
          </cell>
          <cell r="C2427" t="str">
            <v>776445-00E</v>
          </cell>
          <cell r="D2427" t="str">
            <v>OK</v>
          </cell>
          <cell r="E2427">
            <v>43402.833333333336</v>
          </cell>
        </row>
        <row r="2428">
          <cell r="B2428" t="str">
            <v>776445-00E/002364</v>
          </cell>
          <cell r="C2428" t="str">
            <v>776445-00E</v>
          </cell>
          <cell r="D2428" t="str">
            <v>OK</v>
          </cell>
          <cell r="E2428">
            <v>43402.750694444447</v>
          </cell>
        </row>
        <row r="2429">
          <cell r="B2429" t="str">
            <v>776445-00E/002367</v>
          </cell>
          <cell r="C2429" t="str">
            <v>776445-00E</v>
          </cell>
          <cell r="D2429" t="str">
            <v>OK</v>
          </cell>
          <cell r="E2429">
            <v>43403.050694444442</v>
          </cell>
        </row>
        <row r="2430">
          <cell r="B2430" t="str">
            <v>776445-00E/002369</v>
          </cell>
          <cell r="C2430" t="str">
            <v>776445-00E</v>
          </cell>
          <cell r="D2430" t="str">
            <v>OK</v>
          </cell>
          <cell r="E2430">
            <v>43403.007638888892</v>
          </cell>
        </row>
        <row r="2431">
          <cell r="B2431" t="str">
            <v>776445-00E/002374</v>
          </cell>
          <cell r="C2431" t="str">
            <v>776445-00E</v>
          </cell>
          <cell r="D2431" t="str">
            <v>OK</v>
          </cell>
          <cell r="E2431">
            <v>43403.323611111111</v>
          </cell>
        </row>
        <row r="2432">
          <cell r="B2432" t="str">
            <v>776445-00E/002375</v>
          </cell>
          <cell r="C2432" t="str">
            <v>776445-00E</v>
          </cell>
          <cell r="D2432" t="str">
            <v>OK</v>
          </cell>
          <cell r="E2432">
            <v>43403.399305555555</v>
          </cell>
        </row>
        <row r="2433">
          <cell r="B2433" t="str">
            <v>776445-00E/002372</v>
          </cell>
          <cell r="C2433" t="str">
            <v>776445-00E</v>
          </cell>
          <cell r="D2433" t="str">
            <v>OK</v>
          </cell>
          <cell r="E2433">
            <v>43403.198611111111</v>
          </cell>
        </row>
        <row r="2434">
          <cell r="B2434" t="str">
            <v>776445-00E/002376</v>
          </cell>
          <cell r="C2434" t="str">
            <v>776445-00E</v>
          </cell>
          <cell r="D2434" t="str">
            <v>OK</v>
          </cell>
          <cell r="E2434">
            <v>43403.531944444447</v>
          </cell>
        </row>
        <row r="2435">
          <cell r="B2435" t="str">
            <v>776445-00E/002366</v>
          </cell>
          <cell r="C2435" t="str">
            <v>776445-00E</v>
          </cell>
          <cell r="D2435" t="str">
            <v>OK</v>
          </cell>
          <cell r="E2435">
            <v>43402.866666666669</v>
          </cell>
        </row>
        <row r="2436">
          <cell r="B2436" t="str">
            <v>776445-00E/002379</v>
          </cell>
          <cell r="C2436" t="str">
            <v>776445-00E</v>
          </cell>
          <cell r="D2436" t="str">
            <v>OK</v>
          </cell>
          <cell r="E2436">
            <v>43403.696527777778</v>
          </cell>
        </row>
        <row r="2437">
          <cell r="B2437" t="str">
            <v>776445-00E/002368</v>
          </cell>
          <cell r="C2437" t="str">
            <v>776445-00E</v>
          </cell>
          <cell r="D2437" t="str">
            <v>OK</v>
          </cell>
          <cell r="E2437">
            <v>43403.005555555559</v>
          </cell>
        </row>
        <row r="2438">
          <cell r="B2438" t="str">
            <v>776445-00E/002377</v>
          </cell>
          <cell r="C2438" t="str">
            <v>776445-00E</v>
          </cell>
          <cell r="D2438" t="str">
            <v>OK</v>
          </cell>
          <cell r="E2438">
            <v>43403.629166666666</v>
          </cell>
        </row>
        <row r="2439">
          <cell r="B2439" t="str">
            <v>776445-00E/002383</v>
          </cell>
          <cell r="C2439" t="str">
            <v>776445-00E</v>
          </cell>
          <cell r="D2439" t="str">
            <v>OK</v>
          </cell>
          <cell r="E2439">
            <v>43404.045138888891</v>
          </cell>
        </row>
        <row r="2440">
          <cell r="B2440" t="str">
            <v>776445-00E/002380</v>
          </cell>
          <cell r="C2440" t="str">
            <v>776445-00E</v>
          </cell>
          <cell r="D2440" t="str">
            <v>OK</v>
          </cell>
          <cell r="E2440">
            <v>43403.75277777778</v>
          </cell>
        </row>
        <row r="2441">
          <cell r="B2441" t="str">
            <v>776445-00E/002381</v>
          </cell>
          <cell r="C2441" t="str">
            <v>776445-00E</v>
          </cell>
          <cell r="D2441" t="str">
            <v>OK</v>
          </cell>
          <cell r="E2441">
            <v>43403.832638888889</v>
          </cell>
        </row>
        <row r="2442">
          <cell r="B2442" t="str">
            <v>776445-00E/002373</v>
          </cell>
          <cell r="C2442" t="str">
            <v>776445-00E</v>
          </cell>
          <cell r="D2442" t="str">
            <v>OK</v>
          </cell>
          <cell r="E2442">
            <v>43403.49722222222</v>
          </cell>
        </row>
        <row r="2443">
          <cell r="B2443" t="str">
            <v>776445-00E/002386</v>
          </cell>
          <cell r="C2443" t="str">
            <v>776445-00E</v>
          </cell>
          <cell r="D2443" t="str">
            <v>OK</v>
          </cell>
          <cell r="E2443">
            <v>43404.327777777777</v>
          </cell>
        </row>
        <row r="2444">
          <cell r="B2444" t="str">
            <v>776445-00E/002384</v>
          </cell>
          <cell r="C2444" t="str">
            <v>776445-00E</v>
          </cell>
          <cell r="D2444" t="str">
            <v>OK</v>
          </cell>
          <cell r="E2444">
            <v>43404.084027777775</v>
          </cell>
        </row>
        <row r="2445">
          <cell r="B2445" t="str">
            <v>776445-00E/002385</v>
          </cell>
          <cell r="C2445" t="str">
            <v>776445-00E</v>
          </cell>
          <cell r="D2445" t="str">
            <v>OK</v>
          </cell>
          <cell r="E2445">
            <v>43404.390277777777</v>
          </cell>
        </row>
        <row r="2446">
          <cell r="B2446" t="str">
            <v>776445-00E/002388</v>
          </cell>
          <cell r="C2446" t="str">
            <v>776445-00E</v>
          </cell>
          <cell r="D2446" t="str">
            <v>OK</v>
          </cell>
          <cell r="E2446">
            <v>43404.709027777775</v>
          </cell>
        </row>
        <row r="2447">
          <cell r="B2447" t="str">
            <v>776445-00E/002378</v>
          </cell>
          <cell r="C2447" t="str">
            <v>776445-00E</v>
          </cell>
          <cell r="D2447" t="str">
            <v>OK</v>
          </cell>
          <cell r="E2447">
            <v>43403.707638888889</v>
          </cell>
        </row>
        <row r="2448">
          <cell r="B2448" t="str">
            <v>776445-00E/002387</v>
          </cell>
          <cell r="C2448" t="str">
            <v>776445-00E</v>
          </cell>
          <cell r="D2448" t="str">
            <v>OK</v>
          </cell>
          <cell r="E2448">
            <v>43404.820833333331</v>
          </cell>
        </row>
        <row r="2449">
          <cell r="B2449" t="str">
            <v>774100-00G/002392</v>
          </cell>
          <cell r="C2449" t="str">
            <v>774100-00G</v>
          </cell>
          <cell r="D2449" t="str">
            <v>OK</v>
          </cell>
          <cell r="E2449">
            <v>43405.054861111108</v>
          </cell>
        </row>
        <row r="2450">
          <cell r="B2450" t="str">
            <v>774100-00G/002393</v>
          </cell>
          <cell r="C2450" t="str">
            <v>774100-00G</v>
          </cell>
          <cell r="D2450" t="str">
            <v>OK</v>
          </cell>
          <cell r="E2450">
            <v>43405.111805555556</v>
          </cell>
        </row>
        <row r="2451">
          <cell r="B2451" t="str">
            <v>774100-00G/002396</v>
          </cell>
          <cell r="C2451" t="str">
            <v>774100-00G</v>
          </cell>
          <cell r="D2451" t="str">
            <v>OK</v>
          </cell>
          <cell r="E2451">
            <v>43405.698611111111</v>
          </cell>
        </row>
        <row r="2452">
          <cell r="B2452" t="str">
            <v>774100-00G/002394</v>
          </cell>
          <cell r="C2452" t="str">
            <v>774100-00G</v>
          </cell>
          <cell r="D2452" t="str">
            <v>OK</v>
          </cell>
          <cell r="E2452">
            <v>43405.178472222222</v>
          </cell>
        </row>
        <row r="2453">
          <cell r="B2453" t="str">
            <v>776445-00E/002397</v>
          </cell>
          <cell r="C2453" t="str">
            <v>776445-00E</v>
          </cell>
          <cell r="D2453" t="str">
            <v>OK</v>
          </cell>
          <cell r="E2453">
            <v>43405.805555555555</v>
          </cell>
        </row>
        <row r="2454">
          <cell r="B2454" t="str">
            <v>776445-00E/002356</v>
          </cell>
          <cell r="C2454" t="str">
            <v>776445-00E</v>
          </cell>
          <cell r="D2454" t="str">
            <v>OK</v>
          </cell>
          <cell r="E2454">
            <v>43405.717361111114</v>
          </cell>
        </row>
        <row r="2455">
          <cell r="B2455" t="str">
            <v>774100-00G/002391</v>
          </cell>
          <cell r="C2455" t="str">
            <v>774100-00G</v>
          </cell>
          <cell r="D2455" t="str">
            <v>OK</v>
          </cell>
          <cell r="E2455">
            <v>43405.052083333336</v>
          </cell>
        </row>
        <row r="2456">
          <cell r="B2456" t="str">
            <v>774100-00G/002390</v>
          </cell>
          <cell r="C2456" t="str">
            <v>774100-00G</v>
          </cell>
          <cell r="D2456" t="str">
            <v>OK</v>
          </cell>
          <cell r="E2456">
            <v>43405.417361111111</v>
          </cell>
        </row>
        <row r="2457">
          <cell r="B2457" t="str">
            <v>774100-00G/002395</v>
          </cell>
          <cell r="C2457" t="str">
            <v>774100-00G</v>
          </cell>
          <cell r="D2457" t="str">
            <v>OK</v>
          </cell>
          <cell r="E2457">
            <v>43405.524305555555</v>
          </cell>
        </row>
        <row r="2458">
          <cell r="B2458" t="str">
            <v>776445-00E/002312</v>
          </cell>
          <cell r="C2458" t="str">
            <v>776445-00E</v>
          </cell>
          <cell r="D2458" t="str">
            <v>OK</v>
          </cell>
          <cell r="E2458">
            <v>43397.326388888891</v>
          </cell>
        </row>
        <row r="2459">
          <cell r="B2459" t="str">
            <v>776445-00E/002402</v>
          </cell>
          <cell r="C2459" t="str">
            <v>776445-00E</v>
          </cell>
          <cell r="D2459" t="str">
            <v>OK</v>
          </cell>
          <cell r="E2459">
            <v>43410.974999999999</v>
          </cell>
        </row>
        <row r="2460">
          <cell r="B2460" t="str">
            <v>776445-00E/002401</v>
          </cell>
          <cell r="C2460" t="str">
            <v>776445-00E</v>
          </cell>
          <cell r="D2460" t="str">
            <v>OK</v>
          </cell>
          <cell r="E2460">
            <v>43410.875</v>
          </cell>
        </row>
        <row r="2461">
          <cell r="B2461" t="str">
            <v>776445-00E/002400</v>
          </cell>
          <cell r="C2461" t="str">
            <v>776445-00E</v>
          </cell>
          <cell r="D2461" t="str">
            <v>OK</v>
          </cell>
          <cell r="E2461">
            <v>43410.856249999997</v>
          </cell>
        </row>
        <row r="2462">
          <cell r="B2462" t="str">
            <v>776445-00E/002405</v>
          </cell>
          <cell r="C2462" t="str">
            <v>776445-00E</v>
          </cell>
          <cell r="D2462" t="str">
            <v>OK</v>
          </cell>
          <cell r="E2462">
            <v>43411.086805555555</v>
          </cell>
        </row>
        <row r="2463">
          <cell r="B2463" t="str">
            <v>776445-00E/002403</v>
          </cell>
          <cell r="C2463" t="str">
            <v>776445-00E</v>
          </cell>
          <cell r="D2463" t="str">
            <v>OK</v>
          </cell>
          <cell r="E2463">
            <v>43410.972222222219</v>
          </cell>
        </row>
        <row r="2464">
          <cell r="B2464" t="str">
            <v>776445-00E/002389</v>
          </cell>
          <cell r="C2464" t="str">
            <v>776445-00E</v>
          </cell>
          <cell r="D2464" t="str">
            <v>OK</v>
          </cell>
          <cell r="E2464">
            <v>43404.963888888888</v>
          </cell>
        </row>
        <row r="2465">
          <cell r="B2465" t="str">
            <v>776445-00E/002408</v>
          </cell>
          <cell r="C2465" t="str">
            <v>776445-00E</v>
          </cell>
          <cell r="D2465" t="str">
            <v>OK</v>
          </cell>
          <cell r="E2465">
            <v>43411.343055555553</v>
          </cell>
        </row>
        <row r="2466">
          <cell r="B2466" t="str">
            <v>776445-00E/002407</v>
          </cell>
          <cell r="C2466" t="str">
            <v>776445-00E</v>
          </cell>
          <cell r="D2466" t="str">
            <v>OK</v>
          </cell>
          <cell r="E2466">
            <v>43411.298611111109</v>
          </cell>
        </row>
        <row r="2467">
          <cell r="B2467" t="str">
            <v>776445-00E/002406</v>
          </cell>
          <cell r="C2467" t="str">
            <v>776445-00E</v>
          </cell>
          <cell r="D2467" t="str">
            <v>OK</v>
          </cell>
          <cell r="E2467">
            <v>43411.140277777777</v>
          </cell>
        </row>
        <row r="2468">
          <cell r="B2468" t="str">
            <v>776445-00E/002399</v>
          </cell>
          <cell r="C2468" t="str">
            <v>776445-00E</v>
          </cell>
          <cell r="D2468" t="str">
            <v>OK</v>
          </cell>
          <cell r="E2468">
            <v>43410.813194444447</v>
          </cell>
        </row>
        <row r="2469">
          <cell r="B2469" t="str">
            <v>776445-00E/002404</v>
          </cell>
          <cell r="C2469" t="str">
            <v>776445-00E</v>
          </cell>
          <cell r="D2469" t="str">
            <v>OK</v>
          </cell>
          <cell r="E2469">
            <v>43411.04791666667</v>
          </cell>
        </row>
        <row r="2470">
          <cell r="B2470" t="str">
            <v>774100-00G/002409</v>
          </cell>
          <cell r="C2470" t="str">
            <v>774100-00G</v>
          </cell>
          <cell r="D2470" t="str">
            <v>OK</v>
          </cell>
          <cell r="E2470">
            <v>43411.445833333331</v>
          </cell>
        </row>
        <row r="2471">
          <cell r="B2471" t="str">
            <v>776445-00E/002204</v>
          </cell>
          <cell r="C2471" t="str">
            <v>776445-00E</v>
          </cell>
          <cell r="D2471" t="str">
            <v>OK</v>
          </cell>
          <cell r="E2471">
            <v>43411.559027777781</v>
          </cell>
        </row>
        <row r="2472">
          <cell r="B2472" t="str">
            <v>776445-00E/002413</v>
          </cell>
          <cell r="C2472" t="str">
            <v>776445-00E</v>
          </cell>
          <cell r="D2472" t="str">
            <v>OK</v>
          </cell>
          <cell r="E2472">
            <v>43411.697916666664</v>
          </cell>
        </row>
        <row r="2473">
          <cell r="B2473" t="str">
            <v>774100-00G/002410</v>
          </cell>
          <cell r="C2473" t="str">
            <v>774100-00G</v>
          </cell>
          <cell r="D2473" t="str">
            <v>OK</v>
          </cell>
          <cell r="E2473">
            <v>43411.533333333333</v>
          </cell>
        </row>
        <row r="2474">
          <cell r="B2474" t="str">
            <v>774100-00G/002411</v>
          </cell>
          <cell r="C2474" t="str">
            <v>774100-00G</v>
          </cell>
          <cell r="D2474" t="str">
            <v>OK</v>
          </cell>
          <cell r="E2474">
            <v>43411.76458333333</v>
          </cell>
        </row>
        <row r="2475">
          <cell r="B2475" t="str">
            <v>774100-00G/002411</v>
          </cell>
          <cell r="C2475" t="str">
            <v>774100-00G</v>
          </cell>
          <cell r="D2475" t="str">
            <v>OK</v>
          </cell>
          <cell r="E2475">
            <v>43411.76458333333</v>
          </cell>
        </row>
        <row r="2476">
          <cell r="B2476" t="str">
            <v>774100-00G/002412</v>
          </cell>
          <cell r="C2476" t="str">
            <v>774100-00G</v>
          </cell>
          <cell r="D2476" t="str">
            <v>OK</v>
          </cell>
          <cell r="E2476">
            <v>43411.626388888886</v>
          </cell>
        </row>
        <row r="2477">
          <cell r="B2477" t="str">
            <v>776445-00E/002417</v>
          </cell>
          <cell r="C2477" t="str">
            <v>776445-00E</v>
          </cell>
          <cell r="D2477" t="str">
            <v>OK</v>
          </cell>
          <cell r="E2477">
            <v>43411.967361111114</v>
          </cell>
        </row>
        <row r="2478">
          <cell r="B2478" t="str">
            <v>776445-00E/002018</v>
          </cell>
          <cell r="C2478" t="str">
            <v>776445-00E</v>
          </cell>
          <cell r="D2478" t="str">
            <v>OK</v>
          </cell>
          <cell r="E2478">
            <v>43354.753472222219</v>
          </cell>
        </row>
        <row r="2479">
          <cell r="B2479" t="str">
            <v>776445-00E/002382</v>
          </cell>
          <cell r="C2479" t="str">
            <v>776445-00E</v>
          </cell>
          <cell r="D2479" t="str">
            <v>OK</v>
          </cell>
          <cell r="E2479">
            <v>43403.959027777775</v>
          </cell>
        </row>
        <row r="2480">
          <cell r="B2480" t="str">
            <v>776445-00E/002371</v>
          </cell>
          <cell r="C2480" t="str">
            <v>776445-00E</v>
          </cell>
          <cell r="D2480" t="str">
            <v>OK</v>
          </cell>
          <cell r="E2480">
            <v>43410.636805555558</v>
          </cell>
        </row>
        <row r="2481">
          <cell r="B2481" t="str">
            <v>776445-00E/002333</v>
          </cell>
          <cell r="C2481" t="str">
            <v>776445-00E</v>
          </cell>
          <cell r="D2481" t="str">
            <v>OK</v>
          </cell>
          <cell r="E2481">
            <v>43398.890277777777</v>
          </cell>
        </row>
        <row r="2482">
          <cell r="B2482" t="str">
            <v>776445-00E/002419</v>
          </cell>
          <cell r="C2482" t="str">
            <v>776445-00E</v>
          </cell>
          <cell r="D2482" t="str">
            <v>OK</v>
          </cell>
          <cell r="E2482">
            <v>43412.32916666667</v>
          </cell>
        </row>
        <row r="2483">
          <cell r="B2483" t="str">
            <v>776445-00E/002431</v>
          </cell>
          <cell r="C2483" t="str">
            <v>776445-00E</v>
          </cell>
          <cell r="D2483" t="str">
            <v>OK</v>
          </cell>
          <cell r="E2483">
            <v>43412.970138888886</v>
          </cell>
        </row>
        <row r="2484">
          <cell r="B2484" t="str">
            <v>776445-00E/002428</v>
          </cell>
          <cell r="C2484" t="str">
            <v>776445-00E</v>
          </cell>
          <cell r="D2484" t="str">
            <v>OK</v>
          </cell>
          <cell r="E2484">
            <v>43412.855555555558</v>
          </cell>
        </row>
        <row r="2485">
          <cell r="B2485" t="str">
            <v>776445-00E/002426</v>
          </cell>
          <cell r="C2485" t="str">
            <v>776445-00E</v>
          </cell>
          <cell r="D2485" t="str">
            <v>OK</v>
          </cell>
          <cell r="E2485">
            <v>43412.810416666667</v>
          </cell>
        </row>
        <row r="2486">
          <cell r="B2486" t="str">
            <v>776445-00E/002425</v>
          </cell>
          <cell r="C2486" t="str">
            <v>776445-00E</v>
          </cell>
          <cell r="D2486" t="str">
            <v>OK</v>
          </cell>
          <cell r="E2486">
            <v>43412.7</v>
          </cell>
        </row>
        <row r="2487">
          <cell r="B2487" t="str">
            <v>776445-00E/002433</v>
          </cell>
          <cell r="C2487" t="str">
            <v>776445-00E</v>
          </cell>
          <cell r="D2487" t="str">
            <v>OK</v>
          </cell>
          <cell r="E2487">
            <v>43413.0625</v>
          </cell>
        </row>
        <row r="2488">
          <cell r="B2488" t="str">
            <v>776445-00E/002421</v>
          </cell>
          <cell r="C2488" t="str">
            <v>776445-00E</v>
          </cell>
          <cell r="D2488" t="str">
            <v>OK</v>
          </cell>
          <cell r="E2488">
            <v>43412.745833333334</v>
          </cell>
        </row>
        <row r="2489">
          <cell r="B2489" t="str">
            <v>776445-00E/002418</v>
          </cell>
          <cell r="C2489" t="str">
            <v>776445-00E</v>
          </cell>
          <cell r="D2489" t="str">
            <v>OK</v>
          </cell>
          <cell r="E2489">
            <v>43412.36041666667</v>
          </cell>
        </row>
        <row r="2490">
          <cell r="B2490" t="str">
            <v>776445-00E/002422</v>
          </cell>
          <cell r="C2490" t="str">
            <v>776445-00E</v>
          </cell>
          <cell r="D2490" t="str">
            <v>OK</v>
          </cell>
          <cell r="E2490">
            <v>43412.491666666669</v>
          </cell>
        </row>
        <row r="2491">
          <cell r="B2491" t="str">
            <v>776445-00E/002434</v>
          </cell>
          <cell r="C2491" t="str">
            <v>776445-00E</v>
          </cell>
          <cell r="D2491" t="str">
            <v>OK</v>
          </cell>
          <cell r="E2491">
            <v>43413.161805555559</v>
          </cell>
        </row>
        <row r="2492">
          <cell r="B2492" t="str">
            <v>776445-00E/002437</v>
          </cell>
          <cell r="C2492" t="str">
            <v>776445-00E</v>
          </cell>
          <cell r="D2492" t="str">
            <v>OK</v>
          </cell>
          <cell r="E2492">
            <v>43413.379166666666</v>
          </cell>
        </row>
        <row r="2493">
          <cell r="B2493" t="str">
            <v>776445-00E/002435</v>
          </cell>
          <cell r="C2493" t="str">
            <v>776445-00E</v>
          </cell>
          <cell r="D2493" t="str">
            <v>OK</v>
          </cell>
          <cell r="E2493">
            <v>43413.323611111111</v>
          </cell>
        </row>
        <row r="2494">
          <cell r="B2494" t="str">
            <v>776445-00E/002432</v>
          </cell>
          <cell r="C2494" t="str">
            <v>776445-00E</v>
          </cell>
          <cell r="D2494" t="str">
            <v>OK</v>
          </cell>
          <cell r="E2494">
            <v>43413.075694444444</v>
          </cell>
        </row>
        <row r="2495">
          <cell r="B2495" t="str">
            <v>776445-00E/002427</v>
          </cell>
          <cell r="C2495" t="str">
            <v>776445-00E</v>
          </cell>
          <cell r="D2495" t="str">
            <v>OK</v>
          </cell>
          <cell r="E2495">
            <v>43412.823611111111</v>
          </cell>
        </row>
        <row r="2496">
          <cell r="B2496" t="str">
            <v>776445-00E/002436</v>
          </cell>
          <cell r="C2496" t="str">
            <v>776445-00E</v>
          </cell>
          <cell r="D2496" t="str">
            <v>OK</v>
          </cell>
          <cell r="E2496">
            <v>43413.506249999999</v>
          </cell>
        </row>
        <row r="2497">
          <cell r="B2497" t="str">
            <v>776445-00E/002439</v>
          </cell>
          <cell r="C2497" t="str">
            <v>776445-00E</v>
          </cell>
          <cell r="D2497" t="str">
            <v>OK</v>
          </cell>
          <cell r="E2497">
            <v>43413.635416666664</v>
          </cell>
        </row>
        <row r="2498">
          <cell r="B2498" t="str">
            <v>776445-00E/002424</v>
          </cell>
          <cell r="C2498" t="str">
            <v>776445-00E</v>
          </cell>
          <cell r="D2498" t="str">
            <v>OK</v>
          </cell>
          <cell r="E2498">
            <v>43412.706944444442</v>
          </cell>
        </row>
        <row r="2499">
          <cell r="B2499" t="str">
            <v>776445-00E/002420</v>
          </cell>
          <cell r="C2499" t="str">
            <v>776445-00E</v>
          </cell>
          <cell r="D2499" t="str">
            <v>OK</v>
          </cell>
          <cell r="E2499">
            <v>43412.40902777778</v>
          </cell>
        </row>
        <row r="2500">
          <cell r="B2500" t="str">
            <v>774100-00G/002415</v>
          </cell>
          <cell r="C2500" t="str">
            <v>774100-00G</v>
          </cell>
          <cell r="D2500" t="str">
            <v>OK</v>
          </cell>
          <cell r="E2500">
            <v>43411.848611111112</v>
          </cell>
        </row>
        <row r="2501">
          <cell r="B2501" t="str">
            <v>776445-00E/002444</v>
          </cell>
          <cell r="C2501" t="str">
            <v>776445-00E</v>
          </cell>
          <cell r="D2501" t="str">
            <v>OK</v>
          </cell>
          <cell r="E2501">
            <v>43415.952777777777</v>
          </cell>
        </row>
        <row r="2502">
          <cell r="B2502" t="str">
            <v>776445-00E/002445</v>
          </cell>
          <cell r="C2502" t="str">
            <v>776445-00E</v>
          </cell>
          <cell r="D2502" t="str">
            <v>OK</v>
          </cell>
          <cell r="E2502">
            <v>43415.963888888888</v>
          </cell>
        </row>
        <row r="2503">
          <cell r="B2503" t="str">
            <v>776445-00E/002443</v>
          </cell>
          <cell r="C2503" t="str">
            <v>776445-00E</v>
          </cell>
          <cell r="D2503" t="str">
            <v>OK</v>
          </cell>
          <cell r="E2503">
            <v>43413.749305555553</v>
          </cell>
        </row>
        <row r="2504">
          <cell r="B2504" t="str">
            <v>776445-00E/002442</v>
          </cell>
          <cell r="C2504" t="str">
            <v>776445-00E</v>
          </cell>
          <cell r="D2504" t="str">
            <v>OK</v>
          </cell>
          <cell r="E2504">
            <v>43413.722222222219</v>
          </cell>
        </row>
        <row r="2505">
          <cell r="B2505" t="str">
            <v>776445-00E/002441</v>
          </cell>
          <cell r="C2505" t="str">
            <v>776445-00E</v>
          </cell>
          <cell r="D2505" t="str">
            <v>OK</v>
          </cell>
          <cell r="E2505">
            <v>43413.694444444445</v>
          </cell>
        </row>
        <row r="2506">
          <cell r="B2506" t="str">
            <v>776445-00E/002448</v>
          </cell>
          <cell r="C2506" t="str">
            <v>776445-00E</v>
          </cell>
          <cell r="D2506" t="str">
            <v>OK</v>
          </cell>
          <cell r="E2506">
            <v>43416.109027777777</v>
          </cell>
        </row>
        <row r="2507">
          <cell r="B2507" t="str">
            <v>776445-00E/002440</v>
          </cell>
          <cell r="C2507" t="str">
            <v>776445-00E</v>
          </cell>
          <cell r="D2507" t="str">
            <v>OK</v>
          </cell>
          <cell r="E2507">
            <v>43413.644444444442</v>
          </cell>
        </row>
        <row r="2508">
          <cell r="B2508" t="str">
            <v>776445-00E/002438</v>
          </cell>
          <cell r="C2508" t="str">
            <v>776445-00E</v>
          </cell>
          <cell r="D2508" t="str">
            <v>OK</v>
          </cell>
          <cell r="E2508">
            <v>43413.423611111109</v>
          </cell>
        </row>
        <row r="2509">
          <cell r="B2509" t="str">
            <v>776445-00E/002446</v>
          </cell>
          <cell r="C2509" t="str">
            <v>776445-00E</v>
          </cell>
          <cell r="D2509" t="str">
            <v>OK</v>
          </cell>
          <cell r="E2509">
            <v>43416</v>
          </cell>
        </row>
        <row r="2510">
          <cell r="B2510" t="str">
            <v>776445-00E/002447</v>
          </cell>
          <cell r="C2510" t="str">
            <v>776445-00E</v>
          </cell>
          <cell r="D2510" t="str">
            <v>OK</v>
          </cell>
          <cell r="E2510">
            <v>43416.018055555556</v>
          </cell>
        </row>
        <row r="2511">
          <cell r="B2511" t="str">
            <v>776445-00E/002423</v>
          </cell>
          <cell r="C2511" t="str">
            <v>776445-00E</v>
          </cell>
          <cell r="D2511" t="str">
            <v>OK</v>
          </cell>
          <cell r="E2511">
            <v>43412.616666666669</v>
          </cell>
        </row>
        <row r="2512">
          <cell r="B2512" t="str">
            <v>776445-00E/002450</v>
          </cell>
          <cell r="C2512" t="str">
            <v>776445-00E</v>
          </cell>
          <cell r="D2512" t="str">
            <v>OK</v>
          </cell>
          <cell r="E2512">
            <v>43416.415277777778</v>
          </cell>
        </row>
        <row r="2513">
          <cell r="B2513" t="str">
            <v>776445-00E/002449</v>
          </cell>
          <cell r="C2513" t="str">
            <v>776445-00E</v>
          </cell>
          <cell r="D2513" t="str">
            <v>OK</v>
          </cell>
          <cell r="E2513">
            <v>43416.365277777775</v>
          </cell>
        </row>
        <row r="2514">
          <cell r="B2514" t="str">
            <v>774100-00G/002398</v>
          </cell>
          <cell r="C2514" t="str">
            <v>774100-00G</v>
          </cell>
          <cell r="D2514" t="str">
            <v>OK</v>
          </cell>
          <cell r="E2514">
            <v>43410.023611111108</v>
          </cell>
        </row>
        <row r="2515">
          <cell r="B2515" t="str">
            <v>776445-00E/002451</v>
          </cell>
          <cell r="C2515" t="str">
            <v>776445-00E</v>
          </cell>
          <cell r="D2515" t="str">
            <v>OK</v>
          </cell>
          <cell r="E2515">
            <v>43416.527083333334</v>
          </cell>
        </row>
        <row r="2516">
          <cell r="B2516" t="str">
            <v>776445-00E/002451</v>
          </cell>
          <cell r="C2516" t="str">
            <v>776445-00E</v>
          </cell>
          <cell r="D2516" t="str">
            <v>OK</v>
          </cell>
          <cell r="E2516">
            <v>43416.527083333334</v>
          </cell>
        </row>
        <row r="2517">
          <cell r="B2517" t="str">
            <v>776445-00E/002452</v>
          </cell>
          <cell r="C2517" t="str">
            <v>776445-00E</v>
          </cell>
          <cell r="D2517" t="str">
            <v>OK</v>
          </cell>
          <cell r="E2517">
            <v>43416.565972222219</v>
          </cell>
        </row>
        <row r="2518">
          <cell r="B2518" t="str">
            <v>776445-00E/002453</v>
          </cell>
          <cell r="C2518" t="str">
            <v>776445-00E</v>
          </cell>
          <cell r="D2518" t="str">
            <v>OK</v>
          </cell>
          <cell r="E2518">
            <v>43416.79583333333</v>
          </cell>
        </row>
        <row r="2519">
          <cell r="B2519" t="str">
            <v>776445-00E/002454</v>
          </cell>
          <cell r="C2519" t="str">
            <v>776445-00E</v>
          </cell>
          <cell r="D2519" t="str">
            <v>OK</v>
          </cell>
          <cell r="E2519">
            <v>43417.97152777778</v>
          </cell>
        </row>
        <row r="2520">
          <cell r="B2520" t="str">
            <v>774100-00G/002461</v>
          </cell>
          <cell r="C2520" t="str">
            <v>774100-00G</v>
          </cell>
          <cell r="D2520" t="str">
            <v>OK</v>
          </cell>
          <cell r="E2520">
            <v>43417.799305555556</v>
          </cell>
        </row>
        <row r="2521">
          <cell r="B2521" t="str">
            <v>774100-00G/002460</v>
          </cell>
          <cell r="C2521" t="str">
            <v>774100-00G</v>
          </cell>
          <cell r="D2521" t="str">
            <v>OK</v>
          </cell>
          <cell r="E2521">
            <v>43417.429861111108</v>
          </cell>
        </row>
        <row r="2522">
          <cell r="B2522" t="str">
            <v>776445-00E/002464</v>
          </cell>
          <cell r="C2522" t="str">
            <v>776445-00E</v>
          </cell>
          <cell r="D2522" t="str">
            <v>OK</v>
          </cell>
          <cell r="E2522">
            <v>43417.869444444441</v>
          </cell>
        </row>
        <row r="2523">
          <cell r="B2523" t="str">
            <v>774100-00G/002463</v>
          </cell>
          <cell r="C2523" t="str">
            <v>774100-00G</v>
          </cell>
          <cell r="D2523" t="str">
            <v>OK</v>
          </cell>
          <cell r="E2523">
            <v>43418.481944444444</v>
          </cell>
        </row>
        <row r="2524">
          <cell r="B2524" t="str">
            <v>774100-00G/002465</v>
          </cell>
          <cell r="C2524" t="str">
            <v>774100-00G</v>
          </cell>
          <cell r="D2524" t="str">
            <v>OK</v>
          </cell>
          <cell r="E2524">
            <v>43418.747916666667</v>
          </cell>
        </row>
        <row r="2525">
          <cell r="B2525" t="str">
            <v>776445-00E/002429</v>
          </cell>
          <cell r="C2525" t="str">
            <v>776445-00E</v>
          </cell>
          <cell r="D2525" t="str">
            <v>OK</v>
          </cell>
          <cell r="E2525">
            <v>43412.995138888888</v>
          </cell>
        </row>
        <row r="2526">
          <cell r="B2526" t="str">
            <v>776445-00E/002466</v>
          </cell>
          <cell r="C2526" t="str">
            <v>776445-00E</v>
          </cell>
          <cell r="D2526" t="str">
            <v>OK</v>
          </cell>
          <cell r="E2526">
            <v>43418.529861111114</v>
          </cell>
        </row>
        <row r="2527">
          <cell r="B2527" t="str">
            <v>776445-00E/002455</v>
          </cell>
          <cell r="C2527" t="str">
            <v>776445-00E</v>
          </cell>
          <cell r="D2527" t="str">
            <v>OK</v>
          </cell>
          <cell r="E2527">
            <v>43418.024305555555</v>
          </cell>
        </row>
        <row r="2528">
          <cell r="B2528" t="str">
            <v>774100-00G/002474</v>
          </cell>
          <cell r="C2528" t="str">
            <v>774100-00G</v>
          </cell>
          <cell r="D2528" t="str">
            <v>OK</v>
          </cell>
          <cell r="E2528">
            <v>43420.956250000003</v>
          </cell>
        </row>
        <row r="2529">
          <cell r="B2529" t="str">
            <v>774100-00G/002472</v>
          </cell>
          <cell r="C2529" t="str">
            <v>774100-00G</v>
          </cell>
          <cell r="D2529" t="str">
            <v>OK</v>
          </cell>
          <cell r="E2529">
            <v>43421.001388888886</v>
          </cell>
        </row>
        <row r="2530">
          <cell r="B2530" t="str">
            <v>774100-00G/002456</v>
          </cell>
          <cell r="C2530" t="str">
            <v>774100-00G</v>
          </cell>
          <cell r="D2530" t="str">
            <v>OK</v>
          </cell>
          <cell r="E2530">
            <v>43421.49722222222</v>
          </cell>
        </row>
        <row r="2531">
          <cell r="B2531" t="str">
            <v>774100-00G/002457</v>
          </cell>
          <cell r="C2531" t="str">
            <v>774100-00G</v>
          </cell>
          <cell r="D2531" t="str">
            <v>OK</v>
          </cell>
          <cell r="E2531">
            <v>43423.374305555553</v>
          </cell>
        </row>
        <row r="2532">
          <cell r="B2532" t="str">
            <v>774100-00G/002471</v>
          </cell>
          <cell r="C2532" t="str">
            <v>774100-00G</v>
          </cell>
          <cell r="D2532" t="str">
            <v>OK</v>
          </cell>
          <cell r="E2532">
            <v>43423.7</v>
          </cell>
        </row>
        <row r="2533">
          <cell r="B2533" t="str">
            <v>774100-00G/002483</v>
          </cell>
          <cell r="C2533" t="str">
            <v>774100-00G</v>
          </cell>
          <cell r="D2533" t="str">
            <v>OK</v>
          </cell>
          <cell r="E2533">
            <v>43423.37777777778</v>
          </cell>
        </row>
        <row r="2534">
          <cell r="B2534" t="str">
            <v>774100-00G/002486</v>
          </cell>
          <cell r="C2534" t="str">
            <v>774100-00G</v>
          </cell>
          <cell r="D2534" t="str">
            <v>OK</v>
          </cell>
          <cell r="E2534">
            <v>43423.959027777775</v>
          </cell>
        </row>
        <row r="2535">
          <cell r="B2535" t="str">
            <v>774100-00G/002481</v>
          </cell>
          <cell r="C2535" t="str">
            <v>774100-00G</v>
          </cell>
          <cell r="D2535" t="str">
            <v>OK</v>
          </cell>
          <cell r="E2535">
            <v>43420.683333333334</v>
          </cell>
        </row>
        <row r="2536">
          <cell r="B2536" t="str">
            <v>774100-00G/002485</v>
          </cell>
          <cell r="C2536" t="str">
            <v>774100-00G</v>
          </cell>
          <cell r="D2536" t="str">
            <v>OK</v>
          </cell>
          <cell r="E2536">
            <v>43423.824999999997</v>
          </cell>
        </row>
        <row r="2537">
          <cell r="B2537" t="str">
            <v>774100-00G/002470</v>
          </cell>
          <cell r="C2537" t="str">
            <v>774100-00G</v>
          </cell>
          <cell r="D2537" t="str">
            <v>OK</v>
          </cell>
          <cell r="E2537">
            <v>43423.559027777781</v>
          </cell>
        </row>
        <row r="2538">
          <cell r="B2538" t="str">
            <v>774100-00G/002469</v>
          </cell>
          <cell r="C2538" t="str">
            <v>774100-00G</v>
          </cell>
          <cell r="D2538" t="str">
            <v>OK</v>
          </cell>
          <cell r="E2538">
            <v>43423.643055555556</v>
          </cell>
        </row>
        <row r="2539">
          <cell r="B2539" t="str">
            <v>774100-00G/002468</v>
          </cell>
          <cell r="C2539" t="str">
            <v>774100-00G</v>
          </cell>
          <cell r="D2539" t="str">
            <v>OK</v>
          </cell>
          <cell r="E2539">
            <v>43423.665277777778</v>
          </cell>
        </row>
        <row r="2540">
          <cell r="B2540" t="str">
            <v>774100-00G/002458</v>
          </cell>
          <cell r="C2540" t="str">
            <v>774100-00G</v>
          </cell>
          <cell r="D2540" t="str">
            <v>OK</v>
          </cell>
          <cell r="E2540">
            <v>43419.125694444447</v>
          </cell>
        </row>
        <row r="2541">
          <cell r="B2541" t="str">
            <v>774100-00G/002459</v>
          </cell>
          <cell r="C2541" t="str">
            <v>774100-00G</v>
          </cell>
          <cell r="D2541" t="str">
            <v>OK</v>
          </cell>
          <cell r="E2541">
            <v>43420.404166666667</v>
          </cell>
        </row>
        <row r="2542">
          <cell r="B2542" t="str">
            <v>774100-00G/002484</v>
          </cell>
          <cell r="C2542" t="str">
            <v>774100-00G</v>
          </cell>
          <cell r="D2542" t="str">
            <v>OK</v>
          </cell>
          <cell r="E2542">
            <v>43423.753472222219</v>
          </cell>
        </row>
        <row r="2543">
          <cell r="B2543" t="str">
            <v>774100-00G/002488</v>
          </cell>
          <cell r="C2543" t="str">
            <v>774100-00G</v>
          </cell>
          <cell r="D2543" t="str">
            <v>OK</v>
          </cell>
          <cell r="E2543">
            <v>43424.070138888892</v>
          </cell>
        </row>
        <row r="2544">
          <cell r="B2544" t="str">
            <v>774100-00G/002487</v>
          </cell>
          <cell r="C2544" t="str">
            <v>774100-00G</v>
          </cell>
          <cell r="D2544" t="str">
            <v>OK</v>
          </cell>
          <cell r="E2544">
            <v>43424.018055555556</v>
          </cell>
        </row>
        <row r="2545">
          <cell r="B2545" t="str">
            <v>776445-00E/002430</v>
          </cell>
          <cell r="C2545" t="str">
            <v>776445-00E</v>
          </cell>
          <cell r="D2545" t="str">
            <v>OK</v>
          </cell>
          <cell r="E2545">
            <v>43419.447222222225</v>
          </cell>
        </row>
        <row r="2546">
          <cell r="B2546" t="str">
            <v>776445-00E/002493</v>
          </cell>
          <cell r="C2546" t="str">
            <v>776445-00E</v>
          </cell>
          <cell r="D2546" t="str">
            <v>OK</v>
          </cell>
          <cell r="E2546">
            <v>43424.413194444445</v>
          </cell>
        </row>
        <row r="2547">
          <cell r="B2547" t="str">
            <v>774100-00G/002491</v>
          </cell>
          <cell r="C2547" t="str">
            <v>774100-00G</v>
          </cell>
          <cell r="D2547" t="str">
            <v>OK</v>
          </cell>
          <cell r="E2547">
            <v>43424.333333333336</v>
          </cell>
        </row>
        <row r="2548">
          <cell r="B2548" t="str">
            <v>776445-00E/002496</v>
          </cell>
          <cell r="C2548" t="str">
            <v>776445-00E</v>
          </cell>
          <cell r="D2548" t="str">
            <v>OK</v>
          </cell>
          <cell r="E2548">
            <v>43424.522222222222</v>
          </cell>
        </row>
        <row r="2549">
          <cell r="B2549" t="str">
            <v>776445-00E/002497</v>
          </cell>
          <cell r="C2549" t="str">
            <v>776445-00E</v>
          </cell>
          <cell r="D2549" t="str">
            <v>OK</v>
          </cell>
          <cell r="E2549">
            <v>43424.749305555553</v>
          </cell>
        </row>
        <row r="2550">
          <cell r="B2550" t="str">
            <v>776445-00E/002499</v>
          </cell>
          <cell r="C2550" t="str">
            <v>776445-00E</v>
          </cell>
          <cell r="D2550" t="str">
            <v>OK</v>
          </cell>
          <cell r="E2550">
            <v>43424.871527777781</v>
          </cell>
        </row>
        <row r="2551">
          <cell r="B2551" t="str">
            <v>776445-00E/002498</v>
          </cell>
          <cell r="C2551" t="str">
            <v>776445-00E</v>
          </cell>
          <cell r="D2551" t="str">
            <v>OK</v>
          </cell>
          <cell r="E2551">
            <v>43424.700694444444</v>
          </cell>
        </row>
        <row r="2552">
          <cell r="B2552" t="str">
            <v>776445-00E/002495</v>
          </cell>
          <cell r="C2552" t="str">
            <v>776445-00E</v>
          </cell>
          <cell r="D2552" t="str">
            <v>OK</v>
          </cell>
          <cell r="E2552">
            <v>43424.701388888891</v>
          </cell>
        </row>
        <row r="2553">
          <cell r="B2553" t="str">
            <v>776445-00E/002430</v>
          </cell>
          <cell r="C2553" t="str">
            <v>776445-00E</v>
          </cell>
          <cell r="D2553" t="str">
            <v>OK</v>
          </cell>
          <cell r="E2553">
            <v>43419.447222222225</v>
          </cell>
        </row>
        <row r="2554">
          <cell r="B2554" t="str">
            <v>776445-00E/002416</v>
          </cell>
          <cell r="C2554" t="str">
            <v>776445-00E</v>
          </cell>
          <cell r="D2554" t="str">
            <v>OK</v>
          </cell>
          <cell r="E2554">
            <v>43412.002083333333</v>
          </cell>
        </row>
        <row r="2555">
          <cell r="B2555" t="str">
            <v>774100-00G/002490</v>
          </cell>
          <cell r="C2555" t="str">
            <v>774100-00G</v>
          </cell>
          <cell r="D2555" t="str">
            <v>OK</v>
          </cell>
          <cell r="E2555">
            <v>43424.15347222222</v>
          </cell>
        </row>
        <row r="2556">
          <cell r="B2556" t="str">
            <v>774100-00G/002489</v>
          </cell>
          <cell r="C2556" t="str">
            <v>774100-00G</v>
          </cell>
          <cell r="D2556" t="str">
            <v>OK</v>
          </cell>
          <cell r="E2556">
            <v>43424.427083333336</v>
          </cell>
        </row>
        <row r="2557">
          <cell r="B2557" t="str">
            <v>776445-00E/002500</v>
          </cell>
          <cell r="C2557" t="str">
            <v>776445-00E</v>
          </cell>
          <cell r="D2557" t="str">
            <v>OK</v>
          </cell>
          <cell r="E2557">
            <v>43425.15902777778</v>
          </cell>
        </row>
        <row r="2558">
          <cell r="B2558" t="str">
            <v>774100-00G/002475</v>
          </cell>
          <cell r="C2558" t="str">
            <v>774100-00G</v>
          </cell>
          <cell r="D2558" t="str">
            <v>OK</v>
          </cell>
          <cell r="E2558">
            <v>43420.955555555556</v>
          </cell>
        </row>
        <row r="2559">
          <cell r="B2559" t="str">
            <v>774100-00G/002475</v>
          </cell>
          <cell r="C2559" t="str">
            <v>774100-00G</v>
          </cell>
          <cell r="D2559" t="str">
            <v>OK</v>
          </cell>
          <cell r="E2559">
            <v>43420.955555555556</v>
          </cell>
        </row>
        <row r="2560">
          <cell r="B2560" t="str">
            <v>776445-00E/002506</v>
          </cell>
          <cell r="C2560" t="str">
            <v>776445-00E</v>
          </cell>
          <cell r="D2560" t="str">
            <v>OK</v>
          </cell>
          <cell r="E2560">
            <v>43425.708333333336</v>
          </cell>
        </row>
        <row r="2561">
          <cell r="B2561" t="str">
            <v>776445-00E/002507</v>
          </cell>
          <cell r="C2561" t="str">
            <v>776445-00E</v>
          </cell>
          <cell r="D2561" t="str">
            <v>OK</v>
          </cell>
          <cell r="E2561">
            <v>43425.8</v>
          </cell>
        </row>
        <row r="2562">
          <cell r="B2562" t="str">
            <v>776445-00E/002505</v>
          </cell>
          <cell r="C2562" t="str">
            <v>776445-00E</v>
          </cell>
          <cell r="D2562" t="str">
            <v>OK</v>
          </cell>
          <cell r="E2562">
            <v>43425.634027777778</v>
          </cell>
        </row>
        <row r="2563">
          <cell r="B2563" t="str">
            <v>776445-00E/002503</v>
          </cell>
          <cell r="C2563" t="str">
            <v>776445-00E</v>
          </cell>
          <cell r="D2563" t="str">
            <v>OK</v>
          </cell>
          <cell r="E2563">
            <v>43425.720833333333</v>
          </cell>
        </row>
        <row r="2564">
          <cell r="B2564" t="str">
            <v>776445-00E/002501</v>
          </cell>
          <cell r="C2564" t="str">
            <v>776445-00E</v>
          </cell>
          <cell r="D2564" t="str">
            <v>OK</v>
          </cell>
          <cell r="E2564">
            <v>43425.744444444441</v>
          </cell>
        </row>
        <row r="2565">
          <cell r="B2565" t="str">
            <v>776445-00E/002502</v>
          </cell>
          <cell r="C2565" t="str">
            <v>776445-00E</v>
          </cell>
          <cell r="D2565" t="str">
            <v>OK</v>
          </cell>
          <cell r="E2565">
            <v>43425.763888888891</v>
          </cell>
        </row>
        <row r="2566">
          <cell r="B2566" t="str">
            <v>774100-00G/002478</v>
          </cell>
          <cell r="C2566" t="str">
            <v>774100-00G</v>
          </cell>
          <cell r="D2566" t="str">
            <v>OK</v>
          </cell>
          <cell r="E2566">
            <v>43420.114583333336</v>
          </cell>
        </row>
        <row r="2567">
          <cell r="B2567" t="str">
            <v>774100-00G/002480</v>
          </cell>
          <cell r="C2567" t="str">
            <v>774100-00G</v>
          </cell>
          <cell r="D2567" t="str">
            <v>OK</v>
          </cell>
          <cell r="E2567">
            <v>43420.330555555556</v>
          </cell>
        </row>
        <row r="2568">
          <cell r="B2568" t="str">
            <v>774100-00G/002480</v>
          </cell>
          <cell r="C2568" t="str">
            <v>774100-00G</v>
          </cell>
          <cell r="D2568" t="str">
            <v>OK</v>
          </cell>
          <cell r="E2568">
            <v>43420.330555555556</v>
          </cell>
        </row>
        <row r="2569">
          <cell r="B2569" t="str">
            <v>776445-00E/002473</v>
          </cell>
          <cell r="C2569" t="str">
            <v>776445-00E</v>
          </cell>
          <cell r="D2569" t="str">
            <v>OK</v>
          </cell>
          <cell r="E2569">
            <v>43419.37777777778</v>
          </cell>
        </row>
        <row r="2570">
          <cell r="B2570" t="str">
            <v>776445-00E/002494</v>
          </cell>
          <cell r="C2570" t="str">
            <v>776445-00E</v>
          </cell>
          <cell r="D2570" t="str">
            <v>OK</v>
          </cell>
          <cell r="E2570">
            <v>43424.503472222219</v>
          </cell>
        </row>
        <row r="2571">
          <cell r="B2571" t="str">
            <v>776445-00E/002515</v>
          </cell>
          <cell r="C2571" t="str">
            <v>776445-00E</v>
          </cell>
          <cell r="D2571" t="str">
            <v>OK</v>
          </cell>
          <cell r="E2571">
            <v>43426.534722222219</v>
          </cell>
        </row>
        <row r="2572">
          <cell r="B2572" t="str">
            <v>776445-00E/002517</v>
          </cell>
          <cell r="C2572" t="str">
            <v>776445-00E</v>
          </cell>
          <cell r="D2572" t="str">
            <v>OK</v>
          </cell>
          <cell r="E2572">
            <v>43426.624305555553</v>
          </cell>
        </row>
        <row r="2573">
          <cell r="B2573" t="str">
            <v>776445-00E/002517</v>
          </cell>
          <cell r="C2573" t="str">
            <v>776445-00E</v>
          </cell>
          <cell r="D2573" t="str">
            <v>OK</v>
          </cell>
          <cell r="E2573">
            <v>43426.624305555553</v>
          </cell>
        </row>
        <row r="2574">
          <cell r="B2574" t="str">
            <v>776445-00E/002514</v>
          </cell>
          <cell r="C2574" t="str">
            <v>776445-00E</v>
          </cell>
          <cell r="D2574" t="str">
            <v>OK</v>
          </cell>
          <cell r="E2574">
            <v>43426.530555555553</v>
          </cell>
        </row>
        <row r="2575">
          <cell r="B2575" t="str">
            <v>776445-00E/002518</v>
          </cell>
          <cell r="C2575" t="str">
            <v>776445-00E</v>
          </cell>
          <cell r="D2575" t="str">
            <v>OK</v>
          </cell>
          <cell r="E2575">
            <v>43426.681250000001</v>
          </cell>
        </row>
        <row r="2576">
          <cell r="B2576" t="str">
            <v>776445-00E/002511</v>
          </cell>
          <cell r="C2576" t="str">
            <v>776445-00E</v>
          </cell>
          <cell r="D2576" t="str">
            <v>OK</v>
          </cell>
          <cell r="E2576">
            <v>43426.338888888888</v>
          </cell>
        </row>
        <row r="2577">
          <cell r="B2577" t="str">
            <v>776445-00E/002510</v>
          </cell>
          <cell r="C2577" t="str">
            <v>776445-00E</v>
          </cell>
          <cell r="D2577" t="str">
            <v>OK</v>
          </cell>
          <cell r="E2577">
            <v>43426.331944444442</v>
          </cell>
        </row>
        <row r="2578">
          <cell r="B2578" t="str">
            <v>776445-00E/002509</v>
          </cell>
          <cell r="C2578" t="str">
            <v>776445-00E</v>
          </cell>
          <cell r="D2578" t="str">
            <v>OK</v>
          </cell>
          <cell r="E2578">
            <v>43426.051388888889</v>
          </cell>
        </row>
        <row r="2579">
          <cell r="B2579" t="str">
            <v>776445-00E/002508</v>
          </cell>
          <cell r="C2579" t="str">
            <v>776445-00E</v>
          </cell>
          <cell r="D2579" t="str">
            <v>OK</v>
          </cell>
          <cell r="E2579">
            <v>43425.987500000003</v>
          </cell>
        </row>
        <row r="2580">
          <cell r="B2580" t="str">
            <v>776445-00E/002521</v>
          </cell>
          <cell r="C2580" t="str">
            <v>776445-00E</v>
          </cell>
          <cell r="D2580" t="str">
            <v>OK</v>
          </cell>
          <cell r="E2580">
            <v>43426.79583333333</v>
          </cell>
        </row>
        <row r="2581">
          <cell r="B2581" t="str">
            <v>776445-00E/002513</v>
          </cell>
          <cell r="C2581" t="str">
            <v>776445-00E</v>
          </cell>
          <cell r="D2581" t="str">
            <v>OK</v>
          </cell>
          <cell r="E2581">
            <v>43426.42291666667</v>
          </cell>
        </row>
        <row r="2582">
          <cell r="B2582" t="str">
            <v>776445-00E/002516</v>
          </cell>
          <cell r="C2582" t="str">
            <v>776445-00E</v>
          </cell>
          <cell r="D2582" t="str">
            <v>OK</v>
          </cell>
          <cell r="E2582">
            <v>43426.621527777781</v>
          </cell>
        </row>
        <row r="2583">
          <cell r="B2583" t="str">
            <v>776445-00E/002520</v>
          </cell>
          <cell r="C2583" t="str">
            <v>776445-00E</v>
          </cell>
          <cell r="D2583" t="str">
            <v>OK</v>
          </cell>
          <cell r="E2583">
            <v>43427.061111111114</v>
          </cell>
        </row>
        <row r="2584">
          <cell r="B2584" t="str">
            <v>776445-00E/002529</v>
          </cell>
          <cell r="C2584" t="str">
            <v>776445-00E</v>
          </cell>
          <cell r="D2584" t="str">
            <v>OK</v>
          </cell>
          <cell r="E2584">
            <v>43427.53402777778</v>
          </cell>
        </row>
        <row r="2585">
          <cell r="B2585" t="str">
            <v>776445-00E/002525</v>
          </cell>
          <cell r="C2585" t="str">
            <v>776445-00E</v>
          </cell>
          <cell r="D2585" t="str">
            <v>OK</v>
          </cell>
          <cell r="E2585">
            <v>43427.157638888886</v>
          </cell>
        </row>
        <row r="2586">
          <cell r="B2586" t="str">
            <v>776445-00E/002524</v>
          </cell>
          <cell r="C2586" t="str">
            <v>776445-00E</v>
          </cell>
          <cell r="D2586" t="str">
            <v>OK</v>
          </cell>
          <cell r="E2586">
            <v>43427.297222222223</v>
          </cell>
        </row>
        <row r="2587">
          <cell r="B2587" t="str">
            <v>776445-00E/002522</v>
          </cell>
          <cell r="C2587" t="str">
            <v>776445-00E</v>
          </cell>
          <cell r="D2587" t="str">
            <v>OK</v>
          </cell>
          <cell r="E2587">
            <v>43426.954861111109</v>
          </cell>
        </row>
        <row r="2588">
          <cell r="B2588" t="str">
            <v>776445-00E/002531</v>
          </cell>
          <cell r="C2588" t="str">
            <v>776445-00E</v>
          </cell>
          <cell r="D2588" t="str">
            <v>OK</v>
          </cell>
          <cell r="E2588">
            <v>43427.643750000003</v>
          </cell>
        </row>
        <row r="2589">
          <cell r="B2589" t="str">
            <v>776445-00E/002527</v>
          </cell>
          <cell r="C2589" t="str">
            <v>776445-00E</v>
          </cell>
          <cell r="D2589" t="str">
            <v>OK</v>
          </cell>
          <cell r="E2589">
            <v>43427.433333333334</v>
          </cell>
        </row>
        <row r="2590">
          <cell r="B2590" t="str">
            <v>776445-00E/002535</v>
          </cell>
          <cell r="C2590" t="str">
            <v>776445-00E</v>
          </cell>
          <cell r="D2590" t="str">
            <v>OK</v>
          </cell>
          <cell r="E2590">
            <v>43427.821527777778</v>
          </cell>
        </row>
        <row r="2591">
          <cell r="B2591" t="str">
            <v>776445-00E/002537</v>
          </cell>
          <cell r="C2591" t="str">
            <v>776445-00E</v>
          </cell>
          <cell r="D2591" t="str">
            <v>OK</v>
          </cell>
          <cell r="E2591">
            <v>43427.875</v>
          </cell>
        </row>
        <row r="2592">
          <cell r="B2592" t="str">
            <v>776445-00E/002536</v>
          </cell>
          <cell r="C2592" t="str">
            <v>776445-00E</v>
          </cell>
          <cell r="D2592" t="str">
            <v>OK</v>
          </cell>
          <cell r="E2592">
            <v>43427.959722222222</v>
          </cell>
        </row>
        <row r="2593">
          <cell r="B2593" t="str">
            <v>776445-00E/002539</v>
          </cell>
          <cell r="C2593" t="str">
            <v>776445-00E</v>
          </cell>
          <cell r="D2593" t="str">
            <v>OK</v>
          </cell>
          <cell r="E2593">
            <v>43428.290277777778</v>
          </cell>
        </row>
        <row r="2594">
          <cell r="B2594" t="str">
            <v>776445-00E/002538</v>
          </cell>
          <cell r="C2594" t="str">
            <v>776445-00E</v>
          </cell>
          <cell r="D2594" t="str">
            <v>OK</v>
          </cell>
          <cell r="E2594">
            <v>43428.281944444447</v>
          </cell>
        </row>
        <row r="2595">
          <cell r="B2595" t="str">
            <v>776445-00E/002541</v>
          </cell>
          <cell r="C2595" t="str">
            <v>776445-00E</v>
          </cell>
          <cell r="D2595" t="str">
            <v>OK</v>
          </cell>
          <cell r="E2595">
            <v>43429.354861111111</v>
          </cell>
        </row>
        <row r="2596">
          <cell r="B2596" t="str">
            <v>776445-00E/002540</v>
          </cell>
          <cell r="C2596" t="str">
            <v>776445-00E</v>
          </cell>
          <cell r="D2596" t="str">
            <v>OK</v>
          </cell>
          <cell r="E2596">
            <v>43429.290277777778</v>
          </cell>
        </row>
        <row r="2597">
          <cell r="B2597" t="str">
            <v>774100-00G/002462</v>
          </cell>
          <cell r="C2597" t="str">
            <v>774100-00G</v>
          </cell>
          <cell r="D2597" t="str">
            <v>OK</v>
          </cell>
          <cell r="E2597">
            <v>43420.498611111114</v>
          </cell>
        </row>
        <row r="2598">
          <cell r="B2598" t="str">
            <v>774100-00G/002479</v>
          </cell>
          <cell r="C2598" t="str">
            <v>774100-00G</v>
          </cell>
          <cell r="D2598" t="str">
            <v>OK</v>
          </cell>
          <cell r="E2598">
            <v>43420.883333333331</v>
          </cell>
        </row>
        <row r="2599">
          <cell r="B2599" t="str">
            <v>774100-00G/002482</v>
          </cell>
          <cell r="C2599" t="str">
            <v>774100-00G</v>
          </cell>
          <cell r="D2599" t="str">
            <v>OK</v>
          </cell>
          <cell r="E2599">
            <v>43420.825694444444</v>
          </cell>
        </row>
        <row r="2600">
          <cell r="B2600" t="str">
            <v>774100-00G/002476</v>
          </cell>
          <cell r="C2600" t="str">
            <v>774100-00G</v>
          </cell>
          <cell r="D2600" t="str">
            <v>OK</v>
          </cell>
          <cell r="E2600">
            <v>43419.972222222219</v>
          </cell>
        </row>
        <row r="2601">
          <cell r="B2601" t="str">
            <v>774100-00G/002492</v>
          </cell>
          <cell r="C2601" t="str">
            <v>774100-00G</v>
          </cell>
          <cell r="D2601" t="str">
            <v>OK</v>
          </cell>
          <cell r="E2601">
            <v>43424.321527777778</v>
          </cell>
        </row>
        <row r="2602">
          <cell r="B2602" t="str">
            <v>776445-00E/002530</v>
          </cell>
          <cell r="C2602" t="str">
            <v>776445-00E</v>
          </cell>
          <cell r="D2602" t="str">
            <v>OK</v>
          </cell>
          <cell r="E2602">
            <v>43427.530555555553</v>
          </cell>
        </row>
        <row r="2603">
          <cell r="B2603" t="str">
            <v>776445-00E/002543</v>
          </cell>
          <cell r="C2603" t="str">
            <v>776445-00E</v>
          </cell>
          <cell r="D2603" t="str">
            <v>OK</v>
          </cell>
          <cell r="E2603">
            <v>43429.998611111114</v>
          </cell>
        </row>
        <row r="2604">
          <cell r="B2604" t="str">
            <v>776445-00E/002546</v>
          </cell>
          <cell r="C2604" t="str">
            <v>776445-00E</v>
          </cell>
          <cell r="D2604" t="str">
            <v>OK</v>
          </cell>
          <cell r="E2604">
            <v>43430.11041666667</v>
          </cell>
        </row>
        <row r="2605">
          <cell r="B2605" t="str">
            <v>776445-00E/002545</v>
          </cell>
          <cell r="C2605" t="str">
            <v>776445-00E</v>
          </cell>
          <cell r="D2605" t="str">
            <v>OK</v>
          </cell>
          <cell r="E2605">
            <v>43430.055555555555</v>
          </cell>
        </row>
        <row r="2606">
          <cell r="B2606" t="str">
            <v>776445-00E/002542</v>
          </cell>
          <cell r="C2606" t="str">
            <v>776445-00E</v>
          </cell>
          <cell r="D2606" t="str">
            <v>OK</v>
          </cell>
          <cell r="E2606">
            <v>43429.394444444442</v>
          </cell>
        </row>
        <row r="2607">
          <cell r="B2607" t="str">
            <v>776445-00E/002526</v>
          </cell>
          <cell r="C2607" t="str">
            <v>776445-00E</v>
          </cell>
          <cell r="D2607" t="str">
            <v>OK</v>
          </cell>
          <cell r="E2607">
            <v>43427.600694444445</v>
          </cell>
        </row>
        <row r="2608">
          <cell r="B2608" t="str">
            <v>776445-00E/002533</v>
          </cell>
          <cell r="C2608" t="str">
            <v>776445-00E</v>
          </cell>
          <cell r="D2608" t="str">
            <v>OK</v>
          </cell>
          <cell r="E2608">
            <v>43427.695833333331</v>
          </cell>
        </row>
        <row r="2609">
          <cell r="B2609" t="str">
            <v>776445-00E/002528</v>
          </cell>
          <cell r="C2609" t="str">
            <v>776445-00E</v>
          </cell>
          <cell r="D2609" t="str">
            <v>OK</v>
          </cell>
          <cell r="E2609">
            <v>43427.438888888886</v>
          </cell>
        </row>
        <row r="2610">
          <cell r="B2610" t="str">
            <v>776445-00E/002548</v>
          </cell>
          <cell r="C2610" t="str">
            <v>776445-00E</v>
          </cell>
          <cell r="D2610" t="str">
            <v>OK</v>
          </cell>
          <cell r="E2610">
            <v>43430.399305555555</v>
          </cell>
        </row>
        <row r="2611">
          <cell r="B2611" t="str">
            <v>776445-00E/002544</v>
          </cell>
          <cell r="C2611" t="str">
            <v>776445-00E</v>
          </cell>
          <cell r="D2611" t="str">
            <v>OK</v>
          </cell>
          <cell r="E2611">
            <v>43429.963194444441</v>
          </cell>
        </row>
        <row r="2612">
          <cell r="B2612" t="str">
            <v>776445-00E/002550</v>
          </cell>
          <cell r="C2612" t="str">
            <v>776445-00E</v>
          </cell>
          <cell r="D2612" t="str">
            <v>OK</v>
          </cell>
          <cell r="E2612">
            <v>43430.32916666667</v>
          </cell>
        </row>
        <row r="2613">
          <cell r="B2613" t="str">
            <v>776445-00E/002554</v>
          </cell>
          <cell r="C2613" t="str">
            <v>776445-00E</v>
          </cell>
          <cell r="D2613" t="str">
            <v>OK</v>
          </cell>
          <cell r="E2613">
            <v>43430.697222222225</v>
          </cell>
        </row>
        <row r="2614">
          <cell r="B2614" t="str">
            <v>776445-00E/002553</v>
          </cell>
          <cell r="C2614" t="str">
            <v>776445-00E</v>
          </cell>
          <cell r="D2614" t="str">
            <v>OK</v>
          </cell>
          <cell r="E2614">
            <v>43430.529166666667</v>
          </cell>
        </row>
        <row r="2615">
          <cell r="B2615" t="str">
            <v>776445-00E/002552</v>
          </cell>
          <cell r="C2615" t="str">
            <v>776445-00E</v>
          </cell>
          <cell r="D2615" t="str">
            <v>OK</v>
          </cell>
          <cell r="E2615">
            <v>43430.640972222223</v>
          </cell>
        </row>
        <row r="2616">
          <cell r="B2616" t="str">
            <v>776445-00E/002547</v>
          </cell>
          <cell r="C2616" t="str">
            <v>776445-00E</v>
          </cell>
          <cell r="D2616" t="str">
            <v>OK</v>
          </cell>
          <cell r="E2616">
            <v>43430.188888888886</v>
          </cell>
        </row>
        <row r="2617">
          <cell r="B2617" t="str">
            <v>776445-00E/002512</v>
          </cell>
          <cell r="C2617" t="str">
            <v>776445-00E</v>
          </cell>
          <cell r="D2617" t="str">
            <v>OK</v>
          </cell>
          <cell r="E2617">
            <v>43426.411111111112</v>
          </cell>
        </row>
        <row r="2618">
          <cell r="B2618" t="str">
            <v>776445-00E/002534</v>
          </cell>
          <cell r="C2618" t="str">
            <v>776445-00E</v>
          </cell>
          <cell r="D2618" t="str">
            <v>OK</v>
          </cell>
          <cell r="E2618">
            <v>43427.722916666666</v>
          </cell>
        </row>
        <row r="2619">
          <cell r="B2619" t="str">
            <v>776445-00E/002532</v>
          </cell>
          <cell r="C2619" t="str">
            <v>776445-00E</v>
          </cell>
          <cell r="D2619" t="str">
            <v>OK</v>
          </cell>
          <cell r="E2619">
            <v>43427.664583333331</v>
          </cell>
        </row>
        <row r="2620">
          <cell r="B2620" t="str">
            <v>776445-00E/002519</v>
          </cell>
          <cell r="C2620" t="str">
            <v>776445-00E</v>
          </cell>
          <cell r="D2620" t="str">
            <v>OK</v>
          </cell>
          <cell r="E2620">
            <v>43426.718055555553</v>
          </cell>
        </row>
        <row r="2621">
          <cell r="B2621" t="str">
            <v>776445-00E/002559</v>
          </cell>
          <cell r="C2621" t="str">
            <v>776445-00E</v>
          </cell>
          <cell r="D2621" t="str">
            <v>OK</v>
          </cell>
          <cell r="E2621">
            <v>43431.157638888886</v>
          </cell>
        </row>
        <row r="2622">
          <cell r="B2622" t="str">
            <v>776445-00E/002523</v>
          </cell>
          <cell r="C2622" t="str">
            <v>776445-00E</v>
          </cell>
          <cell r="D2622" t="str">
            <v>OK</v>
          </cell>
          <cell r="E2622">
            <v>43427.021527777775</v>
          </cell>
        </row>
        <row r="2623">
          <cell r="B2623" t="str">
            <v>776445-00E/002551</v>
          </cell>
          <cell r="C2623" t="str">
            <v>776445-00E</v>
          </cell>
          <cell r="D2623" t="str">
            <v>OK</v>
          </cell>
          <cell r="E2623">
            <v>43430.443055555559</v>
          </cell>
        </row>
        <row r="2624">
          <cell r="B2624" t="str">
            <v>776445-00E/002555</v>
          </cell>
          <cell r="C2624" t="str">
            <v>776445-00E</v>
          </cell>
          <cell r="D2624" t="str">
            <v>OK</v>
          </cell>
          <cell r="E2624">
            <v>43430.746527777781</v>
          </cell>
        </row>
        <row r="2625">
          <cell r="B2625" t="str">
            <v>776445-00E/002547</v>
          </cell>
          <cell r="C2625" t="str">
            <v>776445-00E</v>
          </cell>
          <cell r="D2625" t="str">
            <v>OK</v>
          </cell>
          <cell r="E2625">
            <v>43430.188888888886</v>
          </cell>
        </row>
        <row r="2626">
          <cell r="B2626" t="str">
            <v>776445-00E/002560</v>
          </cell>
          <cell r="C2626" t="str">
            <v>776445-00E</v>
          </cell>
          <cell r="D2626" t="str">
            <v>OK</v>
          </cell>
          <cell r="E2626">
            <v>43431.381249999999</v>
          </cell>
        </row>
        <row r="2627">
          <cell r="B2627" t="str">
            <v>776445-00E/002556</v>
          </cell>
          <cell r="C2627" t="str">
            <v>776445-00E</v>
          </cell>
          <cell r="D2627" t="str">
            <v>OK</v>
          </cell>
          <cell r="E2627">
            <v>43430.976388888892</v>
          </cell>
        </row>
        <row r="2628">
          <cell r="B2628" t="str">
            <v>776445-00E/002557</v>
          </cell>
          <cell r="C2628" t="str">
            <v>776445-00E</v>
          </cell>
          <cell r="D2628" t="str">
            <v>OK</v>
          </cell>
          <cell r="E2628">
            <v>43430.96597222222</v>
          </cell>
        </row>
        <row r="2629">
          <cell r="B2629" t="str">
            <v>776445-00E/002561</v>
          </cell>
          <cell r="C2629" t="str">
            <v>776445-00E</v>
          </cell>
          <cell r="D2629" t="str">
            <v>OK</v>
          </cell>
          <cell r="E2629">
            <v>43431.423611111109</v>
          </cell>
        </row>
        <row r="2630">
          <cell r="B2630" t="str">
            <v>776445-00E/002566</v>
          </cell>
          <cell r="C2630" t="str">
            <v>776445-00E</v>
          </cell>
          <cell r="D2630" t="str">
            <v>OK</v>
          </cell>
          <cell r="E2630">
            <v>43431.637499999997</v>
          </cell>
        </row>
        <row r="2631">
          <cell r="B2631" t="str">
            <v>776445-00E/002565</v>
          </cell>
          <cell r="C2631" t="str">
            <v>776445-00E</v>
          </cell>
          <cell r="D2631" t="str">
            <v>OK</v>
          </cell>
          <cell r="E2631">
            <v>43431.529166666667</v>
          </cell>
        </row>
        <row r="2632">
          <cell r="B2632" t="str">
            <v>776445-00E/002564</v>
          </cell>
          <cell r="C2632" t="str">
            <v>776445-00E</v>
          </cell>
          <cell r="D2632" t="str">
            <v>OK</v>
          </cell>
          <cell r="E2632">
            <v>43431.637499999997</v>
          </cell>
        </row>
        <row r="2633">
          <cell r="B2633" t="str">
            <v>776445-00E/002563</v>
          </cell>
          <cell r="C2633" t="str">
            <v>776445-00E</v>
          </cell>
          <cell r="D2633" t="str">
            <v>OK</v>
          </cell>
          <cell r="E2633">
            <v>43431.48541666667</v>
          </cell>
        </row>
        <row r="2634">
          <cell r="B2634" t="str">
            <v>776445-00E/002558</v>
          </cell>
          <cell r="C2634" t="str">
            <v>776445-00E</v>
          </cell>
          <cell r="D2634" t="str">
            <v>OK</v>
          </cell>
          <cell r="E2634">
            <v>43431.053472222222</v>
          </cell>
        </row>
        <row r="2635">
          <cell r="B2635" t="str">
            <v>776445-00E/002562</v>
          </cell>
          <cell r="C2635" t="str">
            <v>776445-00E</v>
          </cell>
          <cell r="D2635" t="str">
            <v>OK</v>
          </cell>
          <cell r="E2635">
            <v>43431.362500000003</v>
          </cell>
        </row>
        <row r="2636">
          <cell r="B2636" t="str">
            <v>776445-00E/002504</v>
          </cell>
          <cell r="C2636" t="str">
            <v>776445-00E</v>
          </cell>
          <cell r="D2636" t="str">
            <v>OK</v>
          </cell>
          <cell r="E2636">
            <v>43425.688194444447</v>
          </cell>
        </row>
        <row r="2637">
          <cell r="B2637" t="str">
            <v>776445-00E/002549</v>
          </cell>
          <cell r="C2637" t="str">
            <v>776445-00E</v>
          </cell>
          <cell r="D2637" t="str">
            <v>OK</v>
          </cell>
          <cell r="E2637">
            <v>43430.356249999997</v>
          </cell>
        </row>
        <row r="2638">
          <cell r="B2638" t="str">
            <v>774100-00G/002576</v>
          </cell>
          <cell r="C2638" t="str">
            <v>774100-00G</v>
          </cell>
          <cell r="D2638" t="str">
            <v>OK</v>
          </cell>
          <cell r="E2638">
            <v>43432.354166666664</v>
          </cell>
        </row>
        <row r="2639">
          <cell r="B2639" t="str">
            <v>774100-00G/002577</v>
          </cell>
          <cell r="C2639" t="str">
            <v>774100-00G</v>
          </cell>
          <cell r="D2639" t="str">
            <v>OK</v>
          </cell>
          <cell r="E2639">
            <v>43432.45</v>
          </cell>
        </row>
        <row r="2640">
          <cell r="B2640" t="str">
            <v>774100-00G/002575</v>
          </cell>
          <cell r="C2640" t="str">
            <v>774100-00G</v>
          </cell>
          <cell r="D2640" t="str">
            <v>OK</v>
          </cell>
          <cell r="E2640">
            <v>43432.404166666667</v>
          </cell>
        </row>
        <row r="2641">
          <cell r="B2641" t="str">
            <v>774100-00G/002578</v>
          </cell>
          <cell r="C2641" t="str">
            <v>774100-00G</v>
          </cell>
          <cell r="D2641" t="str">
            <v>OK</v>
          </cell>
          <cell r="E2641">
            <v>43432.530555555553</v>
          </cell>
        </row>
        <row r="2642">
          <cell r="B2642" t="str">
            <v>774100-00G/002467</v>
          </cell>
          <cell r="C2642" t="str">
            <v>774100-00G</v>
          </cell>
          <cell r="D2642" t="str">
            <v>OK</v>
          </cell>
          <cell r="E2642">
            <v>43418.839583333334</v>
          </cell>
        </row>
        <row r="2643">
          <cell r="B2643" t="str">
            <v>774100-00G/002572</v>
          </cell>
          <cell r="C2643" t="str">
            <v>774100-00G</v>
          </cell>
          <cell r="D2643" t="str">
            <v>OK</v>
          </cell>
          <cell r="E2643">
            <v>43432.025694444441</v>
          </cell>
        </row>
        <row r="2644">
          <cell r="B2644" t="str">
            <v>776445-00E/002589</v>
          </cell>
          <cell r="C2644" t="str">
            <v>776445-00E</v>
          </cell>
          <cell r="D2644" t="str">
            <v>OK</v>
          </cell>
          <cell r="E2644">
            <v>43433.631944444445</v>
          </cell>
        </row>
        <row r="2645">
          <cell r="B2645" t="str">
            <v>776445-00E/002586</v>
          </cell>
          <cell r="C2645" t="str">
            <v>776445-00E</v>
          </cell>
          <cell r="D2645" t="str">
            <v>OK</v>
          </cell>
          <cell r="E2645">
            <v>43433.299305555556</v>
          </cell>
        </row>
        <row r="2646">
          <cell r="B2646" t="str">
            <v>776445-00E/002584</v>
          </cell>
          <cell r="C2646" t="str">
            <v>776445-00E</v>
          </cell>
          <cell r="D2646" t="str">
            <v>OK</v>
          </cell>
          <cell r="E2646">
            <v>43432.816666666666</v>
          </cell>
        </row>
        <row r="2647">
          <cell r="B2647" t="str">
            <v>776445-00E/002588</v>
          </cell>
          <cell r="C2647" t="str">
            <v>776445-00E</v>
          </cell>
          <cell r="D2647" t="str">
            <v>OK</v>
          </cell>
          <cell r="E2647">
            <v>43433.452777777777</v>
          </cell>
        </row>
        <row r="2648">
          <cell r="B2648" t="str">
            <v>776445-00E/002602</v>
          </cell>
          <cell r="C2648" t="str">
            <v>776445-00E</v>
          </cell>
          <cell r="D2648" t="str">
            <v>OK</v>
          </cell>
          <cell r="E2648">
            <v>43435.318055555559</v>
          </cell>
        </row>
        <row r="2649">
          <cell r="B2649" t="str">
            <v>776445-00E/002605</v>
          </cell>
          <cell r="C2649" t="str">
            <v>776445-00E</v>
          </cell>
          <cell r="D2649" t="str">
            <v>OK</v>
          </cell>
          <cell r="E2649">
            <v>43435.377083333333</v>
          </cell>
        </row>
        <row r="2650">
          <cell r="B2650" t="str">
            <v>776445-00E/002583</v>
          </cell>
          <cell r="C2650" t="str">
            <v>776445-00E</v>
          </cell>
          <cell r="D2650" t="str">
            <v>OK</v>
          </cell>
          <cell r="E2650">
            <v>43432.729166666664</v>
          </cell>
        </row>
        <row r="2651">
          <cell r="B2651" t="str">
            <v>776445-00E/002567</v>
          </cell>
          <cell r="C2651" t="str">
            <v>776445-00E</v>
          </cell>
          <cell r="D2651" t="str">
            <v>OK</v>
          </cell>
          <cell r="E2651">
            <v>43431.71597222222</v>
          </cell>
        </row>
        <row r="2652">
          <cell r="B2652" t="str">
            <v>774100-00G/002477</v>
          </cell>
          <cell r="C2652" t="str">
            <v>774100-00G</v>
          </cell>
          <cell r="D2652" t="str">
            <v>OK</v>
          </cell>
          <cell r="E2652">
            <v>43424.961805555555</v>
          </cell>
        </row>
        <row r="2653">
          <cell r="B2653" t="str">
            <v>776445-00E/002580</v>
          </cell>
          <cell r="C2653" t="str">
            <v>776445-00E</v>
          </cell>
          <cell r="D2653" t="str">
            <v>OK</v>
          </cell>
          <cell r="E2653">
            <v>43432.636805555558</v>
          </cell>
        </row>
        <row r="2654">
          <cell r="B2654" t="str">
            <v>776445-00E/002587</v>
          </cell>
          <cell r="C2654" t="str">
            <v>776445-00E</v>
          </cell>
          <cell r="D2654" t="str">
            <v>OK</v>
          </cell>
          <cell r="E2654">
            <v>43433.048611111109</v>
          </cell>
        </row>
        <row r="2655">
          <cell r="B2655" t="str">
            <v>776445-00E/002585</v>
          </cell>
          <cell r="C2655" t="str">
            <v>776445-00E</v>
          </cell>
          <cell r="D2655" t="str">
            <v>OK</v>
          </cell>
          <cell r="E2655">
            <v>43432.964583333334</v>
          </cell>
        </row>
        <row r="2656">
          <cell r="B2656" t="str">
            <v>776445-00E/002581</v>
          </cell>
          <cell r="C2656" t="str">
            <v>776445-00E</v>
          </cell>
          <cell r="D2656" t="str">
            <v>OK</v>
          </cell>
          <cell r="E2656">
            <v>43432.795138888891</v>
          </cell>
        </row>
        <row r="2657">
          <cell r="B2657" t="str">
            <v>774100-00G/002569</v>
          </cell>
          <cell r="C2657" t="str">
            <v>774100-00G</v>
          </cell>
          <cell r="D2657" t="str">
            <v>OK</v>
          </cell>
          <cell r="E2657">
            <v>43431.790277777778</v>
          </cell>
        </row>
        <row r="2658">
          <cell r="B2658" t="str">
            <v>774100-00G/002570</v>
          </cell>
          <cell r="C2658" t="str">
            <v>774100-00G</v>
          </cell>
          <cell r="D2658" t="str">
            <v>OK</v>
          </cell>
          <cell r="E2658">
            <v>43431.98333333333</v>
          </cell>
        </row>
        <row r="2659">
          <cell r="B2659" t="str">
            <v>774100-00G/002573</v>
          </cell>
          <cell r="C2659" t="str">
            <v>774100-00G</v>
          </cell>
          <cell r="D2659" t="str">
            <v>OK</v>
          </cell>
          <cell r="E2659">
            <v>43432.080555555556</v>
          </cell>
        </row>
        <row r="2660">
          <cell r="B2660" t="str">
            <v>776445-00E/002606</v>
          </cell>
          <cell r="C2660" t="str">
            <v>776445-00E</v>
          </cell>
          <cell r="D2660" t="str">
            <v>OK</v>
          </cell>
          <cell r="E2660">
            <v>43435.401388888888</v>
          </cell>
        </row>
        <row r="2661">
          <cell r="B2661" t="str">
            <v>776445-00E/002604</v>
          </cell>
          <cell r="C2661" t="str">
            <v>776445-00E</v>
          </cell>
          <cell r="D2661" t="str">
            <v>OK</v>
          </cell>
          <cell r="E2661">
            <v>43435.292361111111</v>
          </cell>
        </row>
        <row r="2662">
          <cell r="B2662" t="str">
            <v>776445-00E/002608</v>
          </cell>
          <cell r="C2662" t="str">
            <v>776445-00E</v>
          </cell>
          <cell r="D2662" t="str">
            <v>OK</v>
          </cell>
          <cell r="E2662">
            <v>43435.493055555555</v>
          </cell>
        </row>
        <row r="2663">
          <cell r="B2663" t="str">
            <v>776445-00E/002603</v>
          </cell>
          <cell r="C2663" t="str">
            <v>776445-00E</v>
          </cell>
          <cell r="D2663" t="str">
            <v>OK</v>
          </cell>
          <cell r="E2663">
            <v>43434.863888888889</v>
          </cell>
        </row>
        <row r="2664">
          <cell r="B2664" t="str">
            <v>776445-00E/002607</v>
          </cell>
          <cell r="C2664" t="str">
            <v>776445-00E</v>
          </cell>
          <cell r="D2664" t="str">
            <v>OK</v>
          </cell>
          <cell r="E2664">
            <v>43435.490972222222</v>
          </cell>
        </row>
        <row r="2665">
          <cell r="B2665" t="str">
            <v>776445-00E/002615</v>
          </cell>
          <cell r="C2665" t="str">
            <v>776445-00E</v>
          </cell>
          <cell r="D2665" t="str">
            <v>OK</v>
          </cell>
          <cell r="E2665">
            <v>43436.976388888892</v>
          </cell>
        </row>
        <row r="2666">
          <cell r="B2666" t="str">
            <v>776445-00E/002616</v>
          </cell>
          <cell r="C2666" t="str">
            <v>776445-00E</v>
          </cell>
          <cell r="D2666" t="str">
            <v>OK</v>
          </cell>
          <cell r="E2666">
            <v>43437.03125</v>
          </cell>
        </row>
        <row r="2667">
          <cell r="B2667" t="str">
            <v>776445-00E/002616</v>
          </cell>
          <cell r="C2667" t="str">
            <v>776445-00E</v>
          </cell>
          <cell r="D2667" t="str">
            <v>OK</v>
          </cell>
          <cell r="E2667">
            <v>43437.03125</v>
          </cell>
        </row>
        <row r="2668">
          <cell r="B2668" t="str">
            <v>776445-00E/002611</v>
          </cell>
          <cell r="C2668" t="str">
            <v>776445-00E</v>
          </cell>
          <cell r="D2668" t="str">
            <v>OK</v>
          </cell>
          <cell r="E2668">
            <v>43436.669444444444</v>
          </cell>
        </row>
        <row r="2669">
          <cell r="B2669" t="str">
            <v>776445-00E/002616</v>
          </cell>
          <cell r="C2669" t="str">
            <v>776445-00E</v>
          </cell>
          <cell r="D2669" t="str">
            <v>OK</v>
          </cell>
          <cell r="E2669">
            <v>43437.03125</v>
          </cell>
        </row>
        <row r="2670">
          <cell r="B2670" t="str">
            <v>776445-00E/002609</v>
          </cell>
          <cell r="C2670" t="str">
            <v>776445-00E</v>
          </cell>
          <cell r="D2670" t="str">
            <v>OK</v>
          </cell>
          <cell r="E2670">
            <v>43436.640277777777</v>
          </cell>
        </row>
        <row r="2671">
          <cell r="B2671" t="str">
            <v>776445-00E/002609</v>
          </cell>
          <cell r="C2671" t="str">
            <v>776445-00E</v>
          </cell>
          <cell r="D2671" t="str">
            <v>OK</v>
          </cell>
          <cell r="E2671">
            <v>43436.640277777777</v>
          </cell>
        </row>
        <row r="2672">
          <cell r="B2672" t="str">
            <v>774100-00G/002489</v>
          </cell>
          <cell r="C2672" t="str">
            <v>774100-00G</v>
          </cell>
          <cell r="D2672" t="str">
            <v>OK</v>
          </cell>
          <cell r="E2672">
            <v>43424.427083333336</v>
          </cell>
        </row>
        <row r="2673">
          <cell r="B2673" t="str">
            <v>774100-00G/002579</v>
          </cell>
          <cell r="C2673" t="str">
            <v>774100-00G</v>
          </cell>
          <cell r="D2673" t="str">
            <v>OK</v>
          </cell>
          <cell r="E2673">
            <v>43432.643055555556</v>
          </cell>
        </row>
        <row r="2674">
          <cell r="B2674" t="str">
            <v>774100-00G/002574</v>
          </cell>
          <cell r="C2674" t="str">
            <v>774100-00G</v>
          </cell>
          <cell r="D2674" t="str">
            <v>OK</v>
          </cell>
          <cell r="E2674">
            <v>43432.131249999999</v>
          </cell>
        </row>
        <row r="2675">
          <cell r="B2675" t="str">
            <v>774100-00G/002571</v>
          </cell>
          <cell r="C2675" t="str">
            <v>774100-00G</v>
          </cell>
          <cell r="D2675" t="str">
            <v>OK</v>
          </cell>
          <cell r="E2675">
            <v>43431.963888888888</v>
          </cell>
        </row>
        <row r="2676">
          <cell r="B2676" t="str">
            <v>776445-00E/002618</v>
          </cell>
          <cell r="C2676" t="str">
            <v>776445-00E</v>
          </cell>
          <cell r="D2676" t="str">
            <v>OK</v>
          </cell>
          <cell r="E2676">
            <v>43437.027777777781</v>
          </cell>
        </row>
        <row r="2677">
          <cell r="B2677" t="str">
            <v>776445-00E/002617</v>
          </cell>
          <cell r="C2677" t="str">
            <v>776445-00E</v>
          </cell>
          <cell r="D2677" t="str">
            <v>OK</v>
          </cell>
          <cell r="E2677">
            <v>43437.343055555553</v>
          </cell>
        </row>
        <row r="2678">
          <cell r="B2678" t="str">
            <v>776445-00E/002619</v>
          </cell>
          <cell r="C2678" t="str">
            <v>776445-00E</v>
          </cell>
          <cell r="D2678" t="str">
            <v>OK</v>
          </cell>
          <cell r="E2678">
            <v>43437.395833333336</v>
          </cell>
        </row>
        <row r="2679">
          <cell r="B2679" t="str">
            <v>776445-00E/002626</v>
          </cell>
          <cell r="C2679" t="str">
            <v>776445-00E</v>
          </cell>
          <cell r="D2679" t="str">
            <v>OK</v>
          </cell>
          <cell r="E2679">
            <v>43438.022916666669</v>
          </cell>
        </row>
        <row r="2680">
          <cell r="B2680" t="str">
            <v>776445-00E/002594</v>
          </cell>
          <cell r="C2680" t="str">
            <v>776445-00E</v>
          </cell>
          <cell r="D2680" t="str">
            <v>OK</v>
          </cell>
          <cell r="E2680">
            <v>43433.968055555553</v>
          </cell>
        </row>
        <row r="2681">
          <cell r="B2681" t="str">
            <v>776445-00E/002596</v>
          </cell>
          <cell r="C2681" t="str">
            <v>776445-00E</v>
          </cell>
          <cell r="D2681" t="str">
            <v>OK</v>
          </cell>
          <cell r="E2681">
            <v>43434.03402777778</v>
          </cell>
        </row>
        <row r="2682">
          <cell r="B2682" t="str">
            <v>776445-00E/002599</v>
          </cell>
          <cell r="C2682" t="str">
            <v>776445-00E</v>
          </cell>
          <cell r="D2682" t="str">
            <v>OK</v>
          </cell>
          <cell r="E2682">
            <v>43434.127083333333</v>
          </cell>
        </row>
        <row r="2683">
          <cell r="B2683" t="str">
            <v>776445-00E/002593</v>
          </cell>
          <cell r="C2683" t="str">
            <v>776445-00E</v>
          </cell>
          <cell r="D2683" t="str">
            <v>OK</v>
          </cell>
          <cell r="E2683">
            <v>43433.818055555559</v>
          </cell>
        </row>
        <row r="2684">
          <cell r="B2684" t="str">
            <v>776445-00E/002590</v>
          </cell>
          <cell r="C2684" t="str">
            <v>776445-00E</v>
          </cell>
          <cell r="D2684" t="str">
            <v>OK</v>
          </cell>
          <cell r="E2684">
            <v>43433.738194444442</v>
          </cell>
        </row>
        <row r="2685">
          <cell r="B2685" t="str">
            <v>776445-00E/002595</v>
          </cell>
          <cell r="C2685" t="str">
            <v>776445-00E</v>
          </cell>
          <cell r="D2685" t="str">
            <v>OK</v>
          </cell>
          <cell r="E2685">
            <v>43434.038888888892</v>
          </cell>
        </row>
        <row r="2686">
          <cell r="B2686" t="str">
            <v>776445-00E/002592</v>
          </cell>
          <cell r="C2686" t="str">
            <v>776445-00E</v>
          </cell>
          <cell r="D2686" t="str">
            <v>OK</v>
          </cell>
          <cell r="E2686">
            <v>43433.699305555558</v>
          </cell>
        </row>
        <row r="2687">
          <cell r="B2687" t="str">
            <v>776445-00E/002597</v>
          </cell>
          <cell r="C2687" t="str">
            <v>776445-00E</v>
          </cell>
          <cell r="D2687" t="str">
            <v>OK</v>
          </cell>
          <cell r="E2687">
            <v>43433.96875</v>
          </cell>
        </row>
        <row r="2688">
          <cell r="B2688" t="str">
            <v>776445-00E/002625</v>
          </cell>
          <cell r="C2688" t="str">
            <v>776445-00E</v>
          </cell>
          <cell r="D2688" t="str">
            <v>OK</v>
          </cell>
          <cell r="E2688">
            <v>43438.503472222219</v>
          </cell>
        </row>
        <row r="2689">
          <cell r="B2689" t="str">
            <v>776445-00E/002627</v>
          </cell>
          <cell r="C2689" t="str">
            <v>776445-00E</v>
          </cell>
          <cell r="D2689" t="str">
            <v>OK</v>
          </cell>
          <cell r="E2689">
            <v>43438.417361111111</v>
          </cell>
        </row>
        <row r="2690">
          <cell r="B2690" t="str">
            <v>776445-00E/002628</v>
          </cell>
          <cell r="C2690" t="str">
            <v>776445-00E</v>
          </cell>
          <cell r="D2690" t="str">
            <v>OK</v>
          </cell>
          <cell r="E2690">
            <v>43438.806944444441</v>
          </cell>
        </row>
        <row r="2691">
          <cell r="B2691" t="str">
            <v>776445-00E/002631</v>
          </cell>
          <cell r="C2691" t="str">
            <v>776445-00E</v>
          </cell>
          <cell r="D2691" t="str">
            <v>OK</v>
          </cell>
          <cell r="E2691">
            <v>43439.378472222219</v>
          </cell>
        </row>
        <row r="2692">
          <cell r="B2692" t="str">
            <v>776445-00E/002630</v>
          </cell>
          <cell r="C2692" t="str">
            <v>776445-00E</v>
          </cell>
          <cell r="D2692" t="str">
            <v>OK</v>
          </cell>
          <cell r="E2692">
            <v>43439.425694444442</v>
          </cell>
        </row>
        <row r="2693">
          <cell r="B2693" t="str">
            <v>776445-00E/002630</v>
          </cell>
          <cell r="C2693" t="str">
            <v>776445-00E</v>
          </cell>
          <cell r="D2693" t="str">
            <v>OK</v>
          </cell>
          <cell r="E2693">
            <v>43439.425694444442</v>
          </cell>
        </row>
        <row r="2694">
          <cell r="B2694" t="str">
            <v>776445-00E/002630</v>
          </cell>
          <cell r="C2694" t="str">
            <v>776445-00E</v>
          </cell>
          <cell r="D2694" t="str">
            <v>OK</v>
          </cell>
          <cell r="E2694">
            <v>43439.425694444442</v>
          </cell>
        </row>
        <row r="2695">
          <cell r="B2695" t="str">
            <v>776445-00E/002630</v>
          </cell>
          <cell r="C2695" t="str">
            <v>776445-00E</v>
          </cell>
          <cell r="D2695" t="str">
            <v>OK</v>
          </cell>
          <cell r="E2695">
            <v>43439.425694444442</v>
          </cell>
        </row>
        <row r="2696">
          <cell r="B2696" t="str">
            <v>776445-00E/002630</v>
          </cell>
          <cell r="C2696" t="str">
            <v>776445-00E</v>
          </cell>
          <cell r="D2696" t="str">
            <v>OK</v>
          </cell>
          <cell r="E2696">
            <v>43439.425694444442</v>
          </cell>
        </row>
        <row r="2697">
          <cell r="B2697" t="str">
            <v>776445-00E/002610</v>
          </cell>
          <cell r="C2697" t="str">
            <v>776445-00E</v>
          </cell>
          <cell r="D2697" t="str">
            <v>OK</v>
          </cell>
          <cell r="E2697">
            <v>43436.716666666667</v>
          </cell>
        </row>
        <row r="2698">
          <cell r="B2698" t="str">
            <v>776445-00E/002632</v>
          </cell>
          <cell r="C2698" t="str">
            <v>776445-00E</v>
          </cell>
          <cell r="D2698" t="str">
            <v>OK</v>
          </cell>
          <cell r="E2698">
            <v>43439.506249999999</v>
          </cell>
        </row>
        <row r="2699">
          <cell r="B2699" t="str">
            <v>776445-00E/002414</v>
          </cell>
          <cell r="C2699" t="str">
            <v>776445-00E</v>
          </cell>
          <cell r="D2699" t="str">
            <v>OK</v>
          </cell>
          <cell r="E2699">
            <v>43411.76666666667</v>
          </cell>
        </row>
        <row r="2700">
          <cell r="B2700" t="str">
            <v>776445-00E/002643</v>
          </cell>
          <cell r="C2700" t="str">
            <v>776445-00E</v>
          </cell>
          <cell r="D2700" t="str">
            <v>OK</v>
          </cell>
          <cell r="E2700">
            <v>43440.057638888888</v>
          </cell>
        </row>
        <row r="2701">
          <cell r="B2701" t="str">
            <v>776445-00E/002641</v>
          </cell>
          <cell r="C2701" t="str">
            <v>776445-00E</v>
          </cell>
          <cell r="D2701" t="str">
            <v>OK</v>
          </cell>
          <cell r="E2701">
            <v>43440.013194444444</v>
          </cell>
        </row>
        <row r="2702">
          <cell r="B2702" t="str">
            <v>776445-00E/002638</v>
          </cell>
          <cell r="C2702" t="str">
            <v>776445-00E</v>
          </cell>
          <cell r="D2702" t="str">
            <v>OK</v>
          </cell>
          <cell r="E2702">
            <v>43439.790972222225</v>
          </cell>
        </row>
        <row r="2703">
          <cell r="B2703" t="str">
            <v>776445-00E/002638</v>
          </cell>
          <cell r="C2703" t="str">
            <v>776445-00E</v>
          </cell>
          <cell r="D2703" t="str">
            <v>OK</v>
          </cell>
          <cell r="E2703">
            <v>43439.790972222225</v>
          </cell>
        </row>
        <row r="2704">
          <cell r="B2704" t="str">
            <v>776445-00E/002638</v>
          </cell>
          <cell r="C2704" t="str">
            <v>776445-00E</v>
          </cell>
          <cell r="D2704" t="str">
            <v>OK</v>
          </cell>
          <cell r="E2704">
            <v>43439.790972222225</v>
          </cell>
        </row>
        <row r="2705">
          <cell r="B2705" t="str">
            <v>776445-00E/002647</v>
          </cell>
          <cell r="C2705" t="str">
            <v>776445-00E</v>
          </cell>
          <cell r="D2705" t="str">
            <v>OK</v>
          </cell>
          <cell r="E2705">
            <v>43440.419444444444</v>
          </cell>
        </row>
        <row r="2706">
          <cell r="B2706" t="str">
            <v>776445-00E/002646</v>
          </cell>
          <cell r="C2706" t="str">
            <v>776445-00E</v>
          </cell>
          <cell r="D2706" t="str">
            <v>OK</v>
          </cell>
          <cell r="E2706">
            <v>43440.357638888891</v>
          </cell>
        </row>
        <row r="2707">
          <cell r="B2707" t="str">
            <v>776445-00E/002642</v>
          </cell>
          <cell r="C2707" t="str">
            <v>776445-00E</v>
          </cell>
          <cell r="D2707" t="str">
            <v>OK</v>
          </cell>
          <cell r="E2707">
            <v>43440.023611111108</v>
          </cell>
        </row>
        <row r="2708">
          <cell r="B2708" t="str">
            <v>776445-00E/002635</v>
          </cell>
          <cell r="C2708" t="str">
            <v>776445-00E</v>
          </cell>
          <cell r="D2708" t="str">
            <v>OK</v>
          </cell>
          <cell r="E2708">
            <v>43439.717361111114</v>
          </cell>
        </row>
        <row r="2709">
          <cell r="B2709" t="str">
            <v>776445-00E/002644</v>
          </cell>
          <cell r="C2709" t="str">
            <v>776445-00E</v>
          </cell>
          <cell r="D2709" t="str">
            <v>OK</v>
          </cell>
          <cell r="E2709">
            <v>43440.081250000003</v>
          </cell>
        </row>
        <row r="2710">
          <cell r="B2710" t="str">
            <v>776445-00E/002640</v>
          </cell>
          <cell r="C2710" t="str">
            <v>776445-00E</v>
          </cell>
          <cell r="D2710" t="str">
            <v>OK</v>
          </cell>
          <cell r="E2710">
            <v>43439.967361111114</v>
          </cell>
        </row>
        <row r="2711">
          <cell r="B2711" t="str">
            <v>776445-00E/002633</v>
          </cell>
          <cell r="C2711" t="str">
            <v>776445-00E</v>
          </cell>
          <cell r="D2711" t="str">
            <v>OK</v>
          </cell>
          <cell r="E2711">
            <v>43439.625</v>
          </cell>
        </row>
        <row r="2712">
          <cell r="B2712" t="str">
            <v>776445-00E/002636</v>
          </cell>
          <cell r="C2712" t="str">
            <v>776445-00E</v>
          </cell>
          <cell r="D2712" t="str">
            <v>OK</v>
          </cell>
          <cell r="E2712">
            <v>43439.72152777778</v>
          </cell>
        </row>
        <row r="2713">
          <cell r="B2713" t="str">
            <v>776445-00E/002634</v>
          </cell>
          <cell r="C2713" t="str">
            <v>776445-00E</v>
          </cell>
          <cell r="D2713" t="str">
            <v>OK</v>
          </cell>
          <cell r="E2713">
            <v>43439.626388888886</v>
          </cell>
        </row>
        <row r="2714">
          <cell r="B2714" t="str">
            <v>776445-00E/002648</v>
          </cell>
          <cell r="C2714" t="str">
            <v>776445-00E</v>
          </cell>
          <cell r="D2714" t="str">
            <v>OK</v>
          </cell>
          <cell r="E2714">
            <v>43440.536805555559</v>
          </cell>
        </row>
        <row r="2715">
          <cell r="B2715" t="str">
            <v>776445-00E/002645</v>
          </cell>
          <cell r="C2715" t="str">
            <v>776445-00E</v>
          </cell>
          <cell r="D2715" t="str">
            <v>OK</v>
          </cell>
          <cell r="E2715">
            <v>43440.3</v>
          </cell>
        </row>
        <row r="2716">
          <cell r="B2716" t="str">
            <v>776445-00E/002649</v>
          </cell>
          <cell r="C2716" t="str">
            <v>776445-00E</v>
          </cell>
          <cell r="D2716" t="str">
            <v>OK</v>
          </cell>
          <cell r="E2716">
            <v>43440.490277777775</v>
          </cell>
        </row>
        <row r="2717">
          <cell r="B2717" t="str">
            <v>776445-00E/002657</v>
          </cell>
          <cell r="C2717" t="str">
            <v>776445-00E</v>
          </cell>
          <cell r="D2717" t="str">
            <v>OK</v>
          </cell>
          <cell r="E2717">
            <v>43441.050694444442</v>
          </cell>
        </row>
        <row r="2718">
          <cell r="B2718" t="str">
            <v>776445-00E/002656</v>
          </cell>
          <cell r="C2718" t="str">
            <v>776445-00E</v>
          </cell>
          <cell r="D2718" t="str">
            <v>OK</v>
          </cell>
          <cell r="E2718">
            <v>43441.03402777778</v>
          </cell>
        </row>
        <row r="2719">
          <cell r="B2719" t="str">
            <v>776445-00E/002654</v>
          </cell>
          <cell r="C2719" t="str">
            <v>776445-00E</v>
          </cell>
          <cell r="D2719" t="str">
            <v>OK</v>
          </cell>
          <cell r="E2719">
            <v>43440.962500000001</v>
          </cell>
        </row>
        <row r="2720">
          <cell r="B2720" t="str">
            <v>776445-00E/002658</v>
          </cell>
          <cell r="C2720" t="str">
            <v>776445-00E</v>
          </cell>
          <cell r="D2720" t="str">
            <v>OK</v>
          </cell>
          <cell r="E2720">
            <v>43441.131249999999</v>
          </cell>
        </row>
        <row r="2721">
          <cell r="B2721" t="str">
            <v>776445-00E/002637</v>
          </cell>
          <cell r="C2721" t="str">
            <v>776445-00E</v>
          </cell>
          <cell r="D2721" t="str">
            <v>OK</v>
          </cell>
          <cell r="E2721">
            <v>43439.808333333334</v>
          </cell>
        </row>
        <row r="2722">
          <cell r="B2722" t="str">
            <v>776445-00E/002639</v>
          </cell>
          <cell r="C2722" t="str">
            <v>776445-00E</v>
          </cell>
          <cell r="D2722" t="str">
            <v>OK</v>
          </cell>
          <cell r="E2722">
            <v>43439.964583333334</v>
          </cell>
        </row>
        <row r="2723">
          <cell r="B2723" t="str">
            <v>774100-00G/002622</v>
          </cell>
          <cell r="C2723" t="str">
            <v>774100-00G</v>
          </cell>
          <cell r="D2723" t="str">
            <v>OK</v>
          </cell>
          <cell r="E2723">
            <v>43437.688888888886</v>
          </cell>
        </row>
        <row r="2724">
          <cell r="B2724" t="str">
            <v>776445-00E/002664</v>
          </cell>
          <cell r="C2724" t="str">
            <v>776445-00E</v>
          </cell>
          <cell r="D2724" t="str">
            <v>OK</v>
          </cell>
          <cell r="E2724">
            <v>43441.715277777781</v>
          </cell>
        </row>
        <row r="2725">
          <cell r="B2725" t="str">
            <v>776445-00E/002659</v>
          </cell>
          <cell r="C2725" t="str">
            <v>776445-00E</v>
          </cell>
          <cell r="D2725" t="str">
            <v>OK</v>
          </cell>
          <cell r="E2725">
            <v>43441.51458333333</v>
          </cell>
        </row>
        <row r="2726">
          <cell r="B2726" t="str">
            <v>776445-00E/002662</v>
          </cell>
          <cell r="C2726" t="str">
            <v>776445-00E</v>
          </cell>
          <cell r="D2726" t="str">
            <v>OK</v>
          </cell>
          <cell r="E2726">
            <v>43441.643055555556</v>
          </cell>
        </row>
        <row r="2727">
          <cell r="B2727" t="str">
            <v>776445-00E/002650</v>
          </cell>
          <cell r="C2727" t="str">
            <v>776445-00E</v>
          </cell>
          <cell r="D2727" t="str">
            <v>OK</v>
          </cell>
          <cell r="E2727">
            <v>43440.699305555558</v>
          </cell>
        </row>
        <row r="2728">
          <cell r="B2728" t="str">
            <v>776445-00E/002598</v>
          </cell>
          <cell r="C2728" t="str">
            <v>776445-00E</v>
          </cell>
          <cell r="D2728" t="str">
            <v>OK</v>
          </cell>
          <cell r="E2728">
            <v>43434.100694444445</v>
          </cell>
        </row>
        <row r="2729">
          <cell r="B2729" t="str">
            <v>776445-00E/002582</v>
          </cell>
          <cell r="C2729" t="str">
            <v>776445-00E</v>
          </cell>
          <cell r="D2729" t="str">
            <v>OK</v>
          </cell>
          <cell r="E2729">
            <v>43433.392361111109</v>
          </cell>
        </row>
        <row r="2730">
          <cell r="B2730" t="str">
            <v>776445-00E/002652</v>
          </cell>
          <cell r="C2730" t="str">
            <v>776445-00E</v>
          </cell>
          <cell r="D2730" t="str">
            <v>OK</v>
          </cell>
          <cell r="E2730">
            <v>43440.690972222219</v>
          </cell>
        </row>
        <row r="2731">
          <cell r="B2731" t="str">
            <v>776445-00E/002653</v>
          </cell>
          <cell r="C2731" t="str">
            <v>776445-00E</v>
          </cell>
          <cell r="D2731" t="str">
            <v>OK</v>
          </cell>
          <cell r="E2731">
            <v>43440.752083333333</v>
          </cell>
        </row>
        <row r="2732">
          <cell r="B2732" t="str">
            <v>776445-00E/002660</v>
          </cell>
          <cell r="C2732" t="str">
            <v>776445-00E</v>
          </cell>
          <cell r="D2732" t="str">
            <v>OK</v>
          </cell>
          <cell r="E2732">
            <v>43441.370833333334</v>
          </cell>
        </row>
        <row r="2733">
          <cell r="B2733" t="str">
            <v>776445-00E/002661</v>
          </cell>
          <cell r="C2733" t="str">
            <v>776445-00E</v>
          </cell>
          <cell r="D2733" t="str">
            <v>OK</v>
          </cell>
          <cell r="E2733">
            <v>43441.422222222223</v>
          </cell>
        </row>
        <row r="2734">
          <cell r="B2734" t="str">
            <v>776445-00E/002661</v>
          </cell>
          <cell r="C2734" t="str">
            <v>776445-00E</v>
          </cell>
          <cell r="D2734" t="str">
            <v>OK</v>
          </cell>
          <cell r="E2734">
            <v>43441.422222222223</v>
          </cell>
        </row>
        <row r="2735">
          <cell r="B2735" t="str">
            <v>776445-00E/002591</v>
          </cell>
          <cell r="C2735" t="str">
            <v>776445-00E</v>
          </cell>
          <cell r="D2735" t="str">
            <v>OK</v>
          </cell>
          <cell r="E2735">
            <v>43433.531944444447</v>
          </cell>
        </row>
        <row r="2736">
          <cell r="B2736" t="str">
            <v>776445-00E/002591</v>
          </cell>
          <cell r="C2736" t="str">
            <v>776445-00E</v>
          </cell>
          <cell r="D2736" t="str">
            <v>OK</v>
          </cell>
          <cell r="E2736">
            <v>43433.531944444447</v>
          </cell>
        </row>
        <row r="2737">
          <cell r="B2737" t="str">
            <v>776445-00E/002653</v>
          </cell>
          <cell r="C2737" t="str">
            <v>776445-00E</v>
          </cell>
          <cell r="D2737" t="str">
            <v>OK</v>
          </cell>
          <cell r="E2737">
            <v>43440.752083333333</v>
          </cell>
        </row>
        <row r="2738">
          <cell r="B2738" t="str">
            <v>776445-00E/002655</v>
          </cell>
          <cell r="C2738" t="str">
            <v>776445-00E</v>
          </cell>
          <cell r="D2738" t="str">
            <v>OK</v>
          </cell>
          <cell r="E2738">
            <v>43440.970138888886</v>
          </cell>
        </row>
        <row r="2739">
          <cell r="B2739" t="str">
            <v>774100-00G/002600</v>
          </cell>
          <cell r="C2739" t="str">
            <v>774100-00G</v>
          </cell>
          <cell r="D2739" t="str">
            <v>OK</v>
          </cell>
          <cell r="E2739">
            <v>43434.726388888892</v>
          </cell>
        </row>
        <row r="2740">
          <cell r="B2740" t="str">
            <v>776445-00E/002664</v>
          </cell>
          <cell r="C2740" t="str">
            <v>776445-00E</v>
          </cell>
          <cell r="D2740" t="str">
            <v>OK</v>
          </cell>
          <cell r="E2740">
            <v>43441.715277777781</v>
          </cell>
        </row>
        <row r="2741">
          <cell r="B2741" t="str">
            <v>774100-00G/002614</v>
          </cell>
          <cell r="C2741" t="str">
            <v>774100-00G</v>
          </cell>
          <cell r="D2741" t="str">
            <v>OK</v>
          </cell>
          <cell r="E2741">
            <v>43436.95416666667</v>
          </cell>
        </row>
        <row r="2742">
          <cell r="B2742" t="str">
            <v>774100-00G/002623</v>
          </cell>
          <cell r="C2742" t="str">
            <v>774100-00G</v>
          </cell>
          <cell r="D2742" t="str">
            <v>OK</v>
          </cell>
          <cell r="E2742">
            <v>43437.761111111111</v>
          </cell>
        </row>
        <row r="2743">
          <cell r="B2743" t="str">
            <v>774100-00G/002601</v>
          </cell>
          <cell r="C2743" t="str">
            <v>774100-00G</v>
          </cell>
          <cell r="D2743" t="str">
            <v>OK</v>
          </cell>
          <cell r="E2743">
            <v>43434.796527777777</v>
          </cell>
        </row>
        <row r="2744">
          <cell r="B2744" t="str">
            <v>774100-00G/002671</v>
          </cell>
          <cell r="C2744" t="str">
            <v>774100-00G</v>
          </cell>
          <cell r="D2744" t="str">
            <v>OK</v>
          </cell>
          <cell r="E2744">
            <v>43444.334722222222</v>
          </cell>
        </row>
        <row r="2745">
          <cell r="B2745" t="str">
            <v>774100-00G/002670</v>
          </cell>
          <cell r="C2745" t="str">
            <v>774100-00G</v>
          </cell>
          <cell r="D2745" t="str">
            <v>OK</v>
          </cell>
          <cell r="E2745">
            <v>43444.363888888889</v>
          </cell>
        </row>
        <row r="2746">
          <cell r="B2746" t="str">
            <v>774100-00G/002672</v>
          </cell>
          <cell r="C2746" t="str">
            <v>774100-00G</v>
          </cell>
          <cell r="D2746" t="str">
            <v>OK</v>
          </cell>
          <cell r="E2746">
            <v>43444.513888888891</v>
          </cell>
        </row>
        <row r="2747">
          <cell r="B2747" t="str">
            <v>774100-00G/002667</v>
          </cell>
          <cell r="C2747" t="str">
            <v>774100-00G</v>
          </cell>
          <cell r="D2747" t="str">
            <v>OK</v>
          </cell>
          <cell r="E2747">
            <v>43443.959722222222</v>
          </cell>
        </row>
        <row r="2748">
          <cell r="B2748" t="str">
            <v>774100-00G/002673</v>
          </cell>
          <cell r="C2748" t="str">
            <v>774100-00G</v>
          </cell>
          <cell r="D2748" t="str">
            <v>OK</v>
          </cell>
          <cell r="E2748">
            <v>43444.524305555555</v>
          </cell>
        </row>
        <row r="2749">
          <cell r="B2749" t="str">
            <v>774100-00G/002677</v>
          </cell>
          <cell r="C2749" t="str">
            <v>774100-00G</v>
          </cell>
          <cell r="D2749" t="str">
            <v>OK</v>
          </cell>
          <cell r="E2749">
            <v>43445.013888888891</v>
          </cell>
        </row>
        <row r="2750">
          <cell r="B2750" t="str">
            <v>774100-00G/002679</v>
          </cell>
          <cell r="C2750" t="str">
            <v>774100-00G</v>
          </cell>
          <cell r="D2750" t="str">
            <v>OK</v>
          </cell>
          <cell r="E2750">
            <v>43445.189583333333</v>
          </cell>
        </row>
        <row r="2751">
          <cell r="B2751" t="str">
            <v>774100-00G/002674</v>
          </cell>
          <cell r="C2751" t="str">
            <v>774100-00G</v>
          </cell>
          <cell r="D2751" t="str">
            <v>OK</v>
          </cell>
          <cell r="E2751">
            <v>43444.617361111108</v>
          </cell>
        </row>
        <row r="2752">
          <cell r="B2752" t="str">
            <v>774100-00G/002678</v>
          </cell>
          <cell r="C2752" t="str">
            <v>774100-00G</v>
          </cell>
          <cell r="D2752" t="str">
            <v>OK</v>
          </cell>
          <cell r="E2752">
            <v>43445.369444444441</v>
          </cell>
        </row>
        <row r="2753">
          <cell r="B2753" t="str">
            <v>774100-00G/002681</v>
          </cell>
          <cell r="C2753" t="str">
            <v>774100-00G</v>
          </cell>
          <cell r="D2753" t="str">
            <v>OK</v>
          </cell>
          <cell r="E2753">
            <v>43445.488194444442</v>
          </cell>
        </row>
        <row r="2754">
          <cell r="B2754" t="str">
            <v>774100-00G/002676</v>
          </cell>
          <cell r="C2754" t="str">
            <v>774100-00G</v>
          </cell>
          <cell r="D2754" t="str">
            <v>OK</v>
          </cell>
          <cell r="E2754">
            <v>43445.117361111108</v>
          </cell>
        </row>
        <row r="2755">
          <cell r="B2755" t="str">
            <v>774100-00G/002680</v>
          </cell>
          <cell r="C2755" t="str">
            <v>774100-00G</v>
          </cell>
          <cell r="D2755" t="str">
            <v>OK</v>
          </cell>
          <cell r="E2755">
            <v>43445.395138888889</v>
          </cell>
        </row>
        <row r="2756">
          <cell r="B2756" t="str">
            <v>776445-00E/002683</v>
          </cell>
          <cell r="C2756" t="str">
            <v>776445-00E</v>
          </cell>
          <cell r="D2756" t="str">
            <v>OK</v>
          </cell>
          <cell r="E2756">
            <v>43445.545138888891</v>
          </cell>
        </row>
        <row r="2757">
          <cell r="B2757" t="str">
            <v>776445-00E/002682</v>
          </cell>
          <cell r="C2757" t="str">
            <v>776445-00E</v>
          </cell>
          <cell r="D2757" t="str">
            <v>OK</v>
          </cell>
          <cell r="E2757">
            <v>43445.491666666669</v>
          </cell>
        </row>
        <row r="2758">
          <cell r="B2758" t="str">
            <v>776445-00E/002651</v>
          </cell>
          <cell r="C2758" t="str">
            <v>776445-00E</v>
          </cell>
          <cell r="D2758" t="str">
            <v>OK</v>
          </cell>
          <cell r="E2758">
            <v>43440.634722222225</v>
          </cell>
        </row>
        <row r="2759">
          <cell r="B2759" t="str">
            <v>776445-00E/002685</v>
          </cell>
          <cell r="C2759" t="str">
            <v>776445-00E</v>
          </cell>
          <cell r="D2759" t="str">
            <v>OK</v>
          </cell>
          <cell r="E2759">
            <v>43445.675000000003</v>
          </cell>
        </row>
        <row r="2760">
          <cell r="B2760" t="str">
            <v>776445-00E/002686</v>
          </cell>
          <cell r="C2760" t="str">
            <v>776445-00E</v>
          </cell>
          <cell r="D2760" t="str">
            <v>OK</v>
          </cell>
          <cell r="E2760">
            <v>43445.760416666664</v>
          </cell>
        </row>
        <row r="2761">
          <cell r="B2761" t="str">
            <v>774100-00G/002624</v>
          </cell>
          <cell r="C2761" t="str">
            <v>774100-00G</v>
          </cell>
          <cell r="D2761" t="str">
            <v>OK</v>
          </cell>
          <cell r="E2761">
            <v>43437.804861111108</v>
          </cell>
        </row>
        <row r="2762">
          <cell r="B2762" t="str">
            <v>774100-00G/002613</v>
          </cell>
          <cell r="C2762" t="str">
            <v>774100-00G</v>
          </cell>
          <cell r="D2762" t="str">
            <v>OK</v>
          </cell>
          <cell r="E2762">
            <v>43436.865972222222</v>
          </cell>
        </row>
        <row r="2763">
          <cell r="B2763" t="str">
            <v>774100-00G/002666</v>
          </cell>
          <cell r="C2763" t="str">
            <v>774100-00G</v>
          </cell>
          <cell r="D2763" t="str">
            <v>OK</v>
          </cell>
          <cell r="E2763">
            <v>43441.84097222222</v>
          </cell>
        </row>
        <row r="2764">
          <cell r="B2764" t="str">
            <v>774100-00G/002665</v>
          </cell>
          <cell r="C2764" t="str">
            <v>774100-00G</v>
          </cell>
          <cell r="D2764" t="str">
            <v>OK</v>
          </cell>
          <cell r="E2764">
            <v>43441.80972222222</v>
          </cell>
        </row>
        <row r="2765">
          <cell r="B2765" t="str">
            <v>774100-00G/002668</v>
          </cell>
          <cell r="C2765" t="str">
            <v>774100-00G</v>
          </cell>
          <cell r="D2765" t="str">
            <v>OK</v>
          </cell>
          <cell r="E2765">
            <v>43444.029166666667</v>
          </cell>
        </row>
        <row r="2766">
          <cell r="B2766" t="str">
            <v>774100-00G/002675</v>
          </cell>
          <cell r="C2766" t="str">
            <v>774100-00G</v>
          </cell>
          <cell r="D2766" t="str">
            <v>OK</v>
          </cell>
          <cell r="E2766">
            <v>43444.665972222225</v>
          </cell>
        </row>
        <row r="2767">
          <cell r="B2767" t="str">
            <v>774100-00G/002612</v>
          </cell>
          <cell r="C2767" t="str">
            <v>774100-00G</v>
          </cell>
          <cell r="D2767" t="str">
            <v>OK</v>
          </cell>
          <cell r="E2767">
            <v>43436.746527777781</v>
          </cell>
        </row>
        <row r="2768">
          <cell r="B2768" t="str">
            <v>774100-00G/002669</v>
          </cell>
          <cell r="C2768" t="str">
            <v>774100-00G</v>
          </cell>
          <cell r="D2768" t="str">
            <v>OK</v>
          </cell>
          <cell r="E2768">
            <v>43444.163888888892</v>
          </cell>
        </row>
        <row r="2769">
          <cell r="B2769" t="str">
            <v>776445-00E/002663</v>
          </cell>
          <cell r="C2769" t="str">
            <v>776445-00E</v>
          </cell>
          <cell r="D2769" t="str">
            <v>OK</v>
          </cell>
          <cell r="E2769">
            <v>43441.682638888888</v>
          </cell>
        </row>
        <row r="2770">
          <cell r="B2770" t="str">
            <v>774100-00G/002621</v>
          </cell>
          <cell r="C2770" t="str">
            <v>774100-00G</v>
          </cell>
          <cell r="D2770" t="str">
            <v>OK</v>
          </cell>
          <cell r="E2770">
            <v>43437.660416666666</v>
          </cell>
        </row>
        <row r="2771">
          <cell r="B2771" t="str">
            <v>776445-00E/002689</v>
          </cell>
          <cell r="C2771" t="str">
            <v>776445-00E</v>
          </cell>
          <cell r="D2771" t="str">
            <v>OK</v>
          </cell>
          <cell r="E2771">
            <v>43446.072222222225</v>
          </cell>
        </row>
        <row r="2772">
          <cell r="B2772" t="str">
            <v>776445-00E/002690</v>
          </cell>
          <cell r="C2772" t="str">
            <v>776445-00E</v>
          </cell>
          <cell r="D2772" t="str">
            <v>OK</v>
          </cell>
          <cell r="E2772">
            <v>43446.347222222219</v>
          </cell>
        </row>
        <row r="2773">
          <cell r="B2773" t="str">
            <v>776445-00E/002688</v>
          </cell>
          <cell r="C2773" t="str">
            <v>776445-00E</v>
          </cell>
          <cell r="D2773" t="str">
            <v>OK</v>
          </cell>
          <cell r="E2773">
            <v>43446.013888888891</v>
          </cell>
        </row>
        <row r="2774">
          <cell r="B2774" t="str">
            <v>776445-00E/002691</v>
          </cell>
          <cell r="C2774" t="str">
            <v>776445-00E</v>
          </cell>
          <cell r="D2774" t="str">
            <v>OK</v>
          </cell>
          <cell r="E2774">
            <v>43446.413888888892</v>
          </cell>
        </row>
        <row r="2775">
          <cell r="B2775" t="str">
            <v>774100-00G/002620</v>
          </cell>
          <cell r="C2775" t="str">
            <v>774100-00G</v>
          </cell>
          <cell r="D2775" t="str">
            <v>OK</v>
          </cell>
          <cell r="E2775">
            <v>43437.445138888892</v>
          </cell>
        </row>
        <row r="2776">
          <cell r="B2776" t="str">
            <v>776445-00E/002696</v>
          </cell>
          <cell r="C2776" t="str">
            <v>776445-00E</v>
          </cell>
          <cell r="D2776" t="str">
            <v>OK</v>
          </cell>
          <cell r="E2776">
            <v>43446.679861111108</v>
          </cell>
        </row>
        <row r="2777">
          <cell r="B2777" t="str">
            <v>776445-00E/002695</v>
          </cell>
          <cell r="C2777" t="str">
            <v>776445-00E</v>
          </cell>
          <cell r="D2777" t="str">
            <v>OK</v>
          </cell>
          <cell r="E2777">
            <v>43446.625694444447</v>
          </cell>
        </row>
        <row r="2778">
          <cell r="B2778" t="str">
            <v>776445-00E/002687</v>
          </cell>
          <cell r="C2778" t="str">
            <v>776445-00E</v>
          </cell>
          <cell r="D2778" t="str">
            <v>OK</v>
          </cell>
          <cell r="E2778">
            <v>43446.037499999999</v>
          </cell>
        </row>
        <row r="2779">
          <cell r="B2779" t="str">
            <v>776445-00E/002693</v>
          </cell>
          <cell r="C2779" t="str">
            <v>776445-00E</v>
          </cell>
          <cell r="D2779" t="str">
            <v>OK</v>
          </cell>
          <cell r="E2779">
            <v>43446.521527777775</v>
          </cell>
        </row>
        <row r="2780">
          <cell r="B2780" t="str">
            <v>776445-00E/002692</v>
          </cell>
          <cell r="C2780" t="str">
            <v>776445-00E</v>
          </cell>
          <cell r="D2780" t="str">
            <v>OK</v>
          </cell>
          <cell r="E2780">
            <v>43446.48333333333</v>
          </cell>
        </row>
        <row r="2781">
          <cell r="B2781" t="str">
            <v>776445-00E/002694</v>
          </cell>
          <cell r="C2781" t="str">
            <v>776445-00E</v>
          </cell>
          <cell r="D2781" t="str">
            <v>OK</v>
          </cell>
          <cell r="E2781">
            <v>43446.543749999997</v>
          </cell>
        </row>
        <row r="2782">
          <cell r="B2782" t="str">
            <v>776445-00E/002697</v>
          </cell>
          <cell r="C2782" t="str">
            <v>776445-00E</v>
          </cell>
          <cell r="D2782" t="str">
            <v>OK</v>
          </cell>
          <cell r="E2782">
            <v>43446.771527777775</v>
          </cell>
        </row>
        <row r="2783">
          <cell r="B2783" t="str">
            <v>776445-00E/002698</v>
          </cell>
          <cell r="C2783" t="str">
            <v>776445-00E</v>
          </cell>
          <cell r="D2783" t="str">
            <v>OK</v>
          </cell>
          <cell r="E2783">
            <v>43446.979861111111</v>
          </cell>
        </row>
        <row r="2784">
          <cell r="B2784" t="str">
            <v>776445-00E/002699</v>
          </cell>
          <cell r="C2784" t="str">
            <v>776445-00E</v>
          </cell>
          <cell r="D2784" t="str">
            <v>OK</v>
          </cell>
          <cell r="E2784">
            <v>43447.006249999999</v>
          </cell>
        </row>
        <row r="2785">
          <cell r="B2785" t="str">
            <v>776445-00E/002701</v>
          </cell>
          <cell r="C2785" t="str">
            <v>776445-00E</v>
          </cell>
          <cell r="D2785" t="str">
            <v>OK</v>
          </cell>
          <cell r="E2785">
            <v>43447.137499999997</v>
          </cell>
        </row>
        <row r="2786">
          <cell r="B2786" t="str">
            <v>776445-00E/002700</v>
          </cell>
          <cell r="C2786" t="str">
            <v>776445-00E</v>
          </cell>
          <cell r="D2786" t="str">
            <v>OK</v>
          </cell>
          <cell r="E2786">
            <v>43447.09652777778</v>
          </cell>
        </row>
        <row r="2787">
          <cell r="B2787" t="str">
            <v>776445-00E/002700</v>
          </cell>
          <cell r="C2787" t="str">
            <v>776445-00E</v>
          </cell>
          <cell r="D2787" t="str">
            <v>OK</v>
          </cell>
          <cell r="E2787">
            <v>43447.09652777778</v>
          </cell>
        </row>
        <row r="2788">
          <cell r="B2788" t="str">
            <v>776445-00E/002684</v>
          </cell>
          <cell r="C2788" t="str">
            <v>776445-00E</v>
          </cell>
          <cell r="D2788" t="str">
            <v>OK</v>
          </cell>
          <cell r="E2788">
            <v>43445.72152777778</v>
          </cell>
        </row>
        <row r="2789">
          <cell r="B2789" t="str">
            <v>776445-00E/002703</v>
          </cell>
          <cell r="C2789" t="str">
            <v>776445-00E</v>
          </cell>
          <cell r="D2789" t="str">
            <v>OK</v>
          </cell>
          <cell r="E2789">
            <v>43447.322222222225</v>
          </cell>
        </row>
        <row r="2790">
          <cell r="B2790" t="str">
            <v>776445-00E/002704</v>
          </cell>
          <cell r="C2790" t="str">
            <v>776445-00E</v>
          </cell>
          <cell r="D2790" t="str">
            <v>OK</v>
          </cell>
          <cell r="E2790">
            <v>43447.299305555556</v>
          </cell>
        </row>
        <row r="2791">
          <cell r="B2791" t="str">
            <v>776445-00E/002710</v>
          </cell>
          <cell r="C2791" t="str">
            <v>776445-00E</v>
          </cell>
          <cell r="D2791" t="str">
            <v>OK</v>
          </cell>
          <cell r="E2791">
            <v>43447.640972222223</v>
          </cell>
        </row>
        <row r="2792">
          <cell r="B2792" t="str">
            <v>776445-00E/002709</v>
          </cell>
          <cell r="C2792" t="str">
            <v>776445-00E</v>
          </cell>
          <cell r="D2792" t="str">
            <v>OK</v>
          </cell>
          <cell r="E2792">
            <v>43447.635416666664</v>
          </cell>
        </row>
        <row r="2793">
          <cell r="B2793" t="str">
            <v>776445-00E/002706</v>
          </cell>
          <cell r="C2793" t="str">
            <v>776445-00E</v>
          </cell>
          <cell r="D2793" t="str">
            <v>OK</v>
          </cell>
          <cell r="E2793">
            <v>43447.44027777778</v>
          </cell>
        </row>
        <row r="2794">
          <cell r="B2794" t="str">
            <v>776445-00E/002711</v>
          </cell>
          <cell r="C2794" t="str">
            <v>776445-00E</v>
          </cell>
          <cell r="D2794" t="str">
            <v>OK</v>
          </cell>
          <cell r="E2794">
            <v>43447.694444444445</v>
          </cell>
        </row>
        <row r="2795">
          <cell r="B2795" t="str">
            <v>776445-00E/002707</v>
          </cell>
          <cell r="C2795" t="str">
            <v>776445-00E</v>
          </cell>
          <cell r="D2795" t="str">
            <v>OK</v>
          </cell>
          <cell r="E2795">
            <v>43447.512499999997</v>
          </cell>
        </row>
        <row r="2796">
          <cell r="B2796" t="str">
            <v>776445-00E/002702</v>
          </cell>
          <cell r="C2796" t="str">
            <v>776445-00E</v>
          </cell>
          <cell r="D2796" t="str">
            <v>OK</v>
          </cell>
          <cell r="E2796">
            <v>43447.181944444441</v>
          </cell>
        </row>
        <row r="2797">
          <cell r="B2797" t="str">
            <v>776445-00E/002713</v>
          </cell>
          <cell r="C2797" t="str">
            <v>776445-00E</v>
          </cell>
          <cell r="D2797" t="str">
            <v>OK</v>
          </cell>
          <cell r="E2797">
            <v>43447.745138888888</v>
          </cell>
        </row>
        <row r="2798">
          <cell r="B2798" t="str">
            <v>776445-00E/002712</v>
          </cell>
          <cell r="C2798" t="str">
            <v>776445-00E</v>
          </cell>
          <cell r="D2798" t="str">
            <v>OK</v>
          </cell>
          <cell r="E2798">
            <v>43447.731944444444</v>
          </cell>
        </row>
        <row r="2799">
          <cell r="B2799" t="str">
            <v>776445-00E/002708</v>
          </cell>
          <cell r="C2799" t="str">
            <v>776445-00E</v>
          </cell>
          <cell r="D2799" t="str">
            <v>OK</v>
          </cell>
          <cell r="E2799">
            <v>43447.547222222223</v>
          </cell>
        </row>
        <row r="2800">
          <cell r="B2800" t="str">
            <v>776445-00E/002705</v>
          </cell>
          <cell r="C2800" t="str">
            <v>776445-00E</v>
          </cell>
          <cell r="D2800" t="str">
            <v>OK</v>
          </cell>
          <cell r="E2800">
            <v>43447.428472222222</v>
          </cell>
        </row>
        <row r="2801">
          <cell r="B2801" t="str">
            <v>776445-00E/002715</v>
          </cell>
          <cell r="C2801" t="str">
            <v>776445-00E</v>
          </cell>
          <cell r="D2801" t="str">
            <v>OK</v>
          </cell>
          <cell r="E2801">
            <v>43447.977777777778</v>
          </cell>
        </row>
        <row r="2802">
          <cell r="B2802" t="str">
            <v>776445-00E/002719</v>
          </cell>
          <cell r="C2802" t="str">
            <v>776445-00E</v>
          </cell>
          <cell r="D2802" t="str">
            <v>OK</v>
          </cell>
          <cell r="E2802">
            <v>43448.760416666664</v>
          </cell>
        </row>
        <row r="2803">
          <cell r="B2803" t="str">
            <v>776445-00E/002714</v>
          </cell>
          <cell r="C2803" t="str">
            <v>776445-00E</v>
          </cell>
          <cell r="D2803" t="str">
            <v>OK</v>
          </cell>
          <cell r="E2803">
            <v>43448.070138888892</v>
          </cell>
        </row>
        <row r="2804">
          <cell r="B2804" t="str">
            <v>776445-00E/002720</v>
          </cell>
          <cell r="C2804" t="str">
            <v>776445-00E</v>
          </cell>
          <cell r="D2804" t="str">
            <v>OK</v>
          </cell>
          <cell r="E2804">
            <v>43448.70416666667</v>
          </cell>
        </row>
        <row r="2805">
          <cell r="B2805" t="str">
            <v>776445-00E/002718</v>
          </cell>
          <cell r="C2805" t="str">
            <v>776445-00E</v>
          </cell>
          <cell r="D2805" t="str">
            <v>OK</v>
          </cell>
          <cell r="E2805">
            <v>43451.003472222219</v>
          </cell>
        </row>
        <row r="2806">
          <cell r="B2806" t="str">
            <v>776445-00E/002723</v>
          </cell>
          <cell r="C2806" t="str">
            <v>776445-00E</v>
          </cell>
          <cell r="D2806" t="str">
            <v>OK</v>
          </cell>
          <cell r="E2806">
            <v>43451.338888888888</v>
          </cell>
        </row>
        <row r="2807">
          <cell r="B2807" t="str">
            <v>776445-00E/002721</v>
          </cell>
          <cell r="C2807" t="str">
            <v>776445-00E</v>
          </cell>
          <cell r="D2807" t="str">
            <v>OK</v>
          </cell>
          <cell r="E2807">
            <v>43451.107638888891</v>
          </cell>
        </row>
        <row r="2808">
          <cell r="B2808" t="str">
            <v>776445-00E/002724</v>
          </cell>
          <cell r="C2808" t="str">
            <v>776445-00E</v>
          </cell>
          <cell r="D2808" t="str">
            <v>OK</v>
          </cell>
          <cell r="E2808">
            <v>43451.794444444444</v>
          </cell>
        </row>
        <row r="2809">
          <cell r="B2809" t="str">
            <v>776445-00E/002727</v>
          </cell>
          <cell r="C2809" t="str">
            <v>776445-00E</v>
          </cell>
          <cell r="D2809" t="str">
            <v>OK</v>
          </cell>
          <cell r="E2809">
            <v>43452.002083333333</v>
          </cell>
        </row>
        <row r="2810">
          <cell r="B2810" t="str">
            <v>776445-00E/002722</v>
          </cell>
          <cell r="C2810" t="str">
            <v>776445-00E</v>
          </cell>
          <cell r="D2810" t="str">
            <v>OK</v>
          </cell>
          <cell r="E2810">
            <v>43452.070833333331</v>
          </cell>
        </row>
        <row r="2811">
          <cell r="B2811" t="str">
            <v>776445-00E/002730</v>
          </cell>
          <cell r="C2811" t="str">
            <v>776445-00E</v>
          </cell>
          <cell r="D2811" t="str">
            <v>OK</v>
          </cell>
          <cell r="E2811">
            <v>43452.665972222225</v>
          </cell>
        </row>
        <row r="2812">
          <cell r="B2812" t="str">
            <v>776445-00E/002729</v>
          </cell>
          <cell r="C2812" t="str">
            <v>776445-00E</v>
          </cell>
          <cell r="D2812" t="str">
            <v>OK</v>
          </cell>
          <cell r="E2812">
            <v>43452.638194444444</v>
          </cell>
        </row>
        <row r="2813">
          <cell r="B2813" t="str">
            <v>776445-00E/002734</v>
          </cell>
          <cell r="C2813" t="str">
            <v>776445-00E</v>
          </cell>
          <cell r="D2813" t="str">
            <v>OK</v>
          </cell>
          <cell r="E2813">
            <v>43453.085416666669</v>
          </cell>
        </row>
        <row r="2814">
          <cell r="B2814" t="str">
            <v>776445-00E/002731</v>
          </cell>
          <cell r="C2814" t="str">
            <v>776445-00E</v>
          </cell>
          <cell r="D2814" t="str">
            <v>OK</v>
          </cell>
          <cell r="E2814">
            <v>43452.707638888889</v>
          </cell>
        </row>
        <row r="2815">
          <cell r="B2815" t="str">
            <v>776445-00E/002717</v>
          </cell>
          <cell r="C2815" t="str">
            <v>776445-00E</v>
          </cell>
          <cell r="D2815" t="str">
            <v>OK</v>
          </cell>
          <cell r="E2815">
            <v>43452.400694444441</v>
          </cell>
        </row>
        <row r="2816">
          <cell r="B2816" t="str">
            <v>776445-00E/002733</v>
          </cell>
          <cell r="C2816" t="str">
            <v>776445-00E</v>
          </cell>
          <cell r="D2816" t="str">
            <v>OK</v>
          </cell>
          <cell r="E2816">
            <v>43453.036111111112</v>
          </cell>
        </row>
        <row r="2817">
          <cell r="B2817" t="str">
            <v>776445-00E/002736</v>
          </cell>
          <cell r="C2817" t="str">
            <v>776445-00E</v>
          </cell>
          <cell r="D2817" t="str">
            <v>OK</v>
          </cell>
          <cell r="E2817">
            <v>43453.322916666664</v>
          </cell>
        </row>
        <row r="2818">
          <cell r="B2818" t="str">
            <v>776445-00E/002738</v>
          </cell>
          <cell r="C2818" t="str">
            <v>776445-00E</v>
          </cell>
          <cell r="D2818" t="str">
            <v>OK</v>
          </cell>
          <cell r="E2818">
            <v>43453.370833333334</v>
          </cell>
        </row>
        <row r="2819">
          <cell r="B2819" t="str">
            <v>776445-00E/002735</v>
          </cell>
          <cell r="C2819" t="str">
            <v>776445-00E</v>
          </cell>
          <cell r="D2819" t="str">
            <v>OK</v>
          </cell>
          <cell r="E2819">
            <v>43453.293749999997</v>
          </cell>
        </row>
        <row r="2820">
          <cell r="B2820" t="str">
            <v>776445-00E/002728</v>
          </cell>
          <cell r="C2820" t="str">
            <v>776445-00E</v>
          </cell>
          <cell r="D2820" t="str">
            <v>OK</v>
          </cell>
          <cell r="E2820">
            <v>43452.96597222222</v>
          </cell>
        </row>
        <row r="2821">
          <cell r="B2821" t="str">
            <v>776445-00E/002739</v>
          </cell>
          <cell r="C2821" t="str">
            <v>776445-00E</v>
          </cell>
          <cell r="D2821" t="str">
            <v>OK</v>
          </cell>
          <cell r="E2821">
            <v>43453.636805555558</v>
          </cell>
        </row>
        <row r="2822">
          <cell r="B2822" t="str">
            <v>776445-00E/002737</v>
          </cell>
          <cell r="C2822" t="str">
            <v>776445-00E</v>
          </cell>
          <cell r="D2822" t="str">
            <v>OK</v>
          </cell>
          <cell r="E2822">
            <v>43453.431944444441</v>
          </cell>
        </row>
        <row r="2823">
          <cell r="B2823" t="str">
            <v>776445-00E/002742</v>
          </cell>
          <cell r="C2823" t="str">
            <v>776445-00E</v>
          </cell>
          <cell r="D2823" t="str">
            <v>OK</v>
          </cell>
          <cell r="E2823">
            <v>43453.715277777781</v>
          </cell>
        </row>
        <row r="2824">
          <cell r="B2824" t="str">
            <v>776445-00E/002741</v>
          </cell>
          <cell r="C2824" t="str">
            <v>776445-00E</v>
          </cell>
          <cell r="D2824" t="str">
            <v>OK</v>
          </cell>
          <cell r="E2824">
            <v>43453.693055555559</v>
          </cell>
        </row>
        <row r="2825">
          <cell r="B2825" t="str">
            <v>776445-00E/002629</v>
          </cell>
          <cell r="C2825" t="str">
            <v>776445-00E</v>
          </cell>
          <cell r="D2825" t="str">
            <v>OK</v>
          </cell>
          <cell r="E2825">
            <v>43438.770138888889</v>
          </cell>
        </row>
        <row r="2826">
          <cell r="B2826" t="str">
            <v>776445-00E/002755</v>
          </cell>
          <cell r="C2826" t="str">
            <v>776445-00E</v>
          </cell>
          <cell r="D2826" t="str">
            <v>OK</v>
          </cell>
          <cell r="E2826">
            <v>43468.315972222219</v>
          </cell>
        </row>
        <row r="2827">
          <cell r="B2827" t="str">
            <v>776445-00E/002751</v>
          </cell>
          <cell r="C2827" t="str">
            <v>776445-00E</v>
          </cell>
          <cell r="D2827" t="str">
            <v>OK</v>
          </cell>
          <cell r="E2827">
            <v>43468.113194444442</v>
          </cell>
        </row>
        <row r="2828">
          <cell r="B2828" t="str">
            <v>776445-00E/002752</v>
          </cell>
          <cell r="C2828" t="str">
            <v>776445-00E</v>
          </cell>
          <cell r="D2828" t="str">
            <v>OK</v>
          </cell>
          <cell r="E2828">
            <v>43468.400694444441</v>
          </cell>
        </row>
        <row r="2829">
          <cell r="B2829" t="str">
            <v>776445-00E/002746</v>
          </cell>
          <cell r="C2829" t="str">
            <v>776445-00E</v>
          </cell>
          <cell r="D2829" t="str">
            <v>OK</v>
          </cell>
          <cell r="E2829">
            <v>43467.431944444441</v>
          </cell>
        </row>
        <row r="2830">
          <cell r="B2830" t="str">
            <v>776445-00E/002762</v>
          </cell>
          <cell r="C2830" t="str">
            <v>776445-00E</v>
          </cell>
          <cell r="D2830" t="str">
            <v>OK</v>
          </cell>
          <cell r="E2830">
            <v>43469.296527777777</v>
          </cell>
        </row>
        <row r="2831">
          <cell r="B2831" t="str">
            <v>776445-00E/002760</v>
          </cell>
          <cell r="C2831" t="str">
            <v>776445-00E</v>
          </cell>
          <cell r="D2831" t="str">
            <v>OK</v>
          </cell>
          <cell r="E2831">
            <v>43469.4</v>
          </cell>
        </row>
        <row r="2832">
          <cell r="B2832" t="str">
            <v>776445-00E/002756</v>
          </cell>
          <cell r="C2832" t="str">
            <v>776445-00E</v>
          </cell>
          <cell r="D2832" t="str">
            <v>OK</v>
          </cell>
          <cell r="E2832">
            <v>43468.388888888891</v>
          </cell>
        </row>
        <row r="2833">
          <cell r="B2833" t="str">
            <v>776445-00E/002745</v>
          </cell>
          <cell r="C2833" t="str">
            <v>776445-00E</v>
          </cell>
          <cell r="D2833" t="str">
            <v>OK</v>
          </cell>
          <cell r="E2833">
            <v>43467.411805555559</v>
          </cell>
        </row>
        <row r="2834">
          <cell r="B2834" t="str">
            <v>776445-00E/002761</v>
          </cell>
          <cell r="C2834" t="str">
            <v>776445-00E</v>
          </cell>
          <cell r="D2834" t="str">
            <v>OK</v>
          </cell>
          <cell r="E2834">
            <v>43469.524305555555</v>
          </cell>
        </row>
        <row r="2835">
          <cell r="B2835" t="str">
            <v>776445-00E/002759</v>
          </cell>
          <cell r="C2835" t="str">
            <v>776445-00E</v>
          </cell>
          <cell r="D2835" t="str">
            <v>OK</v>
          </cell>
          <cell r="E2835">
            <v>43469.191666666666</v>
          </cell>
        </row>
        <row r="2836">
          <cell r="B2836" t="str">
            <v>776445-00E/002748</v>
          </cell>
          <cell r="C2836" t="str">
            <v>776445-00E</v>
          </cell>
          <cell r="D2836" t="str">
            <v>OK</v>
          </cell>
          <cell r="E2836">
            <v>43467.525000000001</v>
          </cell>
        </row>
        <row r="2837">
          <cell r="B2837" t="str">
            <v>776445-00E/002758</v>
          </cell>
          <cell r="C2837" t="str">
            <v>776445-00E</v>
          </cell>
          <cell r="D2837" t="str">
            <v>OK</v>
          </cell>
          <cell r="E2837">
            <v>43469.143055555556</v>
          </cell>
        </row>
        <row r="2838">
          <cell r="B2838" t="str">
            <v>776445-00E/002764</v>
          </cell>
          <cell r="C2838" t="str">
            <v>776445-00E</v>
          </cell>
          <cell r="D2838" t="str">
            <v>OK</v>
          </cell>
          <cell r="E2838">
            <v>43471.956250000003</v>
          </cell>
        </row>
        <row r="2839">
          <cell r="B2839" t="str">
            <v>776445-00E/002743</v>
          </cell>
          <cell r="C2839" t="str">
            <v>776445-00E</v>
          </cell>
          <cell r="D2839" t="str">
            <v>OK</v>
          </cell>
          <cell r="E2839">
            <v>43467.337500000001</v>
          </cell>
        </row>
        <row r="2840">
          <cell r="B2840" t="str">
            <v>776445-00E/002766</v>
          </cell>
          <cell r="C2840" t="str">
            <v>776445-00E</v>
          </cell>
          <cell r="D2840" t="str">
            <v>OK</v>
          </cell>
          <cell r="E2840">
            <v>43472.04583333333</v>
          </cell>
        </row>
        <row r="2841">
          <cell r="B2841" t="str">
            <v>776445-00E/002765</v>
          </cell>
          <cell r="C2841" t="str">
            <v>776445-00E</v>
          </cell>
          <cell r="D2841" t="str">
            <v>OK</v>
          </cell>
          <cell r="E2841">
            <v>43471.996527777781</v>
          </cell>
        </row>
        <row r="2842">
          <cell r="B2842" t="str">
            <v>776445-00E/002768</v>
          </cell>
          <cell r="C2842" t="str">
            <v>776445-00E</v>
          </cell>
          <cell r="D2842" t="str">
            <v>OK</v>
          </cell>
          <cell r="E2842">
            <v>43472.184027777781</v>
          </cell>
        </row>
        <row r="2843">
          <cell r="B2843" t="str">
            <v>776445-00E/002749</v>
          </cell>
          <cell r="C2843" t="str">
            <v>776445-00E</v>
          </cell>
          <cell r="D2843" t="str">
            <v>OK</v>
          </cell>
          <cell r="E2843">
            <v>43468.033333333333</v>
          </cell>
        </row>
        <row r="2844">
          <cell r="B2844" t="str">
            <v>776445-00E/002744</v>
          </cell>
          <cell r="C2844" t="str">
            <v>776445-00E</v>
          </cell>
          <cell r="D2844" t="str">
            <v>OK</v>
          </cell>
          <cell r="E2844">
            <v>43467.32916666667</v>
          </cell>
        </row>
        <row r="2845">
          <cell r="B2845" t="str">
            <v>776445-00E/002753</v>
          </cell>
          <cell r="C2845" t="str">
            <v>776445-00E</v>
          </cell>
          <cell r="D2845" t="str">
            <v>OK</v>
          </cell>
          <cell r="E2845">
            <v>43468.165277777778</v>
          </cell>
        </row>
        <row r="2846">
          <cell r="B2846" t="str">
            <v>776445-00E/002754</v>
          </cell>
          <cell r="C2846" t="str">
            <v>776445-00E</v>
          </cell>
          <cell r="D2846" t="str">
            <v>OK</v>
          </cell>
          <cell r="E2846">
            <v>43468.319444444445</v>
          </cell>
        </row>
        <row r="2847">
          <cell r="B2847" t="str">
            <v>776445-00E/002732</v>
          </cell>
          <cell r="C2847" t="str">
            <v>776445-00E</v>
          </cell>
          <cell r="D2847" t="str">
            <v>OK</v>
          </cell>
          <cell r="E2847">
            <v>43453.024305555555</v>
          </cell>
        </row>
        <row r="2848">
          <cell r="B2848" t="str">
            <v>776445-00E/002747</v>
          </cell>
          <cell r="C2848" t="str">
            <v>776445-00E</v>
          </cell>
          <cell r="D2848" t="str">
            <v>OK</v>
          </cell>
          <cell r="E2848">
            <v>43467.507638888892</v>
          </cell>
        </row>
        <row r="2849">
          <cell r="B2849" t="str">
            <v>776445-00E/002757</v>
          </cell>
          <cell r="C2849" t="str">
            <v>776445-00E</v>
          </cell>
          <cell r="D2849" t="str">
            <v>OK</v>
          </cell>
          <cell r="E2849">
            <v>43468.49722222222</v>
          </cell>
        </row>
        <row r="2850">
          <cell r="B2850" t="str">
            <v>776445-00E/002750</v>
          </cell>
          <cell r="C2850" t="str">
            <v>776445-00E</v>
          </cell>
          <cell r="D2850" t="str">
            <v>OK</v>
          </cell>
          <cell r="E2850">
            <v>43468.209027777775</v>
          </cell>
        </row>
        <row r="2851">
          <cell r="B2851" t="str">
            <v>776445-00E/002763</v>
          </cell>
          <cell r="C2851" t="str">
            <v>776445-00E</v>
          </cell>
          <cell r="D2851" t="str">
            <v>OK</v>
          </cell>
          <cell r="E2851">
            <v>43471.95</v>
          </cell>
        </row>
        <row r="2852">
          <cell r="B2852" t="str">
            <v>776445-00E/002767</v>
          </cell>
          <cell r="C2852" t="str">
            <v>776445-00E</v>
          </cell>
          <cell r="D2852" t="str">
            <v>OK</v>
          </cell>
          <cell r="E2852">
            <v>43472.177083333336</v>
          </cell>
        </row>
        <row r="2853">
          <cell r="B2853" t="str">
            <v>776445-00E/002769</v>
          </cell>
          <cell r="C2853" t="str">
            <v>776445-00E</v>
          </cell>
          <cell r="D2853" t="str">
            <v>OK</v>
          </cell>
          <cell r="E2853">
            <v>43472.631249999999</v>
          </cell>
        </row>
        <row r="2854">
          <cell r="B2854" t="str">
            <v>776445-00E/002771</v>
          </cell>
          <cell r="C2854" t="str">
            <v>776445-00E</v>
          </cell>
          <cell r="D2854" t="str">
            <v>OK</v>
          </cell>
          <cell r="E2854">
            <v>43472.367361111108</v>
          </cell>
        </row>
        <row r="2855">
          <cell r="B2855" t="str">
            <v>776445-00E/002770</v>
          </cell>
          <cell r="C2855" t="str">
            <v>776445-00E</v>
          </cell>
          <cell r="D2855" t="str">
            <v>OK</v>
          </cell>
          <cell r="E2855">
            <v>43472.684027777781</v>
          </cell>
        </row>
        <row r="2856">
          <cell r="B2856" t="str">
            <v>776445-00E/002772</v>
          </cell>
          <cell r="C2856" t="str">
            <v>776445-00E</v>
          </cell>
          <cell r="D2856" t="str">
            <v>OK</v>
          </cell>
          <cell r="E2856">
            <v>43472.71597222222</v>
          </cell>
        </row>
        <row r="2857">
          <cell r="B2857" t="str">
            <v>776445-00E/002774</v>
          </cell>
          <cell r="C2857" t="str">
            <v>776445-00E</v>
          </cell>
          <cell r="D2857" t="str">
            <v>OK</v>
          </cell>
          <cell r="E2857">
            <v>43472.813888888886</v>
          </cell>
        </row>
        <row r="2858">
          <cell r="B2858" t="str">
            <v>776445-00E/002773</v>
          </cell>
          <cell r="C2858" t="str">
            <v>776445-00E</v>
          </cell>
          <cell r="D2858" t="str">
            <v>OK</v>
          </cell>
          <cell r="E2858">
            <v>43472.743055555555</v>
          </cell>
        </row>
        <row r="2859">
          <cell r="B2859" t="str">
            <v>776445-00E/002780</v>
          </cell>
          <cell r="C2859" t="str">
            <v>776445-00E</v>
          </cell>
          <cell r="D2859" t="str">
            <v>OK</v>
          </cell>
          <cell r="E2859">
            <v>43473.150694444441</v>
          </cell>
        </row>
        <row r="2860">
          <cell r="B2860" t="str">
            <v>776445-00E/002778</v>
          </cell>
          <cell r="C2860" t="str">
            <v>776445-00E</v>
          </cell>
          <cell r="D2860" t="str">
            <v>OK</v>
          </cell>
          <cell r="E2860">
            <v>43473.068749999999</v>
          </cell>
        </row>
        <row r="2861">
          <cell r="B2861" t="str">
            <v>776445-00E/002779</v>
          </cell>
          <cell r="C2861" t="str">
            <v>776445-00E</v>
          </cell>
          <cell r="D2861" t="str">
            <v>OK</v>
          </cell>
          <cell r="E2861">
            <v>43473.126388888886</v>
          </cell>
        </row>
        <row r="2862">
          <cell r="B2862" t="str">
            <v>776445-00E/002781</v>
          </cell>
          <cell r="C2862" t="str">
            <v>776445-00E</v>
          </cell>
          <cell r="D2862" t="str">
            <v>OK</v>
          </cell>
          <cell r="E2862">
            <v>43473.368055555555</v>
          </cell>
        </row>
        <row r="2863">
          <cell r="B2863" t="str">
            <v>776445-00E/002783</v>
          </cell>
          <cell r="C2863" t="str">
            <v>776445-00E</v>
          </cell>
          <cell r="D2863" t="str">
            <v>OK</v>
          </cell>
          <cell r="E2863">
            <v>43473.395138888889</v>
          </cell>
        </row>
        <row r="2864">
          <cell r="B2864" t="str">
            <v>776445-00E/002796</v>
          </cell>
          <cell r="C2864" t="str">
            <v>776445-00E</v>
          </cell>
          <cell r="D2864" t="str">
            <v>OK</v>
          </cell>
          <cell r="E2864">
            <v>43474.054166666669</v>
          </cell>
        </row>
        <row r="2865">
          <cell r="B2865" t="str">
            <v>776445-00E/002794</v>
          </cell>
          <cell r="C2865" t="str">
            <v>776445-00E</v>
          </cell>
          <cell r="D2865" t="str">
            <v>OK</v>
          </cell>
          <cell r="E2865">
            <v>43473.960416666669</v>
          </cell>
        </row>
        <row r="2866">
          <cell r="B2866" t="str">
            <v>776445-00E/002785</v>
          </cell>
          <cell r="C2866" t="str">
            <v>776445-00E</v>
          </cell>
          <cell r="D2866" t="str">
            <v>OK</v>
          </cell>
          <cell r="E2866">
            <v>43473.488194444442</v>
          </cell>
        </row>
        <row r="2867">
          <cell r="B2867" t="str">
            <v>776445-00E/002793</v>
          </cell>
          <cell r="C2867" t="str">
            <v>776445-00E</v>
          </cell>
          <cell r="D2867" t="str">
            <v>OK</v>
          </cell>
          <cell r="E2867">
            <v>43473.962500000001</v>
          </cell>
        </row>
        <row r="2868">
          <cell r="B2868" t="str">
            <v>776445-00E/002777</v>
          </cell>
          <cell r="C2868" t="str">
            <v>776445-00E</v>
          </cell>
          <cell r="D2868" t="str">
            <v>OK</v>
          </cell>
          <cell r="E2868">
            <v>43472.977083333331</v>
          </cell>
        </row>
        <row r="2869">
          <cell r="B2869" t="str">
            <v>776445-00E/002788</v>
          </cell>
          <cell r="C2869" t="str">
            <v>776445-00E</v>
          </cell>
          <cell r="D2869" t="str">
            <v>OK</v>
          </cell>
          <cell r="E2869">
            <v>43473.70208333333</v>
          </cell>
        </row>
        <row r="2870">
          <cell r="B2870" t="str">
            <v>776445-00E/002782</v>
          </cell>
          <cell r="C2870" t="str">
            <v>776445-00E</v>
          </cell>
          <cell r="D2870" t="str">
            <v>OK</v>
          </cell>
          <cell r="E2870">
            <v>43473.3</v>
          </cell>
        </row>
        <row r="2871">
          <cell r="B2871" t="str">
            <v>776445-00E/002787</v>
          </cell>
          <cell r="C2871" t="str">
            <v>776445-00E</v>
          </cell>
          <cell r="D2871" t="str">
            <v>OK</v>
          </cell>
          <cell r="E2871">
            <v>43473.686805555553</v>
          </cell>
        </row>
        <row r="2872">
          <cell r="B2872" t="str">
            <v>776445-00E/002799</v>
          </cell>
          <cell r="C2872" t="str">
            <v>776445-00E</v>
          </cell>
          <cell r="D2872" t="str">
            <v>OK</v>
          </cell>
          <cell r="E2872">
            <v>43474.288194444445</v>
          </cell>
        </row>
        <row r="2873">
          <cell r="B2873" t="str">
            <v>776445-00E/002798</v>
          </cell>
          <cell r="C2873" t="str">
            <v>776445-00E</v>
          </cell>
          <cell r="D2873" t="str">
            <v>OK</v>
          </cell>
          <cell r="E2873">
            <v>43474.284722222219</v>
          </cell>
        </row>
        <row r="2874">
          <cell r="B2874" t="str">
            <v>776445-00E/002797</v>
          </cell>
          <cell r="C2874" t="str">
            <v>776445-00E</v>
          </cell>
          <cell r="D2874" t="str">
            <v>OK</v>
          </cell>
          <cell r="E2874">
            <v>43474.14166666667</v>
          </cell>
        </row>
        <row r="2875">
          <cell r="B2875" t="str">
            <v>776445-00E/002795</v>
          </cell>
          <cell r="C2875" t="str">
            <v>776445-00E</v>
          </cell>
          <cell r="D2875" t="str">
            <v>OK</v>
          </cell>
          <cell r="E2875">
            <v>43474.070138888892</v>
          </cell>
        </row>
        <row r="2876">
          <cell r="B2876" t="str">
            <v>776445-00E/002791</v>
          </cell>
          <cell r="C2876" t="str">
            <v>776445-00E</v>
          </cell>
          <cell r="D2876" t="str">
            <v>OK</v>
          </cell>
          <cell r="E2876">
            <v>43473.828472222223</v>
          </cell>
        </row>
        <row r="2877">
          <cell r="B2877" t="str">
            <v>776445-00E/002786</v>
          </cell>
          <cell r="C2877" t="str">
            <v>776445-00E</v>
          </cell>
          <cell r="D2877" t="str">
            <v>OK</v>
          </cell>
          <cell r="E2877">
            <v>43473.554166666669</v>
          </cell>
        </row>
        <row r="2878">
          <cell r="B2878" t="str">
            <v>776445-00E/002801</v>
          </cell>
          <cell r="C2878" t="str">
            <v>776445-00E</v>
          </cell>
          <cell r="D2878" t="str">
            <v>OK</v>
          </cell>
          <cell r="E2878">
            <v>43474.404166666667</v>
          </cell>
        </row>
        <row r="2879">
          <cell r="B2879" t="str">
            <v>774100-00G/002802</v>
          </cell>
          <cell r="C2879" t="str">
            <v>774100-00G</v>
          </cell>
          <cell r="D2879" t="str">
            <v>OK</v>
          </cell>
          <cell r="E2879">
            <v>43474.427777777775</v>
          </cell>
        </row>
        <row r="2880">
          <cell r="B2880" t="str">
            <v>776445-00E/002790</v>
          </cell>
          <cell r="C2880" t="str">
            <v>776445-00E</v>
          </cell>
          <cell r="D2880" t="str">
            <v>OK</v>
          </cell>
          <cell r="E2880">
            <v>43473.788888888892</v>
          </cell>
        </row>
        <row r="2881">
          <cell r="B2881" t="str">
            <v>776445-00E/002789</v>
          </cell>
          <cell r="C2881" t="str">
            <v>776445-00E</v>
          </cell>
          <cell r="D2881" t="str">
            <v>OK</v>
          </cell>
          <cell r="E2881">
            <v>43473.729861111111</v>
          </cell>
        </row>
        <row r="2882">
          <cell r="B2882" t="str">
            <v>774100-00G/002805</v>
          </cell>
          <cell r="C2882" t="str">
            <v>774100-00G</v>
          </cell>
          <cell r="D2882" t="str">
            <v>OK</v>
          </cell>
          <cell r="E2882">
            <v>43474.727777777778</v>
          </cell>
        </row>
        <row r="2883">
          <cell r="B2883" t="str">
            <v>774100-00G/002803</v>
          </cell>
          <cell r="C2883" t="str">
            <v>774100-00G</v>
          </cell>
          <cell r="D2883" t="str">
            <v>OK</v>
          </cell>
          <cell r="E2883">
            <v>43474.697916666664</v>
          </cell>
        </row>
        <row r="2884">
          <cell r="B2884" t="str">
            <v>774100-10B/002726</v>
          </cell>
          <cell r="C2884" t="str">
            <v>774100-10B</v>
          </cell>
          <cell r="D2884" t="str">
            <v>OK</v>
          </cell>
          <cell r="E2884">
            <v>43451.818749999999</v>
          </cell>
        </row>
        <row r="2885">
          <cell r="B2885" t="str">
            <v>774100-00G/002808</v>
          </cell>
          <cell r="C2885" t="str">
            <v>774100-00G</v>
          </cell>
          <cell r="D2885" t="str">
            <v>OK</v>
          </cell>
          <cell r="E2885">
            <v>43474.973611111112</v>
          </cell>
        </row>
        <row r="2886">
          <cell r="B2886" t="str">
            <v>774100-00G/002807</v>
          </cell>
          <cell r="C2886" t="str">
            <v>774100-00G</v>
          </cell>
          <cell r="D2886" t="str">
            <v>OK</v>
          </cell>
          <cell r="E2886">
            <v>43474.822222222225</v>
          </cell>
        </row>
        <row r="2887">
          <cell r="B2887" t="str">
            <v>774100-00G/002809</v>
          </cell>
          <cell r="C2887" t="str">
            <v>774100-00G</v>
          </cell>
          <cell r="D2887" t="str">
            <v>OK</v>
          </cell>
          <cell r="E2887">
            <v>43474.959722222222</v>
          </cell>
        </row>
        <row r="2888">
          <cell r="B2888" t="str">
            <v>776445-00E/002800</v>
          </cell>
          <cell r="C2888" t="str">
            <v>776445-00E</v>
          </cell>
          <cell r="D2888" t="str">
            <v>OK</v>
          </cell>
          <cell r="E2888">
            <v>43474.359027777777</v>
          </cell>
        </row>
        <row r="2889">
          <cell r="B2889" t="str">
            <v>774100-00G/002804</v>
          </cell>
          <cell r="C2889" t="str">
            <v>774100-00G</v>
          </cell>
          <cell r="D2889" t="str">
            <v>OK</v>
          </cell>
          <cell r="E2889">
            <v>43474.64166666667</v>
          </cell>
        </row>
        <row r="2890">
          <cell r="B2890" t="str">
            <v>774100-00G/002811</v>
          </cell>
          <cell r="C2890" t="str">
            <v>774100-00G</v>
          </cell>
          <cell r="D2890" t="str">
            <v>OK</v>
          </cell>
          <cell r="E2890">
            <v>43475.085416666669</v>
          </cell>
        </row>
        <row r="2891">
          <cell r="B2891" t="str">
            <v>776445-00E/002792</v>
          </cell>
          <cell r="C2891" t="str">
            <v>776445-00E</v>
          </cell>
          <cell r="D2891" t="str">
            <v>OK</v>
          </cell>
          <cell r="E2891">
            <v>43473.847222222219</v>
          </cell>
        </row>
        <row r="2892">
          <cell r="B2892" t="str">
            <v>774100-00G/002810</v>
          </cell>
          <cell r="C2892" t="str">
            <v>774100-00G</v>
          </cell>
          <cell r="D2892" t="str">
            <v>OK</v>
          </cell>
          <cell r="E2892">
            <v>43475.056250000001</v>
          </cell>
        </row>
        <row r="2893">
          <cell r="B2893" t="str">
            <v>774100-00G/002813</v>
          </cell>
          <cell r="C2893" t="str">
            <v>774100-00G</v>
          </cell>
          <cell r="D2893" t="str">
            <v>OK</v>
          </cell>
          <cell r="E2893">
            <v>43475.297222222223</v>
          </cell>
        </row>
        <row r="2894">
          <cell r="B2894" t="str">
            <v>774100-00G/002814</v>
          </cell>
          <cell r="C2894" t="str">
            <v>774100-00G</v>
          </cell>
          <cell r="D2894" t="str">
            <v>OK</v>
          </cell>
          <cell r="E2894">
            <v>43475.353472222225</v>
          </cell>
        </row>
        <row r="2895">
          <cell r="B2895" t="str">
            <v>774100-00G/002806</v>
          </cell>
          <cell r="C2895" t="str">
            <v>774100-00G</v>
          </cell>
          <cell r="D2895" t="str">
            <v>OK</v>
          </cell>
          <cell r="E2895">
            <v>43474.745833333334</v>
          </cell>
        </row>
        <row r="2896">
          <cell r="B2896" t="str">
            <v>774100-00G/002812</v>
          </cell>
          <cell r="C2896" t="str">
            <v>774100-00G</v>
          </cell>
          <cell r="D2896" t="str">
            <v>OK</v>
          </cell>
          <cell r="E2896">
            <v>43475.152083333334</v>
          </cell>
        </row>
        <row r="2897">
          <cell r="B2897" t="str">
            <v>774100-00G/002818</v>
          </cell>
          <cell r="C2897" t="str">
            <v>774100-00G</v>
          </cell>
          <cell r="D2897" t="str">
            <v>OK</v>
          </cell>
          <cell r="E2897">
            <v>43475.689583333333</v>
          </cell>
        </row>
        <row r="2898">
          <cell r="B2898" t="str">
            <v>774100-00G/002824</v>
          </cell>
          <cell r="C2898" t="str">
            <v>774100-00G</v>
          </cell>
          <cell r="D2898" t="str">
            <v>OK</v>
          </cell>
          <cell r="E2898">
            <v>43475.967361111114</v>
          </cell>
        </row>
        <row r="2899">
          <cell r="B2899" t="str">
            <v>774100-00G/002823</v>
          </cell>
          <cell r="C2899" t="str">
            <v>774100-00G</v>
          </cell>
          <cell r="D2899" t="str">
            <v>OK</v>
          </cell>
          <cell r="E2899">
            <v>43475.968055555553</v>
          </cell>
        </row>
        <row r="2900">
          <cell r="B2900" t="str">
            <v>774100-00G/002826</v>
          </cell>
          <cell r="C2900" t="str">
            <v>774100-00G</v>
          </cell>
          <cell r="D2900" t="str">
            <v>OK</v>
          </cell>
          <cell r="E2900">
            <v>43476.06527777778</v>
          </cell>
        </row>
        <row r="2901">
          <cell r="B2901" t="str">
            <v>774100-00G/002819</v>
          </cell>
          <cell r="C2901" t="str">
            <v>774100-00G</v>
          </cell>
          <cell r="D2901" t="str">
            <v>OK</v>
          </cell>
          <cell r="E2901">
            <v>43475.670138888891</v>
          </cell>
        </row>
        <row r="2902">
          <cell r="B2902" t="str">
            <v>774100-00G/002822</v>
          </cell>
          <cell r="C2902" t="str">
            <v>774100-00G</v>
          </cell>
          <cell r="D2902" t="str">
            <v>OK</v>
          </cell>
          <cell r="E2902">
            <v>43475.850694444445</v>
          </cell>
        </row>
        <row r="2903">
          <cell r="B2903" t="str">
            <v>774100-00G/002832</v>
          </cell>
          <cell r="C2903" t="str">
            <v>774100-00G</v>
          </cell>
          <cell r="D2903" t="str">
            <v>OK</v>
          </cell>
          <cell r="E2903">
            <v>43476.493055555555</v>
          </cell>
        </row>
        <row r="2904">
          <cell r="B2904" t="str">
            <v>774100-00G/002829</v>
          </cell>
          <cell r="C2904" t="str">
            <v>774100-00G</v>
          </cell>
          <cell r="D2904" t="str">
            <v>OK</v>
          </cell>
          <cell r="E2904">
            <v>43476.384027777778</v>
          </cell>
        </row>
        <row r="2905">
          <cell r="B2905" t="str">
            <v>776445-00E/002775</v>
          </cell>
          <cell r="C2905" t="str">
            <v>776445-00E</v>
          </cell>
          <cell r="D2905" t="str">
            <v>OK</v>
          </cell>
          <cell r="E2905">
            <v>43473</v>
          </cell>
        </row>
        <row r="2906">
          <cell r="B2906" t="str">
            <v>774100-00G/002827</v>
          </cell>
          <cell r="C2906" t="str">
            <v>774100-00G</v>
          </cell>
          <cell r="D2906" t="str">
            <v>OK</v>
          </cell>
          <cell r="E2906">
            <v>43476.106944444444</v>
          </cell>
        </row>
        <row r="2907">
          <cell r="B2907" t="str">
            <v>774100-00G/002830</v>
          </cell>
          <cell r="C2907" t="str">
            <v>774100-00G</v>
          </cell>
          <cell r="D2907" t="str">
            <v>OK</v>
          </cell>
          <cell r="E2907">
            <v>43476.397222222222</v>
          </cell>
        </row>
        <row r="2908">
          <cell r="B2908" t="str">
            <v>774100-00G/002825</v>
          </cell>
          <cell r="C2908" t="str">
            <v>774100-00G</v>
          </cell>
          <cell r="D2908" t="str">
            <v>OK</v>
          </cell>
          <cell r="E2908">
            <v>43476.037499999999</v>
          </cell>
        </row>
        <row r="2909">
          <cell r="B2909" t="str">
            <v>774100-00G/002821</v>
          </cell>
          <cell r="C2909" t="str">
            <v>774100-00G</v>
          </cell>
          <cell r="D2909" t="str">
            <v>OK</v>
          </cell>
          <cell r="E2909">
            <v>43475.815972222219</v>
          </cell>
        </row>
        <row r="2910">
          <cell r="B2910" t="str">
            <v>774100-00G/002816</v>
          </cell>
          <cell r="C2910" t="str">
            <v>774100-00G</v>
          </cell>
          <cell r="D2910" t="str">
            <v>OK</v>
          </cell>
          <cell r="E2910">
            <v>43475.513888888891</v>
          </cell>
        </row>
        <row r="2911">
          <cell r="B2911" t="str">
            <v>776445-00E/002836</v>
          </cell>
          <cell r="C2911" t="str">
            <v>776445-00E</v>
          </cell>
          <cell r="D2911" t="str">
            <v>OK</v>
          </cell>
          <cell r="E2911">
            <v>43476.822222222225</v>
          </cell>
        </row>
        <row r="2912">
          <cell r="B2912" t="str">
            <v>774100-00G/002835</v>
          </cell>
          <cell r="C2912" t="str">
            <v>774100-00G</v>
          </cell>
          <cell r="D2912" t="str">
            <v>OK</v>
          </cell>
          <cell r="E2912">
            <v>43476.8125</v>
          </cell>
        </row>
        <row r="2913">
          <cell r="B2913" t="str">
            <v>776445-00E/002840</v>
          </cell>
          <cell r="C2913" t="str">
            <v>776445-00E</v>
          </cell>
          <cell r="D2913" t="str">
            <v>OK</v>
          </cell>
          <cell r="E2913">
            <v>43479.03125</v>
          </cell>
        </row>
        <row r="2914">
          <cell r="B2914" t="str">
            <v>776445-00E/002838</v>
          </cell>
          <cell r="C2914" t="str">
            <v>776445-00E</v>
          </cell>
          <cell r="D2914" t="str">
            <v>OK</v>
          </cell>
          <cell r="E2914">
            <v>43476.851388888892</v>
          </cell>
        </row>
        <row r="2915">
          <cell r="B2915" t="str">
            <v>776445-00E/002839</v>
          </cell>
          <cell r="C2915" t="str">
            <v>776445-00E</v>
          </cell>
          <cell r="D2915" t="str">
            <v>OK</v>
          </cell>
          <cell r="E2915">
            <v>43478.959027777775</v>
          </cell>
        </row>
        <row r="2916">
          <cell r="B2916" t="str">
            <v>774100-00G/002834</v>
          </cell>
          <cell r="C2916" t="str">
            <v>774100-00G</v>
          </cell>
          <cell r="D2916" t="str">
            <v>OK</v>
          </cell>
          <cell r="E2916">
            <v>43476.729166666664</v>
          </cell>
        </row>
        <row r="2917">
          <cell r="B2917" t="str">
            <v>774100-00G/002831</v>
          </cell>
          <cell r="C2917" t="str">
            <v>774100-00G</v>
          </cell>
          <cell r="D2917" t="str">
            <v>OK</v>
          </cell>
          <cell r="E2917">
            <v>43476.555555555555</v>
          </cell>
        </row>
        <row r="2918">
          <cell r="B2918" t="str">
            <v>776445-00E/002837</v>
          </cell>
          <cell r="C2918" t="str">
            <v>776445-00E</v>
          </cell>
          <cell r="D2918" t="str">
            <v>OK</v>
          </cell>
          <cell r="E2918">
            <v>43478.957638888889</v>
          </cell>
        </row>
        <row r="2919">
          <cell r="B2919" t="str">
            <v>776445-00E/002841</v>
          </cell>
          <cell r="C2919" t="str">
            <v>776445-00E</v>
          </cell>
          <cell r="D2919" t="str">
            <v>OK</v>
          </cell>
          <cell r="E2919">
            <v>43479.023611111108</v>
          </cell>
        </row>
        <row r="2920">
          <cell r="B2920" t="str">
            <v>776445-00E/002841</v>
          </cell>
          <cell r="C2920" t="str">
            <v>776445-00E</v>
          </cell>
          <cell r="D2920" t="str">
            <v>OK</v>
          </cell>
          <cell r="E2920">
            <v>43479.023611111108</v>
          </cell>
        </row>
        <row r="2921">
          <cell r="B2921" t="str">
            <v>774100-00G/002815</v>
          </cell>
          <cell r="C2921" t="str">
            <v>774100-00G</v>
          </cell>
          <cell r="D2921" t="str">
            <v>OK</v>
          </cell>
          <cell r="E2921">
            <v>43475.509027777778</v>
          </cell>
        </row>
        <row r="2922">
          <cell r="B2922" t="str">
            <v>774100-00G/002833</v>
          </cell>
          <cell r="C2922" t="str">
            <v>774100-00G</v>
          </cell>
          <cell r="D2922" t="str">
            <v>OK</v>
          </cell>
          <cell r="E2922">
            <v>43476.640277777777</v>
          </cell>
        </row>
        <row r="2923">
          <cell r="B2923" t="str">
            <v>776445-00E/002843</v>
          </cell>
          <cell r="C2923" t="str">
            <v>776445-00E</v>
          </cell>
          <cell r="D2923" t="str">
            <v>OK</v>
          </cell>
          <cell r="E2923">
            <v>43479.081944444442</v>
          </cell>
        </row>
        <row r="2924">
          <cell r="B2924" t="str">
            <v>776445-00E/002843</v>
          </cell>
          <cell r="C2924" t="str">
            <v>776445-00E</v>
          </cell>
          <cell r="D2924" t="str">
            <v>OK</v>
          </cell>
          <cell r="E2924">
            <v>43479.081944444442</v>
          </cell>
        </row>
        <row r="2925">
          <cell r="B2925" t="str">
            <v>776445-00E/002842</v>
          </cell>
          <cell r="C2925" t="str">
            <v>776445-00E</v>
          </cell>
          <cell r="D2925" t="str">
            <v>OK</v>
          </cell>
          <cell r="E2925">
            <v>43479.083333333336</v>
          </cell>
        </row>
        <row r="2926">
          <cell r="B2926" t="str">
            <v>776445-00E/002845</v>
          </cell>
          <cell r="C2926" t="str">
            <v>776445-00E</v>
          </cell>
          <cell r="D2926" t="str">
            <v>OK</v>
          </cell>
          <cell r="E2926">
            <v>43479.425694444442</v>
          </cell>
        </row>
        <row r="2927">
          <cell r="B2927" t="str">
            <v>776445-00E/002846</v>
          </cell>
          <cell r="C2927" t="str">
            <v>776445-00E</v>
          </cell>
          <cell r="D2927" t="str">
            <v>OK</v>
          </cell>
          <cell r="E2927">
            <v>43479.399305555555</v>
          </cell>
        </row>
        <row r="2928">
          <cell r="B2928" t="str">
            <v>776445-00E/002844</v>
          </cell>
          <cell r="C2928" t="str">
            <v>776445-00E</v>
          </cell>
          <cell r="D2928" t="str">
            <v>OK</v>
          </cell>
          <cell r="E2928">
            <v>43479.367361111108</v>
          </cell>
        </row>
        <row r="2929">
          <cell r="B2929" t="str">
            <v>776445-00E/002776</v>
          </cell>
          <cell r="C2929" t="str">
            <v>776445-00E</v>
          </cell>
          <cell r="D2929" t="str">
            <v>OK</v>
          </cell>
          <cell r="E2929">
            <v>43473.054861111108</v>
          </cell>
        </row>
        <row r="2930">
          <cell r="B2930" t="str">
            <v>774100-00G/002817</v>
          </cell>
          <cell r="C2930" t="str">
            <v>774100-00G</v>
          </cell>
          <cell r="D2930" t="str">
            <v>OK</v>
          </cell>
          <cell r="E2930">
            <v>43476.28125</v>
          </cell>
        </row>
        <row r="2931">
          <cell r="B2931" t="str">
            <v>774100-00G/002820</v>
          </cell>
          <cell r="C2931" t="str">
            <v>774100-00G</v>
          </cell>
          <cell r="D2931" t="str">
            <v>OK</v>
          </cell>
          <cell r="E2931">
            <v>43475.781944444447</v>
          </cell>
        </row>
        <row r="2932">
          <cell r="B2932" t="str">
            <v>776445-00E/002852</v>
          </cell>
          <cell r="C2932" t="str">
            <v>776445-00E</v>
          </cell>
          <cell r="D2932" t="str">
            <v>OK</v>
          </cell>
          <cell r="E2932">
            <v>43480.078472222223</v>
          </cell>
        </row>
        <row r="2933">
          <cell r="B2933" t="str">
            <v>776445-00E/002849</v>
          </cell>
          <cell r="C2933" t="str">
            <v>776445-00E</v>
          </cell>
          <cell r="D2933" t="str">
            <v>OK</v>
          </cell>
          <cell r="E2933">
            <v>43479.709722222222</v>
          </cell>
        </row>
        <row r="2934">
          <cell r="B2934" t="str">
            <v>776445-00E/002850</v>
          </cell>
          <cell r="C2934" t="str">
            <v>776445-00E</v>
          </cell>
          <cell r="D2934" t="str">
            <v>OK</v>
          </cell>
          <cell r="E2934">
            <v>43479.789583333331</v>
          </cell>
        </row>
        <row r="2935">
          <cell r="B2935" t="str">
            <v>776445-00E/002853</v>
          </cell>
          <cell r="C2935" t="str">
            <v>776445-00E</v>
          </cell>
          <cell r="D2935" t="str">
            <v>OK</v>
          </cell>
          <cell r="E2935">
            <v>43479.965277777781</v>
          </cell>
        </row>
        <row r="2936">
          <cell r="B2936" t="str">
            <v>776445-00E/002851</v>
          </cell>
          <cell r="C2936" t="str">
            <v>776445-00E</v>
          </cell>
          <cell r="D2936" t="str">
            <v>OK</v>
          </cell>
          <cell r="E2936">
            <v>43479.863888888889</v>
          </cell>
        </row>
        <row r="2937">
          <cell r="B2937" t="str">
            <v>776445-00E/002854</v>
          </cell>
          <cell r="C2937" t="str">
            <v>776445-00E</v>
          </cell>
          <cell r="D2937" t="str">
            <v>OK</v>
          </cell>
          <cell r="E2937">
            <v>43480.130555555559</v>
          </cell>
        </row>
        <row r="2938">
          <cell r="B2938" t="str">
            <v>776445-00E/002859</v>
          </cell>
          <cell r="C2938" t="str">
            <v>776445-00E</v>
          </cell>
          <cell r="D2938" t="str">
            <v>OK</v>
          </cell>
          <cell r="E2938">
            <v>43480.396527777775</v>
          </cell>
        </row>
        <row r="2939">
          <cell r="B2939" t="str">
            <v>776445-00E/002858</v>
          </cell>
          <cell r="C2939" t="str">
            <v>776445-00E</v>
          </cell>
          <cell r="D2939" t="str">
            <v>OK</v>
          </cell>
          <cell r="E2939">
            <v>43480.4</v>
          </cell>
        </row>
        <row r="2940">
          <cell r="B2940" t="str">
            <v>776445-00E/002848</v>
          </cell>
          <cell r="C2940" t="str">
            <v>776445-00E</v>
          </cell>
          <cell r="D2940" t="str">
            <v>OK</v>
          </cell>
          <cell r="E2940">
            <v>43479.629861111112</v>
          </cell>
        </row>
        <row r="2941">
          <cell r="B2941" t="str">
            <v>776445-00E/002847</v>
          </cell>
          <cell r="C2941" t="str">
            <v>776445-00E</v>
          </cell>
          <cell r="D2941" t="str">
            <v>OK</v>
          </cell>
          <cell r="E2941">
            <v>43479.525694444441</v>
          </cell>
        </row>
        <row r="2942">
          <cell r="B2942" t="str">
            <v>776445-00E/002856</v>
          </cell>
          <cell r="C2942" t="str">
            <v>776445-00E</v>
          </cell>
          <cell r="D2942" t="str">
            <v>OK</v>
          </cell>
          <cell r="E2942">
            <v>43480.344444444447</v>
          </cell>
        </row>
        <row r="2943">
          <cell r="B2943" t="str">
            <v>776445-00E/002860</v>
          </cell>
          <cell r="C2943" t="str">
            <v>776445-00E</v>
          </cell>
          <cell r="D2943" t="str">
            <v>OK</v>
          </cell>
          <cell r="E2943">
            <v>43480.813888888886</v>
          </cell>
        </row>
        <row r="2944">
          <cell r="B2944" t="str">
            <v>774100-00G/002863</v>
          </cell>
          <cell r="C2944" t="str">
            <v>774100-00G</v>
          </cell>
          <cell r="D2944" t="str">
            <v>OK</v>
          </cell>
          <cell r="E2944">
            <v>43481.104861111111</v>
          </cell>
        </row>
        <row r="2945">
          <cell r="B2945" t="str">
            <v>774100-00G/002863</v>
          </cell>
          <cell r="C2945" t="str">
            <v>774100-00G</v>
          </cell>
          <cell r="D2945" t="str">
            <v>OK</v>
          </cell>
          <cell r="E2945">
            <v>43481.104861111111</v>
          </cell>
        </row>
        <row r="2946">
          <cell r="B2946" t="str">
            <v>774100-00G/002863</v>
          </cell>
          <cell r="C2946" t="str">
            <v>774100-00G</v>
          </cell>
          <cell r="D2946" t="str">
            <v>OK</v>
          </cell>
          <cell r="E2946">
            <v>43481.104861111111</v>
          </cell>
        </row>
        <row r="2947">
          <cell r="B2947" t="str">
            <v>776445-00E/002855</v>
          </cell>
          <cell r="C2947" t="str">
            <v>776445-00E</v>
          </cell>
          <cell r="D2947" t="str">
            <v>OK</v>
          </cell>
          <cell r="E2947">
            <v>43480.17291666667</v>
          </cell>
        </row>
        <row r="2948">
          <cell r="B2948" t="str">
            <v>776445-00E/002857</v>
          </cell>
          <cell r="C2948" t="str">
            <v>776445-00E</v>
          </cell>
          <cell r="D2948" t="str">
            <v>OK</v>
          </cell>
          <cell r="E2948">
            <v>43480.34097222222</v>
          </cell>
        </row>
        <row r="2949">
          <cell r="B2949" t="str">
            <v>774100-00G/002828</v>
          </cell>
          <cell r="C2949" t="str">
            <v>774100-00G</v>
          </cell>
          <cell r="D2949" t="str">
            <v>OK</v>
          </cell>
          <cell r="E2949">
            <v>43476.323611111111</v>
          </cell>
        </row>
        <row r="2950">
          <cell r="B2950" t="str">
            <v>776445-00E/002862</v>
          </cell>
          <cell r="C2950" t="str">
            <v>776445-00E</v>
          </cell>
          <cell r="D2950" t="str">
            <v>OK</v>
          </cell>
          <cell r="E2950">
            <v>43481.529861111114</v>
          </cell>
        </row>
        <row r="2951">
          <cell r="B2951" t="str">
            <v>776445-00E/002864</v>
          </cell>
          <cell r="C2951" t="str">
            <v>776445-00E</v>
          </cell>
          <cell r="D2951" t="str">
            <v>OK</v>
          </cell>
          <cell r="E2951">
            <v>43481.634027777778</v>
          </cell>
        </row>
        <row r="2952">
          <cell r="B2952" t="str">
            <v>774100-00G/002867</v>
          </cell>
          <cell r="C2952" t="str">
            <v>774100-00G</v>
          </cell>
          <cell r="D2952" t="str">
            <v>OK</v>
          </cell>
          <cell r="E2952">
            <v>43481.851388888892</v>
          </cell>
        </row>
        <row r="2953">
          <cell r="B2953" t="str">
            <v>774100-00G/002869</v>
          </cell>
          <cell r="C2953" t="str">
            <v>774100-00G</v>
          </cell>
          <cell r="D2953" t="str">
            <v>OK</v>
          </cell>
          <cell r="E2953">
            <v>43481.960416666669</v>
          </cell>
        </row>
        <row r="2954">
          <cell r="B2954" t="str">
            <v>774100-00G/002870</v>
          </cell>
          <cell r="C2954" t="str">
            <v>774100-00G</v>
          </cell>
          <cell r="D2954" t="str">
            <v>OK</v>
          </cell>
          <cell r="E2954">
            <v>43482.020833333336</v>
          </cell>
        </row>
        <row r="2955">
          <cell r="B2955" t="str">
            <v>776445-00E/002861</v>
          </cell>
          <cell r="C2955" t="str">
            <v>776445-00E</v>
          </cell>
          <cell r="D2955" t="str">
            <v>OK</v>
          </cell>
          <cell r="E2955">
            <v>43481.533333333333</v>
          </cell>
        </row>
        <row r="2956">
          <cell r="B2956" t="str">
            <v>776445-00E/002865</v>
          </cell>
          <cell r="C2956" t="str">
            <v>776445-00E</v>
          </cell>
          <cell r="D2956" t="str">
            <v>OK</v>
          </cell>
          <cell r="E2956">
            <v>43481.692361111112</v>
          </cell>
        </row>
        <row r="2957">
          <cell r="B2957" t="str">
            <v>774100-00G/002866</v>
          </cell>
          <cell r="C2957" t="str">
            <v>774100-00G</v>
          </cell>
          <cell r="D2957" t="str">
            <v>OK</v>
          </cell>
          <cell r="E2957">
            <v>43481.765972222223</v>
          </cell>
        </row>
        <row r="2958">
          <cell r="B2958" t="str">
            <v>774100-00G/002872</v>
          </cell>
          <cell r="C2958" t="str">
            <v>774100-00G</v>
          </cell>
          <cell r="D2958" t="str">
            <v>OK</v>
          </cell>
          <cell r="E2958">
            <v>43482.51458333333</v>
          </cell>
        </row>
        <row r="2959">
          <cell r="B2959" t="str">
            <v>774100-00G/002871</v>
          </cell>
          <cell r="C2959" t="str">
            <v>774100-00G</v>
          </cell>
          <cell r="D2959" t="str">
            <v>OK</v>
          </cell>
          <cell r="E2959">
            <v>43482.425694444442</v>
          </cell>
        </row>
        <row r="2960">
          <cell r="B2960" t="str">
            <v>774100-00G/002868</v>
          </cell>
          <cell r="C2960" t="str">
            <v>774100-00G</v>
          </cell>
          <cell r="D2960" t="str">
            <v>OK</v>
          </cell>
          <cell r="E2960">
            <v>43482.356944444444</v>
          </cell>
        </row>
        <row r="2961">
          <cell r="B2961" t="str">
            <v>774100-00G/002877</v>
          </cell>
          <cell r="C2961" t="str">
            <v>774100-00G</v>
          </cell>
          <cell r="D2961" t="str">
            <v>OK</v>
          </cell>
          <cell r="E2961">
            <v>43482.848611111112</v>
          </cell>
        </row>
        <row r="2962">
          <cell r="B2962" t="str">
            <v>774100-00G/002875</v>
          </cell>
          <cell r="C2962" t="str">
            <v>774100-00G</v>
          </cell>
          <cell r="D2962" t="str">
            <v>OK</v>
          </cell>
          <cell r="E2962">
            <v>43482.723611111112</v>
          </cell>
        </row>
        <row r="2963">
          <cell r="B2963" t="str">
            <v>774100-00G/002879</v>
          </cell>
          <cell r="C2963" t="str">
            <v>774100-00G</v>
          </cell>
          <cell r="D2963" t="str">
            <v>OK</v>
          </cell>
          <cell r="E2963">
            <v>43483.048611111109</v>
          </cell>
        </row>
        <row r="2964">
          <cell r="B2964" t="str">
            <v>774100-00G/002876</v>
          </cell>
          <cell r="C2964" t="str">
            <v>774100-00G</v>
          </cell>
          <cell r="D2964" t="str">
            <v>OK</v>
          </cell>
          <cell r="E2964">
            <v>43482.745833333334</v>
          </cell>
        </row>
        <row r="2965">
          <cell r="B2965" t="str">
            <v>774100-00G/002874</v>
          </cell>
          <cell r="C2965" t="str">
            <v>774100-00G</v>
          </cell>
          <cell r="D2965" t="str">
            <v>OK</v>
          </cell>
          <cell r="E2965">
            <v>43482.661805555559</v>
          </cell>
        </row>
        <row r="2966">
          <cell r="B2966" t="str">
            <v>774100-00G/002880</v>
          </cell>
          <cell r="C2966" t="str">
            <v>774100-00G</v>
          </cell>
          <cell r="D2966" t="str">
            <v>OK</v>
          </cell>
          <cell r="E2966">
            <v>43483.370833333334</v>
          </cell>
        </row>
        <row r="2967">
          <cell r="B2967" t="str">
            <v>774100-00G/002887</v>
          </cell>
          <cell r="C2967" t="str">
            <v>774100-00G</v>
          </cell>
          <cell r="D2967" t="str">
            <v>OK</v>
          </cell>
          <cell r="E2967">
            <v>43486.102083333331</v>
          </cell>
        </row>
        <row r="2968">
          <cell r="B2968" t="str">
            <v>774100-00G/002885</v>
          </cell>
          <cell r="C2968" t="str">
            <v>774100-00G</v>
          </cell>
          <cell r="D2968" t="str">
            <v>OK</v>
          </cell>
          <cell r="E2968">
            <v>43486.01458333333</v>
          </cell>
        </row>
        <row r="2969">
          <cell r="B2969" t="str">
            <v>774100-00G/002878</v>
          </cell>
          <cell r="C2969" t="str">
            <v>774100-00G</v>
          </cell>
          <cell r="D2969" t="str">
            <v>OK</v>
          </cell>
          <cell r="E2969">
            <v>43483.14166666667</v>
          </cell>
        </row>
        <row r="2970">
          <cell r="B2970" t="str">
            <v>774100-00G/002882</v>
          </cell>
          <cell r="C2970" t="str">
            <v>774100-00G</v>
          </cell>
          <cell r="D2970" t="str">
            <v>OK</v>
          </cell>
          <cell r="E2970">
            <v>43483.722916666666</v>
          </cell>
        </row>
        <row r="2971">
          <cell r="B2971" t="str">
            <v>774100-00G/002888</v>
          </cell>
          <cell r="C2971" t="str">
            <v>774100-00G</v>
          </cell>
          <cell r="D2971" t="str">
            <v>OK</v>
          </cell>
          <cell r="E2971">
            <v>43486.143750000003</v>
          </cell>
        </row>
        <row r="2972">
          <cell r="B2972" t="str">
            <v>774100-00G/002883</v>
          </cell>
          <cell r="C2972" t="str">
            <v>774100-00G</v>
          </cell>
          <cell r="D2972" t="str">
            <v>OK</v>
          </cell>
          <cell r="E2972">
            <v>43483.60833333333</v>
          </cell>
        </row>
        <row r="2973">
          <cell r="B2973" t="str">
            <v>774100-00G/002884</v>
          </cell>
          <cell r="C2973" t="str">
            <v>774100-00G</v>
          </cell>
          <cell r="D2973" t="str">
            <v>OK</v>
          </cell>
          <cell r="E2973">
            <v>43483.802777777775</v>
          </cell>
        </row>
        <row r="2974">
          <cell r="B2974" t="str">
            <v>774100-00G/002886</v>
          </cell>
          <cell r="C2974" t="str">
            <v>774100-00G</v>
          </cell>
          <cell r="D2974" t="str">
            <v>OK</v>
          </cell>
          <cell r="E2974">
            <v>43486.011111111111</v>
          </cell>
        </row>
        <row r="2975">
          <cell r="B2975" t="str">
            <v>774100-00G/002873</v>
          </cell>
          <cell r="C2975" t="str">
            <v>774100-00G</v>
          </cell>
          <cell r="D2975" t="str">
            <v>OK</v>
          </cell>
          <cell r="E2975">
            <v>43482.673611111109</v>
          </cell>
        </row>
        <row r="2976">
          <cell r="B2976" t="str">
            <v>774100-00G/002890</v>
          </cell>
          <cell r="C2976" t="str">
            <v>774100-00G</v>
          </cell>
          <cell r="D2976" t="str">
            <v>OK</v>
          </cell>
          <cell r="E2976">
            <v>43486.313888888886</v>
          </cell>
        </row>
        <row r="2977">
          <cell r="B2977" t="str">
            <v>774100-00G/002889</v>
          </cell>
          <cell r="C2977" t="str">
            <v>774100-00G</v>
          </cell>
          <cell r="D2977" t="str">
            <v>OK</v>
          </cell>
          <cell r="E2977">
            <v>43486.188194444447</v>
          </cell>
        </row>
        <row r="2978">
          <cell r="B2978" t="str">
            <v>774100-00G/002892</v>
          </cell>
          <cell r="C2978" t="str">
            <v>774100-00G</v>
          </cell>
          <cell r="D2978" t="str">
            <v>OK</v>
          </cell>
          <cell r="E2978">
            <v>43486.392361111109</v>
          </cell>
        </row>
        <row r="2979">
          <cell r="B2979" t="str">
            <v>774100-00G/002893</v>
          </cell>
          <cell r="C2979" t="str">
            <v>774100-00G</v>
          </cell>
          <cell r="D2979" t="str">
            <v>OK</v>
          </cell>
          <cell r="E2979">
            <v>43486.430555555555</v>
          </cell>
        </row>
        <row r="2980">
          <cell r="B2980" t="str">
            <v>774100-00G/002890</v>
          </cell>
          <cell r="C2980" t="str">
            <v>774100-00G</v>
          </cell>
          <cell r="D2980" t="str">
            <v>OK</v>
          </cell>
          <cell r="E2980">
            <v>43486.313888888886</v>
          </cell>
        </row>
        <row r="2981">
          <cell r="B2981" t="str">
            <v>774100-00G/002891</v>
          </cell>
          <cell r="C2981" t="str">
            <v>774100-00G</v>
          </cell>
          <cell r="D2981" t="str">
            <v>OK</v>
          </cell>
          <cell r="E2981">
            <v>43486.691666666666</v>
          </cell>
        </row>
        <row r="2982">
          <cell r="B2982" t="str">
            <v>774100-00G/002896</v>
          </cell>
          <cell r="C2982" t="str">
            <v>774100-00G</v>
          </cell>
          <cell r="D2982" t="str">
            <v>OK</v>
          </cell>
          <cell r="E2982">
            <v>43486.626388888886</v>
          </cell>
        </row>
        <row r="2983">
          <cell r="B2983" t="str">
            <v>774100-00G/002895</v>
          </cell>
          <cell r="C2983" t="str">
            <v>774100-00G</v>
          </cell>
          <cell r="D2983" t="str">
            <v>OK</v>
          </cell>
          <cell r="E2983">
            <v>43486.67291666667</v>
          </cell>
        </row>
        <row r="2984">
          <cell r="B2984" t="str">
            <v>776445-00E/002784</v>
          </cell>
          <cell r="C2984" t="str">
            <v>776445-00E</v>
          </cell>
          <cell r="D2984" t="str">
            <v>OK</v>
          </cell>
          <cell r="E2984">
            <v>43473.492361111108</v>
          </cell>
        </row>
        <row r="2985">
          <cell r="B2985" t="str">
            <v>774100-00G/002900</v>
          </cell>
          <cell r="C2985" t="str">
            <v>774100-00G</v>
          </cell>
          <cell r="D2985" t="str">
            <v>OK</v>
          </cell>
          <cell r="E2985">
            <v>43487.000694444447</v>
          </cell>
        </row>
        <row r="2986">
          <cell r="B2986" t="str">
            <v>774100-00G/002897</v>
          </cell>
          <cell r="C2986" t="str">
            <v>774100-00G</v>
          </cell>
          <cell r="D2986" t="str">
            <v>OK</v>
          </cell>
          <cell r="E2986">
            <v>43486.761805555558</v>
          </cell>
        </row>
        <row r="2987">
          <cell r="B2987" t="str">
            <v>774100-00G/002901</v>
          </cell>
          <cell r="C2987" t="str">
            <v>774100-00G</v>
          </cell>
          <cell r="D2987" t="str">
            <v>OK</v>
          </cell>
          <cell r="E2987">
            <v>43487.048611111109</v>
          </cell>
        </row>
        <row r="2988">
          <cell r="B2988" t="str">
            <v>774100-00G/002903</v>
          </cell>
          <cell r="C2988" t="str">
            <v>774100-00G</v>
          </cell>
          <cell r="D2988" t="str">
            <v>OK</v>
          </cell>
          <cell r="E2988">
            <v>43487.164583333331</v>
          </cell>
        </row>
        <row r="2989">
          <cell r="B2989" t="str">
            <v>774100-00G/002905</v>
          </cell>
          <cell r="C2989" t="str">
            <v>774100-00G</v>
          </cell>
          <cell r="D2989" t="str">
            <v>OK</v>
          </cell>
          <cell r="E2989">
            <v>43487.325694444444</v>
          </cell>
        </row>
        <row r="2990">
          <cell r="B2990" t="str">
            <v>774100-00G/002898</v>
          </cell>
          <cell r="C2990" t="str">
            <v>774100-00G</v>
          </cell>
          <cell r="D2990" t="str">
            <v>OK</v>
          </cell>
          <cell r="E2990">
            <v>43486.800694444442</v>
          </cell>
        </row>
        <row r="2991">
          <cell r="B2991" t="str">
            <v>774100-00G/002881</v>
          </cell>
          <cell r="C2991" t="str">
            <v>774100-00G</v>
          </cell>
          <cell r="D2991" t="str">
            <v>OK</v>
          </cell>
          <cell r="E2991">
            <v>43483.484722222223</v>
          </cell>
        </row>
        <row r="2992">
          <cell r="B2992" t="str">
            <v>774100-00G/002894</v>
          </cell>
          <cell r="C2992" t="str">
            <v>774100-00G</v>
          </cell>
          <cell r="D2992" t="str">
            <v>OK</v>
          </cell>
          <cell r="E2992">
            <v>43486.511111111111</v>
          </cell>
        </row>
        <row r="2993">
          <cell r="B2993" t="str">
            <v>774100-00G/002904</v>
          </cell>
          <cell r="C2993" t="str">
            <v>774100-00G</v>
          </cell>
          <cell r="D2993" t="str">
            <v>OK</v>
          </cell>
          <cell r="E2993">
            <v>43487.356249999997</v>
          </cell>
        </row>
        <row r="2994">
          <cell r="B2994" t="str">
            <v>774100-00G/002906</v>
          </cell>
          <cell r="C2994" t="str">
            <v>774100-00G</v>
          </cell>
          <cell r="D2994" t="str">
            <v>OK</v>
          </cell>
          <cell r="E2994">
            <v>43487.415972222225</v>
          </cell>
        </row>
        <row r="2995">
          <cell r="B2995" t="str">
            <v>774100-00G/002908</v>
          </cell>
          <cell r="C2995" t="str">
            <v>774100-00G</v>
          </cell>
          <cell r="D2995" t="str">
            <v>OK</v>
          </cell>
          <cell r="E2995">
            <v>43487.509027777778</v>
          </cell>
        </row>
        <row r="2996">
          <cell r="B2996" t="str">
            <v>774100-00G/002902</v>
          </cell>
          <cell r="C2996" t="str">
            <v>774100-00G</v>
          </cell>
          <cell r="D2996" t="str">
            <v>OK</v>
          </cell>
          <cell r="E2996">
            <v>43487.112500000003</v>
          </cell>
        </row>
        <row r="2997">
          <cell r="B2997" t="str">
            <v>774100-00G/002910</v>
          </cell>
          <cell r="C2997" t="str">
            <v>774100-00G</v>
          </cell>
          <cell r="D2997" t="str">
            <v>OK</v>
          </cell>
          <cell r="E2997">
            <v>43487.667361111111</v>
          </cell>
        </row>
        <row r="2998">
          <cell r="B2998" t="str">
            <v>774100-00G/002916</v>
          </cell>
          <cell r="C2998" t="str">
            <v>774100-00G</v>
          </cell>
          <cell r="D2998" t="str">
            <v>OK</v>
          </cell>
          <cell r="E2998">
            <v>43488.070138888892</v>
          </cell>
        </row>
        <row r="2999">
          <cell r="B2999" t="str">
            <v>774100-00G/002913</v>
          </cell>
          <cell r="C2999" t="str">
            <v>774100-00G</v>
          </cell>
          <cell r="D2999" t="str">
            <v>OK</v>
          </cell>
          <cell r="E2999">
            <v>43487.807638888888</v>
          </cell>
        </row>
        <row r="3000">
          <cell r="B3000" t="str">
            <v>776445-00E/002740</v>
          </cell>
          <cell r="C3000" t="str">
            <v>776445-00E</v>
          </cell>
          <cell r="D3000" t="str">
            <v>OK</v>
          </cell>
          <cell r="E3000">
            <v>43453.631249999999</v>
          </cell>
        </row>
        <row r="3001">
          <cell r="B3001" t="str">
            <v>774100-00G/002909</v>
          </cell>
          <cell r="C3001" t="str">
            <v>774100-00G</v>
          </cell>
          <cell r="D3001" t="str">
            <v>OK</v>
          </cell>
          <cell r="E3001">
            <v>43487.670138888891</v>
          </cell>
        </row>
        <row r="3002">
          <cell r="B3002" t="str">
            <v>774100-00G/002907</v>
          </cell>
          <cell r="C3002" t="str">
            <v>774100-00G</v>
          </cell>
          <cell r="D3002" t="str">
            <v>OK</v>
          </cell>
          <cell r="E3002">
            <v>43487.507638888892</v>
          </cell>
        </row>
        <row r="3003">
          <cell r="B3003" t="str">
            <v>774100-00G/002912</v>
          </cell>
          <cell r="C3003" t="str">
            <v>774100-00G</v>
          </cell>
          <cell r="D3003" t="str">
            <v>OK</v>
          </cell>
          <cell r="E3003">
            <v>43487.72152777778</v>
          </cell>
        </row>
        <row r="3004">
          <cell r="B3004" t="str">
            <v>774100-00G/002914</v>
          </cell>
          <cell r="C3004" t="str">
            <v>774100-00G</v>
          </cell>
          <cell r="D3004" t="str">
            <v>OK</v>
          </cell>
          <cell r="E3004">
            <v>43488.027083333334</v>
          </cell>
        </row>
        <row r="3005">
          <cell r="B3005" t="str">
            <v>774100-00J/002911</v>
          </cell>
          <cell r="C3005" t="str">
            <v>774100-00J</v>
          </cell>
          <cell r="D3005" t="str">
            <v>OK</v>
          </cell>
          <cell r="E3005">
            <v>43487.73541666667</v>
          </cell>
        </row>
        <row r="3006">
          <cell r="B3006" t="str">
            <v>774100-00G/002917</v>
          </cell>
          <cell r="C3006" t="str">
            <v>774100-00G</v>
          </cell>
          <cell r="D3006" t="str">
            <v>OK</v>
          </cell>
          <cell r="E3006">
            <v>43488.152083333334</v>
          </cell>
        </row>
        <row r="3007">
          <cell r="B3007" t="str">
            <v>774100-00G/002915</v>
          </cell>
          <cell r="C3007" t="str">
            <v>774100-00G</v>
          </cell>
          <cell r="D3007" t="str">
            <v>OK</v>
          </cell>
          <cell r="E3007">
            <v>43487.955555555556</v>
          </cell>
        </row>
        <row r="3008">
          <cell r="B3008" t="str">
            <v>774100-00G/002915</v>
          </cell>
          <cell r="C3008" t="str">
            <v>774100-00G</v>
          </cell>
          <cell r="D3008" t="str">
            <v>OK</v>
          </cell>
          <cell r="E3008">
            <v>43487.955555555556</v>
          </cell>
        </row>
        <row r="3009">
          <cell r="B3009" t="str">
            <v>774100-00G/002899</v>
          </cell>
          <cell r="C3009" t="str">
            <v>774100-00G</v>
          </cell>
          <cell r="D3009" t="str">
            <v>OK</v>
          </cell>
          <cell r="E3009">
            <v>43488.661111111112</v>
          </cell>
        </row>
        <row r="3010">
          <cell r="B3010" t="str">
            <v>774100-00G/002921</v>
          </cell>
          <cell r="C3010" t="str">
            <v>774100-00G</v>
          </cell>
          <cell r="D3010" t="str">
            <v>OK</v>
          </cell>
          <cell r="E3010">
            <v>43488.614583333336</v>
          </cell>
        </row>
        <row r="3011">
          <cell r="B3011" t="str">
            <v>774100-00G/002922</v>
          </cell>
          <cell r="C3011" t="str">
            <v>774100-00G</v>
          </cell>
          <cell r="D3011" t="str">
            <v>OK</v>
          </cell>
          <cell r="E3011">
            <v>43488.623611111114</v>
          </cell>
        </row>
        <row r="3012">
          <cell r="B3012" t="str">
            <v>774100-00G/002920</v>
          </cell>
          <cell r="C3012" t="str">
            <v>774100-00G</v>
          </cell>
          <cell r="D3012" t="str">
            <v>OK</v>
          </cell>
          <cell r="E3012">
            <v>43488.511805555558</v>
          </cell>
        </row>
        <row r="3013">
          <cell r="B3013" t="str">
            <v>774100-00G/002919</v>
          </cell>
          <cell r="C3013" t="str">
            <v>774100-00G</v>
          </cell>
          <cell r="D3013" t="str">
            <v>OK</v>
          </cell>
          <cell r="E3013">
            <v>43488.409722222219</v>
          </cell>
        </row>
        <row r="3014">
          <cell r="B3014" t="str">
            <v>774100-00G/002918</v>
          </cell>
          <cell r="C3014" t="str">
            <v>774100-00G</v>
          </cell>
          <cell r="D3014" t="str">
            <v>OK</v>
          </cell>
          <cell r="E3014">
            <v>43488.499305555553</v>
          </cell>
        </row>
        <row r="3015">
          <cell r="B3015" t="str">
            <v>774100-00G/002927</v>
          </cell>
          <cell r="C3015" t="str">
            <v>774100-00G</v>
          </cell>
          <cell r="D3015" t="str">
            <v>OK</v>
          </cell>
          <cell r="E3015">
            <v>43488.999305555553</v>
          </cell>
        </row>
        <row r="3016">
          <cell r="B3016" t="str">
            <v>774100-00G/002923</v>
          </cell>
          <cell r="C3016" t="str">
            <v>774100-00G</v>
          </cell>
          <cell r="D3016" t="str">
            <v>OK</v>
          </cell>
          <cell r="E3016">
            <v>43488.679166666669</v>
          </cell>
        </row>
        <row r="3017">
          <cell r="B3017" t="str">
            <v>774100-00G/002924</v>
          </cell>
          <cell r="C3017" t="str">
            <v>774100-00G</v>
          </cell>
          <cell r="D3017" t="str">
            <v>OK</v>
          </cell>
          <cell r="E3017">
            <v>43488.736805555556</v>
          </cell>
        </row>
        <row r="3018">
          <cell r="B3018" t="str">
            <v>774100-00G/002925</v>
          </cell>
          <cell r="C3018" t="str">
            <v>774100-00G</v>
          </cell>
          <cell r="D3018" t="str">
            <v>OK</v>
          </cell>
          <cell r="E3018">
            <v>43489.071527777778</v>
          </cell>
        </row>
        <row r="3019">
          <cell r="B3019" t="str">
            <v>774100-00G/002926</v>
          </cell>
          <cell r="C3019" t="str">
            <v>774100-00G</v>
          </cell>
          <cell r="D3019" t="str">
            <v>OK</v>
          </cell>
          <cell r="E3019">
            <v>43489.156944444447</v>
          </cell>
        </row>
        <row r="3020">
          <cell r="B3020" t="str">
            <v>776445-00E/002928</v>
          </cell>
          <cell r="C3020" t="str">
            <v>776445-00E</v>
          </cell>
          <cell r="D3020" t="str">
            <v>OK</v>
          </cell>
          <cell r="E3020">
            <v>43489.384722222225</v>
          </cell>
        </row>
        <row r="3021">
          <cell r="B3021" t="str">
            <v>776445-00E/002933</v>
          </cell>
          <cell r="C3021" t="str">
            <v>776445-00E</v>
          </cell>
          <cell r="D3021" t="str">
            <v>OK</v>
          </cell>
          <cell r="E3021">
            <v>43490.033333333333</v>
          </cell>
        </row>
        <row r="3022">
          <cell r="B3022" t="str">
            <v>776445-00E/002934</v>
          </cell>
          <cell r="C3022" t="str">
            <v>776445-00E</v>
          </cell>
          <cell r="D3022" t="str">
            <v>OK</v>
          </cell>
          <cell r="E3022">
            <v>43489.974305555559</v>
          </cell>
        </row>
        <row r="3023">
          <cell r="B3023" t="str">
            <v>776445-00E/002940</v>
          </cell>
          <cell r="C3023" t="str">
            <v>776445-00E</v>
          </cell>
          <cell r="D3023" t="str">
            <v>OK</v>
          </cell>
          <cell r="E3023">
            <v>43490.623611111114</v>
          </cell>
        </row>
        <row r="3024">
          <cell r="B3024" t="str">
            <v>776445-00E/002937</v>
          </cell>
          <cell r="C3024" t="str">
            <v>776445-00E</v>
          </cell>
          <cell r="D3024" t="str">
            <v>OK</v>
          </cell>
          <cell r="E3024">
            <v>43490.384722222225</v>
          </cell>
        </row>
        <row r="3025">
          <cell r="B3025" t="str">
            <v>776445-00E/002938</v>
          </cell>
          <cell r="C3025" t="str">
            <v>776445-00E</v>
          </cell>
          <cell r="D3025" t="str">
            <v>OK</v>
          </cell>
          <cell r="E3025">
            <v>43490.522222222222</v>
          </cell>
        </row>
        <row r="3026">
          <cell r="B3026" t="str">
            <v>776445-00E/002939</v>
          </cell>
          <cell r="C3026" t="str">
            <v>776445-00E</v>
          </cell>
          <cell r="D3026" t="str">
            <v>OK</v>
          </cell>
          <cell r="E3026">
            <v>43490.681250000001</v>
          </cell>
        </row>
        <row r="3027">
          <cell r="B3027" t="str">
            <v>776445-00E/002930</v>
          </cell>
          <cell r="C3027" t="str">
            <v>776445-00E</v>
          </cell>
          <cell r="D3027" t="str">
            <v>OK</v>
          </cell>
          <cell r="E3027">
            <v>43489.443055555559</v>
          </cell>
        </row>
        <row r="3028">
          <cell r="B3028" t="str">
            <v>776445-00E/002945</v>
          </cell>
          <cell r="C3028" t="str">
            <v>776445-00E</v>
          </cell>
          <cell r="D3028" t="str">
            <v>OK</v>
          </cell>
          <cell r="E3028">
            <v>43493.044444444444</v>
          </cell>
        </row>
        <row r="3029">
          <cell r="B3029" t="str">
            <v>776445-00E/002943</v>
          </cell>
          <cell r="C3029" t="str">
            <v>776445-00E</v>
          </cell>
          <cell r="D3029" t="str">
            <v>OK</v>
          </cell>
          <cell r="E3029">
            <v>43492.988888888889</v>
          </cell>
        </row>
        <row r="3030">
          <cell r="B3030" t="str">
            <v>776445-00E/002942</v>
          </cell>
          <cell r="C3030" t="str">
            <v>776445-00E</v>
          </cell>
          <cell r="D3030" t="str">
            <v>OK</v>
          </cell>
          <cell r="E3030">
            <v>43492.955555555556</v>
          </cell>
        </row>
        <row r="3031">
          <cell r="B3031" t="str">
            <v>776445-00E/002941</v>
          </cell>
          <cell r="C3031" t="str">
            <v>776445-00E</v>
          </cell>
          <cell r="D3031" t="str">
            <v>OK</v>
          </cell>
          <cell r="E3031">
            <v>43492.956944444442</v>
          </cell>
        </row>
        <row r="3032">
          <cell r="B3032" t="str">
            <v>776445-00E/002716</v>
          </cell>
          <cell r="C3032" t="str">
            <v>776445-00E</v>
          </cell>
          <cell r="D3032" t="str">
            <v>OK</v>
          </cell>
          <cell r="E3032">
            <v>43451.634722222225</v>
          </cell>
        </row>
        <row r="3033">
          <cell r="B3033" t="str">
            <v>774100-00G/002725</v>
          </cell>
          <cell r="C3033" t="str">
            <v>774100-00G</v>
          </cell>
          <cell r="D3033" t="str">
            <v>OK</v>
          </cell>
          <cell r="E3033">
            <v>43451.73541666667</v>
          </cell>
        </row>
        <row r="3034">
          <cell r="B3034" t="str">
            <v>776445-00E/002949</v>
          </cell>
          <cell r="C3034" t="str">
            <v>776445-00E</v>
          </cell>
          <cell r="D3034" t="str">
            <v>OK</v>
          </cell>
          <cell r="E3034">
            <v>43493.407638888886</v>
          </cell>
        </row>
        <row r="3035">
          <cell r="B3035" t="str">
            <v>776445-00E/002944</v>
          </cell>
          <cell r="C3035" t="str">
            <v>776445-00E</v>
          </cell>
          <cell r="D3035" t="str">
            <v>OK</v>
          </cell>
          <cell r="E3035">
            <v>43493</v>
          </cell>
        </row>
        <row r="3036">
          <cell r="B3036" t="str">
            <v>776445-00E/002946</v>
          </cell>
          <cell r="C3036" t="str">
            <v>776445-00E</v>
          </cell>
          <cell r="D3036" t="str">
            <v>OK</v>
          </cell>
          <cell r="E3036">
            <v>43493.370833333334</v>
          </cell>
        </row>
        <row r="3037">
          <cell r="B3037" t="str">
            <v>776445-00E/002948</v>
          </cell>
          <cell r="C3037" t="str">
            <v>776445-00E</v>
          </cell>
          <cell r="D3037" t="str">
            <v>OK</v>
          </cell>
          <cell r="E3037">
            <v>43493.443055555559</v>
          </cell>
        </row>
        <row r="3038">
          <cell r="B3038" t="str">
            <v>776445-00E/002950</v>
          </cell>
          <cell r="C3038" t="str">
            <v>776445-00E</v>
          </cell>
          <cell r="D3038" t="str">
            <v>OK</v>
          </cell>
          <cell r="E3038">
            <v>43493.673611111109</v>
          </cell>
        </row>
        <row r="3039">
          <cell r="B3039" t="str">
            <v>776445-00E/002950</v>
          </cell>
          <cell r="C3039" t="str">
            <v>776445-00E</v>
          </cell>
          <cell r="D3039" t="str">
            <v>OK</v>
          </cell>
          <cell r="E3039">
            <v>43493.673611111109</v>
          </cell>
        </row>
        <row r="3040">
          <cell r="B3040" t="str">
            <v>776445-00E/002932</v>
          </cell>
          <cell r="C3040" t="str">
            <v>776445-00E</v>
          </cell>
          <cell r="D3040" t="str">
            <v>OK</v>
          </cell>
          <cell r="E3040">
            <v>43489.683333333334</v>
          </cell>
        </row>
        <row r="3041">
          <cell r="B3041" t="str">
            <v>776445-00E/002952</v>
          </cell>
          <cell r="C3041" t="str">
            <v>776445-00E</v>
          </cell>
          <cell r="D3041" t="str">
            <v>OK</v>
          </cell>
          <cell r="E3041">
            <v>43493.72152777778</v>
          </cell>
        </row>
        <row r="3042">
          <cell r="B3042" t="str">
            <v>774100-00G/002955</v>
          </cell>
          <cell r="C3042" t="str">
            <v>774100-00G</v>
          </cell>
          <cell r="D3042" t="str">
            <v>OK</v>
          </cell>
          <cell r="E3042">
            <v>43493.973611111112</v>
          </cell>
        </row>
        <row r="3043">
          <cell r="B3043" t="str">
            <v>774100-00G/002957</v>
          </cell>
          <cell r="C3043" t="str">
            <v>774100-00G</v>
          </cell>
          <cell r="D3043" t="str">
            <v>OK</v>
          </cell>
          <cell r="E3043">
            <v>43494.004861111112</v>
          </cell>
        </row>
        <row r="3044">
          <cell r="B3044" t="str">
            <v>776445-00E/002947</v>
          </cell>
          <cell r="C3044" t="str">
            <v>776445-00E</v>
          </cell>
          <cell r="D3044" t="str">
            <v>OK</v>
          </cell>
          <cell r="E3044">
            <v>43493.28402777778</v>
          </cell>
        </row>
        <row r="3045">
          <cell r="B3045" t="str">
            <v>776445-00E/002929</v>
          </cell>
          <cell r="C3045" t="str">
            <v>776445-00E</v>
          </cell>
          <cell r="D3045" t="str">
            <v>OK</v>
          </cell>
          <cell r="E3045">
            <v>43489.626388888886</v>
          </cell>
        </row>
        <row r="3046">
          <cell r="B3046" t="str">
            <v>776445-00E/002951</v>
          </cell>
          <cell r="C3046" t="str">
            <v>776445-00E</v>
          </cell>
          <cell r="D3046" t="str">
            <v>OK</v>
          </cell>
          <cell r="E3046">
            <v>43493.659722222219</v>
          </cell>
        </row>
        <row r="3047">
          <cell r="B3047" t="str">
            <v>774100-00G/002960</v>
          </cell>
          <cell r="C3047" t="str">
            <v>774100-00G</v>
          </cell>
          <cell r="D3047" t="str">
            <v>OK</v>
          </cell>
          <cell r="E3047">
            <v>43494.322916666664</v>
          </cell>
        </row>
        <row r="3048">
          <cell r="B3048" t="str">
            <v>774100-00G/002956</v>
          </cell>
          <cell r="C3048" t="str">
            <v>774100-00G</v>
          </cell>
          <cell r="D3048" t="str">
            <v>OK</v>
          </cell>
          <cell r="E3048">
            <v>43493.95208333333</v>
          </cell>
        </row>
        <row r="3049">
          <cell r="B3049" t="str">
            <v>774100-00G/002953</v>
          </cell>
          <cell r="C3049" t="str">
            <v>774100-00G</v>
          </cell>
          <cell r="D3049" t="str">
            <v>OK</v>
          </cell>
          <cell r="E3049">
            <v>43493.73333333333</v>
          </cell>
        </row>
        <row r="3050">
          <cell r="B3050" t="str">
            <v>774100-00G/002964</v>
          </cell>
          <cell r="C3050" t="str">
            <v>774100-00G</v>
          </cell>
          <cell r="D3050" t="str">
            <v>OK</v>
          </cell>
          <cell r="E3050">
            <v>43494.669444444444</v>
          </cell>
        </row>
        <row r="3051">
          <cell r="B3051" t="str">
            <v>774100-00G/002962</v>
          </cell>
          <cell r="C3051" t="str">
            <v>774100-00G</v>
          </cell>
          <cell r="D3051" t="str">
            <v>OK</v>
          </cell>
          <cell r="E3051">
            <v>43494.505555555559</v>
          </cell>
        </row>
        <row r="3052">
          <cell r="B3052" t="str">
            <v>774100-00G/002961</v>
          </cell>
          <cell r="C3052" t="str">
            <v>774100-00G</v>
          </cell>
          <cell r="D3052" t="str">
            <v>OK</v>
          </cell>
          <cell r="E3052">
            <v>43494.438194444447</v>
          </cell>
        </row>
        <row r="3053">
          <cell r="B3053" t="str">
            <v>774100-00G/002965</v>
          </cell>
          <cell r="C3053" t="str">
            <v>774100-00G</v>
          </cell>
          <cell r="D3053" t="str">
            <v>OK</v>
          </cell>
          <cell r="E3053">
            <v>43494.720833333333</v>
          </cell>
        </row>
        <row r="3054">
          <cell r="B3054" t="str">
            <v>774100-00G/002958</v>
          </cell>
          <cell r="C3054" t="str">
            <v>774100-00G</v>
          </cell>
          <cell r="D3054" t="str">
            <v>OK</v>
          </cell>
          <cell r="E3054">
            <v>43494.034722222219</v>
          </cell>
        </row>
        <row r="3055">
          <cell r="B3055" t="str">
            <v>774100-00G/002963</v>
          </cell>
          <cell r="C3055" t="str">
            <v>774100-00G</v>
          </cell>
          <cell r="D3055" t="str">
            <v>OK</v>
          </cell>
          <cell r="E3055">
            <v>43494.675000000003</v>
          </cell>
        </row>
        <row r="3056">
          <cell r="B3056" t="str">
            <v>774100-00G/002954</v>
          </cell>
          <cell r="C3056" t="str">
            <v>774100-00G</v>
          </cell>
          <cell r="D3056" t="str">
            <v>OK</v>
          </cell>
          <cell r="E3056">
            <v>43494.822222222225</v>
          </cell>
        </row>
        <row r="3057">
          <cell r="B3057" t="str">
            <v>774100-00G/002970</v>
          </cell>
          <cell r="C3057" t="str">
            <v>774100-00G</v>
          </cell>
          <cell r="D3057" t="str">
            <v>OK</v>
          </cell>
          <cell r="E3057">
            <v>43495.120833333334</v>
          </cell>
        </row>
        <row r="3058">
          <cell r="B3058" t="str">
            <v>774100-00G/002969</v>
          </cell>
          <cell r="C3058" t="str">
            <v>774100-00G</v>
          </cell>
          <cell r="D3058" t="str">
            <v>OK</v>
          </cell>
          <cell r="E3058">
            <v>43495.12222222222</v>
          </cell>
        </row>
        <row r="3059">
          <cell r="B3059" t="str">
            <v>776445-00E/002935</v>
          </cell>
          <cell r="C3059" t="str">
            <v>776445-00E</v>
          </cell>
          <cell r="D3059" t="str">
            <v>OK</v>
          </cell>
          <cell r="E3059">
            <v>43490.285416666666</v>
          </cell>
        </row>
        <row r="3060">
          <cell r="B3060" t="str">
            <v>776445-00E/002936</v>
          </cell>
          <cell r="C3060" t="str">
            <v>776445-00E</v>
          </cell>
          <cell r="D3060" t="str">
            <v>OK</v>
          </cell>
          <cell r="E3060">
            <v>43490.340277777781</v>
          </cell>
        </row>
        <row r="3061">
          <cell r="B3061" t="str">
            <v>774100-00G/002972</v>
          </cell>
          <cell r="C3061" t="str">
            <v>774100-00G</v>
          </cell>
          <cell r="D3061" t="str">
            <v>OK</v>
          </cell>
          <cell r="E3061">
            <v>43495.344444444447</v>
          </cell>
        </row>
        <row r="3062">
          <cell r="B3062" t="str">
            <v>774100-00G/002967</v>
          </cell>
          <cell r="C3062" t="str">
            <v>774100-00G</v>
          </cell>
          <cell r="D3062" t="str">
            <v>OK</v>
          </cell>
          <cell r="E3062">
            <v>43494.960416666669</v>
          </cell>
        </row>
        <row r="3063">
          <cell r="B3063" t="str">
            <v>774100-00G/002973</v>
          </cell>
          <cell r="C3063" t="str">
            <v>774100-00G</v>
          </cell>
          <cell r="D3063" t="str">
            <v>OK</v>
          </cell>
          <cell r="E3063">
            <v>43495.379861111112</v>
          </cell>
        </row>
        <row r="3064">
          <cell r="B3064" t="str">
            <v>774100-00G/002978</v>
          </cell>
          <cell r="C3064" t="str">
            <v>774100-00G</v>
          </cell>
          <cell r="D3064" t="str">
            <v>OK</v>
          </cell>
          <cell r="E3064">
            <v>43495.659722222219</v>
          </cell>
        </row>
        <row r="3065">
          <cell r="B3065" t="str">
            <v>774100-00G/002974</v>
          </cell>
          <cell r="C3065" t="str">
            <v>774100-00G</v>
          </cell>
          <cell r="D3065" t="str">
            <v>OK</v>
          </cell>
          <cell r="E3065">
            <v>43495.492361111108</v>
          </cell>
        </row>
        <row r="3066">
          <cell r="B3066" t="str">
            <v>774100-00G/002959</v>
          </cell>
          <cell r="C3066" t="str">
            <v>774100-00G</v>
          </cell>
          <cell r="D3066" t="str">
            <v>OK</v>
          </cell>
          <cell r="E3066">
            <v>43494.375694444447</v>
          </cell>
        </row>
        <row r="3067">
          <cell r="B3067" t="str">
            <v>774100-00G/002971</v>
          </cell>
          <cell r="C3067" t="str">
            <v>774100-00G</v>
          </cell>
          <cell r="D3067" t="str">
            <v>OK</v>
          </cell>
          <cell r="E3067">
            <v>43495.297222222223</v>
          </cell>
        </row>
        <row r="3068">
          <cell r="B3068" t="str">
            <v>774100-00G/002980</v>
          </cell>
          <cell r="C3068" t="str">
            <v>774100-00G</v>
          </cell>
          <cell r="D3068" t="str">
            <v>OK</v>
          </cell>
          <cell r="E3068">
            <v>43495.784722222219</v>
          </cell>
        </row>
        <row r="3069">
          <cell r="B3069" t="str">
            <v>774100-00G/002977</v>
          </cell>
          <cell r="C3069" t="str">
            <v>774100-00G</v>
          </cell>
          <cell r="D3069" t="str">
            <v>OK</v>
          </cell>
          <cell r="E3069">
            <v>43495.720833333333</v>
          </cell>
        </row>
        <row r="3070">
          <cell r="B3070" t="str">
            <v>774100-00G/002979</v>
          </cell>
          <cell r="C3070" t="str">
            <v>774100-00G</v>
          </cell>
          <cell r="D3070" t="str">
            <v>OK</v>
          </cell>
          <cell r="E3070">
            <v>43495.78125</v>
          </cell>
        </row>
        <row r="3071">
          <cell r="B3071" t="str">
            <v>774100-00G/002984</v>
          </cell>
          <cell r="C3071" t="str">
            <v>774100-00G</v>
          </cell>
          <cell r="D3071" t="str">
            <v>OK</v>
          </cell>
          <cell r="E3071">
            <v>43496.145833333336</v>
          </cell>
        </row>
        <row r="3072">
          <cell r="B3072" t="str">
            <v>774100-00G/002986</v>
          </cell>
          <cell r="C3072" t="str">
            <v>774100-00G</v>
          </cell>
          <cell r="D3072" t="str">
            <v>OK</v>
          </cell>
          <cell r="E3072">
            <v>43496.290277777778</v>
          </cell>
        </row>
        <row r="3073">
          <cell r="B3073" t="str">
            <v>774100-00G/002976</v>
          </cell>
          <cell r="C3073" t="str">
            <v>774100-00G</v>
          </cell>
          <cell r="D3073" t="str">
            <v>OK</v>
          </cell>
          <cell r="E3073">
            <v>43495.498611111114</v>
          </cell>
        </row>
        <row r="3074">
          <cell r="B3074" t="str">
            <v>774100-00G/002981</v>
          </cell>
          <cell r="C3074" t="str">
            <v>774100-00G</v>
          </cell>
          <cell r="D3074" t="str">
            <v>OK</v>
          </cell>
          <cell r="E3074">
            <v>43496.04583333333</v>
          </cell>
        </row>
        <row r="3075">
          <cell r="B3075" t="str">
            <v>774100-00G/002991</v>
          </cell>
          <cell r="C3075" t="str">
            <v>774100-00G</v>
          </cell>
          <cell r="D3075" t="str">
            <v>OK</v>
          </cell>
          <cell r="E3075">
            <v>43496.634027777778</v>
          </cell>
        </row>
        <row r="3076">
          <cell r="B3076" t="str">
            <v>774100-00G/002991</v>
          </cell>
          <cell r="C3076" t="str">
            <v>774100-00G</v>
          </cell>
          <cell r="D3076" t="str">
            <v>OK</v>
          </cell>
          <cell r="E3076">
            <v>43496.634027777778</v>
          </cell>
        </row>
        <row r="3077">
          <cell r="B3077" t="str">
            <v>774100-00G/002989</v>
          </cell>
          <cell r="C3077" t="str">
            <v>774100-00G</v>
          </cell>
          <cell r="D3077" t="str">
            <v>OK</v>
          </cell>
          <cell r="E3077">
            <v>43496.499305555553</v>
          </cell>
        </row>
        <row r="3078">
          <cell r="B3078" t="str">
            <v>774100-00G/002975</v>
          </cell>
          <cell r="C3078" t="str">
            <v>774100-00G</v>
          </cell>
          <cell r="D3078" t="str">
            <v>OK</v>
          </cell>
          <cell r="E3078">
            <v>43495.418055555558</v>
          </cell>
        </row>
        <row r="3079">
          <cell r="B3079" t="str">
            <v>774100-00G/002987</v>
          </cell>
          <cell r="C3079" t="str">
            <v>774100-00G</v>
          </cell>
          <cell r="D3079" t="str">
            <v>OK</v>
          </cell>
          <cell r="E3079">
            <v>43496.350694444445</v>
          </cell>
        </row>
        <row r="3080">
          <cell r="B3080" t="str">
            <v>774100-00G/002993</v>
          </cell>
          <cell r="C3080" t="str">
            <v>774100-00G</v>
          </cell>
          <cell r="D3080" t="str">
            <v>OK</v>
          </cell>
          <cell r="E3080">
            <v>43496.809027777781</v>
          </cell>
        </row>
        <row r="3081">
          <cell r="B3081" t="str">
            <v>774100-00G/002994</v>
          </cell>
          <cell r="C3081" t="str">
            <v>774100-00G</v>
          </cell>
          <cell r="D3081" t="str">
            <v>OK</v>
          </cell>
          <cell r="E3081">
            <v>43496.878472222219</v>
          </cell>
        </row>
        <row r="3082">
          <cell r="B3082" t="str">
            <v>774100-00G/002982</v>
          </cell>
          <cell r="C3082" t="str">
            <v>774100-00G</v>
          </cell>
          <cell r="D3082" t="str">
            <v>OK</v>
          </cell>
          <cell r="E3082">
            <v>43495.962500000001</v>
          </cell>
        </row>
        <row r="3083">
          <cell r="B3083" t="str">
            <v>774100-00G/002983</v>
          </cell>
          <cell r="C3083" t="str">
            <v>774100-00G</v>
          </cell>
          <cell r="D3083" t="str">
            <v>OK</v>
          </cell>
          <cell r="E3083">
            <v>43496.120138888888</v>
          </cell>
        </row>
        <row r="3084">
          <cell r="B3084" t="str">
            <v>774100-00G/002992</v>
          </cell>
          <cell r="C3084" t="str">
            <v>774100-00G</v>
          </cell>
          <cell r="D3084" t="str">
            <v>OK</v>
          </cell>
          <cell r="E3084">
            <v>43496.698611111111</v>
          </cell>
        </row>
        <row r="3085">
          <cell r="B3085" t="str">
            <v>774100-00G/002995</v>
          </cell>
          <cell r="C3085" t="str">
            <v>774100-00G</v>
          </cell>
          <cell r="D3085" t="str">
            <v>OK</v>
          </cell>
          <cell r="E3085">
            <v>43497.131944444445</v>
          </cell>
        </row>
        <row r="3086">
          <cell r="B3086" t="str">
            <v>774100-00G/002968</v>
          </cell>
          <cell r="C3086" t="str">
            <v>774100-00G</v>
          </cell>
          <cell r="D3086" t="str">
            <v>OK</v>
          </cell>
          <cell r="E3086">
            <v>43494.959722222222</v>
          </cell>
        </row>
        <row r="3087">
          <cell r="B3087" t="str">
            <v>774100-00G/002997</v>
          </cell>
          <cell r="C3087" t="str">
            <v>774100-00G</v>
          </cell>
          <cell r="D3087" t="str">
            <v>OK</v>
          </cell>
          <cell r="E3087">
            <v>43497.125694444447</v>
          </cell>
        </row>
        <row r="3088">
          <cell r="B3088" t="str">
            <v>774100-00G/002988</v>
          </cell>
          <cell r="C3088" t="str">
            <v>774100-00G</v>
          </cell>
          <cell r="D3088" t="str">
            <v>OK</v>
          </cell>
          <cell r="E3088">
            <v>43496.385416666664</v>
          </cell>
        </row>
        <row r="3089">
          <cell r="B3089" t="str">
            <v>774100-00G/002996</v>
          </cell>
          <cell r="C3089" t="str">
            <v>774100-00G</v>
          </cell>
          <cell r="D3089" t="str">
            <v>OK</v>
          </cell>
          <cell r="E3089">
            <v>43497.001388888886</v>
          </cell>
        </row>
        <row r="3090">
          <cell r="B3090" t="str">
            <v>774100-00G/003016</v>
          </cell>
          <cell r="C3090" t="str">
            <v>774100-00G</v>
          </cell>
          <cell r="D3090" t="str">
            <v>OK</v>
          </cell>
          <cell r="E3090">
            <v>43500.449305555558</v>
          </cell>
        </row>
        <row r="3091">
          <cell r="B3091" t="str">
            <v>774100-00G/003016</v>
          </cell>
          <cell r="C3091" t="str">
            <v>774100-00G</v>
          </cell>
          <cell r="D3091" t="str">
            <v>OK</v>
          </cell>
          <cell r="E3091">
            <v>43500.449305555558</v>
          </cell>
        </row>
        <row r="3092">
          <cell r="B3092" t="str">
            <v>774100-00G/003015</v>
          </cell>
          <cell r="C3092" t="str">
            <v>774100-00G</v>
          </cell>
          <cell r="D3092" t="str">
            <v>OK</v>
          </cell>
          <cell r="E3092">
            <v>43500.44027777778</v>
          </cell>
        </row>
        <row r="3093">
          <cell r="B3093" t="str">
            <v>776445-00E/003002</v>
          </cell>
          <cell r="C3093" t="str">
            <v>776445-00E</v>
          </cell>
          <cell r="D3093" t="str">
            <v>OK</v>
          </cell>
          <cell r="E3093">
            <v>43497.509027777778</v>
          </cell>
        </row>
        <row r="3094">
          <cell r="B3094" t="str">
            <v>776445-00E/003001</v>
          </cell>
          <cell r="C3094" t="str">
            <v>776445-00E</v>
          </cell>
          <cell r="D3094" t="str">
            <v>OK</v>
          </cell>
          <cell r="E3094">
            <v>43497.411111111112</v>
          </cell>
        </row>
        <row r="3095">
          <cell r="B3095" t="str">
            <v>776445-00E/003003</v>
          </cell>
          <cell r="C3095" t="str">
            <v>776445-00E</v>
          </cell>
          <cell r="D3095" t="str">
            <v>OK</v>
          </cell>
          <cell r="E3095">
            <v>43497.544444444444</v>
          </cell>
        </row>
        <row r="3096">
          <cell r="B3096" t="str">
            <v>774100-00G/003017</v>
          </cell>
          <cell r="C3096" t="str">
            <v>774100-00G</v>
          </cell>
          <cell r="D3096" t="str">
            <v>OK</v>
          </cell>
          <cell r="E3096">
            <v>43500.527777777781</v>
          </cell>
        </row>
        <row r="3097">
          <cell r="B3097" t="str">
            <v>774100-00G/003017</v>
          </cell>
          <cell r="C3097" t="str">
            <v>774100-00G</v>
          </cell>
          <cell r="D3097" t="str">
            <v>OK</v>
          </cell>
          <cell r="E3097">
            <v>43500.527777777781</v>
          </cell>
        </row>
        <row r="3098">
          <cell r="B3098" t="str">
            <v>774100-00G/003017</v>
          </cell>
          <cell r="C3098" t="str">
            <v>774100-00G</v>
          </cell>
          <cell r="D3098" t="str">
            <v>OK</v>
          </cell>
          <cell r="E3098">
            <v>43500.527777777781</v>
          </cell>
        </row>
        <row r="3099">
          <cell r="B3099" t="str">
            <v>774100-00G/003017</v>
          </cell>
          <cell r="C3099" t="str">
            <v>774100-00G</v>
          </cell>
          <cell r="D3099" t="str">
            <v>OK</v>
          </cell>
          <cell r="E3099">
            <v>43500.527777777781</v>
          </cell>
        </row>
        <row r="3100">
          <cell r="B3100" t="str">
            <v>776445-00E/003004</v>
          </cell>
          <cell r="C3100" t="str">
            <v>776445-00E</v>
          </cell>
          <cell r="D3100" t="str">
            <v>OK</v>
          </cell>
          <cell r="E3100">
            <v>43497.695833333331</v>
          </cell>
        </row>
        <row r="3101">
          <cell r="B3101" t="str">
            <v>776445-00E/003005</v>
          </cell>
          <cell r="C3101" t="str">
            <v>776445-00E</v>
          </cell>
          <cell r="D3101" t="str">
            <v>OK</v>
          </cell>
          <cell r="E3101">
            <v>43497.62222222222</v>
          </cell>
        </row>
        <row r="3102">
          <cell r="B3102" t="str">
            <v>776445-00E/003008</v>
          </cell>
          <cell r="C3102" t="str">
            <v>776445-00E</v>
          </cell>
          <cell r="D3102" t="str">
            <v>OK</v>
          </cell>
          <cell r="E3102">
            <v>43497.8125</v>
          </cell>
        </row>
        <row r="3103">
          <cell r="B3103" t="str">
            <v>776445-00E/003007</v>
          </cell>
          <cell r="C3103" t="str">
            <v>776445-00E</v>
          </cell>
          <cell r="D3103" t="str">
            <v>OK</v>
          </cell>
          <cell r="E3103">
            <v>43497.738194444442</v>
          </cell>
        </row>
        <row r="3104">
          <cell r="B3104" t="str">
            <v>774100-00G/003019</v>
          </cell>
          <cell r="C3104" t="str">
            <v>774100-00G</v>
          </cell>
          <cell r="D3104" t="str">
            <v>OK</v>
          </cell>
          <cell r="E3104">
            <v>43500.636805555558</v>
          </cell>
        </row>
        <row r="3105">
          <cell r="B3105" t="str">
            <v>774100-00G/003013</v>
          </cell>
          <cell r="C3105" t="str">
            <v>774100-00G</v>
          </cell>
          <cell r="D3105" t="str">
            <v>OK</v>
          </cell>
          <cell r="E3105">
            <v>43500.547222222223</v>
          </cell>
        </row>
        <row r="3106">
          <cell r="B3106" t="str">
            <v>776445-00E/003024</v>
          </cell>
          <cell r="C3106" t="str">
            <v>776445-00E</v>
          </cell>
          <cell r="D3106" t="str">
            <v>OK</v>
          </cell>
          <cell r="E3106">
            <v>43500.953472222223</v>
          </cell>
        </row>
        <row r="3107">
          <cell r="B3107" t="str">
            <v>776445-00E/003025</v>
          </cell>
          <cell r="C3107" t="str">
            <v>776445-00E</v>
          </cell>
          <cell r="D3107" t="str">
            <v>OK</v>
          </cell>
          <cell r="E3107">
            <v>43501.063888888886</v>
          </cell>
        </row>
        <row r="3108">
          <cell r="B3108" t="str">
            <v>776445-00E/003023</v>
          </cell>
          <cell r="C3108" t="str">
            <v>776445-00E</v>
          </cell>
          <cell r="D3108" t="str">
            <v>OK</v>
          </cell>
          <cell r="E3108">
            <v>43501.002083333333</v>
          </cell>
        </row>
        <row r="3109">
          <cell r="B3109" t="str">
            <v>774100-00G/003021</v>
          </cell>
          <cell r="C3109" t="str">
            <v>774100-00G</v>
          </cell>
          <cell r="D3109" t="str">
            <v>OK</v>
          </cell>
          <cell r="E3109">
            <v>43500.800000000003</v>
          </cell>
        </row>
        <row r="3110">
          <cell r="B3110" t="str">
            <v>776445-00E/003026</v>
          </cell>
          <cell r="C3110" t="str">
            <v>776445-00E</v>
          </cell>
          <cell r="D3110" t="str">
            <v>OK</v>
          </cell>
          <cell r="E3110">
            <v>43501.03125</v>
          </cell>
        </row>
        <row r="3111">
          <cell r="B3111" t="str">
            <v>776445-00E/003026</v>
          </cell>
          <cell r="C3111" t="str">
            <v>776445-00E</v>
          </cell>
          <cell r="D3111" t="str">
            <v>OK</v>
          </cell>
          <cell r="E3111">
            <v>43501.03125</v>
          </cell>
        </row>
        <row r="3112">
          <cell r="B3112" t="str">
            <v>776445-00E/003024</v>
          </cell>
          <cell r="C3112" t="str">
            <v>776445-00E</v>
          </cell>
          <cell r="D3112" t="str">
            <v>OK</v>
          </cell>
          <cell r="E3112">
            <v>43500.953472222223</v>
          </cell>
        </row>
        <row r="3113">
          <cell r="B3113" t="str">
            <v>774100-00G/003018</v>
          </cell>
          <cell r="C3113" t="str">
            <v>774100-00G</v>
          </cell>
          <cell r="D3113" t="str">
            <v>OK</v>
          </cell>
          <cell r="E3113">
            <v>43500.6875</v>
          </cell>
        </row>
        <row r="3114">
          <cell r="B3114" t="str">
            <v>774100-00G/003022</v>
          </cell>
          <cell r="C3114" t="str">
            <v>774100-00G</v>
          </cell>
          <cell r="D3114" t="str">
            <v>OK</v>
          </cell>
          <cell r="E3114">
            <v>43500.822916666664</v>
          </cell>
        </row>
        <row r="3115">
          <cell r="B3115" t="str">
            <v>776445-00E/003029</v>
          </cell>
          <cell r="C3115" t="str">
            <v>776445-00E</v>
          </cell>
          <cell r="D3115" t="str">
            <v>OK</v>
          </cell>
          <cell r="E3115">
            <v>43501.395138888889</v>
          </cell>
        </row>
        <row r="3116">
          <cell r="B3116" t="str">
            <v>776445-00E/003028</v>
          </cell>
          <cell r="C3116" t="str">
            <v>776445-00E</v>
          </cell>
          <cell r="D3116" t="str">
            <v>OK</v>
          </cell>
          <cell r="E3116">
            <v>43501.34097222222</v>
          </cell>
        </row>
        <row r="3117">
          <cell r="B3117" t="str">
            <v>776445-00E/003033</v>
          </cell>
          <cell r="C3117" t="str">
            <v>776445-00E</v>
          </cell>
          <cell r="D3117" t="str">
            <v>OK</v>
          </cell>
          <cell r="E3117">
            <v>43501.560416666667</v>
          </cell>
        </row>
        <row r="3118">
          <cell r="B3118" t="str">
            <v>774100-00G/003014</v>
          </cell>
          <cell r="C3118" t="str">
            <v>774100-00G</v>
          </cell>
          <cell r="D3118" t="str">
            <v>OK</v>
          </cell>
          <cell r="E3118">
            <v>43500.327777777777</v>
          </cell>
        </row>
        <row r="3119">
          <cell r="B3119" t="str">
            <v>774100-00G/003000</v>
          </cell>
          <cell r="C3119" t="str">
            <v>774100-00G</v>
          </cell>
          <cell r="D3119" t="str">
            <v>OK</v>
          </cell>
          <cell r="E3119">
            <v>43497.348611111112</v>
          </cell>
        </row>
        <row r="3120">
          <cell r="B3120" t="str">
            <v>774100-00G/002985</v>
          </cell>
          <cell r="C3120" t="str">
            <v>774100-00G</v>
          </cell>
          <cell r="D3120" t="str">
            <v>OK</v>
          </cell>
          <cell r="E3120">
            <v>43496.318055555559</v>
          </cell>
        </row>
        <row r="3121">
          <cell r="B3121" t="str">
            <v>774100-00G/002998</v>
          </cell>
          <cell r="C3121" t="str">
            <v>774100-00G</v>
          </cell>
          <cell r="D3121" t="str">
            <v>OK</v>
          </cell>
          <cell r="E3121">
            <v>43497.207638888889</v>
          </cell>
        </row>
        <row r="3122">
          <cell r="B3122" t="str">
            <v>774100-00G/002999</v>
          </cell>
          <cell r="C3122" t="str">
            <v>774100-00G</v>
          </cell>
          <cell r="D3122" t="str">
            <v>OK</v>
          </cell>
          <cell r="E3122">
            <v>43497.427777777775</v>
          </cell>
        </row>
        <row r="3123">
          <cell r="B3123" t="str">
            <v>774100-00G/002999</v>
          </cell>
          <cell r="C3123" t="str">
            <v>774100-00G</v>
          </cell>
          <cell r="D3123" t="str">
            <v>OK</v>
          </cell>
          <cell r="E3123">
            <v>43497.427777777775</v>
          </cell>
        </row>
        <row r="3124">
          <cell r="B3124" t="str">
            <v>776445-00E/003035</v>
          </cell>
          <cell r="C3124" t="str">
            <v>776445-00E</v>
          </cell>
          <cell r="D3124" t="str">
            <v>OK</v>
          </cell>
          <cell r="E3124">
            <v>43501.680555555555</v>
          </cell>
        </row>
        <row r="3125">
          <cell r="B3125" t="str">
            <v>776445-00E/003027</v>
          </cell>
          <cell r="C3125" t="str">
            <v>776445-00E</v>
          </cell>
          <cell r="D3125" t="str">
            <v>OK</v>
          </cell>
          <cell r="E3125">
            <v>43501.35</v>
          </cell>
        </row>
        <row r="3126">
          <cell r="B3126" t="str">
            <v>776445-00E/003036</v>
          </cell>
          <cell r="C3126" t="str">
            <v>776445-00E</v>
          </cell>
          <cell r="D3126" t="str">
            <v>OK</v>
          </cell>
          <cell r="E3126">
            <v>43501.750694444447</v>
          </cell>
        </row>
        <row r="3127">
          <cell r="B3127" t="str">
            <v>776445-00E/003042</v>
          </cell>
          <cell r="C3127" t="str">
            <v>776445-00E</v>
          </cell>
          <cell r="D3127" t="str">
            <v>OK</v>
          </cell>
          <cell r="E3127">
            <v>43501.952777777777</v>
          </cell>
        </row>
        <row r="3128">
          <cell r="B3128" t="str">
            <v>776445-00E/003045</v>
          </cell>
          <cell r="C3128" t="str">
            <v>776445-00E</v>
          </cell>
          <cell r="D3128" t="str">
            <v>OK</v>
          </cell>
          <cell r="E3128">
            <v>43502.01666666667</v>
          </cell>
        </row>
        <row r="3129">
          <cell r="B3129" t="str">
            <v>776445-00E/003041</v>
          </cell>
          <cell r="C3129" t="str">
            <v>776445-00E</v>
          </cell>
          <cell r="D3129" t="str">
            <v>OK</v>
          </cell>
          <cell r="E3129">
            <v>43501.845138888886</v>
          </cell>
        </row>
        <row r="3130">
          <cell r="B3130" t="str">
            <v>776445-00E/003048</v>
          </cell>
          <cell r="C3130" t="str">
            <v>776445-00E</v>
          </cell>
          <cell r="D3130" t="str">
            <v>OK</v>
          </cell>
          <cell r="E3130">
            <v>43502.061805555553</v>
          </cell>
        </row>
        <row r="3131">
          <cell r="B3131" t="str">
            <v>776445-00E/003049</v>
          </cell>
          <cell r="C3131" t="str">
            <v>776445-00E</v>
          </cell>
          <cell r="D3131" t="str">
            <v>OK</v>
          </cell>
          <cell r="E3131">
            <v>43502.32708333333</v>
          </cell>
        </row>
        <row r="3132">
          <cell r="B3132" t="str">
            <v>776445-00E/003050</v>
          </cell>
          <cell r="C3132" t="str">
            <v>776445-00E</v>
          </cell>
          <cell r="D3132" t="str">
            <v>OK</v>
          </cell>
          <cell r="E3132">
            <v>43502.32708333333</v>
          </cell>
        </row>
        <row r="3133">
          <cell r="B3133" t="str">
            <v>776445-00E/003050</v>
          </cell>
          <cell r="C3133" t="str">
            <v>776445-00E</v>
          </cell>
          <cell r="D3133" t="str">
            <v>OK</v>
          </cell>
          <cell r="E3133">
            <v>43502.32708333333</v>
          </cell>
        </row>
        <row r="3134">
          <cell r="B3134" t="str">
            <v>776445-00E/003050</v>
          </cell>
          <cell r="C3134" t="str">
            <v>776445-00E</v>
          </cell>
          <cell r="D3134" t="str">
            <v>OK</v>
          </cell>
          <cell r="E3134">
            <v>43502.32708333333</v>
          </cell>
        </row>
        <row r="3135">
          <cell r="B3135" t="str">
            <v>776445-00E/003050</v>
          </cell>
          <cell r="C3135" t="str">
            <v>776445-00E</v>
          </cell>
          <cell r="D3135" t="str">
            <v>OK</v>
          </cell>
          <cell r="E3135">
            <v>43502.32708333333</v>
          </cell>
        </row>
        <row r="3136">
          <cell r="B3136" t="str">
            <v>776445-00E/003037</v>
          </cell>
          <cell r="C3136" t="str">
            <v>776445-00E</v>
          </cell>
          <cell r="D3136" t="str">
            <v>OK</v>
          </cell>
          <cell r="E3136">
            <v>43501.718055555553</v>
          </cell>
        </row>
        <row r="3137">
          <cell r="B3137" t="str">
            <v>776445-00E/003044</v>
          </cell>
          <cell r="C3137" t="str">
            <v>776445-00E</v>
          </cell>
          <cell r="D3137" t="str">
            <v>OK</v>
          </cell>
          <cell r="E3137">
            <v>43502.020833333336</v>
          </cell>
        </row>
        <row r="3138">
          <cell r="B3138" t="str">
            <v>776445-00E/003040</v>
          </cell>
          <cell r="C3138" t="str">
            <v>776445-00E</v>
          </cell>
          <cell r="D3138" t="str">
            <v>OK</v>
          </cell>
          <cell r="E3138">
            <v>43501.843055555553</v>
          </cell>
        </row>
        <row r="3139">
          <cell r="B3139" t="str">
            <v>776445-00E/003039</v>
          </cell>
          <cell r="C3139" t="str">
            <v>776445-00E</v>
          </cell>
          <cell r="D3139" t="str">
            <v>OK</v>
          </cell>
          <cell r="E3139">
            <v>43501.790972222225</v>
          </cell>
        </row>
        <row r="3140">
          <cell r="B3140" t="str">
            <v>776445-00E/003030</v>
          </cell>
          <cell r="C3140" t="str">
            <v>776445-00E</v>
          </cell>
          <cell r="D3140" t="str">
            <v>OK</v>
          </cell>
          <cell r="E3140">
            <v>43501.436111111114</v>
          </cell>
        </row>
        <row r="3141">
          <cell r="B3141" t="str">
            <v>776445-00E/003046</v>
          </cell>
          <cell r="C3141" t="str">
            <v>776445-00E</v>
          </cell>
          <cell r="D3141" t="str">
            <v>OK</v>
          </cell>
          <cell r="E3141">
            <v>43502.061805555553</v>
          </cell>
        </row>
        <row r="3142">
          <cell r="B3142" t="str">
            <v>776445-00E/003038</v>
          </cell>
          <cell r="C3142" t="str">
            <v>776445-00E</v>
          </cell>
          <cell r="D3142" t="str">
            <v>OK</v>
          </cell>
          <cell r="E3142">
            <v>43501.780555555553</v>
          </cell>
        </row>
        <row r="3143">
          <cell r="B3143" t="str">
            <v>776445-00E/003038</v>
          </cell>
          <cell r="C3143" t="str">
            <v>776445-00E</v>
          </cell>
          <cell r="D3143" t="str">
            <v>OK</v>
          </cell>
          <cell r="E3143">
            <v>43501.780555555553</v>
          </cell>
        </row>
        <row r="3144">
          <cell r="B3144" t="str">
            <v>776445-00E/003038</v>
          </cell>
          <cell r="C3144" t="str">
            <v>776445-00E</v>
          </cell>
          <cell r="D3144" t="str">
            <v>OK</v>
          </cell>
          <cell r="E3144">
            <v>43501.780555555553</v>
          </cell>
        </row>
        <row r="3145">
          <cell r="B3145" t="str">
            <v>776445-00E/003047</v>
          </cell>
          <cell r="C3145" t="str">
            <v>776445-00E</v>
          </cell>
          <cell r="D3145" t="str">
            <v>OK</v>
          </cell>
          <cell r="E3145">
            <v>43502.402777777781</v>
          </cell>
        </row>
        <row r="3146">
          <cell r="B3146" t="str">
            <v>776445-00E/003043</v>
          </cell>
          <cell r="C3146" t="str">
            <v>776445-00E</v>
          </cell>
          <cell r="D3146" t="str">
            <v>OK</v>
          </cell>
          <cell r="E3146">
            <v>43501.953472222223</v>
          </cell>
        </row>
        <row r="3147">
          <cell r="B3147" t="str">
            <v>776445-00E/003043</v>
          </cell>
          <cell r="C3147" t="str">
            <v>776445-00E</v>
          </cell>
          <cell r="D3147" t="str">
            <v>OK</v>
          </cell>
          <cell r="E3147">
            <v>43501.953472222223</v>
          </cell>
        </row>
        <row r="3148">
          <cell r="B3148" t="str">
            <v>776445-00E/003006</v>
          </cell>
          <cell r="C3148" t="str">
            <v>776445-00E</v>
          </cell>
          <cell r="D3148" t="str">
            <v>OK</v>
          </cell>
          <cell r="E3148">
            <v>43500.006944444445</v>
          </cell>
        </row>
        <row r="3149">
          <cell r="B3149" t="str">
            <v>776445-00E/003010</v>
          </cell>
          <cell r="C3149" t="str">
            <v>776445-00E</v>
          </cell>
          <cell r="D3149" t="str">
            <v>OK</v>
          </cell>
          <cell r="E3149">
            <v>43499.963888888888</v>
          </cell>
        </row>
        <row r="3150">
          <cell r="B3150" t="str">
            <v>776445-00E/003061</v>
          </cell>
          <cell r="C3150" t="str">
            <v>776445-00E</v>
          </cell>
          <cell r="D3150" t="str">
            <v>OK</v>
          </cell>
          <cell r="E3150">
            <v>43502.953472222223</v>
          </cell>
        </row>
        <row r="3151">
          <cell r="B3151" t="str">
            <v>776445-00E/003054</v>
          </cell>
          <cell r="C3151" t="str">
            <v>776445-00E</v>
          </cell>
          <cell r="D3151" t="str">
            <v>OK</v>
          </cell>
          <cell r="E3151">
            <v>43502.636111111111</v>
          </cell>
        </row>
        <row r="3152">
          <cell r="B3152" t="str">
            <v>776445-00E/003060</v>
          </cell>
          <cell r="C3152" t="str">
            <v>776445-00E</v>
          </cell>
          <cell r="D3152" t="str">
            <v>OK</v>
          </cell>
          <cell r="E3152">
            <v>43503.015277777777</v>
          </cell>
        </row>
        <row r="3153">
          <cell r="B3153" t="str">
            <v>776445-00E/003053</v>
          </cell>
          <cell r="C3153" t="str">
            <v>776445-00E</v>
          </cell>
          <cell r="D3153" t="str">
            <v>OK</v>
          </cell>
          <cell r="E3153">
            <v>43502.805555555555</v>
          </cell>
        </row>
        <row r="3154">
          <cell r="B3154" t="str">
            <v>776445-00E/003057</v>
          </cell>
          <cell r="C3154" t="str">
            <v>776445-00E</v>
          </cell>
          <cell r="D3154" t="str">
            <v>OK</v>
          </cell>
          <cell r="E3154">
            <v>43502.872916666667</v>
          </cell>
        </row>
        <row r="3155">
          <cell r="B3155" t="str">
            <v>776445-00E/003056</v>
          </cell>
          <cell r="C3155" t="str">
            <v>776445-00E</v>
          </cell>
          <cell r="D3155" t="str">
            <v>OK</v>
          </cell>
          <cell r="E3155">
            <v>43502.960416666669</v>
          </cell>
        </row>
        <row r="3156">
          <cell r="B3156" t="str">
            <v>776445-00E/003009</v>
          </cell>
          <cell r="C3156" t="str">
            <v>776445-00E</v>
          </cell>
          <cell r="D3156" t="str">
            <v>OK</v>
          </cell>
          <cell r="E3156">
            <v>43499.955555555556</v>
          </cell>
        </row>
        <row r="3157">
          <cell r="B3157" t="str">
            <v>776445-00E/003051</v>
          </cell>
          <cell r="C3157" t="str">
            <v>776445-00E</v>
          </cell>
          <cell r="D3157" t="str">
            <v>OK</v>
          </cell>
          <cell r="E3157">
            <v>43502.397916666669</v>
          </cell>
        </row>
        <row r="3158">
          <cell r="B3158" t="str">
            <v>776445-00E/003062</v>
          </cell>
          <cell r="C3158" t="str">
            <v>776445-00E</v>
          </cell>
          <cell r="D3158" t="str">
            <v>OK</v>
          </cell>
          <cell r="E3158">
            <v>43503.054166666669</v>
          </cell>
        </row>
        <row r="3159">
          <cell r="B3159" t="str">
            <v>776445-00E/003064</v>
          </cell>
          <cell r="C3159" t="str">
            <v>776445-00E</v>
          </cell>
          <cell r="D3159" t="str">
            <v>OK</v>
          </cell>
          <cell r="E3159">
            <v>43503.135416666664</v>
          </cell>
        </row>
        <row r="3160">
          <cell r="B3160" t="str">
            <v>776445-00E/003052</v>
          </cell>
          <cell r="C3160" t="str">
            <v>776445-00E</v>
          </cell>
          <cell r="D3160" t="str">
            <v>OK</v>
          </cell>
          <cell r="E3160">
            <v>43502.524305555555</v>
          </cell>
        </row>
        <row r="3161">
          <cell r="B3161" t="str">
            <v>776445-00E/003012</v>
          </cell>
          <cell r="C3161" t="str">
            <v>776445-00E</v>
          </cell>
          <cell r="D3161" t="str">
            <v>OK</v>
          </cell>
          <cell r="E3161">
            <v>43500.065972222219</v>
          </cell>
        </row>
        <row r="3162">
          <cell r="B3162" t="str">
            <v>776445-00E/003011</v>
          </cell>
          <cell r="C3162" t="str">
            <v>776445-00E</v>
          </cell>
          <cell r="D3162" t="str">
            <v>OK</v>
          </cell>
          <cell r="E3162">
            <v>43500.063194444447</v>
          </cell>
        </row>
        <row r="3163">
          <cell r="B3163" t="str">
            <v>776445-00E/003066</v>
          </cell>
          <cell r="C3163" t="str">
            <v>776445-00E</v>
          </cell>
          <cell r="D3163" t="str">
            <v>OK</v>
          </cell>
          <cell r="E3163">
            <v>43503.364583333336</v>
          </cell>
        </row>
        <row r="3164">
          <cell r="B3164" t="str">
            <v>774100-00G/002990</v>
          </cell>
          <cell r="C3164" t="str">
            <v>774100-00G</v>
          </cell>
          <cell r="D3164" t="str">
            <v>OK</v>
          </cell>
          <cell r="E3164">
            <v>43500.367361111108</v>
          </cell>
        </row>
        <row r="3165">
          <cell r="B3165" t="str">
            <v>774100-00G/003020</v>
          </cell>
          <cell r="C3165" t="str">
            <v>774100-00G</v>
          </cell>
          <cell r="D3165" t="str">
            <v>OK</v>
          </cell>
          <cell r="E3165">
            <v>43500.70208333333</v>
          </cell>
        </row>
        <row r="3166">
          <cell r="B3166" t="str">
            <v>776445-00E/003067</v>
          </cell>
          <cell r="C3166" t="str">
            <v>776445-00E</v>
          </cell>
          <cell r="D3166" t="str">
            <v>OK</v>
          </cell>
          <cell r="E3166">
            <v>43503.355555555558</v>
          </cell>
        </row>
        <row r="3167">
          <cell r="B3167" t="str">
            <v>776445-00E/003063</v>
          </cell>
          <cell r="C3167" t="str">
            <v>776445-00E</v>
          </cell>
          <cell r="D3167" t="str">
            <v>OK</v>
          </cell>
          <cell r="E3167">
            <v>43503.076388888891</v>
          </cell>
        </row>
        <row r="3168">
          <cell r="B3168" t="str">
            <v>776445-00E/003031</v>
          </cell>
          <cell r="C3168" t="str">
            <v>776445-00E</v>
          </cell>
          <cell r="D3168" t="str">
            <v>OK</v>
          </cell>
          <cell r="E3168">
            <v>43501.510416666664</v>
          </cell>
        </row>
        <row r="3169">
          <cell r="B3169" t="str">
            <v>776445-00E/003058</v>
          </cell>
          <cell r="C3169" t="str">
            <v>776445-00E</v>
          </cell>
          <cell r="D3169" t="str">
            <v>OK</v>
          </cell>
          <cell r="E3169">
            <v>43502.79791666667</v>
          </cell>
        </row>
        <row r="3170">
          <cell r="B3170" t="str">
            <v>776445-00E/003055</v>
          </cell>
          <cell r="C3170" t="str">
            <v>776445-00E</v>
          </cell>
          <cell r="D3170" t="str">
            <v>OK</v>
          </cell>
          <cell r="E3170">
            <v>43502.722222222219</v>
          </cell>
        </row>
        <row r="3171">
          <cell r="B3171" t="str">
            <v>776445-00E/003059</v>
          </cell>
          <cell r="C3171" t="str">
            <v>776445-00E</v>
          </cell>
          <cell r="D3171" t="str">
            <v>OK</v>
          </cell>
          <cell r="E3171">
            <v>43503.020833333336</v>
          </cell>
        </row>
        <row r="3172">
          <cell r="B3172" t="str">
            <v>776445-00E/003070</v>
          </cell>
          <cell r="C3172" t="str">
            <v>776445-00E</v>
          </cell>
          <cell r="D3172" t="str">
            <v>OK</v>
          </cell>
          <cell r="E3172">
            <v>43503.533333333333</v>
          </cell>
        </row>
        <row r="3173">
          <cell r="B3173" t="str">
            <v>776445-00E/003065</v>
          </cell>
          <cell r="C3173" t="str">
            <v>776445-00E</v>
          </cell>
          <cell r="D3173" t="str">
            <v>OK</v>
          </cell>
          <cell r="E3173">
            <v>43503.488888888889</v>
          </cell>
        </row>
        <row r="3174">
          <cell r="B3174" t="str">
            <v>776445-00E/003082</v>
          </cell>
          <cell r="C3174" t="str">
            <v>776445-00E</v>
          </cell>
          <cell r="D3174" t="str">
            <v>OK</v>
          </cell>
          <cell r="E3174">
            <v>43504.068749999999</v>
          </cell>
        </row>
        <row r="3175">
          <cell r="B3175" t="str">
            <v>776445-00E/003082</v>
          </cell>
          <cell r="C3175" t="str">
            <v>776445-00E</v>
          </cell>
          <cell r="D3175" t="str">
            <v>OK</v>
          </cell>
          <cell r="E3175">
            <v>43504.068749999999</v>
          </cell>
        </row>
        <row r="3176">
          <cell r="B3176" t="str">
            <v>776445-00E/003075</v>
          </cell>
          <cell r="C3176" t="str">
            <v>776445-00E</v>
          </cell>
          <cell r="D3176" t="str">
            <v>OK</v>
          </cell>
          <cell r="E3176">
            <v>43504.017361111109</v>
          </cell>
        </row>
        <row r="3177">
          <cell r="B3177" t="str">
            <v>776445-00E/003075</v>
          </cell>
          <cell r="C3177" t="str">
            <v>776445-00E</v>
          </cell>
          <cell r="D3177" t="str">
            <v>OK</v>
          </cell>
          <cell r="E3177">
            <v>43504.017361111109</v>
          </cell>
        </row>
        <row r="3178">
          <cell r="B3178" t="str">
            <v>776445-00E/003081</v>
          </cell>
          <cell r="C3178" t="str">
            <v>776445-00E</v>
          </cell>
          <cell r="D3178" t="str">
            <v>OK</v>
          </cell>
          <cell r="E3178">
            <v>43504.048611111109</v>
          </cell>
        </row>
        <row r="3179">
          <cell r="B3179" t="str">
            <v>776445-00E/003072</v>
          </cell>
          <cell r="C3179" t="str">
            <v>776445-00E</v>
          </cell>
          <cell r="D3179" t="str">
            <v>OK</v>
          </cell>
          <cell r="E3179">
            <v>43503.675000000003</v>
          </cell>
        </row>
        <row r="3180">
          <cell r="B3180" t="str">
            <v>776445-00E/003074</v>
          </cell>
          <cell r="C3180" t="str">
            <v>776445-00E</v>
          </cell>
          <cell r="D3180" t="str">
            <v>OK</v>
          </cell>
          <cell r="E3180">
            <v>43503.754861111112</v>
          </cell>
        </row>
        <row r="3181">
          <cell r="B3181" t="str">
            <v>776445-00E/003076</v>
          </cell>
          <cell r="C3181" t="str">
            <v>776445-00E</v>
          </cell>
          <cell r="D3181" t="str">
            <v>OK</v>
          </cell>
          <cell r="E3181">
            <v>43503.765277777777</v>
          </cell>
        </row>
        <row r="3182">
          <cell r="B3182" t="str">
            <v>776445-00E/003078</v>
          </cell>
          <cell r="C3182" t="str">
            <v>776445-00E</v>
          </cell>
          <cell r="D3182" t="str">
            <v>OK</v>
          </cell>
          <cell r="E3182">
            <v>43504.022916666669</v>
          </cell>
        </row>
        <row r="3183">
          <cell r="B3183" t="str">
            <v>776445-00E/003080</v>
          </cell>
          <cell r="C3183" t="str">
            <v>776445-00E</v>
          </cell>
          <cell r="D3183" t="str">
            <v>OK</v>
          </cell>
          <cell r="E3183">
            <v>43503.958333333336</v>
          </cell>
        </row>
        <row r="3184">
          <cell r="B3184" t="str">
            <v>776445-00E/003079</v>
          </cell>
          <cell r="C3184" t="str">
            <v>776445-00E</v>
          </cell>
          <cell r="D3184" t="str">
            <v>OK</v>
          </cell>
          <cell r="E3184">
            <v>43503.955555555556</v>
          </cell>
        </row>
        <row r="3185">
          <cell r="B3185" t="str">
            <v>776445-00E/003073</v>
          </cell>
          <cell r="C3185" t="str">
            <v>776445-00E</v>
          </cell>
          <cell r="D3185" t="str">
            <v>OK</v>
          </cell>
          <cell r="E3185">
            <v>43503.71597222222</v>
          </cell>
        </row>
        <row r="3186">
          <cell r="B3186" t="str">
            <v>776445-00E/003083</v>
          </cell>
          <cell r="C3186" t="str">
            <v>776445-00E</v>
          </cell>
          <cell r="D3186" t="str">
            <v>OK</v>
          </cell>
          <cell r="E3186">
            <v>43504.083333333336</v>
          </cell>
        </row>
        <row r="3187">
          <cell r="B3187" t="str">
            <v>776445-00E/003083</v>
          </cell>
          <cell r="C3187" t="str">
            <v>776445-00E</v>
          </cell>
          <cell r="D3187" t="str">
            <v>OK</v>
          </cell>
          <cell r="E3187">
            <v>43504.083333333336</v>
          </cell>
        </row>
        <row r="3188">
          <cell r="B3188" t="str">
            <v>776445-00E/003068</v>
          </cell>
          <cell r="C3188" t="str">
            <v>776445-00E</v>
          </cell>
          <cell r="D3188" t="str">
            <v>OK</v>
          </cell>
          <cell r="E3188">
            <v>43503.42083333333</v>
          </cell>
        </row>
        <row r="3189">
          <cell r="B3189" t="str">
            <v>776445-00E/003069</v>
          </cell>
          <cell r="C3189" t="str">
            <v>776445-00E</v>
          </cell>
          <cell r="D3189" t="str">
            <v>OK</v>
          </cell>
          <cell r="E3189">
            <v>43503.402777777781</v>
          </cell>
        </row>
        <row r="3190">
          <cell r="B3190" t="str">
            <v>776445-00E/003087</v>
          </cell>
          <cell r="C3190" t="str">
            <v>776445-00E</v>
          </cell>
          <cell r="D3190" t="str">
            <v>OK</v>
          </cell>
          <cell r="E3190">
            <v>43504.392361111109</v>
          </cell>
        </row>
        <row r="3191">
          <cell r="B3191" t="str">
            <v>776445-00E/003086</v>
          </cell>
          <cell r="C3191" t="str">
            <v>776445-00E</v>
          </cell>
          <cell r="D3191" t="str">
            <v>OK</v>
          </cell>
          <cell r="E3191">
            <v>43504.337500000001</v>
          </cell>
        </row>
        <row r="3192">
          <cell r="B3192" t="str">
            <v>776445-00E/003089</v>
          </cell>
          <cell r="C3192" t="str">
            <v>776445-00E</v>
          </cell>
          <cell r="D3192" t="str">
            <v>OK</v>
          </cell>
          <cell r="E3192">
            <v>43504.504166666666</v>
          </cell>
        </row>
        <row r="3193">
          <cell r="B3193" t="str">
            <v>776445-00E/003085</v>
          </cell>
          <cell r="C3193" t="str">
            <v>776445-00E</v>
          </cell>
          <cell r="D3193" t="str">
            <v>OK</v>
          </cell>
          <cell r="E3193">
            <v>43504.34097222222</v>
          </cell>
        </row>
        <row r="3194">
          <cell r="B3194" t="str">
            <v>776445-00E/003095</v>
          </cell>
          <cell r="C3194" t="str">
            <v>776445-00E</v>
          </cell>
          <cell r="D3194" t="str">
            <v>OK</v>
          </cell>
          <cell r="E3194">
            <v>43507.069444444445</v>
          </cell>
        </row>
        <row r="3195">
          <cell r="B3195" t="str">
            <v>776445-00E/003088</v>
          </cell>
          <cell r="C3195" t="str">
            <v>776445-00E</v>
          </cell>
          <cell r="D3195" t="str">
            <v>OK</v>
          </cell>
          <cell r="E3195">
            <v>43504.410416666666</v>
          </cell>
        </row>
        <row r="3196">
          <cell r="B3196" t="str">
            <v>776445-00E/003084</v>
          </cell>
          <cell r="C3196" t="str">
            <v>776445-00E</v>
          </cell>
          <cell r="D3196" t="str">
            <v>OK</v>
          </cell>
          <cell r="E3196">
            <v>43504.669444444444</v>
          </cell>
        </row>
        <row r="3197">
          <cell r="B3197" t="str">
            <v>776445-00E/003092</v>
          </cell>
          <cell r="C3197" t="str">
            <v>776445-00E</v>
          </cell>
          <cell r="D3197" t="str">
            <v>OK</v>
          </cell>
          <cell r="E3197">
            <v>43504.838888888888</v>
          </cell>
        </row>
        <row r="3198">
          <cell r="B3198" t="str">
            <v>776445-00E/003101</v>
          </cell>
          <cell r="C3198" t="str">
            <v>776445-00E</v>
          </cell>
          <cell r="D3198" t="str">
            <v>OK</v>
          </cell>
          <cell r="E3198">
            <v>43507.695833333331</v>
          </cell>
        </row>
        <row r="3199">
          <cell r="B3199" t="str">
            <v>776445-00E/003101</v>
          </cell>
          <cell r="C3199" t="str">
            <v>776445-00E</v>
          </cell>
          <cell r="D3199" t="str">
            <v>OK</v>
          </cell>
          <cell r="E3199">
            <v>43507.695833333331</v>
          </cell>
        </row>
        <row r="3200">
          <cell r="B3200" t="str">
            <v>776445-00E/003090</v>
          </cell>
          <cell r="C3200" t="str">
            <v>776445-00E</v>
          </cell>
          <cell r="D3200" t="str">
            <v>OK</v>
          </cell>
          <cell r="E3200">
            <v>43504.725694444445</v>
          </cell>
        </row>
        <row r="3201">
          <cell r="B3201" t="str">
            <v>776445-00E/003091</v>
          </cell>
          <cell r="C3201" t="str">
            <v>776445-00E</v>
          </cell>
          <cell r="D3201" t="str">
            <v>OK</v>
          </cell>
          <cell r="E3201">
            <v>43504.79583333333</v>
          </cell>
        </row>
        <row r="3202">
          <cell r="B3202" t="str">
            <v>776445-00E/003102</v>
          </cell>
          <cell r="C3202" t="str">
            <v>776445-00E</v>
          </cell>
          <cell r="D3202" t="str">
            <v>OK</v>
          </cell>
          <cell r="E3202">
            <v>43507.966666666667</v>
          </cell>
        </row>
        <row r="3203">
          <cell r="B3203" t="str">
            <v>776445-00E/003099</v>
          </cell>
          <cell r="C3203" t="str">
            <v>776445-00E</v>
          </cell>
          <cell r="D3203" t="str">
            <v>OK</v>
          </cell>
          <cell r="E3203">
            <v>43507.631249999999</v>
          </cell>
        </row>
        <row r="3204">
          <cell r="B3204" t="str">
            <v>776445-00E/003096</v>
          </cell>
          <cell r="C3204" t="str">
            <v>776445-00E</v>
          </cell>
          <cell r="D3204" t="str">
            <v>OK</v>
          </cell>
          <cell r="E3204">
            <v>43507.438888888886</v>
          </cell>
        </row>
        <row r="3205">
          <cell r="B3205" t="str">
            <v>776445-00E/003093</v>
          </cell>
          <cell r="C3205" t="str">
            <v>776445-00E</v>
          </cell>
          <cell r="D3205" t="str">
            <v>OK</v>
          </cell>
          <cell r="E3205">
            <v>43507.443749999999</v>
          </cell>
        </row>
        <row r="3206">
          <cell r="B3206" t="str">
            <v>776445-00E/003098</v>
          </cell>
          <cell r="C3206" t="str">
            <v>776445-00E</v>
          </cell>
          <cell r="D3206" t="str">
            <v>OK</v>
          </cell>
          <cell r="E3206">
            <v>43507.62777777778</v>
          </cell>
        </row>
        <row r="3207">
          <cell r="B3207" t="str">
            <v>776445-00E/003100</v>
          </cell>
          <cell r="C3207" t="str">
            <v>776445-00E</v>
          </cell>
          <cell r="D3207" t="str">
            <v>OK</v>
          </cell>
          <cell r="E3207">
            <v>43507.709027777775</v>
          </cell>
        </row>
        <row r="3208">
          <cell r="B3208" t="str">
            <v>776445-00E/003094</v>
          </cell>
          <cell r="C3208" t="str">
            <v>776445-00E</v>
          </cell>
          <cell r="D3208" t="str">
            <v>OK</v>
          </cell>
          <cell r="E3208">
            <v>43507.359722222223</v>
          </cell>
        </row>
        <row r="3209">
          <cell r="B3209" t="str">
            <v>774100-00G/003105</v>
          </cell>
          <cell r="C3209" t="str">
            <v>774100-00G</v>
          </cell>
          <cell r="D3209" t="str">
            <v>OK</v>
          </cell>
          <cell r="E3209">
            <v>43508.03402777778</v>
          </cell>
        </row>
        <row r="3210">
          <cell r="B3210" t="str">
            <v>774100-00G/003104</v>
          </cell>
          <cell r="C3210" t="str">
            <v>774100-00G</v>
          </cell>
          <cell r="D3210" t="str">
            <v>OK</v>
          </cell>
          <cell r="E3210">
            <v>43508.112500000003</v>
          </cell>
        </row>
        <row r="3211">
          <cell r="B3211" t="str">
            <v>776445-00E/003097</v>
          </cell>
          <cell r="C3211" t="str">
            <v>776445-00E</v>
          </cell>
          <cell r="D3211" t="str">
            <v>OK</v>
          </cell>
          <cell r="E3211">
            <v>43507.536805555559</v>
          </cell>
        </row>
        <row r="3212">
          <cell r="B3212" t="str">
            <v>774100-00G/003107</v>
          </cell>
          <cell r="C3212" t="str">
            <v>774100-00G</v>
          </cell>
          <cell r="D3212" t="str">
            <v>OK</v>
          </cell>
          <cell r="E3212">
            <v>43508.155555555553</v>
          </cell>
        </row>
        <row r="3213">
          <cell r="B3213" t="str">
            <v>776445-00E/003112</v>
          </cell>
          <cell r="C3213" t="str">
            <v>776445-00E</v>
          </cell>
          <cell r="D3213" t="str">
            <v>OK</v>
          </cell>
          <cell r="E3213">
            <v>43508.493055555555</v>
          </cell>
        </row>
        <row r="3214">
          <cell r="B3214" t="str">
            <v>774100-00G/003108</v>
          </cell>
          <cell r="C3214" t="str">
            <v>774100-00G</v>
          </cell>
          <cell r="D3214" t="str">
            <v>OK</v>
          </cell>
          <cell r="E3214">
            <v>43508.335416666669</v>
          </cell>
        </row>
        <row r="3215">
          <cell r="B3215" t="str">
            <v>774100-00G/003106</v>
          </cell>
          <cell r="C3215" t="str">
            <v>774100-00G</v>
          </cell>
          <cell r="D3215" t="str">
            <v>OK</v>
          </cell>
          <cell r="E3215">
            <v>43508.390972222223</v>
          </cell>
        </row>
        <row r="3216">
          <cell r="B3216" t="str">
            <v>776445-00E/003110</v>
          </cell>
          <cell r="C3216" t="str">
            <v>776445-00E</v>
          </cell>
          <cell r="D3216" t="str">
            <v>OK</v>
          </cell>
          <cell r="E3216">
            <v>43508.502083333333</v>
          </cell>
        </row>
        <row r="3217">
          <cell r="B3217" t="str">
            <v>776445-00E/003120</v>
          </cell>
          <cell r="C3217" t="str">
            <v>776445-00E</v>
          </cell>
          <cell r="D3217" t="str">
            <v>OK</v>
          </cell>
          <cell r="E3217">
            <v>43509.488888888889</v>
          </cell>
        </row>
        <row r="3218">
          <cell r="B3218" t="str">
            <v>776445-00E/003119</v>
          </cell>
          <cell r="C3218" t="str">
            <v>776445-00E</v>
          </cell>
          <cell r="D3218" t="str">
            <v>OK</v>
          </cell>
          <cell r="E3218">
            <v>43509.48541666667</v>
          </cell>
        </row>
        <row r="3219">
          <cell r="B3219" t="str">
            <v>776445-00E/003125</v>
          </cell>
          <cell r="C3219" t="str">
            <v>776445-00E</v>
          </cell>
          <cell r="D3219" t="str">
            <v>OK</v>
          </cell>
          <cell r="E3219">
            <v>43509.679166666669</v>
          </cell>
        </row>
        <row r="3220">
          <cell r="B3220" t="str">
            <v>776445-00E/003123</v>
          </cell>
          <cell r="C3220" t="str">
            <v>776445-00E</v>
          </cell>
          <cell r="D3220" t="str">
            <v>OK</v>
          </cell>
          <cell r="E3220">
            <v>43509.624305555553</v>
          </cell>
        </row>
        <row r="3221">
          <cell r="B3221" t="str">
            <v>776445-00E/003118</v>
          </cell>
          <cell r="C3221" t="str">
            <v>776445-00E</v>
          </cell>
          <cell r="D3221" t="str">
            <v>OK</v>
          </cell>
          <cell r="E3221">
            <v>43509.622916666667</v>
          </cell>
        </row>
        <row r="3222">
          <cell r="B3222" t="str">
            <v>776445-00E/003124</v>
          </cell>
          <cell r="C3222" t="str">
            <v>776445-00E</v>
          </cell>
          <cell r="D3222" t="str">
            <v>OK</v>
          </cell>
          <cell r="E3222">
            <v>43509.631249999999</v>
          </cell>
        </row>
        <row r="3223">
          <cell r="B3223" t="str">
            <v>776445-00E/003121</v>
          </cell>
          <cell r="C3223" t="str">
            <v>776445-00E</v>
          </cell>
          <cell r="D3223" t="str">
            <v>OK</v>
          </cell>
          <cell r="E3223">
            <v>43509.532638888886</v>
          </cell>
        </row>
        <row r="3224">
          <cell r="B3224" t="str">
            <v>776445-00E/003129</v>
          </cell>
          <cell r="C3224" t="str">
            <v>776445-00E</v>
          </cell>
          <cell r="D3224" t="str">
            <v>OK</v>
          </cell>
          <cell r="E3224">
            <v>43509.977777777778</v>
          </cell>
        </row>
        <row r="3225">
          <cell r="B3225" t="str">
            <v>776445-00E/003103</v>
          </cell>
          <cell r="C3225" t="str">
            <v>776445-00E</v>
          </cell>
          <cell r="D3225" t="str">
            <v>OK</v>
          </cell>
          <cell r="E3225">
            <v>43509.852777777778</v>
          </cell>
        </row>
        <row r="3226">
          <cell r="B3226" t="str">
            <v>776445-00E/003126</v>
          </cell>
          <cell r="C3226" t="str">
            <v>776445-00E</v>
          </cell>
          <cell r="D3226" t="str">
            <v>OK</v>
          </cell>
          <cell r="E3226">
            <v>43509.695833333331</v>
          </cell>
        </row>
        <row r="3227">
          <cell r="B3227" t="str">
            <v>776445-00E/003126</v>
          </cell>
          <cell r="C3227" t="str">
            <v>776445-00E</v>
          </cell>
          <cell r="D3227" t="str">
            <v>OK</v>
          </cell>
          <cell r="E3227">
            <v>43509.695833333331</v>
          </cell>
        </row>
        <row r="3228">
          <cell r="B3228" t="str">
            <v>776445-00E/003126</v>
          </cell>
          <cell r="C3228" t="str">
            <v>776445-00E</v>
          </cell>
          <cell r="D3228" t="str">
            <v>OK</v>
          </cell>
          <cell r="E3228">
            <v>43509.695833333331</v>
          </cell>
        </row>
        <row r="3229">
          <cell r="B3229" t="str">
            <v>776445-00E/003126</v>
          </cell>
          <cell r="C3229" t="str">
            <v>776445-00E</v>
          </cell>
          <cell r="D3229" t="str">
            <v>OK</v>
          </cell>
          <cell r="E3229">
            <v>43509.695833333331</v>
          </cell>
        </row>
        <row r="3230">
          <cell r="B3230" t="str">
            <v>776445-00E/003126</v>
          </cell>
          <cell r="C3230" t="str">
            <v>776445-00E</v>
          </cell>
          <cell r="D3230" t="str">
            <v>OK</v>
          </cell>
          <cell r="E3230">
            <v>43509.695833333331</v>
          </cell>
        </row>
        <row r="3231">
          <cell r="B3231" t="str">
            <v>776445-00E/003111</v>
          </cell>
          <cell r="C3231" t="str">
            <v>776445-00E</v>
          </cell>
          <cell r="D3231" t="str">
            <v>OK</v>
          </cell>
          <cell r="E3231">
            <v>43509.836805555555</v>
          </cell>
        </row>
        <row r="3232">
          <cell r="B3232" t="str">
            <v>776445-00E/003130</v>
          </cell>
          <cell r="C3232" t="str">
            <v>776445-00E</v>
          </cell>
          <cell r="D3232" t="str">
            <v>OK</v>
          </cell>
          <cell r="E3232">
            <v>43510.070138888892</v>
          </cell>
        </row>
        <row r="3233">
          <cell r="B3233" t="str">
            <v>776445-00E/003132</v>
          </cell>
          <cell r="C3233" t="str">
            <v>776445-00E</v>
          </cell>
          <cell r="D3233" t="str">
            <v>OK</v>
          </cell>
          <cell r="E3233">
            <v>43510.171527777777</v>
          </cell>
        </row>
        <row r="3234">
          <cell r="B3234" t="str">
            <v>776445-00E/003116</v>
          </cell>
          <cell r="C3234" t="str">
            <v>776445-00E</v>
          </cell>
          <cell r="D3234" t="str">
            <v>OK</v>
          </cell>
          <cell r="E3234">
            <v>43509.750694444447</v>
          </cell>
        </row>
        <row r="3235">
          <cell r="B3235" t="str">
            <v>776445-00E/003115</v>
          </cell>
          <cell r="C3235" t="str">
            <v>776445-00E</v>
          </cell>
          <cell r="D3235" t="str">
            <v>OK</v>
          </cell>
          <cell r="E3235">
            <v>43509.71875</v>
          </cell>
        </row>
        <row r="3236">
          <cell r="B3236" t="str">
            <v>776445-00E/003117</v>
          </cell>
          <cell r="C3236" t="str">
            <v>776445-00E</v>
          </cell>
          <cell r="D3236" t="str">
            <v>OK</v>
          </cell>
          <cell r="E3236">
            <v>43509.6875</v>
          </cell>
        </row>
        <row r="3237">
          <cell r="B3237" t="str">
            <v>776445-00E/003114</v>
          </cell>
          <cell r="C3237" t="str">
            <v>776445-00E</v>
          </cell>
          <cell r="D3237" t="str">
            <v>OK</v>
          </cell>
          <cell r="E3237">
            <v>43509.738194444442</v>
          </cell>
        </row>
        <row r="3238">
          <cell r="B3238" t="str">
            <v>776445-00E/003113</v>
          </cell>
          <cell r="C3238" t="str">
            <v>776445-00E</v>
          </cell>
          <cell r="D3238" t="str">
            <v>OK</v>
          </cell>
          <cell r="E3238">
            <v>43509.79791666667</v>
          </cell>
        </row>
        <row r="3239">
          <cell r="B3239" t="str">
            <v>776445-00E/003128</v>
          </cell>
          <cell r="C3239" t="str">
            <v>776445-00E</v>
          </cell>
          <cell r="D3239" t="str">
            <v>OK</v>
          </cell>
          <cell r="E3239">
            <v>43510.081944444442</v>
          </cell>
        </row>
        <row r="3240">
          <cell r="B3240" t="str">
            <v>776445-00E/003134</v>
          </cell>
          <cell r="C3240" t="str">
            <v>776445-00E</v>
          </cell>
          <cell r="D3240" t="str">
            <v>OK</v>
          </cell>
          <cell r="E3240">
            <v>43510.336805555555</v>
          </cell>
        </row>
        <row r="3241">
          <cell r="B3241" t="str">
            <v>776445-00E/003137</v>
          </cell>
          <cell r="C3241" t="str">
            <v>776445-00E</v>
          </cell>
          <cell r="D3241" t="str">
            <v>OK</v>
          </cell>
          <cell r="E3241">
            <v>43510.438888888886</v>
          </cell>
        </row>
        <row r="3242">
          <cell r="B3242" t="str">
            <v>776445-00E/003142</v>
          </cell>
          <cell r="C3242" t="str">
            <v>776445-00E</v>
          </cell>
          <cell r="D3242" t="str">
            <v>OK</v>
          </cell>
          <cell r="E3242">
            <v>43510.740277777775</v>
          </cell>
        </row>
        <row r="3243">
          <cell r="B3243" t="str">
            <v>776445-00E/003135</v>
          </cell>
          <cell r="C3243" t="str">
            <v>776445-00E</v>
          </cell>
          <cell r="D3243" t="str">
            <v>OK</v>
          </cell>
          <cell r="E3243">
            <v>43510.348611111112</v>
          </cell>
        </row>
        <row r="3244">
          <cell r="B3244" t="str">
            <v>776445-00E/003148</v>
          </cell>
          <cell r="C3244" t="str">
            <v>776445-00E</v>
          </cell>
          <cell r="D3244" t="str">
            <v>OK</v>
          </cell>
          <cell r="E3244">
            <v>43511.073611111111</v>
          </cell>
        </row>
        <row r="3245">
          <cell r="B3245" t="str">
            <v>776445-00E/003136</v>
          </cell>
          <cell r="C3245" t="str">
            <v>776445-00E</v>
          </cell>
          <cell r="D3245" t="str">
            <v>OK</v>
          </cell>
          <cell r="E3245">
            <v>43510.433333333334</v>
          </cell>
        </row>
        <row r="3246">
          <cell r="B3246" t="str">
            <v>776445-00E/003140</v>
          </cell>
          <cell r="C3246" t="str">
            <v>776445-00E</v>
          </cell>
          <cell r="D3246" t="str">
            <v>OK</v>
          </cell>
          <cell r="E3246">
            <v>43510.631944444445</v>
          </cell>
        </row>
        <row r="3247">
          <cell r="B3247" t="str">
            <v>776445-00E/003147</v>
          </cell>
          <cell r="C3247" t="str">
            <v>776445-00E</v>
          </cell>
          <cell r="D3247" t="str">
            <v>OK</v>
          </cell>
          <cell r="E3247">
            <v>43510.977777777778</v>
          </cell>
        </row>
        <row r="3248">
          <cell r="B3248" t="str">
            <v>776445-00E/003150</v>
          </cell>
          <cell r="C3248" t="str">
            <v>776445-00E</v>
          </cell>
          <cell r="D3248" t="str">
            <v>OK</v>
          </cell>
          <cell r="E3248">
            <v>43511.136111111111</v>
          </cell>
        </row>
        <row r="3249">
          <cell r="B3249" t="str">
            <v>776445-00E/003150</v>
          </cell>
          <cell r="C3249" t="str">
            <v>776445-00E</v>
          </cell>
          <cell r="D3249" t="str">
            <v>OK</v>
          </cell>
          <cell r="E3249">
            <v>43511.136111111111</v>
          </cell>
        </row>
        <row r="3250">
          <cell r="B3250" t="str">
            <v>776445-00E/003149</v>
          </cell>
          <cell r="C3250" t="str">
            <v>776445-00E</v>
          </cell>
          <cell r="D3250" t="str">
            <v>OK</v>
          </cell>
          <cell r="E3250">
            <v>43511.048611111109</v>
          </cell>
        </row>
        <row r="3251">
          <cell r="B3251" t="str">
            <v>776445-00E/003144</v>
          </cell>
          <cell r="C3251" t="str">
            <v>776445-00E</v>
          </cell>
          <cell r="D3251" t="str">
            <v>OK</v>
          </cell>
          <cell r="E3251">
            <v>43510.830555555556</v>
          </cell>
        </row>
        <row r="3252">
          <cell r="B3252" t="str">
            <v>776445-00E/003131</v>
          </cell>
          <cell r="C3252" t="str">
            <v>776445-00E</v>
          </cell>
          <cell r="D3252" t="str">
            <v>OK</v>
          </cell>
          <cell r="E3252">
            <v>43510.138194444444</v>
          </cell>
        </row>
        <row r="3253">
          <cell r="B3253" t="str">
            <v>776445-00E/003143</v>
          </cell>
          <cell r="C3253" t="str">
            <v>776445-00E</v>
          </cell>
          <cell r="D3253" t="str">
            <v>OK</v>
          </cell>
          <cell r="E3253">
            <v>43510.793055555558</v>
          </cell>
        </row>
        <row r="3254">
          <cell r="B3254" t="str">
            <v>776445-00E/003077</v>
          </cell>
          <cell r="C3254" t="str">
            <v>776445-00E</v>
          </cell>
          <cell r="D3254" t="str">
            <v>OK</v>
          </cell>
          <cell r="E3254">
            <v>43503.838888888888</v>
          </cell>
        </row>
        <row r="3255">
          <cell r="B3255" t="str">
            <v>776445-00E/003146</v>
          </cell>
          <cell r="C3255" t="str">
            <v>776445-00E</v>
          </cell>
          <cell r="D3255" t="str">
            <v>OK</v>
          </cell>
          <cell r="E3255">
            <v>43510.977083333331</v>
          </cell>
        </row>
        <row r="3256">
          <cell r="B3256" t="str">
            <v>776445-00E/003141</v>
          </cell>
          <cell r="C3256" t="str">
            <v>776445-00E</v>
          </cell>
          <cell r="D3256" t="str">
            <v>OK</v>
          </cell>
          <cell r="E3256">
            <v>43510.692361111112</v>
          </cell>
        </row>
        <row r="3257">
          <cell r="B3257" t="str">
            <v>776445-00E/003153</v>
          </cell>
          <cell r="C3257" t="str">
            <v>776445-00E</v>
          </cell>
          <cell r="D3257" t="str">
            <v>OK</v>
          </cell>
          <cell r="E3257">
            <v>43511.3</v>
          </cell>
        </row>
        <row r="3258">
          <cell r="B3258" t="str">
            <v>776445-00E/003071</v>
          </cell>
          <cell r="C3258" t="str">
            <v>776445-00E</v>
          </cell>
          <cell r="D3258" t="str">
            <v>OK</v>
          </cell>
          <cell r="E3258">
            <v>43503.666666666664</v>
          </cell>
        </row>
        <row r="3259">
          <cell r="B3259" t="str">
            <v>774100-00G/003109</v>
          </cell>
          <cell r="C3259" t="str">
            <v>774100-00G</v>
          </cell>
          <cell r="D3259" t="str">
            <v>OK</v>
          </cell>
          <cell r="E3259">
            <v>43508.399305555555</v>
          </cell>
        </row>
        <row r="3260">
          <cell r="B3260" t="str">
            <v>776445-00E/003144</v>
          </cell>
          <cell r="C3260" t="str">
            <v>776445-00E</v>
          </cell>
          <cell r="D3260" t="str">
            <v>OK</v>
          </cell>
          <cell r="E3260">
            <v>43511.631249999999</v>
          </cell>
        </row>
        <row r="3261">
          <cell r="B3261" t="str">
            <v>776445-00E/003139</v>
          </cell>
          <cell r="C3261" t="str">
            <v>776445-00E</v>
          </cell>
          <cell r="D3261" t="str">
            <v>OK</v>
          </cell>
          <cell r="E3261">
            <v>43510.668749999997</v>
          </cell>
        </row>
        <row r="3262">
          <cell r="B3262" t="str">
            <v>776445-00E/003158</v>
          </cell>
          <cell r="C3262" t="str">
            <v>776445-00E</v>
          </cell>
          <cell r="D3262" t="str">
            <v>OK</v>
          </cell>
          <cell r="E3262">
            <v>43511.537499999999</v>
          </cell>
        </row>
        <row r="3263">
          <cell r="B3263" t="str">
            <v>776445-00E/003159</v>
          </cell>
          <cell r="C3263" t="str">
            <v>776445-00E</v>
          </cell>
          <cell r="D3263" t="str">
            <v>OK</v>
          </cell>
          <cell r="E3263">
            <v>43511.64166666667</v>
          </cell>
        </row>
        <row r="3264">
          <cell r="B3264" t="str">
            <v>776445-00E/003155</v>
          </cell>
          <cell r="C3264" t="str">
            <v>776445-00E</v>
          </cell>
          <cell r="D3264" t="str">
            <v>OK</v>
          </cell>
          <cell r="E3264">
            <v>43511.449305555558</v>
          </cell>
        </row>
        <row r="3265">
          <cell r="B3265" t="str">
            <v>776445-00E/003162</v>
          </cell>
          <cell r="C3265" t="str">
            <v>776445-00E</v>
          </cell>
          <cell r="D3265" t="str">
            <v>OK</v>
          </cell>
          <cell r="E3265">
            <v>43511.819444444445</v>
          </cell>
        </row>
        <row r="3266">
          <cell r="B3266" t="str">
            <v>776445-00E/003160</v>
          </cell>
          <cell r="C3266" t="str">
            <v>776445-00E</v>
          </cell>
          <cell r="D3266" t="str">
            <v>OK</v>
          </cell>
          <cell r="E3266">
            <v>43511.734027777777</v>
          </cell>
        </row>
        <row r="3267">
          <cell r="B3267" t="str">
            <v>776445-00E/003157</v>
          </cell>
          <cell r="C3267" t="str">
            <v>776445-00E</v>
          </cell>
          <cell r="D3267" t="str">
            <v>OK</v>
          </cell>
          <cell r="E3267">
            <v>43511.529861111114</v>
          </cell>
        </row>
        <row r="3268">
          <cell r="B3268" t="str">
            <v>776445-00E/003157</v>
          </cell>
          <cell r="C3268" t="str">
            <v>776445-00E</v>
          </cell>
          <cell r="D3268" t="str">
            <v>OK</v>
          </cell>
          <cell r="E3268">
            <v>43511.529861111114</v>
          </cell>
        </row>
        <row r="3269">
          <cell r="B3269" t="str">
            <v>776445-00E/003157</v>
          </cell>
          <cell r="C3269" t="str">
            <v>776445-00E</v>
          </cell>
          <cell r="D3269" t="str">
            <v>OK</v>
          </cell>
          <cell r="E3269">
            <v>43511.529861111114</v>
          </cell>
        </row>
        <row r="3270">
          <cell r="B3270" t="str">
            <v>776445-00E/003157</v>
          </cell>
          <cell r="C3270" t="str">
            <v>776445-00E</v>
          </cell>
          <cell r="D3270" t="str">
            <v>OK</v>
          </cell>
          <cell r="E3270">
            <v>43511.529861111114</v>
          </cell>
        </row>
        <row r="3271">
          <cell r="B3271" t="str">
            <v>776445-00E/003157</v>
          </cell>
          <cell r="C3271" t="str">
            <v>776445-00E</v>
          </cell>
          <cell r="D3271" t="str">
            <v>OK</v>
          </cell>
          <cell r="E3271">
            <v>43511.529861111114</v>
          </cell>
        </row>
        <row r="3272">
          <cell r="B3272" t="str">
            <v>776445-00E/003151</v>
          </cell>
          <cell r="C3272" t="str">
            <v>776445-00E</v>
          </cell>
          <cell r="D3272" t="str">
            <v>OK</v>
          </cell>
          <cell r="E3272">
            <v>43511.143055555556</v>
          </cell>
        </row>
        <row r="3273">
          <cell r="B3273" t="str">
            <v>776445-00E/003138</v>
          </cell>
          <cell r="C3273" t="str">
            <v>776445-00E</v>
          </cell>
          <cell r="D3273" t="str">
            <v>OK</v>
          </cell>
          <cell r="E3273">
            <v>43510.525000000001</v>
          </cell>
        </row>
        <row r="3274">
          <cell r="B3274" t="str">
            <v>776445-00E/003152</v>
          </cell>
          <cell r="C3274" t="str">
            <v>776445-00E</v>
          </cell>
          <cell r="D3274" t="str">
            <v>OK</v>
          </cell>
          <cell r="E3274">
            <v>43511.314583333333</v>
          </cell>
        </row>
        <row r="3275">
          <cell r="B3275" t="str">
            <v>776445-00E/003161</v>
          </cell>
          <cell r="C3275" t="str">
            <v>776445-00E</v>
          </cell>
          <cell r="D3275" t="str">
            <v>OK</v>
          </cell>
          <cell r="E3275">
            <v>43511.743055555555</v>
          </cell>
        </row>
        <row r="3276">
          <cell r="B3276" t="str">
            <v>776445-00E/003165</v>
          </cell>
          <cell r="C3276" t="str">
            <v>776445-00E</v>
          </cell>
          <cell r="D3276" t="str">
            <v>OK</v>
          </cell>
          <cell r="E3276">
            <v>43515.085416666669</v>
          </cell>
        </row>
        <row r="3277">
          <cell r="B3277" t="str">
            <v>776445-00E/003166</v>
          </cell>
          <cell r="C3277" t="str">
            <v>776445-00E</v>
          </cell>
          <cell r="D3277" t="str">
            <v>OK</v>
          </cell>
          <cell r="E3277">
            <v>43515.298611111109</v>
          </cell>
        </row>
        <row r="3278">
          <cell r="B3278" t="str">
            <v>776445-00E/003163</v>
          </cell>
          <cell r="C3278" t="str">
            <v>776445-00E</v>
          </cell>
          <cell r="D3278" t="str">
            <v>OK</v>
          </cell>
          <cell r="E3278">
            <v>43515.366666666669</v>
          </cell>
        </row>
        <row r="3279">
          <cell r="B3279" t="str">
            <v>776445-00E/003168</v>
          </cell>
          <cell r="C3279" t="str">
            <v>776445-00E</v>
          </cell>
          <cell r="D3279" t="str">
            <v>OK</v>
          </cell>
          <cell r="E3279">
            <v>43515.414583333331</v>
          </cell>
        </row>
        <row r="3280">
          <cell r="B3280" t="str">
            <v>776445-00E/003171</v>
          </cell>
          <cell r="C3280" t="str">
            <v>776445-00E</v>
          </cell>
          <cell r="D3280" t="str">
            <v>OK</v>
          </cell>
          <cell r="E3280">
            <v>43516.00277777778</v>
          </cell>
        </row>
        <row r="3281">
          <cell r="B3281" t="str">
            <v>776445-00E/003170</v>
          </cell>
          <cell r="C3281" t="str">
            <v>776445-00E</v>
          </cell>
          <cell r="D3281" t="str">
            <v>OK</v>
          </cell>
          <cell r="E3281">
            <v>43515.793749999997</v>
          </cell>
        </row>
        <row r="3282">
          <cell r="B3282" t="str">
            <v>776445-00E/002931</v>
          </cell>
          <cell r="C3282" t="str">
            <v>776445-00E</v>
          </cell>
          <cell r="D3282" t="str">
            <v>OK</v>
          </cell>
          <cell r="E3282">
            <v>43489.746527777781</v>
          </cell>
        </row>
        <row r="3283">
          <cell r="B3283" t="str">
            <v>776445-00E/003167</v>
          </cell>
          <cell r="C3283" t="str">
            <v>776445-00E</v>
          </cell>
          <cell r="D3283" t="str">
            <v>OK</v>
          </cell>
          <cell r="E3283">
            <v>43515.490277777775</v>
          </cell>
        </row>
        <row r="3284">
          <cell r="B3284" t="str">
            <v>774100-00G/003172</v>
          </cell>
          <cell r="C3284" t="str">
            <v>774100-00G</v>
          </cell>
          <cell r="D3284" t="str">
            <v>OK</v>
          </cell>
          <cell r="E3284">
            <v>43516.069444444445</v>
          </cell>
        </row>
        <row r="3285">
          <cell r="B3285" t="str">
            <v>774100-00G/003172</v>
          </cell>
          <cell r="C3285" t="str">
            <v>774100-00G</v>
          </cell>
          <cell r="D3285" t="str">
            <v>OK</v>
          </cell>
          <cell r="E3285">
            <v>43516.069444444445</v>
          </cell>
        </row>
        <row r="3286">
          <cell r="B3286" t="str">
            <v>774100-00G/003173</v>
          </cell>
          <cell r="C3286" t="str">
            <v>774100-00G</v>
          </cell>
          <cell r="D3286" t="str">
            <v>OK</v>
          </cell>
          <cell r="E3286">
            <v>43516.725694444445</v>
          </cell>
        </row>
        <row r="3287">
          <cell r="B3287" t="str">
            <v>774100-00G/003174</v>
          </cell>
          <cell r="C3287" t="str">
            <v>774100-00G</v>
          </cell>
          <cell r="D3287" t="str">
            <v>OK</v>
          </cell>
          <cell r="E3287">
            <v>43517.072916666664</v>
          </cell>
        </row>
        <row r="3288">
          <cell r="B3288" t="str">
            <v>776445-00E/003164</v>
          </cell>
          <cell r="C3288" t="str">
            <v>776445-00E</v>
          </cell>
          <cell r="D3288" t="str">
            <v>OK</v>
          </cell>
          <cell r="E3288">
            <v>43514.040972222225</v>
          </cell>
        </row>
        <row r="3289">
          <cell r="B3289" t="str">
            <v>774100-00G/003176</v>
          </cell>
          <cell r="C3289" t="str">
            <v>774100-00G</v>
          </cell>
          <cell r="D3289" t="str">
            <v>OK</v>
          </cell>
          <cell r="E3289">
            <v>43517.527777777781</v>
          </cell>
        </row>
        <row r="3290">
          <cell r="B3290" t="str">
            <v>774100-00G/003176</v>
          </cell>
          <cell r="C3290" t="str">
            <v>774100-00G</v>
          </cell>
          <cell r="D3290" t="str">
            <v>OK</v>
          </cell>
          <cell r="E3290">
            <v>43517.527777777781</v>
          </cell>
        </row>
        <row r="3291">
          <cell r="B3291" t="str">
            <v>774100-00G/003176</v>
          </cell>
          <cell r="C3291" t="str">
            <v>774100-00G</v>
          </cell>
          <cell r="D3291" t="str">
            <v>OK</v>
          </cell>
          <cell r="E3291">
            <v>43517.527777777781</v>
          </cell>
        </row>
        <row r="3292">
          <cell r="B3292" t="str">
            <v>774100-00G/003177</v>
          </cell>
          <cell r="C3292" t="str">
            <v>774100-00G</v>
          </cell>
          <cell r="D3292" t="str">
            <v>OK</v>
          </cell>
          <cell r="E3292">
            <v>43517.52847222222</v>
          </cell>
        </row>
        <row r="3293">
          <cell r="B3293" t="str">
            <v>774100-00G/003179</v>
          </cell>
          <cell r="C3293" t="str">
            <v>774100-00G</v>
          </cell>
          <cell r="D3293" t="str">
            <v>OK</v>
          </cell>
          <cell r="E3293">
            <v>43517.727083333331</v>
          </cell>
        </row>
        <row r="3294">
          <cell r="B3294" t="str">
            <v>774100-00G/003180</v>
          </cell>
          <cell r="C3294" t="str">
            <v>774100-00G</v>
          </cell>
          <cell r="D3294" t="str">
            <v>OK</v>
          </cell>
          <cell r="E3294">
            <v>43518.130555555559</v>
          </cell>
        </row>
        <row r="3295">
          <cell r="B3295" t="str">
            <v>774100-00G/003178</v>
          </cell>
          <cell r="C3295" t="str">
            <v>774100-00G</v>
          </cell>
          <cell r="D3295" t="str">
            <v>OK</v>
          </cell>
          <cell r="E3295">
            <v>43518.373611111114</v>
          </cell>
        </row>
        <row r="3296">
          <cell r="B3296" t="str">
            <v>774100-00G/003178</v>
          </cell>
          <cell r="C3296" t="str">
            <v>774100-00G</v>
          </cell>
          <cell r="D3296" t="str">
            <v>OK</v>
          </cell>
          <cell r="E3296">
            <v>43518.373611111114</v>
          </cell>
        </row>
        <row r="3297">
          <cell r="B3297" t="str">
            <v>774100-00G/003181</v>
          </cell>
          <cell r="C3297" t="str">
            <v>774100-00G</v>
          </cell>
          <cell r="D3297" t="str">
            <v>OK</v>
          </cell>
          <cell r="E3297">
            <v>43518.320138888892</v>
          </cell>
        </row>
        <row r="3298">
          <cell r="B3298" t="str">
            <v>774100-00G/003182</v>
          </cell>
          <cell r="C3298" t="str">
            <v>774100-00G</v>
          </cell>
          <cell r="D3298" t="str">
            <v>OK</v>
          </cell>
          <cell r="E3298">
            <v>43521.300694444442</v>
          </cell>
        </row>
        <row r="3299">
          <cell r="B3299" t="str">
            <v>774100-00G/003183</v>
          </cell>
          <cell r="C3299" t="str">
            <v>774100-00G</v>
          </cell>
          <cell r="D3299" t="str">
            <v>OK</v>
          </cell>
          <cell r="E3299">
            <v>43521.355555555558</v>
          </cell>
        </row>
        <row r="3300">
          <cell r="B3300" t="str">
            <v>776445-00E/003133</v>
          </cell>
          <cell r="C3300" t="str">
            <v>776445-00E</v>
          </cell>
          <cell r="D3300" t="str">
            <v>OK</v>
          </cell>
          <cell r="E3300">
            <v>43510.165972222225</v>
          </cell>
        </row>
        <row r="3301">
          <cell r="B3301" t="str">
            <v>776445-00E/003190</v>
          </cell>
          <cell r="C3301" t="str">
            <v>776445-00E</v>
          </cell>
          <cell r="D3301" t="str">
            <v>OK</v>
          </cell>
          <cell r="E3301">
            <v>43527.961111111108</v>
          </cell>
        </row>
        <row r="3302">
          <cell r="B3302" t="str">
            <v>776445-00E/003189</v>
          </cell>
          <cell r="C3302" t="str">
            <v>776445-00E</v>
          </cell>
          <cell r="D3302" t="str">
            <v>OK</v>
          </cell>
          <cell r="E3302">
            <v>43528.34652777778</v>
          </cell>
        </row>
        <row r="3303">
          <cell r="B3303" t="str">
            <v>776445-00E/003186</v>
          </cell>
          <cell r="C3303" t="str">
            <v>776445-00E</v>
          </cell>
          <cell r="D3303" t="str">
            <v>OK</v>
          </cell>
          <cell r="E3303">
            <v>43528.07708333333</v>
          </cell>
        </row>
        <row r="3304">
          <cell r="B3304" t="str">
            <v>776445-00E/003186</v>
          </cell>
          <cell r="C3304" t="str">
            <v>776445-00E</v>
          </cell>
          <cell r="D3304" t="str">
            <v>OK</v>
          </cell>
          <cell r="E3304">
            <v>43528.07708333333</v>
          </cell>
        </row>
        <row r="3305">
          <cell r="B3305" t="str">
            <v>776445-00E/003187</v>
          </cell>
          <cell r="C3305" t="str">
            <v>776445-00E</v>
          </cell>
          <cell r="D3305" t="str">
            <v>OK</v>
          </cell>
          <cell r="E3305">
            <v>43528.026388888888</v>
          </cell>
        </row>
        <row r="3306">
          <cell r="B3306" t="str">
            <v>776445-00E/003185</v>
          </cell>
          <cell r="C3306" t="str">
            <v>776445-00E</v>
          </cell>
          <cell r="D3306" t="str">
            <v>OK</v>
          </cell>
          <cell r="E3306">
            <v>43525.359027777777</v>
          </cell>
        </row>
        <row r="3307">
          <cell r="B3307" t="str">
            <v>776445-00E/003184</v>
          </cell>
          <cell r="C3307" t="str">
            <v>776445-00E</v>
          </cell>
          <cell r="D3307" t="str">
            <v>OK</v>
          </cell>
          <cell r="E3307">
            <v>43525.295138888891</v>
          </cell>
        </row>
        <row r="3308">
          <cell r="B3308" t="str">
            <v>776445-00E/003154</v>
          </cell>
          <cell r="C3308" t="str">
            <v>776445-00E</v>
          </cell>
          <cell r="D3308" t="str">
            <v>OK</v>
          </cell>
          <cell r="E3308">
            <v>43522.296527777777</v>
          </cell>
        </row>
        <row r="3309">
          <cell r="B3309" t="str">
            <v>776445-00E/003197</v>
          </cell>
          <cell r="C3309" t="str">
            <v>776445-00E</v>
          </cell>
          <cell r="D3309" t="str">
            <v>OK</v>
          </cell>
          <cell r="E3309">
            <v>43529.684027777781</v>
          </cell>
        </row>
        <row r="3310">
          <cell r="B3310" t="str">
            <v>776445-00E/003188</v>
          </cell>
          <cell r="C3310" t="str">
            <v>776445-00E</v>
          </cell>
          <cell r="D3310" t="str">
            <v>OK</v>
          </cell>
          <cell r="E3310">
            <v>43528.162499999999</v>
          </cell>
        </row>
        <row r="3311">
          <cell r="B3311" t="str">
            <v>776445-00E/003169</v>
          </cell>
          <cell r="C3311" t="str">
            <v>776445-00E</v>
          </cell>
          <cell r="D3311" t="str">
            <v>OK</v>
          </cell>
          <cell r="E3311">
            <v>43523.294444444444</v>
          </cell>
        </row>
        <row r="3312">
          <cell r="B3312" t="str">
            <v>776445-00E/003175</v>
          </cell>
          <cell r="C3312" t="str">
            <v>776445-00E</v>
          </cell>
          <cell r="D3312" t="str">
            <v>OK</v>
          </cell>
          <cell r="E3312">
            <v>43522.361111111109</v>
          </cell>
        </row>
        <row r="3313">
          <cell r="B3313" t="str">
            <v>776445-00E/003156</v>
          </cell>
          <cell r="C3313" t="str">
            <v>776445-00E</v>
          </cell>
          <cell r="D3313" t="str">
            <v>OK</v>
          </cell>
          <cell r="E3313">
            <v>43522.482638888891</v>
          </cell>
        </row>
        <row r="3314">
          <cell r="B3314" t="str">
            <v>776445-00E/003200</v>
          </cell>
          <cell r="C3314" t="str">
            <v>776445-00E</v>
          </cell>
          <cell r="D3314" t="str">
            <v>OK</v>
          </cell>
          <cell r="E3314">
            <v>43530.20416666667</v>
          </cell>
        </row>
        <row r="3315">
          <cell r="B3315" t="str">
            <v>776445-00E/003200</v>
          </cell>
          <cell r="C3315" t="str">
            <v>776445-00E</v>
          </cell>
          <cell r="D3315" t="str">
            <v>OK</v>
          </cell>
          <cell r="E3315">
            <v>43530.20416666667</v>
          </cell>
        </row>
        <row r="3316">
          <cell r="B3316" t="str">
            <v>776445-00E/003198</v>
          </cell>
          <cell r="C3316" t="str">
            <v>776445-00E</v>
          </cell>
          <cell r="D3316" t="str">
            <v>OK</v>
          </cell>
          <cell r="E3316">
            <v>43530.204861111109</v>
          </cell>
        </row>
        <row r="3317">
          <cell r="B3317" t="str">
            <v>776445-00E/003199</v>
          </cell>
          <cell r="C3317" t="str">
            <v>776445-00E</v>
          </cell>
          <cell r="D3317" t="str">
            <v>OK</v>
          </cell>
          <cell r="E3317">
            <v>43530.193055555559</v>
          </cell>
        </row>
        <row r="3318">
          <cell r="B3318" t="str">
            <v>774100-00G/003192</v>
          </cell>
          <cell r="C3318" t="str">
            <v>774100-00G</v>
          </cell>
          <cell r="D3318" t="str">
            <v>OK</v>
          </cell>
          <cell r="E3318">
            <v>43529.036805555559</v>
          </cell>
        </row>
        <row r="3319">
          <cell r="B3319" t="str">
            <v>774100-00G/003193</v>
          </cell>
          <cell r="C3319" t="str">
            <v>774100-00G</v>
          </cell>
          <cell r="D3319" t="str">
            <v>OK</v>
          </cell>
          <cell r="E3319">
            <v>43529.115972222222</v>
          </cell>
        </row>
        <row r="3320">
          <cell r="B3320" t="str">
            <v>776445-00E/003201</v>
          </cell>
          <cell r="C3320" t="str">
            <v>776445-00E</v>
          </cell>
          <cell r="D3320" t="str">
            <v>OK</v>
          </cell>
          <cell r="E3320">
            <v>43530.401388888888</v>
          </cell>
        </row>
        <row r="3321">
          <cell r="B3321" t="str">
            <v>776445-00E/003202</v>
          </cell>
          <cell r="C3321" t="str">
            <v>776445-00E</v>
          </cell>
          <cell r="D3321" t="str">
            <v>OK</v>
          </cell>
          <cell r="E3321">
            <v>43530.32708333333</v>
          </cell>
        </row>
        <row r="3322">
          <cell r="B3322" t="str">
            <v>774100-00G/003196</v>
          </cell>
          <cell r="C3322" t="str">
            <v>774100-00G</v>
          </cell>
          <cell r="D3322" t="str">
            <v>OK</v>
          </cell>
          <cell r="E3322">
            <v>43529.736805555556</v>
          </cell>
        </row>
        <row r="3323">
          <cell r="B3323" t="str">
            <v>776445-00E/003205</v>
          </cell>
          <cell r="C3323" t="str">
            <v>776445-00E</v>
          </cell>
          <cell r="D3323" t="str">
            <v>OK</v>
          </cell>
          <cell r="E3323">
            <v>43530.631944444445</v>
          </cell>
        </row>
        <row r="3324">
          <cell r="B3324" t="str">
            <v>776445-00E/003207</v>
          </cell>
          <cell r="C3324" t="str">
            <v>776445-00E</v>
          </cell>
          <cell r="D3324" t="str">
            <v>OK</v>
          </cell>
          <cell r="E3324">
            <v>43530.728472222225</v>
          </cell>
        </row>
        <row r="3325">
          <cell r="B3325" t="str">
            <v>776445-00E/003203</v>
          </cell>
          <cell r="C3325" t="str">
            <v>776445-00E</v>
          </cell>
          <cell r="D3325" t="str">
            <v>OK</v>
          </cell>
          <cell r="E3325">
            <v>43530.481944444444</v>
          </cell>
        </row>
        <row r="3326">
          <cell r="B3326" t="str">
            <v>776445-00E/003208</v>
          </cell>
          <cell r="C3326" t="str">
            <v>776445-00E</v>
          </cell>
          <cell r="D3326" t="str">
            <v>OK</v>
          </cell>
          <cell r="E3326">
            <v>43530.816666666666</v>
          </cell>
        </row>
        <row r="3327">
          <cell r="B3327" t="str">
            <v>776445-00E/003206</v>
          </cell>
          <cell r="C3327" t="str">
            <v>776445-00E</v>
          </cell>
          <cell r="D3327" t="str">
            <v>OK</v>
          </cell>
          <cell r="E3327">
            <v>43530.712500000001</v>
          </cell>
        </row>
        <row r="3328">
          <cell r="B3328" t="str">
            <v>776445-00E/003209</v>
          </cell>
          <cell r="C3328" t="str">
            <v>776445-00E</v>
          </cell>
          <cell r="D3328" t="str">
            <v>OK</v>
          </cell>
          <cell r="E3328">
            <v>43530.829861111109</v>
          </cell>
        </row>
        <row r="3329">
          <cell r="B3329" t="str">
            <v>774100-00G/003191</v>
          </cell>
          <cell r="C3329" t="str">
            <v>774100-00G</v>
          </cell>
          <cell r="D3329" t="str">
            <v>OK</v>
          </cell>
          <cell r="E3329">
            <v>43528.75277777778</v>
          </cell>
        </row>
        <row r="3330">
          <cell r="B3330" t="str">
            <v>774100-00G/003195</v>
          </cell>
          <cell r="C3330" t="str">
            <v>774100-00G</v>
          </cell>
          <cell r="D3330" t="str">
            <v>OK</v>
          </cell>
          <cell r="E3330">
            <v>43529.438194444447</v>
          </cell>
        </row>
        <row r="3331">
          <cell r="B3331" t="str">
            <v>776445-00E/003156</v>
          </cell>
          <cell r="C3331" t="str">
            <v>776445-00E</v>
          </cell>
          <cell r="D3331" t="str">
            <v>OK</v>
          </cell>
          <cell r="E3331">
            <v>43522.482638888891</v>
          </cell>
        </row>
        <row r="3332">
          <cell r="B3332" t="str">
            <v>774100-00G/003218</v>
          </cell>
          <cell r="C3332" t="str">
            <v>774100-00G</v>
          </cell>
          <cell r="D3332" t="str">
            <v>OK</v>
          </cell>
          <cell r="E3332">
            <v>43531.393750000003</v>
          </cell>
        </row>
        <row r="3333">
          <cell r="B3333" t="str">
            <v>776445-00E/003223</v>
          </cell>
          <cell r="C3333" t="str">
            <v>776445-00E</v>
          </cell>
          <cell r="D3333" t="str">
            <v>OK</v>
          </cell>
          <cell r="E3333">
            <v>43531.685416666667</v>
          </cell>
        </row>
        <row r="3334">
          <cell r="B3334" t="str">
            <v>776445-00E/003222</v>
          </cell>
          <cell r="C3334" t="str">
            <v>776445-00E</v>
          </cell>
          <cell r="D3334" t="str">
            <v>OK</v>
          </cell>
          <cell r="E3334">
            <v>43531.629166666666</v>
          </cell>
        </row>
        <row r="3335">
          <cell r="B3335" t="str">
            <v>776445-00E/003224</v>
          </cell>
          <cell r="C3335" t="str">
            <v>776445-00E</v>
          </cell>
          <cell r="D3335" t="str">
            <v>OK</v>
          </cell>
          <cell r="E3335">
            <v>43531.728472222225</v>
          </cell>
        </row>
        <row r="3336">
          <cell r="B3336" t="str">
            <v>776445-00E/003212</v>
          </cell>
          <cell r="C3336" t="str">
            <v>776445-00E</v>
          </cell>
          <cell r="D3336" t="str">
            <v>OK</v>
          </cell>
          <cell r="E3336">
            <v>43531.04583333333</v>
          </cell>
        </row>
        <row r="3337">
          <cell r="B3337" t="str">
            <v>776445-00E/003213</v>
          </cell>
          <cell r="C3337" t="str">
            <v>776445-00E</v>
          </cell>
          <cell r="D3337" t="str">
            <v>OK</v>
          </cell>
          <cell r="E3337">
            <v>43531.054166666669</v>
          </cell>
        </row>
        <row r="3338">
          <cell r="B3338" t="str">
            <v>776445-00E/003215</v>
          </cell>
          <cell r="C3338" t="str">
            <v>776445-00E</v>
          </cell>
          <cell r="D3338" t="str">
            <v>OK</v>
          </cell>
          <cell r="E3338">
            <v>43531.14166666667</v>
          </cell>
        </row>
        <row r="3339">
          <cell r="B3339" t="str">
            <v>776445-00E/003211</v>
          </cell>
          <cell r="C3339" t="str">
            <v>776445-00E</v>
          </cell>
          <cell r="D3339" t="str">
            <v>OK</v>
          </cell>
          <cell r="E3339">
            <v>43530.960416666669</v>
          </cell>
        </row>
        <row r="3340">
          <cell r="B3340" t="str">
            <v>776445-00E/003234</v>
          </cell>
          <cell r="C3340" t="str">
            <v>776445-00E</v>
          </cell>
          <cell r="D3340" t="str">
            <v>OK</v>
          </cell>
          <cell r="E3340">
            <v>43532.350694444445</v>
          </cell>
        </row>
        <row r="3341">
          <cell r="B3341" t="str">
            <v>776445-00E/003228</v>
          </cell>
          <cell r="C3341" t="str">
            <v>776445-00E</v>
          </cell>
          <cell r="D3341" t="str">
            <v>OK</v>
          </cell>
          <cell r="E3341">
            <v>43531.998611111114</v>
          </cell>
        </row>
        <row r="3342">
          <cell r="B3342" t="str">
            <v>776445-00E/003233</v>
          </cell>
          <cell r="C3342" t="str">
            <v>776445-00E</v>
          </cell>
          <cell r="D3342" t="str">
            <v>OK</v>
          </cell>
          <cell r="E3342">
            <v>43532.393750000003</v>
          </cell>
        </row>
        <row r="3343">
          <cell r="B3343" t="str">
            <v>776445-00E/003229</v>
          </cell>
          <cell r="C3343" t="str">
            <v>776445-00E</v>
          </cell>
          <cell r="D3343" t="str">
            <v>OK</v>
          </cell>
          <cell r="E3343">
            <v>43532.00277777778</v>
          </cell>
        </row>
        <row r="3344">
          <cell r="B3344" t="str">
            <v>776445-00E/003236</v>
          </cell>
          <cell r="C3344" t="str">
            <v>776445-00E</v>
          </cell>
          <cell r="D3344" t="str">
            <v>OK</v>
          </cell>
          <cell r="E3344">
            <v>43532.558333333334</v>
          </cell>
        </row>
        <row r="3345">
          <cell r="B3345" t="str">
            <v>776445-00E/003216</v>
          </cell>
          <cell r="C3345" t="str">
            <v>776445-00E</v>
          </cell>
          <cell r="D3345" t="str">
            <v>OK</v>
          </cell>
          <cell r="E3345">
            <v>43531.336111111108</v>
          </cell>
        </row>
        <row r="3346">
          <cell r="B3346" t="str">
            <v>776445-00E/003220</v>
          </cell>
          <cell r="C3346" t="str">
            <v>776445-00E</v>
          </cell>
          <cell r="D3346" t="str">
            <v>OK</v>
          </cell>
          <cell r="E3346">
            <v>43531.507638888892</v>
          </cell>
        </row>
        <row r="3347">
          <cell r="B3347" t="str">
            <v>776445-00E/003217</v>
          </cell>
          <cell r="C3347" t="str">
            <v>776445-00E</v>
          </cell>
          <cell r="D3347" t="str">
            <v>OK</v>
          </cell>
          <cell r="E3347">
            <v>43531.332638888889</v>
          </cell>
        </row>
        <row r="3348">
          <cell r="B3348" t="str">
            <v>776445-00E/003240</v>
          </cell>
          <cell r="C3348" t="str">
            <v>776445-00E</v>
          </cell>
          <cell r="D3348" t="str">
            <v>OK</v>
          </cell>
          <cell r="E3348">
            <v>43532.710416666669</v>
          </cell>
        </row>
        <row r="3349">
          <cell r="B3349" t="str">
            <v>776445-00E/003237</v>
          </cell>
          <cell r="C3349" t="str">
            <v>776445-00E</v>
          </cell>
          <cell r="D3349" t="str">
            <v>OK</v>
          </cell>
          <cell r="E3349">
            <v>43532.696527777778</v>
          </cell>
        </row>
        <row r="3350">
          <cell r="B3350" t="str">
            <v>776445-00E/003238</v>
          </cell>
          <cell r="C3350" t="str">
            <v>776445-00E</v>
          </cell>
          <cell r="D3350" t="str">
            <v>OK</v>
          </cell>
          <cell r="E3350">
            <v>43532.633333333331</v>
          </cell>
        </row>
        <row r="3351">
          <cell r="B3351" t="str">
            <v>776445-00E/003235</v>
          </cell>
          <cell r="C3351" t="str">
            <v>776445-00E</v>
          </cell>
          <cell r="D3351" t="str">
            <v>OK</v>
          </cell>
          <cell r="E3351">
            <v>43532.436805555553</v>
          </cell>
        </row>
        <row r="3352">
          <cell r="B3352" t="str">
            <v>776445-00E/003242</v>
          </cell>
          <cell r="C3352" t="str">
            <v>776445-00E</v>
          </cell>
          <cell r="D3352" t="str">
            <v>OK</v>
          </cell>
          <cell r="E3352">
            <v>43532.799305555556</v>
          </cell>
        </row>
        <row r="3353">
          <cell r="B3353" t="str">
            <v>776445-00E/003239</v>
          </cell>
          <cell r="C3353" t="str">
            <v>776445-00E</v>
          </cell>
          <cell r="D3353" t="str">
            <v>OK</v>
          </cell>
          <cell r="E3353">
            <v>43532.63958333333</v>
          </cell>
        </row>
        <row r="3354">
          <cell r="B3354" t="str">
            <v>776445-00E/003243</v>
          </cell>
          <cell r="C3354" t="str">
            <v>776445-00E</v>
          </cell>
          <cell r="D3354" t="str">
            <v>OK</v>
          </cell>
          <cell r="E3354">
            <v>43534.996527777781</v>
          </cell>
        </row>
        <row r="3355">
          <cell r="B3355" t="str">
            <v>776445-00E/003243</v>
          </cell>
          <cell r="C3355" t="str">
            <v>776445-00E</v>
          </cell>
          <cell r="D3355" t="str">
            <v>OK</v>
          </cell>
          <cell r="E3355">
            <v>43534.996527777781</v>
          </cell>
        </row>
        <row r="3356">
          <cell r="B3356" t="str">
            <v>776445-00E/003241</v>
          </cell>
          <cell r="C3356" t="str">
            <v>776445-00E</v>
          </cell>
          <cell r="D3356" t="str">
            <v>OK</v>
          </cell>
          <cell r="E3356">
            <v>43532.756249999999</v>
          </cell>
        </row>
        <row r="3357">
          <cell r="B3357" t="str">
            <v>776445-00E/003245</v>
          </cell>
          <cell r="C3357" t="str">
            <v>776445-00E</v>
          </cell>
          <cell r="D3357" t="str">
            <v>OK</v>
          </cell>
          <cell r="E3357">
            <v>43534.99722222222</v>
          </cell>
        </row>
        <row r="3358">
          <cell r="B3358" t="str">
            <v>776445-00E/003247</v>
          </cell>
          <cell r="C3358" t="str">
            <v>776445-00E</v>
          </cell>
          <cell r="D3358" t="str">
            <v>OK</v>
          </cell>
          <cell r="E3358">
            <v>43535.150694444441</v>
          </cell>
        </row>
        <row r="3359">
          <cell r="B3359" t="str">
            <v>776445-00E/003247</v>
          </cell>
          <cell r="C3359" t="str">
            <v>776445-00E</v>
          </cell>
          <cell r="D3359" t="str">
            <v>OK</v>
          </cell>
          <cell r="E3359">
            <v>43535.150694444441</v>
          </cell>
        </row>
        <row r="3360">
          <cell r="B3360" t="str">
            <v>776445-00E/003247</v>
          </cell>
          <cell r="C3360" t="str">
            <v>776445-00E</v>
          </cell>
          <cell r="D3360" t="str">
            <v>OK</v>
          </cell>
          <cell r="E3360">
            <v>43535.150694444441</v>
          </cell>
        </row>
        <row r="3361">
          <cell r="B3361" t="str">
            <v>776445-00E/003246</v>
          </cell>
          <cell r="C3361" t="str">
            <v>776445-00E</v>
          </cell>
          <cell r="D3361" t="str">
            <v>OK</v>
          </cell>
          <cell r="E3361">
            <v>43535.147916666669</v>
          </cell>
        </row>
        <row r="3362">
          <cell r="B3362" t="str">
            <v>776445-00E/003244</v>
          </cell>
          <cell r="C3362" t="str">
            <v>776445-00E</v>
          </cell>
          <cell r="D3362" t="str">
            <v>OK</v>
          </cell>
          <cell r="E3362">
            <v>43535.291666666664</v>
          </cell>
        </row>
        <row r="3363">
          <cell r="B3363" t="str">
            <v>776445-00E/003253</v>
          </cell>
          <cell r="C3363" t="str">
            <v>776445-00E</v>
          </cell>
          <cell r="D3363" t="str">
            <v>OK</v>
          </cell>
          <cell r="E3363">
            <v>43535.672222222223</v>
          </cell>
        </row>
        <row r="3364">
          <cell r="B3364" t="str">
            <v>776445-00E/003227</v>
          </cell>
          <cell r="C3364" t="str">
            <v>776445-00E</v>
          </cell>
          <cell r="D3364" t="str">
            <v>OK</v>
          </cell>
          <cell r="E3364">
            <v>43535.490277777775</v>
          </cell>
        </row>
        <row r="3365">
          <cell r="B3365" t="str">
            <v>776445-00E/003253</v>
          </cell>
          <cell r="C3365" t="str">
            <v>776445-00E</v>
          </cell>
          <cell r="D3365" t="str">
            <v>OK</v>
          </cell>
          <cell r="E3365">
            <v>43535.672222222223</v>
          </cell>
        </row>
        <row r="3366">
          <cell r="B3366" t="str">
            <v>776445-00E/003221</v>
          </cell>
          <cell r="C3366" t="str">
            <v>776445-00E</v>
          </cell>
          <cell r="D3366" t="str">
            <v>OK</v>
          </cell>
          <cell r="E3366">
            <v>43531.545138888891</v>
          </cell>
        </row>
        <row r="3367">
          <cell r="B3367" t="str">
            <v>776445-00E/003225</v>
          </cell>
          <cell r="C3367" t="str">
            <v>776445-00E</v>
          </cell>
          <cell r="D3367" t="str">
            <v>OK</v>
          </cell>
          <cell r="E3367">
            <v>43531.752083333333</v>
          </cell>
        </row>
        <row r="3368">
          <cell r="B3368" t="str">
            <v>776445-00E/003226</v>
          </cell>
          <cell r="C3368" t="str">
            <v>776445-00E</v>
          </cell>
          <cell r="D3368" t="str">
            <v>OK</v>
          </cell>
          <cell r="E3368">
            <v>43531.8</v>
          </cell>
        </row>
        <row r="3369">
          <cell r="B3369" t="str">
            <v>776445-00E/003204</v>
          </cell>
          <cell r="C3369" t="str">
            <v>776445-00E</v>
          </cell>
          <cell r="D3369" t="str">
            <v>OK</v>
          </cell>
          <cell r="E3369">
            <v>43530.631944444445</v>
          </cell>
        </row>
        <row r="3370">
          <cell r="B3370" t="str">
            <v>776445-00E/003219</v>
          </cell>
          <cell r="C3370" t="str">
            <v>776445-00E</v>
          </cell>
          <cell r="D3370" t="str">
            <v>OK</v>
          </cell>
          <cell r="E3370">
            <v>43531.431944444441</v>
          </cell>
        </row>
        <row r="3371">
          <cell r="B3371" t="str">
            <v>776445-00E/003258</v>
          </cell>
          <cell r="C3371" t="str">
            <v>776445-00E</v>
          </cell>
          <cell r="D3371" t="str">
            <v>OK</v>
          </cell>
          <cell r="E3371">
            <v>43536.127083333333</v>
          </cell>
        </row>
        <row r="3372">
          <cell r="B3372" t="str">
            <v>776445-00E/003248</v>
          </cell>
          <cell r="C3372" t="str">
            <v>776445-00E</v>
          </cell>
          <cell r="D3372" t="str">
            <v>OK</v>
          </cell>
          <cell r="E3372">
            <v>43535.35833333333</v>
          </cell>
        </row>
        <row r="3373">
          <cell r="B3373" t="str">
            <v>776445-00E/003254</v>
          </cell>
          <cell r="C3373" t="str">
            <v>776445-00E</v>
          </cell>
          <cell r="D3373" t="str">
            <v>OK</v>
          </cell>
          <cell r="E3373">
            <v>43535.82708333333</v>
          </cell>
        </row>
        <row r="3374">
          <cell r="B3374" t="str">
            <v>776445-00E/003257</v>
          </cell>
          <cell r="C3374" t="str">
            <v>776445-00E</v>
          </cell>
          <cell r="D3374" t="str">
            <v>OK</v>
          </cell>
          <cell r="E3374">
            <v>43536.037499999999</v>
          </cell>
        </row>
        <row r="3375">
          <cell r="B3375" t="str">
            <v>776445-00E/003261</v>
          </cell>
          <cell r="C3375" t="str">
            <v>776445-00E</v>
          </cell>
          <cell r="D3375" t="str">
            <v>OK</v>
          </cell>
          <cell r="E3375">
            <v>43536.42291666667</v>
          </cell>
        </row>
        <row r="3376">
          <cell r="B3376" t="str">
            <v>776445-00E/003256</v>
          </cell>
          <cell r="C3376" t="str">
            <v>776445-00E</v>
          </cell>
          <cell r="D3376" t="str">
            <v>OK</v>
          </cell>
          <cell r="E3376">
            <v>43535.965277777781</v>
          </cell>
        </row>
        <row r="3377">
          <cell r="B3377" t="str">
            <v>776445-00E/003249</v>
          </cell>
          <cell r="C3377" t="str">
            <v>776445-00E</v>
          </cell>
          <cell r="D3377" t="str">
            <v>OK</v>
          </cell>
          <cell r="E3377">
            <v>43535.325694444444</v>
          </cell>
        </row>
        <row r="3378">
          <cell r="B3378" t="str">
            <v>776445-00E/003249</v>
          </cell>
          <cell r="C3378" t="str">
            <v>776445-00E</v>
          </cell>
          <cell r="D3378" t="str">
            <v>OK</v>
          </cell>
          <cell r="E3378">
            <v>43535.325694444444</v>
          </cell>
        </row>
        <row r="3379">
          <cell r="B3379" t="str">
            <v>776445-00E/003263</v>
          </cell>
          <cell r="C3379" t="str">
            <v>776445-00E</v>
          </cell>
          <cell r="D3379" t="str">
            <v>OK</v>
          </cell>
          <cell r="E3379">
            <v>43536.692361111112</v>
          </cell>
        </row>
        <row r="3380">
          <cell r="B3380" t="str">
            <v>776445-00E/003259</v>
          </cell>
          <cell r="C3380" t="str">
            <v>776445-00E</v>
          </cell>
          <cell r="D3380" t="str">
            <v>OK</v>
          </cell>
          <cell r="E3380">
            <v>43536.343055555553</v>
          </cell>
        </row>
        <row r="3381">
          <cell r="B3381" t="str">
            <v>776445-00E/003260</v>
          </cell>
          <cell r="C3381" t="str">
            <v>776445-00E</v>
          </cell>
          <cell r="D3381" t="str">
            <v>OK</v>
          </cell>
          <cell r="E3381">
            <v>43536.373611111114</v>
          </cell>
        </row>
        <row r="3382">
          <cell r="B3382" t="str">
            <v>774100-00G/003250</v>
          </cell>
          <cell r="C3382" t="str">
            <v>774100-00G</v>
          </cell>
          <cell r="D3382" t="str">
            <v>OK</v>
          </cell>
          <cell r="E3382">
            <v>43535.401388888888</v>
          </cell>
        </row>
        <row r="3383">
          <cell r="B3383" t="str">
            <v>776445-00E/003262</v>
          </cell>
          <cell r="C3383" t="str">
            <v>776445-00E</v>
          </cell>
          <cell r="D3383" t="str">
            <v>OK</v>
          </cell>
          <cell r="E3383">
            <v>43536.636111111111</v>
          </cell>
        </row>
        <row r="3384">
          <cell r="B3384" t="str">
            <v>774100-00G/003255</v>
          </cell>
          <cell r="C3384" t="str">
            <v>774100-00G</v>
          </cell>
          <cell r="D3384" t="str">
            <v>OK</v>
          </cell>
          <cell r="E3384">
            <v>43535.728472222225</v>
          </cell>
        </row>
        <row r="3385">
          <cell r="B3385" t="str">
            <v>774100-00G/003252</v>
          </cell>
          <cell r="C3385" t="str">
            <v>774100-00G</v>
          </cell>
          <cell r="D3385" t="str">
            <v>OK</v>
          </cell>
          <cell r="E3385">
            <v>43535.686805555553</v>
          </cell>
        </row>
        <row r="3386">
          <cell r="B3386" t="str">
            <v>774100-00G/003251</v>
          </cell>
          <cell r="C3386" t="str">
            <v>774100-00G</v>
          </cell>
          <cell r="D3386" t="str">
            <v>OK</v>
          </cell>
          <cell r="E3386">
            <v>43535.540972222225</v>
          </cell>
        </row>
        <row r="3387">
          <cell r="B3387" t="str">
            <v>776445-00E/003264</v>
          </cell>
          <cell r="C3387" t="str">
            <v>776445-00E</v>
          </cell>
          <cell r="D3387" t="str">
            <v>OK</v>
          </cell>
          <cell r="E3387">
            <v>43536.796527777777</v>
          </cell>
        </row>
        <row r="3388">
          <cell r="B3388" t="str">
            <v>776445-00E/003268</v>
          </cell>
          <cell r="C3388" t="str">
            <v>776445-00E</v>
          </cell>
          <cell r="D3388" t="str">
            <v>OK</v>
          </cell>
          <cell r="E3388">
            <v>43537.623611111114</v>
          </cell>
        </row>
        <row r="3389">
          <cell r="B3389" t="str">
            <v>776445-00E/003270</v>
          </cell>
          <cell r="C3389" t="str">
            <v>776445-00E</v>
          </cell>
          <cell r="D3389" t="str">
            <v>OK</v>
          </cell>
          <cell r="E3389">
            <v>43537.686111111114</v>
          </cell>
        </row>
        <row r="3390">
          <cell r="B3390" t="str">
            <v>776445-00E/003271</v>
          </cell>
          <cell r="C3390" t="str">
            <v>776445-00E</v>
          </cell>
          <cell r="D3390" t="str">
            <v>OK</v>
          </cell>
          <cell r="E3390">
            <v>43537.745138888888</v>
          </cell>
        </row>
        <row r="3391">
          <cell r="B3391" t="str">
            <v>776445-00E/003269</v>
          </cell>
          <cell r="C3391" t="str">
            <v>776445-00E</v>
          </cell>
          <cell r="D3391" t="str">
            <v>OK</v>
          </cell>
          <cell r="E3391">
            <v>43537.642361111109</v>
          </cell>
        </row>
        <row r="3392">
          <cell r="B3392" t="str">
            <v>776445-00E/003275</v>
          </cell>
          <cell r="C3392" t="str">
            <v>776445-00E</v>
          </cell>
          <cell r="D3392" t="str">
            <v>OK</v>
          </cell>
          <cell r="E3392">
            <v>43537.962500000001</v>
          </cell>
        </row>
        <row r="3393">
          <cell r="B3393" t="str">
            <v>776445-00E/003276</v>
          </cell>
          <cell r="C3393" t="str">
            <v>776445-00E</v>
          </cell>
          <cell r="D3393" t="str">
            <v>OK</v>
          </cell>
          <cell r="E3393">
            <v>43538.042361111111</v>
          </cell>
        </row>
        <row r="3394">
          <cell r="B3394" t="str">
            <v>776445-00E/003279</v>
          </cell>
          <cell r="C3394" t="str">
            <v>776445-00E</v>
          </cell>
          <cell r="D3394" t="str">
            <v>OK</v>
          </cell>
          <cell r="E3394">
            <v>43538.131944444445</v>
          </cell>
        </row>
        <row r="3395">
          <cell r="B3395" t="str">
            <v>776445-00E/003277</v>
          </cell>
          <cell r="C3395" t="str">
            <v>776445-00E</v>
          </cell>
          <cell r="D3395" t="str">
            <v>OK</v>
          </cell>
          <cell r="E3395">
            <v>43538.072916666664</v>
          </cell>
        </row>
        <row r="3396">
          <cell r="B3396" t="str">
            <v>776445-00E/003282</v>
          </cell>
          <cell r="C3396" t="str">
            <v>776445-00E</v>
          </cell>
          <cell r="D3396" t="str">
            <v>OK</v>
          </cell>
          <cell r="E3396">
            <v>43538.352083333331</v>
          </cell>
        </row>
        <row r="3397">
          <cell r="B3397" t="str">
            <v>776445-00E/003283</v>
          </cell>
          <cell r="C3397" t="str">
            <v>776445-00E</v>
          </cell>
          <cell r="D3397" t="str">
            <v>OK</v>
          </cell>
          <cell r="E3397">
            <v>43538.370833333334</v>
          </cell>
        </row>
        <row r="3398">
          <cell r="B3398" t="str">
            <v>776445-00E/003283</v>
          </cell>
          <cell r="C3398" t="str">
            <v>776445-00E</v>
          </cell>
          <cell r="D3398" t="str">
            <v>OK</v>
          </cell>
          <cell r="E3398">
            <v>43538.370833333334</v>
          </cell>
        </row>
        <row r="3399">
          <cell r="B3399" t="str">
            <v>776445-00E/003285</v>
          </cell>
          <cell r="C3399" t="str">
            <v>776445-00E</v>
          </cell>
          <cell r="D3399" t="str">
            <v>OK</v>
          </cell>
          <cell r="E3399">
            <v>43538.494444444441</v>
          </cell>
        </row>
        <row r="3400">
          <cell r="B3400" t="str">
            <v>776445-00E/003287</v>
          </cell>
          <cell r="C3400" t="str">
            <v>776445-00E</v>
          </cell>
          <cell r="D3400" t="str">
            <v>OK</v>
          </cell>
          <cell r="E3400">
            <v>43538.658333333333</v>
          </cell>
        </row>
        <row r="3401">
          <cell r="B3401" t="str">
            <v>776445-00E/003284</v>
          </cell>
          <cell r="C3401" t="str">
            <v>776445-00E</v>
          </cell>
          <cell r="D3401" t="str">
            <v>OK</v>
          </cell>
          <cell r="E3401">
            <v>43538.402083333334</v>
          </cell>
        </row>
        <row r="3402">
          <cell r="B3402" t="str">
            <v>776445-00E/003286</v>
          </cell>
          <cell r="C3402" t="str">
            <v>776445-00E</v>
          </cell>
          <cell r="D3402" t="str">
            <v>OK</v>
          </cell>
          <cell r="E3402">
            <v>43538.509027777778</v>
          </cell>
        </row>
        <row r="3403">
          <cell r="B3403" t="str">
            <v>776445-00E/003288</v>
          </cell>
          <cell r="C3403" t="str">
            <v>776445-00E</v>
          </cell>
          <cell r="D3403" t="str">
            <v>OK</v>
          </cell>
          <cell r="E3403">
            <v>43538.627083333333</v>
          </cell>
        </row>
        <row r="3404">
          <cell r="B3404" t="str">
            <v>776445-00E/003265</v>
          </cell>
          <cell r="C3404" t="str">
            <v>776445-00E</v>
          </cell>
          <cell r="D3404" t="str">
            <v>OK</v>
          </cell>
          <cell r="E3404">
            <v>43537.055555555555</v>
          </cell>
        </row>
        <row r="3405">
          <cell r="B3405" t="str">
            <v>776445-00E/003280</v>
          </cell>
          <cell r="C3405" t="str">
            <v>776445-00E</v>
          </cell>
          <cell r="D3405" t="str">
            <v>OK</v>
          </cell>
          <cell r="E3405">
            <v>43538.29583333333</v>
          </cell>
        </row>
        <row r="3406">
          <cell r="B3406" t="str">
            <v>776445-00E/003278</v>
          </cell>
          <cell r="C3406" t="str">
            <v>776445-00E</v>
          </cell>
          <cell r="D3406" t="str">
            <v>OK</v>
          </cell>
          <cell r="E3406">
            <v>43538.161111111112</v>
          </cell>
        </row>
        <row r="3407">
          <cell r="B3407" t="str">
            <v>776445-00E/003293</v>
          </cell>
          <cell r="C3407" t="str">
            <v>776445-00E</v>
          </cell>
          <cell r="D3407" t="str">
            <v>OK</v>
          </cell>
          <cell r="E3407">
            <v>43538.965277777781</v>
          </cell>
        </row>
        <row r="3408">
          <cell r="B3408" t="str">
            <v>776445-00E/003289</v>
          </cell>
          <cell r="C3408" t="str">
            <v>776445-00E</v>
          </cell>
          <cell r="D3408" t="str">
            <v>OK</v>
          </cell>
          <cell r="E3408">
            <v>43538.690972222219</v>
          </cell>
        </row>
        <row r="3409">
          <cell r="B3409" t="str">
            <v>776445-00E/003289</v>
          </cell>
          <cell r="C3409" t="str">
            <v>776445-00E</v>
          </cell>
          <cell r="D3409" t="str">
            <v>OK</v>
          </cell>
          <cell r="E3409">
            <v>43538.690972222219</v>
          </cell>
        </row>
        <row r="3410">
          <cell r="B3410" t="str">
            <v>776445-00E/003291</v>
          </cell>
          <cell r="C3410" t="str">
            <v>776445-00E</v>
          </cell>
          <cell r="D3410" t="str">
            <v>OK</v>
          </cell>
          <cell r="E3410">
            <v>43538.814583333333</v>
          </cell>
        </row>
        <row r="3411">
          <cell r="B3411" t="str">
            <v>776445-00E/003272</v>
          </cell>
          <cell r="C3411" t="str">
            <v>776445-00E</v>
          </cell>
          <cell r="D3411" t="str">
            <v>OK</v>
          </cell>
          <cell r="E3411">
            <v>43537.80972222222</v>
          </cell>
        </row>
        <row r="3412">
          <cell r="B3412" t="str">
            <v>776445-00E/003267</v>
          </cell>
          <cell r="C3412" t="str">
            <v>776445-00E</v>
          </cell>
          <cell r="D3412" t="str">
            <v>OK</v>
          </cell>
          <cell r="E3412">
            <v>43537.408333333333</v>
          </cell>
        </row>
        <row r="3413">
          <cell r="B3413" t="str">
            <v>776445-00E/003267</v>
          </cell>
          <cell r="C3413" t="str">
            <v>776445-00E</v>
          </cell>
          <cell r="D3413" t="str">
            <v>OK</v>
          </cell>
          <cell r="E3413">
            <v>43537.408333333333</v>
          </cell>
        </row>
        <row r="3414">
          <cell r="B3414" t="str">
            <v>776445-00E/003267</v>
          </cell>
          <cell r="C3414" t="str">
            <v>776445-00E</v>
          </cell>
          <cell r="D3414" t="str">
            <v>OK</v>
          </cell>
          <cell r="E3414">
            <v>43537.408333333333</v>
          </cell>
        </row>
        <row r="3415">
          <cell r="B3415" t="str">
            <v>776445-00E/003266</v>
          </cell>
          <cell r="C3415" t="str">
            <v>776445-00E</v>
          </cell>
          <cell r="D3415" t="str">
            <v>OK</v>
          </cell>
          <cell r="E3415">
            <v>43536.988194444442</v>
          </cell>
        </row>
        <row r="3416">
          <cell r="B3416" t="str">
            <v>776445-00E/003273</v>
          </cell>
          <cell r="C3416" t="str">
            <v>776445-00E</v>
          </cell>
          <cell r="D3416" t="str">
            <v>OK</v>
          </cell>
          <cell r="E3416">
            <v>43537.806250000001</v>
          </cell>
        </row>
        <row r="3417">
          <cell r="B3417" t="str">
            <v>776445-00E/003274</v>
          </cell>
          <cell r="C3417" t="str">
            <v>776445-00E</v>
          </cell>
          <cell r="D3417" t="str">
            <v>OK</v>
          </cell>
          <cell r="E3417">
            <v>43537.997916666667</v>
          </cell>
        </row>
        <row r="3418">
          <cell r="B3418" t="str">
            <v>776445-00E/003292</v>
          </cell>
          <cell r="C3418" t="str">
            <v>776445-00E</v>
          </cell>
          <cell r="D3418" t="str">
            <v>OK</v>
          </cell>
          <cell r="E3418">
            <v>43538.97152777778</v>
          </cell>
        </row>
        <row r="3419">
          <cell r="B3419" t="str">
            <v>776445-00E/003301</v>
          </cell>
          <cell r="C3419" t="str">
            <v>776445-00E</v>
          </cell>
          <cell r="D3419" t="str">
            <v>OK</v>
          </cell>
          <cell r="E3419">
            <v>43539.386111111111</v>
          </cell>
        </row>
        <row r="3420">
          <cell r="B3420" t="str">
            <v>776445-00E/003299</v>
          </cell>
          <cell r="C3420" t="str">
            <v>776445-00E</v>
          </cell>
          <cell r="D3420" t="str">
            <v>OK</v>
          </cell>
          <cell r="E3420">
            <v>43539.322222222225</v>
          </cell>
        </row>
        <row r="3421">
          <cell r="B3421" t="str">
            <v>776445-00E/003296</v>
          </cell>
          <cell r="C3421" t="str">
            <v>776445-00E</v>
          </cell>
          <cell r="D3421" t="str">
            <v>OK</v>
          </cell>
          <cell r="E3421">
            <v>43539.126388888886</v>
          </cell>
        </row>
        <row r="3422">
          <cell r="B3422" t="str">
            <v>776445-00E/003297</v>
          </cell>
          <cell r="C3422" t="str">
            <v>776445-00E</v>
          </cell>
          <cell r="D3422" t="str">
            <v>OK</v>
          </cell>
          <cell r="E3422">
            <v>43539.12777777778</v>
          </cell>
        </row>
        <row r="3423">
          <cell r="B3423" t="str">
            <v>776445-00E/003298</v>
          </cell>
          <cell r="C3423" t="str">
            <v>776445-00E</v>
          </cell>
          <cell r="D3423" t="str">
            <v>OK</v>
          </cell>
          <cell r="E3423">
            <v>43539.377083333333</v>
          </cell>
        </row>
        <row r="3424">
          <cell r="B3424" t="str">
            <v>776445-00E/003300</v>
          </cell>
          <cell r="C3424" t="str">
            <v>776445-00E</v>
          </cell>
          <cell r="D3424" t="str">
            <v>OK</v>
          </cell>
          <cell r="E3424">
            <v>43539.3</v>
          </cell>
        </row>
        <row r="3425">
          <cell r="B3425" t="str">
            <v>776445-00E/003295</v>
          </cell>
          <cell r="C3425" t="str">
            <v>776445-00E</v>
          </cell>
          <cell r="D3425" t="str">
            <v>OK</v>
          </cell>
          <cell r="E3425">
            <v>43539.03402777778</v>
          </cell>
        </row>
        <row r="3426">
          <cell r="B3426" t="str">
            <v>776445-00E/003306</v>
          </cell>
          <cell r="C3426" t="str">
            <v>776445-00E</v>
          </cell>
          <cell r="D3426" t="str">
            <v>OK</v>
          </cell>
          <cell r="E3426">
            <v>43539.686805555553</v>
          </cell>
        </row>
        <row r="3427">
          <cell r="B3427" t="str">
            <v>776445-00E/003281</v>
          </cell>
          <cell r="C3427" t="str">
            <v>776445-00E</v>
          </cell>
          <cell r="D3427" t="str">
            <v>OK</v>
          </cell>
          <cell r="E3427">
            <v>43538.317361111112</v>
          </cell>
        </row>
        <row r="3428">
          <cell r="B3428" t="str">
            <v>776445-00E/003303</v>
          </cell>
          <cell r="C3428" t="str">
            <v>776445-00E</v>
          </cell>
          <cell r="D3428" t="str">
            <v>OK</v>
          </cell>
          <cell r="E3428">
            <v>43539.493055555555</v>
          </cell>
        </row>
        <row r="3429">
          <cell r="B3429" t="str">
            <v>776445-00E/003304</v>
          </cell>
          <cell r="C3429" t="str">
            <v>776445-00E</v>
          </cell>
          <cell r="D3429" t="str">
            <v>OK</v>
          </cell>
          <cell r="E3429">
            <v>43539.526388888888</v>
          </cell>
        </row>
        <row r="3430">
          <cell r="B3430" t="str">
            <v>776445-00E/003305</v>
          </cell>
          <cell r="C3430" t="str">
            <v>776445-00E</v>
          </cell>
          <cell r="D3430" t="str">
            <v>OK</v>
          </cell>
          <cell r="E3430">
            <v>43539.630555555559</v>
          </cell>
        </row>
        <row r="3431">
          <cell r="B3431" t="str">
            <v>776445-00E/003290</v>
          </cell>
          <cell r="C3431" t="str">
            <v>776445-00E</v>
          </cell>
          <cell r="D3431" t="str">
            <v>OK</v>
          </cell>
          <cell r="E3431">
            <v>43538.725694444445</v>
          </cell>
        </row>
        <row r="3432">
          <cell r="B3432" t="str">
            <v>774100-00G/003312</v>
          </cell>
          <cell r="C3432" t="str">
            <v>774100-00G</v>
          </cell>
          <cell r="D3432" t="str">
            <v>OK</v>
          </cell>
          <cell r="E3432">
            <v>43542.059027777781</v>
          </cell>
        </row>
        <row r="3433">
          <cell r="B3433" t="str">
            <v>776445-00E/003302</v>
          </cell>
          <cell r="C3433" t="str">
            <v>776445-00E</v>
          </cell>
          <cell r="D3433" t="str">
            <v>OK</v>
          </cell>
          <cell r="E3433">
            <v>43539.43472222222</v>
          </cell>
        </row>
        <row r="3434">
          <cell r="B3434" t="str">
            <v>776445-00E/003307</v>
          </cell>
          <cell r="C3434" t="str">
            <v>776445-00E</v>
          </cell>
          <cell r="D3434" t="str">
            <v>OK</v>
          </cell>
          <cell r="E3434">
            <v>43539.723611111112</v>
          </cell>
        </row>
        <row r="3435">
          <cell r="B3435" t="str">
            <v>774100-00G/003313</v>
          </cell>
          <cell r="C3435" t="str">
            <v>774100-00G</v>
          </cell>
          <cell r="D3435" t="str">
            <v>OK</v>
          </cell>
          <cell r="E3435">
            <v>43542.318055555559</v>
          </cell>
        </row>
        <row r="3436">
          <cell r="B3436" t="str">
            <v>774100-00G/003313</v>
          </cell>
          <cell r="C3436" t="str">
            <v>774100-00G</v>
          </cell>
          <cell r="D3436" t="str">
            <v>OK</v>
          </cell>
          <cell r="E3436">
            <v>43542.318055555559</v>
          </cell>
        </row>
        <row r="3437">
          <cell r="B3437" t="str">
            <v>774100-00G/003317</v>
          </cell>
          <cell r="C3437" t="str">
            <v>774100-00G</v>
          </cell>
          <cell r="D3437" t="str">
            <v>OK</v>
          </cell>
          <cell r="E3437">
            <v>43542.4375</v>
          </cell>
        </row>
        <row r="3438">
          <cell r="B3438" t="str">
            <v>774100-00G/003317</v>
          </cell>
          <cell r="C3438" t="str">
            <v>774100-00G</v>
          </cell>
          <cell r="D3438" t="str">
            <v>OK</v>
          </cell>
          <cell r="E3438">
            <v>43542.4375</v>
          </cell>
        </row>
        <row r="3439">
          <cell r="B3439" t="str">
            <v>774100-00G/003308</v>
          </cell>
          <cell r="C3439" t="str">
            <v>774100-00G</v>
          </cell>
          <cell r="D3439" t="str">
            <v>OK</v>
          </cell>
          <cell r="E3439">
            <v>43542.015277777777</v>
          </cell>
        </row>
        <row r="3440">
          <cell r="B3440" t="str">
            <v>774100-00G/003315</v>
          </cell>
          <cell r="C3440" t="str">
            <v>774100-00G</v>
          </cell>
          <cell r="D3440" t="str">
            <v>OK</v>
          </cell>
          <cell r="E3440">
            <v>43542.347916666666</v>
          </cell>
        </row>
        <row r="3441">
          <cell r="B3441" t="str">
            <v>774100-00G/003318</v>
          </cell>
          <cell r="C3441" t="str">
            <v>774100-00G</v>
          </cell>
          <cell r="D3441" t="str">
            <v>OK</v>
          </cell>
          <cell r="E3441">
            <v>43542.547222222223</v>
          </cell>
        </row>
        <row r="3442">
          <cell r="B3442" t="str">
            <v>774100-00G/003316</v>
          </cell>
          <cell r="C3442" t="str">
            <v>774100-00G</v>
          </cell>
          <cell r="D3442" t="str">
            <v>OK</v>
          </cell>
          <cell r="E3442">
            <v>43542.37777777778</v>
          </cell>
        </row>
        <row r="3443">
          <cell r="B3443" t="str">
            <v>774100-00G/003320</v>
          </cell>
          <cell r="C3443" t="str">
            <v>774100-00G</v>
          </cell>
          <cell r="D3443" t="str">
            <v>OK</v>
          </cell>
          <cell r="E3443">
            <v>43542.631944444445</v>
          </cell>
        </row>
        <row r="3444">
          <cell r="B3444" t="str">
            <v>774100-00G/003322</v>
          </cell>
          <cell r="C3444" t="str">
            <v>774100-00G</v>
          </cell>
          <cell r="D3444" t="str">
            <v>OK</v>
          </cell>
          <cell r="E3444">
            <v>43542.697916666664</v>
          </cell>
        </row>
        <row r="3445">
          <cell r="B3445" t="str">
            <v>774100-00G/003326</v>
          </cell>
          <cell r="C3445" t="str">
            <v>774100-00G</v>
          </cell>
          <cell r="D3445" t="str">
            <v>OK</v>
          </cell>
          <cell r="E3445">
            <v>43542.960416666669</v>
          </cell>
        </row>
        <row r="3446">
          <cell r="B3446" t="str">
            <v>774100-00G/003319</v>
          </cell>
          <cell r="C3446" t="str">
            <v>774100-00G</v>
          </cell>
          <cell r="D3446" t="str">
            <v>OK</v>
          </cell>
          <cell r="E3446">
            <v>43542.629166666666</v>
          </cell>
        </row>
        <row r="3447">
          <cell r="B3447" t="str">
            <v>774100-00G/003323</v>
          </cell>
          <cell r="C3447" t="str">
            <v>774100-00G</v>
          </cell>
          <cell r="D3447" t="str">
            <v>OK</v>
          </cell>
          <cell r="E3447">
            <v>43542.799305555556</v>
          </cell>
        </row>
        <row r="3448">
          <cell r="B3448" t="str">
            <v>774100-00G/003321</v>
          </cell>
          <cell r="C3448" t="str">
            <v>774100-00G</v>
          </cell>
          <cell r="D3448" t="str">
            <v>OK</v>
          </cell>
          <cell r="E3448">
            <v>43542.701388888891</v>
          </cell>
        </row>
        <row r="3449">
          <cell r="B3449" t="str">
            <v>774100-00G/003311</v>
          </cell>
          <cell r="C3449" t="str">
            <v>774100-00G</v>
          </cell>
          <cell r="D3449" t="str">
            <v>OK</v>
          </cell>
          <cell r="E3449">
            <v>43542.081944444442</v>
          </cell>
        </row>
        <row r="3450">
          <cell r="B3450" t="str">
            <v>774100-00G/003328</v>
          </cell>
          <cell r="C3450" t="str">
            <v>774100-00G</v>
          </cell>
          <cell r="D3450" t="str">
            <v>OK</v>
          </cell>
          <cell r="E3450">
            <v>43543.060416666667</v>
          </cell>
        </row>
        <row r="3451">
          <cell r="B3451" t="str">
            <v>776445-00E/003294</v>
          </cell>
          <cell r="C3451" t="str">
            <v>776445-00E</v>
          </cell>
          <cell r="D3451" t="str">
            <v>OK</v>
          </cell>
          <cell r="E3451">
            <v>43542.830555555556</v>
          </cell>
        </row>
        <row r="3452">
          <cell r="B3452" t="str">
            <v>776445-00E/003210</v>
          </cell>
          <cell r="C3452" t="str">
            <v>776445-00E</v>
          </cell>
          <cell r="D3452" t="str">
            <v>OK</v>
          </cell>
          <cell r="E3452">
            <v>43530.975694444445</v>
          </cell>
        </row>
        <row r="3453">
          <cell r="B3453" t="str">
            <v>774100-00G/003331</v>
          </cell>
          <cell r="C3453" t="str">
            <v>774100-00G</v>
          </cell>
          <cell r="D3453" t="str">
            <v>OK</v>
          </cell>
          <cell r="E3453">
            <v>43543.395138888889</v>
          </cell>
        </row>
        <row r="3454">
          <cell r="B3454" t="str">
            <v>774100-00G/003327</v>
          </cell>
          <cell r="C3454" t="str">
            <v>774100-00G</v>
          </cell>
          <cell r="D3454" t="str">
            <v>OK</v>
          </cell>
          <cell r="E3454">
            <v>43543.330555555556</v>
          </cell>
        </row>
        <row r="3455">
          <cell r="B3455" t="str">
            <v>774100-00G/003329</v>
          </cell>
          <cell r="C3455" t="str">
            <v>774100-00G</v>
          </cell>
          <cell r="D3455" t="str">
            <v>OK</v>
          </cell>
          <cell r="E3455">
            <v>43543.128472222219</v>
          </cell>
        </row>
        <row r="3456">
          <cell r="B3456" t="str">
            <v>774100-00G/003335</v>
          </cell>
          <cell r="C3456" t="str">
            <v>774100-00G</v>
          </cell>
          <cell r="D3456" t="str">
            <v>OK</v>
          </cell>
          <cell r="E3456">
            <v>43543.731944444444</v>
          </cell>
        </row>
        <row r="3457">
          <cell r="B3457" t="str">
            <v>774100-00G/003314</v>
          </cell>
          <cell r="C3457" t="str">
            <v>774100-00G</v>
          </cell>
          <cell r="D3457" t="str">
            <v>OK</v>
          </cell>
          <cell r="E3457">
            <v>43542.154861111114</v>
          </cell>
        </row>
        <row r="3458">
          <cell r="B3458" t="str">
            <v>774100-00G/003332</v>
          </cell>
          <cell r="C3458" t="str">
            <v>774100-00G</v>
          </cell>
          <cell r="D3458" t="str">
            <v>OK</v>
          </cell>
          <cell r="E3458">
            <v>43543.412499999999</v>
          </cell>
        </row>
        <row r="3459">
          <cell r="B3459" t="str">
            <v>774100-00G/003334</v>
          </cell>
          <cell r="C3459" t="str">
            <v>774100-00G</v>
          </cell>
          <cell r="D3459" t="str">
            <v>OK</v>
          </cell>
          <cell r="E3459">
            <v>43543.669444444444</v>
          </cell>
        </row>
        <row r="3460">
          <cell r="B3460" t="str">
            <v>776445-00E/003338</v>
          </cell>
          <cell r="C3460" t="str">
            <v>776445-00E</v>
          </cell>
          <cell r="D3460" t="str">
            <v>OK</v>
          </cell>
          <cell r="E3460">
            <v>43543.956250000003</v>
          </cell>
        </row>
        <row r="3461">
          <cell r="B3461" t="str">
            <v>774100-00G/003333</v>
          </cell>
          <cell r="C3461" t="str">
            <v>774100-00G</v>
          </cell>
          <cell r="D3461" t="str">
            <v>OK</v>
          </cell>
          <cell r="E3461">
            <v>43543.635416666664</v>
          </cell>
        </row>
        <row r="3462">
          <cell r="B3462" t="str">
            <v>774100-00G/003324</v>
          </cell>
          <cell r="C3462" t="str">
            <v>774100-00G</v>
          </cell>
          <cell r="D3462" t="str">
            <v>OK</v>
          </cell>
          <cell r="E3462">
            <v>43544.179166666669</v>
          </cell>
        </row>
        <row r="3463">
          <cell r="B3463" t="str">
            <v>774100-00G/003336</v>
          </cell>
          <cell r="C3463" t="str">
            <v>774100-00G</v>
          </cell>
          <cell r="D3463" t="str">
            <v>OK</v>
          </cell>
          <cell r="E3463">
            <v>43543.811111111114</v>
          </cell>
        </row>
        <row r="3464">
          <cell r="B3464" t="str">
            <v>776445-00E/003345</v>
          </cell>
          <cell r="C3464" t="str">
            <v>776445-00E</v>
          </cell>
          <cell r="D3464" t="str">
            <v>OK</v>
          </cell>
          <cell r="E3464">
            <v>43544.428472222222</v>
          </cell>
        </row>
        <row r="3465">
          <cell r="B3465" t="str">
            <v>776445-00E/003346</v>
          </cell>
          <cell r="C3465" t="str">
            <v>776445-00E</v>
          </cell>
          <cell r="D3465" t="str">
            <v>OK</v>
          </cell>
          <cell r="E3465">
            <v>43544.449305555558</v>
          </cell>
        </row>
        <row r="3466">
          <cell r="B3466" t="str">
            <v>776445-00E/003344</v>
          </cell>
          <cell r="C3466" t="str">
            <v>776445-00E</v>
          </cell>
          <cell r="D3466" t="str">
            <v>OK</v>
          </cell>
          <cell r="E3466">
            <v>43544.326388888891</v>
          </cell>
        </row>
        <row r="3467">
          <cell r="B3467" t="str">
            <v>776445-00E/003342</v>
          </cell>
          <cell r="C3467" t="str">
            <v>776445-00E</v>
          </cell>
          <cell r="D3467" t="str">
            <v>OK</v>
          </cell>
          <cell r="E3467">
            <v>43544.069444444445</v>
          </cell>
        </row>
        <row r="3468">
          <cell r="B3468" t="str">
            <v>776445-00E/003343</v>
          </cell>
          <cell r="C3468" t="str">
            <v>776445-00E</v>
          </cell>
          <cell r="D3468" t="str">
            <v>OK</v>
          </cell>
          <cell r="E3468">
            <v>43544.338888888888</v>
          </cell>
        </row>
        <row r="3469">
          <cell r="B3469" t="str">
            <v>776445-00E/003339</v>
          </cell>
          <cell r="C3469" t="str">
            <v>776445-00E</v>
          </cell>
          <cell r="D3469" t="str">
            <v>OK</v>
          </cell>
          <cell r="E3469">
            <v>43544.010416666664</v>
          </cell>
        </row>
        <row r="3470">
          <cell r="B3470" t="str">
            <v>776445-00E/003340</v>
          </cell>
          <cell r="C3470" t="str">
            <v>776445-00E</v>
          </cell>
          <cell r="D3470" t="str">
            <v>OK</v>
          </cell>
          <cell r="E3470">
            <v>43544.018750000003</v>
          </cell>
        </row>
        <row r="3471">
          <cell r="B3471" t="str">
            <v>776445-00E/003348</v>
          </cell>
          <cell r="C3471" t="str">
            <v>776445-00E</v>
          </cell>
          <cell r="D3471" t="str">
            <v>OK</v>
          </cell>
          <cell r="E3471">
            <v>43544.773611111108</v>
          </cell>
        </row>
        <row r="3472">
          <cell r="B3472" t="str">
            <v>776445-00E/003349</v>
          </cell>
          <cell r="C3472" t="str">
            <v>776445-00E</v>
          </cell>
          <cell r="D3472" t="str">
            <v>OK</v>
          </cell>
          <cell r="E3472">
            <v>43545.040972222225</v>
          </cell>
        </row>
        <row r="3473">
          <cell r="B3473" t="str">
            <v>776445-00E/003350</v>
          </cell>
          <cell r="C3473" t="str">
            <v>776445-00E</v>
          </cell>
          <cell r="D3473" t="str">
            <v>OK</v>
          </cell>
          <cell r="E3473">
            <v>43545.120833333334</v>
          </cell>
        </row>
        <row r="3474">
          <cell r="B3474" t="str">
            <v>776445-00E/003347</v>
          </cell>
          <cell r="C3474" t="str">
            <v>776445-00E</v>
          </cell>
          <cell r="D3474" t="str">
            <v>OK</v>
          </cell>
          <cell r="E3474">
            <v>43544.511805555558</v>
          </cell>
        </row>
        <row r="3475">
          <cell r="B3475" t="str">
            <v>776445-00E/003341</v>
          </cell>
          <cell r="C3475" t="str">
            <v>776445-00E</v>
          </cell>
          <cell r="D3475" t="str">
            <v>OK</v>
          </cell>
          <cell r="E3475">
            <v>43544.072222222225</v>
          </cell>
        </row>
        <row r="3476">
          <cell r="B3476" t="str">
            <v>774100-00G/003337</v>
          </cell>
          <cell r="C3476" t="str">
            <v>774100-00G</v>
          </cell>
          <cell r="D3476" t="str">
            <v>OK</v>
          </cell>
          <cell r="E3476">
            <v>43544.388194444444</v>
          </cell>
        </row>
        <row r="3477">
          <cell r="B3477" t="str">
            <v>774100-00G/003337</v>
          </cell>
          <cell r="C3477" t="str">
            <v>774100-00G</v>
          </cell>
          <cell r="D3477" t="str">
            <v>OK</v>
          </cell>
          <cell r="E3477">
            <v>43544.388194444444</v>
          </cell>
        </row>
        <row r="3478">
          <cell r="B3478" t="str">
            <v>776445-00E/003351</v>
          </cell>
          <cell r="C3478" t="str">
            <v>776445-00E</v>
          </cell>
          <cell r="D3478" t="str">
            <v>OK</v>
          </cell>
          <cell r="E3478">
            <v>43545.427083333336</v>
          </cell>
        </row>
        <row r="3479">
          <cell r="B3479" t="str">
            <v>776445-00E/003354</v>
          </cell>
          <cell r="C3479" t="str">
            <v>776445-00E</v>
          </cell>
          <cell r="D3479" t="str">
            <v>OK</v>
          </cell>
          <cell r="E3479">
            <v>43545.495833333334</v>
          </cell>
        </row>
        <row r="3480">
          <cell r="B3480" t="str">
            <v>776445-00E/003353</v>
          </cell>
          <cell r="C3480" t="str">
            <v>776445-00E</v>
          </cell>
          <cell r="D3480" t="str">
            <v>OK</v>
          </cell>
          <cell r="E3480">
            <v>43545.420138888891</v>
          </cell>
        </row>
        <row r="3481">
          <cell r="B3481" t="str">
            <v>776445-00E/003353</v>
          </cell>
          <cell r="C3481" t="str">
            <v>776445-00E</v>
          </cell>
          <cell r="D3481" t="str">
            <v>OK</v>
          </cell>
          <cell r="E3481">
            <v>43545.420138888891</v>
          </cell>
        </row>
        <row r="3482">
          <cell r="B3482" t="str">
            <v>776445-00E/003355</v>
          </cell>
          <cell r="C3482" t="str">
            <v>776445-00E</v>
          </cell>
          <cell r="D3482" t="str">
            <v>OK</v>
          </cell>
          <cell r="E3482">
            <v>43545.640277777777</v>
          </cell>
        </row>
        <row r="3483">
          <cell r="B3483" t="str">
            <v>776445-00E/003357</v>
          </cell>
          <cell r="C3483" t="str">
            <v>776445-00E</v>
          </cell>
          <cell r="D3483" t="str">
            <v>OK</v>
          </cell>
          <cell r="E3483">
            <v>43545.728472222225</v>
          </cell>
        </row>
        <row r="3484">
          <cell r="B3484" t="str">
            <v>776445-00E/003357</v>
          </cell>
          <cell r="C3484" t="str">
            <v>776445-00E</v>
          </cell>
          <cell r="D3484" t="str">
            <v>OK</v>
          </cell>
          <cell r="E3484">
            <v>43545.728472222225</v>
          </cell>
        </row>
        <row r="3485">
          <cell r="B3485" t="str">
            <v>776445-00E/003358</v>
          </cell>
          <cell r="C3485" t="str">
            <v>776445-00E</v>
          </cell>
          <cell r="D3485" t="str">
            <v>OK</v>
          </cell>
          <cell r="E3485">
            <v>43545.729861111111</v>
          </cell>
        </row>
        <row r="3486">
          <cell r="B3486" t="str">
            <v>776445-00E/003359</v>
          </cell>
          <cell r="C3486" t="str">
            <v>776445-00E</v>
          </cell>
          <cell r="D3486" t="str">
            <v>OK</v>
          </cell>
          <cell r="E3486">
            <v>43545.839583333334</v>
          </cell>
        </row>
        <row r="3487">
          <cell r="B3487" t="str">
            <v>776445-00E/003360</v>
          </cell>
          <cell r="C3487" t="str">
            <v>776445-00E</v>
          </cell>
          <cell r="D3487" t="str">
            <v>OK</v>
          </cell>
          <cell r="E3487">
            <v>43545.95208333333</v>
          </cell>
        </row>
        <row r="3488">
          <cell r="B3488" t="str">
            <v>776445-00E/003363</v>
          </cell>
          <cell r="C3488" t="str">
            <v>776445-00E</v>
          </cell>
          <cell r="D3488" t="str">
            <v>OK</v>
          </cell>
          <cell r="E3488">
            <v>43546.15</v>
          </cell>
        </row>
        <row r="3489">
          <cell r="B3489" t="str">
            <v>776445-00E/003365</v>
          </cell>
          <cell r="C3489" t="str">
            <v>776445-00E</v>
          </cell>
          <cell r="D3489" t="str">
            <v>OK</v>
          </cell>
          <cell r="E3489">
            <v>43546.436111111114</v>
          </cell>
        </row>
        <row r="3490">
          <cell r="B3490" t="str">
            <v>774100-00G/003330</v>
          </cell>
          <cell r="C3490" t="str">
            <v>774100-00G</v>
          </cell>
          <cell r="D3490" t="str">
            <v>OK</v>
          </cell>
          <cell r="E3490">
            <v>43543.318055555559</v>
          </cell>
        </row>
        <row r="3491">
          <cell r="B3491" t="str">
            <v>776445-00E/003361</v>
          </cell>
          <cell r="C3491" t="str">
            <v>776445-00E</v>
          </cell>
          <cell r="D3491" t="str">
            <v>OK</v>
          </cell>
          <cell r="E3491">
            <v>43546.073611111111</v>
          </cell>
        </row>
        <row r="3492">
          <cell r="B3492" t="str">
            <v>776445-00E/003364</v>
          </cell>
          <cell r="C3492" t="str">
            <v>776445-00E</v>
          </cell>
          <cell r="D3492" t="str">
            <v>OK</v>
          </cell>
          <cell r="E3492">
            <v>43546.32916666667</v>
          </cell>
        </row>
        <row r="3493">
          <cell r="B3493" t="str">
            <v>776445-00E/003362</v>
          </cell>
          <cell r="C3493" t="str">
            <v>776445-00E</v>
          </cell>
          <cell r="D3493" t="str">
            <v>OK</v>
          </cell>
          <cell r="E3493">
            <v>43546.021527777775</v>
          </cell>
        </row>
        <row r="3494">
          <cell r="B3494" t="str">
            <v>776445-00E/003376</v>
          </cell>
          <cell r="C3494" t="str">
            <v>776445-00E</v>
          </cell>
          <cell r="D3494" t="str">
            <v>OK</v>
          </cell>
          <cell r="E3494">
            <v>43549.147916666669</v>
          </cell>
        </row>
        <row r="3495">
          <cell r="B3495" t="str">
            <v>776445-00E/003366</v>
          </cell>
          <cell r="C3495" t="str">
            <v>776445-00E</v>
          </cell>
          <cell r="D3495" t="str">
            <v>OK</v>
          </cell>
          <cell r="E3495">
            <v>43546.54583333333</v>
          </cell>
        </row>
        <row r="3496">
          <cell r="B3496" t="str">
            <v>776445-00E/003370</v>
          </cell>
          <cell r="C3496" t="str">
            <v>776445-00E</v>
          </cell>
          <cell r="D3496" t="str">
            <v>OK</v>
          </cell>
          <cell r="E3496">
            <v>43546.638888888891</v>
          </cell>
        </row>
        <row r="3497">
          <cell r="B3497" t="str">
            <v>776445-00E/003375</v>
          </cell>
          <cell r="C3497" t="str">
            <v>776445-00E</v>
          </cell>
          <cell r="D3497" t="str">
            <v>OK</v>
          </cell>
          <cell r="E3497">
            <v>43549.03402777778</v>
          </cell>
        </row>
        <row r="3498">
          <cell r="B3498" t="str">
            <v>776445-00E/003377</v>
          </cell>
          <cell r="C3498" t="str">
            <v>776445-00E</v>
          </cell>
          <cell r="D3498" t="str">
            <v>OK</v>
          </cell>
          <cell r="E3498">
            <v>43549.158333333333</v>
          </cell>
        </row>
        <row r="3499">
          <cell r="B3499" t="str">
            <v>776445-00E/003368</v>
          </cell>
          <cell r="C3499" t="str">
            <v>776445-00E</v>
          </cell>
          <cell r="D3499" t="str">
            <v>OK</v>
          </cell>
          <cell r="E3499">
            <v>43546.709722222222</v>
          </cell>
        </row>
        <row r="3500">
          <cell r="B3500" t="str">
            <v>776445-00E/003374</v>
          </cell>
          <cell r="C3500" t="str">
            <v>776445-00E</v>
          </cell>
          <cell r="D3500" t="str">
            <v>OK</v>
          </cell>
          <cell r="E3500">
            <v>43549.087500000001</v>
          </cell>
        </row>
        <row r="3501">
          <cell r="B3501" t="str">
            <v>776445-00E/003378</v>
          </cell>
          <cell r="C3501" t="str">
            <v>776445-00E</v>
          </cell>
          <cell r="D3501" t="str">
            <v>OK</v>
          </cell>
          <cell r="E3501">
            <v>43549.434027777781</v>
          </cell>
        </row>
        <row r="3502">
          <cell r="B3502" t="str">
            <v>774100-00G/003325</v>
          </cell>
          <cell r="C3502" t="str">
            <v>774100-00G</v>
          </cell>
          <cell r="D3502" t="str">
            <v>OK</v>
          </cell>
          <cell r="E3502">
            <v>43543.015277777777</v>
          </cell>
        </row>
        <row r="3503">
          <cell r="B3503" t="str">
            <v>776445-00E/003383</v>
          </cell>
          <cell r="C3503" t="str">
            <v>776445-00E</v>
          </cell>
          <cell r="D3503" t="str">
            <v>OK</v>
          </cell>
          <cell r="E3503">
            <v>43549.699305555558</v>
          </cell>
        </row>
        <row r="3504">
          <cell r="B3504" t="str">
            <v>776445-00E/003356</v>
          </cell>
          <cell r="C3504" t="str">
            <v>776445-00E</v>
          </cell>
          <cell r="D3504" t="str">
            <v>OK</v>
          </cell>
          <cell r="E3504">
            <v>43545.635416666664</v>
          </cell>
        </row>
        <row r="3505">
          <cell r="B3505" t="str">
            <v>776445-00E/003380</v>
          </cell>
          <cell r="C3505" t="str">
            <v>776445-00E</v>
          </cell>
          <cell r="D3505" t="str">
            <v>OK</v>
          </cell>
          <cell r="E3505">
            <v>43549.630555555559</v>
          </cell>
        </row>
        <row r="3506">
          <cell r="B3506" t="str">
            <v>776445-00E/003367</v>
          </cell>
          <cell r="C3506" t="str">
            <v>776445-00E</v>
          </cell>
          <cell r="D3506" t="str">
            <v>OK</v>
          </cell>
          <cell r="E3506">
            <v>43549.042361111111</v>
          </cell>
        </row>
        <row r="3507">
          <cell r="B3507" t="str">
            <v>776445-00E/003379</v>
          </cell>
          <cell r="C3507" t="str">
            <v>776445-00E</v>
          </cell>
          <cell r="D3507" t="str">
            <v>OK</v>
          </cell>
          <cell r="E3507">
            <v>43549.520833333336</v>
          </cell>
        </row>
        <row r="3508">
          <cell r="B3508" t="str">
            <v>776445-00E/003373</v>
          </cell>
          <cell r="C3508" t="str">
            <v>776445-00E</v>
          </cell>
          <cell r="D3508" t="str">
            <v>OK</v>
          </cell>
          <cell r="E3508">
            <v>43549.363194444442</v>
          </cell>
        </row>
        <row r="3509">
          <cell r="B3509" t="str">
            <v>776445-00E/003372</v>
          </cell>
          <cell r="C3509" t="str">
            <v>776445-00E</v>
          </cell>
          <cell r="D3509" t="str">
            <v>OK</v>
          </cell>
          <cell r="E3509">
            <v>43549.293749999997</v>
          </cell>
        </row>
        <row r="3510">
          <cell r="B3510" t="str">
            <v>776445-00E/003382</v>
          </cell>
          <cell r="C3510" t="str">
            <v>776445-00E</v>
          </cell>
          <cell r="D3510" t="str">
            <v>OK</v>
          </cell>
          <cell r="E3510">
            <v>43549.75277777778</v>
          </cell>
        </row>
        <row r="3511">
          <cell r="B3511" t="str">
            <v>776445-00E/003381</v>
          </cell>
          <cell r="C3511" t="str">
            <v>776445-00E</v>
          </cell>
          <cell r="D3511" t="str">
            <v>OK</v>
          </cell>
          <cell r="E3511">
            <v>43550.038194444445</v>
          </cell>
        </row>
        <row r="3512">
          <cell r="B3512" t="str">
            <v>776445-00E/003384</v>
          </cell>
          <cell r="C3512" t="str">
            <v>776445-00E</v>
          </cell>
          <cell r="D3512" t="str">
            <v>OK</v>
          </cell>
          <cell r="E3512">
            <v>43549.824305555558</v>
          </cell>
        </row>
        <row r="3513">
          <cell r="B3513" t="str">
            <v>776445-00E/003385</v>
          </cell>
          <cell r="C3513" t="str">
            <v>776445-00E</v>
          </cell>
          <cell r="D3513" t="str">
            <v>OK</v>
          </cell>
          <cell r="E3513">
            <v>43549.972222222219</v>
          </cell>
        </row>
        <row r="3514">
          <cell r="B3514" t="str">
            <v>774100-00G/003310</v>
          </cell>
          <cell r="C3514" t="str">
            <v>774100-00G</v>
          </cell>
          <cell r="D3514" t="str">
            <v>OK</v>
          </cell>
          <cell r="E3514">
            <v>43542.03125</v>
          </cell>
        </row>
        <row r="3515">
          <cell r="B3515" t="str">
            <v>774100-00G/003309</v>
          </cell>
          <cell r="C3515" t="str">
            <v>774100-00G</v>
          </cell>
          <cell r="D3515" t="str">
            <v>OK</v>
          </cell>
          <cell r="E3515">
            <v>43541.963888888888</v>
          </cell>
        </row>
        <row r="3516">
          <cell r="B3516" t="str">
            <v>776445-00E/003214</v>
          </cell>
          <cell r="C3516" t="str">
            <v>776445-00E</v>
          </cell>
          <cell r="D3516" t="str">
            <v>OK</v>
          </cell>
          <cell r="E3516">
            <v>43531.131249999999</v>
          </cell>
        </row>
        <row r="3517">
          <cell r="B3517" t="str">
            <v>776445-00E/003386</v>
          </cell>
          <cell r="C3517" t="str">
            <v>776445-00E</v>
          </cell>
          <cell r="D3517" t="str">
            <v>OK</v>
          </cell>
          <cell r="E3517">
            <v>43550.314583333333</v>
          </cell>
        </row>
        <row r="3518">
          <cell r="B3518" t="str">
            <v>776445-00E/003386</v>
          </cell>
          <cell r="C3518" t="str">
            <v>776445-00E</v>
          </cell>
          <cell r="D3518" t="str">
            <v>OK</v>
          </cell>
          <cell r="E3518">
            <v>43550.314583333333</v>
          </cell>
        </row>
        <row r="3519">
          <cell r="B3519" t="str">
            <v>776445-00E/003387</v>
          </cell>
          <cell r="C3519" t="str">
            <v>776445-00E</v>
          </cell>
          <cell r="D3519" t="str">
            <v>OK</v>
          </cell>
          <cell r="E3519">
            <v>43550.36041666667</v>
          </cell>
        </row>
        <row r="3520">
          <cell r="B3520" t="str">
            <v>776445-00E/003393</v>
          </cell>
          <cell r="C3520" t="str">
            <v>776445-00E</v>
          </cell>
          <cell r="D3520" t="str">
            <v>OK</v>
          </cell>
          <cell r="E3520">
            <v>43551.00277777778</v>
          </cell>
        </row>
        <row r="3521">
          <cell r="B3521" t="str">
            <v>776445-00E/003395</v>
          </cell>
          <cell r="C3521" t="str">
            <v>776445-00E</v>
          </cell>
          <cell r="D3521" t="str">
            <v>OK</v>
          </cell>
          <cell r="E3521">
            <v>43551.039583333331</v>
          </cell>
        </row>
        <row r="3522">
          <cell r="B3522" t="str">
            <v>776445-00E/003392</v>
          </cell>
          <cell r="C3522" t="str">
            <v>776445-00E</v>
          </cell>
          <cell r="D3522" t="str">
            <v>OK</v>
          </cell>
          <cell r="E3522">
            <v>43550.827777777777</v>
          </cell>
        </row>
        <row r="3523">
          <cell r="B3523" t="str">
            <v>776445-00E/003397</v>
          </cell>
          <cell r="C3523" t="str">
            <v>776445-00E</v>
          </cell>
          <cell r="D3523" t="str">
            <v>OK</v>
          </cell>
          <cell r="E3523">
            <v>43551.084027777775</v>
          </cell>
        </row>
        <row r="3524">
          <cell r="B3524" t="str">
            <v>776445-00E/003394</v>
          </cell>
          <cell r="C3524" t="str">
            <v>776445-00E</v>
          </cell>
          <cell r="D3524" t="str">
            <v>OK</v>
          </cell>
          <cell r="E3524">
            <v>43550.769444444442</v>
          </cell>
        </row>
        <row r="3525">
          <cell r="B3525" t="str">
            <v>776445-00E/003390</v>
          </cell>
          <cell r="C3525" t="str">
            <v>776445-00E</v>
          </cell>
          <cell r="D3525" t="str">
            <v>OK</v>
          </cell>
          <cell r="E3525">
            <v>43550.632638888892</v>
          </cell>
        </row>
        <row r="3526">
          <cell r="B3526" t="str">
            <v>776445-00E/003391</v>
          </cell>
          <cell r="C3526" t="str">
            <v>776445-00E</v>
          </cell>
          <cell r="D3526" t="str">
            <v>OK</v>
          </cell>
          <cell r="E3526">
            <v>43550.697222222225</v>
          </cell>
        </row>
        <row r="3527">
          <cell r="B3527" t="str">
            <v>776445-00E/003388</v>
          </cell>
          <cell r="C3527" t="str">
            <v>776445-00E</v>
          </cell>
          <cell r="D3527" t="str">
            <v>OK</v>
          </cell>
          <cell r="E3527">
            <v>43550.433333333334</v>
          </cell>
        </row>
        <row r="3528">
          <cell r="B3528" t="str">
            <v>776445-00E/003389</v>
          </cell>
          <cell r="C3528" t="str">
            <v>776445-00E</v>
          </cell>
          <cell r="D3528" t="str">
            <v>OK</v>
          </cell>
          <cell r="E3528">
            <v>43550.526388888888</v>
          </cell>
        </row>
        <row r="3529">
          <cell r="B3529" t="str">
            <v>776445-00E/003402</v>
          </cell>
          <cell r="C3529" t="str">
            <v>776445-00E</v>
          </cell>
          <cell r="D3529" t="str">
            <v>OK</v>
          </cell>
          <cell r="E3529">
            <v>43551.515277777777</v>
          </cell>
        </row>
        <row r="3530">
          <cell r="B3530" t="str">
            <v>776445-00E/003403</v>
          </cell>
          <cell r="C3530" t="str">
            <v>776445-00E</v>
          </cell>
          <cell r="D3530" t="str">
            <v>OK</v>
          </cell>
          <cell r="E3530">
            <v>43551.48541666667</v>
          </cell>
        </row>
        <row r="3531">
          <cell r="B3531" t="str">
            <v>776445-00E/003405</v>
          </cell>
          <cell r="C3531" t="str">
            <v>776445-00E</v>
          </cell>
          <cell r="D3531" t="str">
            <v>OK</v>
          </cell>
          <cell r="E3531">
            <v>43551.642361111109</v>
          </cell>
        </row>
        <row r="3532">
          <cell r="B3532" t="str">
            <v>776445-00E/003401</v>
          </cell>
          <cell r="C3532" t="str">
            <v>776445-00E</v>
          </cell>
          <cell r="D3532" t="str">
            <v>OK</v>
          </cell>
          <cell r="E3532">
            <v>43551.368055555555</v>
          </cell>
        </row>
        <row r="3533">
          <cell r="B3533" t="str">
            <v>776445-00E/003396</v>
          </cell>
          <cell r="C3533" t="str">
            <v>776445-00E</v>
          </cell>
          <cell r="D3533" t="str">
            <v>OK</v>
          </cell>
          <cell r="E3533">
            <v>43550.972916666666</v>
          </cell>
        </row>
        <row r="3534">
          <cell r="B3534" t="str">
            <v>776445-00E/003404</v>
          </cell>
          <cell r="C3534" t="str">
            <v>776445-00E</v>
          </cell>
          <cell r="D3534" t="str">
            <v>OK</v>
          </cell>
          <cell r="E3534">
            <v>43551.720833333333</v>
          </cell>
        </row>
        <row r="3535">
          <cell r="B3535" t="str">
            <v>776445-00E/003398</v>
          </cell>
          <cell r="C3535" t="str">
            <v>776445-00E</v>
          </cell>
          <cell r="D3535" t="str">
            <v>OK</v>
          </cell>
          <cell r="E3535">
            <v>43551.286805555559</v>
          </cell>
        </row>
        <row r="3536">
          <cell r="B3536" t="str">
            <v>776445-00E/003406</v>
          </cell>
          <cell r="C3536" t="str">
            <v>776445-00E</v>
          </cell>
          <cell r="D3536" t="str">
            <v>OK</v>
          </cell>
          <cell r="E3536">
            <v>43551.822222222225</v>
          </cell>
        </row>
        <row r="3537">
          <cell r="B3537" t="str">
            <v>776445-00E/003412</v>
          </cell>
          <cell r="C3537" t="str">
            <v>776445-00E</v>
          </cell>
          <cell r="D3537" t="str">
            <v>OK</v>
          </cell>
          <cell r="E3537">
            <v>43552.120833333334</v>
          </cell>
        </row>
        <row r="3538">
          <cell r="B3538" t="str">
            <v>776445-00E/003408</v>
          </cell>
          <cell r="C3538" t="str">
            <v>776445-00E</v>
          </cell>
          <cell r="D3538" t="str">
            <v>OK</v>
          </cell>
          <cell r="E3538">
            <v>43551.959722222222</v>
          </cell>
        </row>
        <row r="3539">
          <cell r="B3539" t="str">
            <v>776445-00E/003411</v>
          </cell>
          <cell r="C3539" t="str">
            <v>776445-00E</v>
          </cell>
          <cell r="D3539" t="str">
            <v>OK</v>
          </cell>
          <cell r="E3539">
            <v>43552.029166666667</v>
          </cell>
        </row>
        <row r="3540">
          <cell r="B3540" t="str">
            <v>776445-00E/003410</v>
          </cell>
          <cell r="C3540" t="str">
            <v>776445-00E</v>
          </cell>
          <cell r="D3540" t="str">
            <v>OK</v>
          </cell>
          <cell r="E3540">
            <v>43551.975694444445</v>
          </cell>
        </row>
        <row r="3541">
          <cell r="B3541" t="str">
            <v>776445-00E/003413</v>
          </cell>
          <cell r="C3541" t="str">
            <v>776445-00E</v>
          </cell>
          <cell r="D3541" t="str">
            <v>OK</v>
          </cell>
          <cell r="E3541">
            <v>43552.14166666667</v>
          </cell>
        </row>
        <row r="3542">
          <cell r="B3542" t="str">
            <v>776445-00E/003414</v>
          </cell>
          <cell r="C3542" t="str">
            <v>776445-00E</v>
          </cell>
          <cell r="D3542" t="str">
            <v>OK</v>
          </cell>
          <cell r="E3542">
            <v>43552.286805555559</v>
          </cell>
        </row>
        <row r="3543">
          <cell r="B3543" t="str">
            <v>776445-00E/003407</v>
          </cell>
          <cell r="C3543" t="str">
            <v>776445-00E</v>
          </cell>
          <cell r="D3543" t="str">
            <v>OK</v>
          </cell>
          <cell r="E3543">
            <v>43551.79791666667</v>
          </cell>
        </row>
        <row r="3544">
          <cell r="B3544" t="str">
            <v>776445-00E/003399</v>
          </cell>
          <cell r="C3544" t="str">
            <v>776445-00E</v>
          </cell>
          <cell r="D3544" t="str">
            <v>OK</v>
          </cell>
          <cell r="E3544">
            <v>43551.298611111109</v>
          </cell>
        </row>
        <row r="3545">
          <cell r="B3545" t="str">
            <v>776445-00E/003418</v>
          </cell>
          <cell r="C3545" t="str">
            <v>776445-00E</v>
          </cell>
          <cell r="D3545" t="str">
            <v>OK</v>
          </cell>
          <cell r="E3545">
            <v>43552.502083333333</v>
          </cell>
        </row>
        <row r="3546">
          <cell r="B3546" t="str">
            <v>776445-00E/003416</v>
          </cell>
          <cell r="C3546" t="str">
            <v>776445-00E</v>
          </cell>
          <cell r="D3546" t="str">
            <v>OK</v>
          </cell>
          <cell r="E3546">
            <v>43552.387499999997</v>
          </cell>
        </row>
        <row r="3547">
          <cell r="B3547" t="str">
            <v>776445-00E/003422</v>
          </cell>
          <cell r="C3547" t="str">
            <v>776445-00E</v>
          </cell>
          <cell r="D3547" t="str">
            <v>OK</v>
          </cell>
          <cell r="E3547">
            <v>43552.713888888888</v>
          </cell>
        </row>
        <row r="3548">
          <cell r="B3548" t="str">
            <v>776445-00E/003422</v>
          </cell>
          <cell r="C3548" t="str">
            <v>776445-00E</v>
          </cell>
          <cell r="D3548" t="str">
            <v>OK</v>
          </cell>
          <cell r="E3548">
            <v>43552.713888888888</v>
          </cell>
        </row>
        <row r="3549">
          <cell r="B3549" t="str">
            <v>776445-00E/003417</v>
          </cell>
          <cell r="C3549" t="str">
            <v>776445-00E</v>
          </cell>
          <cell r="D3549" t="str">
            <v>OK</v>
          </cell>
          <cell r="E3549">
            <v>43552.424305555556</v>
          </cell>
        </row>
        <row r="3550">
          <cell r="B3550" t="str">
            <v>776445-00E/003419</v>
          </cell>
          <cell r="C3550" t="str">
            <v>776445-00E</v>
          </cell>
          <cell r="D3550" t="str">
            <v>OK</v>
          </cell>
          <cell r="E3550">
            <v>43552.638888888891</v>
          </cell>
        </row>
        <row r="3551">
          <cell r="B3551" t="str">
            <v>776445-00E/003400</v>
          </cell>
          <cell r="C3551" t="str">
            <v>776445-00E</v>
          </cell>
          <cell r="D3551" t="str">
            <v>OK</v>
          </cell>
          <cell r="E3551">
            <v>43551.347222222219</v>
          </cell>
        </row>
        <row r="3552">
          <cell r="B3552" t="str">
            <v>776445-00E/003400</v>
          </cell>
          <cell r="C3552" t="str">
            <v>776445-00E</v>
          </cell>
          <cell r="D3552" t="str">
            <v>OK</v>
          </cell>
          <cell r="E3552">
            <v>43551.347222222219</v>
          </cell>
        </row>
        <row r="3553">
          <cell r="B3553" t="str">
            <v>776445-00E/003420</v>
          </cell>
          <cell r="C3553" t="str">
            <v>776445-00E</v>
          </cell>
          <cell r="D3553" t="str">
            <v>OK</v>
          </cell>
          <cell r="E3553">
            <v>43552.642361111109</v>
          </cell>
        </row>
        <row r="3554">
          <cell r="B3554" t="str">
            <v>776445-00E/003400</v>
          </cell>
          <cell r="C3554" t="str">
            <v>776445-00E</v>
          </cell>
          <cell r="D3554" t="str">
            <v>OK</v>
          </cell>
          <cell r="E3554">
            <v>43551.347222222219</v>
          </cell>
        </row>
        <row r="3555">
          <cell r="B3555" t="str">
            <v>776445-00E/003427</v>
          </cell>
          <cell r="C3555" t="str">
            <v>776445-00E</v>
          </cell>
          <cell r="D3555" t="str">
            <v>OK</v>
          </cell>
          <cell r="E3555">
            <v>43553.035416666666</v>
          </cell>
        </row>
        <row r="3556">
          <cell r="B3556" t="str">
            <v>776445-00E/003423</v>
          </cell>
          <cell r="C3556" t="str">
            <v>776445-00E</v>
          </cell>
          <cell r="D3556" t="str">
            <v>OK</v>
          </cell>
          <cell r="E3556">
            <v>43552.75</v>
          </cell>
        </row>
        <row r="3557">
          <cell r="B3557" t="str">
            <v>776445-00E/003426</v>
          </cell>
          <cell r="C3557" t="str">
            <v>776445-00E</v>
          </cell>
          <cell r="D3557" t="str">
            <v>OK</v>
          </cell>
          <cell r="E3557">
            <v>43553.00277777778</v>
          </cell>
        </row>
        <row r="3558">
          <cell r="B3558" t="str">
            <v>776445-00E/003428</v>
          </cell>
          <cell r="C3558" t="str">
            <v>776445-00E</v>
          </cell>
          <cell r="D3558" t="str">
            <v>OK</v>
          </cell>
          <cell r="E3558">
            <v>43553.075694444444</v>
          </cell>
        </row>
        <row r="3559">
          <cell r="B3559" t="str">
            <v>776445-00E/003428</v>
          </cell>
          <cell r="C3559" t="str">
            <v>776445-00E</v>
          </cell>
          <cell r="D3559" t="str">
            <v>OK</v>
          </cell>
          <cell r="E3559">
            <v>43553.075694444444</v>
          </cell>
        </row>
        <row r="3560">
          <cell r="B3560" t="str">
            <v>776445-00E/003428</v>
          </cell>
          <cell r="C3560" t="str">
            <v>776445-00E</v>
          </cell>
          <cell r="D3560" t="str">
            <v>OK</v>
          </cell>
          <cell r="E3560">
            <v>43553.075694444444</v>
          </cell>
        </row>
        <row r="3561">
          <cell r="B3561" t="str">
            <v>776445-00E/003428</v>
          </cell>
          <cell r="C3561" t="str">
            <v>776445-00E</v>
          </cell>
          <cell r="D3561" t="str">
            <v>OK</v>
          </cell>
          <cell r="E3561">
            <v>43553.075694444444</v>
          </cell>
        </row>
        <row r="3562">
          <cell r="B3562" t="str">
            <v>776445-00E/003425</v>
          </cell>
          <cell r="C3562" t="str">
            <v>776445-00E</v>
          </cell>
          <cell r="D3562" t="str">
            <v>OK</v>
          </cell>
          <cell r="E3562">
            <v>43552.955555555556</v>
          </cell>
        </row>
        <row r="3563">
          <cell r="B3563" t="str">
            <v>776445-00E/003431</v>
          </cell>
          <cell r="C3563" t="str">
            <v>776445-00E</v>
          </cell>
          <cell r="D3563" t="str">
            <v>OK</v>
          </cell>
          <cell r="E3563">
            <v>43553.286805555559</v>
          </cell>
        </row>
        <row r="3564">
          <cell r="B3564" t="str">
            <v>776445-00E/003429</v>
          </cell>
          <cell r="C3564" t="str">
            <v>776445-00E</v>
          </cell>
          <cell r="D3564" t="str">
            <v>OK</v>
          </cell>
          <cell r="E3564">
            <v>43553.292361111111</v>
          </cell>
        </row>
        <row r="3565">
          <cell r="B3565" t="str">
            <v>776445-00E/003429</v>
          </cell>
          <cell r="C3565" t="str">
            <v>776445-00E</v>
          </cell>
          <cell r="D3565" t="str">
            <v>OK</v>
          </cell>
          <cell r="E3565">
            <v>43553.292361111111</v>
          </cell>
        </row>
        <row r="3566">
          <cell r="B3566" t="str">
            <v>776445-00E/003433</v>
          </cell>
          <cell r="C3566" t="str">
            <v>776445-00E</v>
          </cell>
          <cell r="D3566" t="str">
            <v>OK</v>
          </cell>
          <cell r="E3566">
            <v>43553.364583333336</v>
          </cell>
        </row>
        <row r="3567">
          <cell r="B3567" t="str">
            <v>776445-00E/003432</v>
          </cell>
          <cell r="C3567" t="str">
            <v>776445-00E</v>
          </cell>
          <cell r="D3567" t="str">
            <v>OK</v>
          </cell>
          <cell r="E3567">
            <v>43553.366666666669</v>
          </cell>
        </row>
        <row r="3568">
          <cell r="B3568" t="str">
            <v>776445-00E/003435</v>
          </cell>
          <cell r="C3568" t="str">
            <v>776445-00E</v>
          </cell>
          <cell r="D3568" t="str">
            <v>OK</v>
          </cell>
          <cell r="E3568">
            <v>43553.517361111109</v>
          </cell>
        </row>
        <row r="3569">
          <cell r="B3569" t="str">
            <v>776445-00E/003434</v>
          </cell>
          <cell r="C3569" t="str">
            <v>776445-00E</v>
          </cell>
          <cell r="D3569" t="str">
            <v>OK</v>
          </cell>
          <cell r="E3569">
            <v>43553.520833333336</v>
          </cell>
        </row>
        <row r="3570">
          <cell r="B3570" t="str">
            <v>776445-00E/003430</v>
          </cell>
          <cell r="C3570" t="str">
            <v>776445-00E</v>
          </cell>
          <cell r="D3570" t="str">
            <v>OK</v>
          </cell>
          <cell r="E3570">
            <v>43553.168749999997</v>
          </cell>
        </row>
        <row r="3571">
          <cell r="B3571" t="str">
            <v>776445-00E/003371</v>
          </cell>
          <cell r="C3571" t="str">
            <v>776445-00E</v>
          </cell>
          <cell r="D3571" t="str">
            <v>OK</v>
          </cell>
          <cell r="E3571">
            <v>43553.71597222222</v>
          </cell>
        </row>
        <row r="3572">
          <cell r="B3572" t="str">
            <v>776445-00E/003439</v>
          </cell>
          <cell r="C3572" t="str">
            <v>776445-00E</v>
          </cell>
          <cell r="D3572" t="str">
            <v>OK</v>
          </cell>
          <cell r="E3572">
            <v>43553.685416666667</v>
          </cell>
        </row>
        <row r="3573">
          <cell r="B3573" t="str">
            <v>776445-00E/003436</v>
          </cell>
          <cell r="C3573" t="str">
            <v>776445-00E</v>
          </cell>
          <cell r="D3573" t="str">
            <v>OK</v>
          </cell>
          <cell r="E3573">
            <v>43553.626388888886</v>
          </cell>
        </row>
        <row r="3574">
          <cell r="B3574" t="str">
            <v>776445-00E/003437</v>
          </cell>
          <cell r="C3574" t="str">
            <v>776445-00E</v>
          </cell>
          <cell r="D3574" t="str">
            <v>OK</v>
          </cell>
          <cell r="E3574">
            <v>43553.625694444447</v>
          </cell>
        </row>
        <row r="3575">
          <cell r="B3575" t="str">
            <v>776445-00E/003440</v>
          </cell>
          <cell r="C3575" t="str">
            <v>776445-00E</v>
          </cell>
          <cell r="D3575" t="str">
            <v>OK</v>
          </cell>
          <cell r="E3575">
            <v>43556.015972222223</v>
          </cell>
        </row>
        <row r="3576">
          <cell r="B3576" t="str">
            <v>776445-00E/003442</v>
          </cell>
          <cell r="C3576" t="str">
            <v>776445-00E</v>
          </cell>
          <cell r="D3576" t="str">
            <v>OK</v>
          </cell>
          <cell r="E3576">
            <v>43556.003472222219</v>
          </cell>
        </row>
        <row r="3577">
          <cell r="B3577" t="str">
            <v>776445-00E/003445</v>
          </cell>
          <cell r="C3577" t="str">
            <v>776445-00E</v>
          </cell>
          <cell r="D3577" t="str">
            <v>OK</v>
          </cell>
          <cell r="E3577">
            <v>43556.098611111112</v>
          </cell>
        </row>
        <row r="3578">
          <cell r="B3578" t="str">
            <v>776445-00E/003443</v>
          </cell>
          <cell r="C3578" t="str">
            <v>776445-00E</v>
          </cell>
          <cell r="D3578" t="str">
            <v>OK</v>
          </cell>
          <cell r="E3578">
            <v>43556.049305555556</v>
          </cell>
        </row>
        <row r="3579">
          <cell r="B3579" t="str">
            <v>776445-00E/003409</v>
          </cell>
          <cell r="C3579" t="str">
            <v>776445-00E</v>
          </cell>
          <cell r="D3579" t="str">
            <v>OK</v>
          </cell>
          <cell r="E3579">
            <v>43553.763194444444</v>
          </cell>
        </row>
        <row r="3580">
          <cell r="B3580" t="str">
            <v>776445-00E/003447</v>
          </cell>
          <cell r="C3580" t="str">
            <v>776445-00E</v>
          </cell>
          <cell r="D3580" t="str">
            <v>OK</v>
          </cell>
          <cell r="E3580">
            <v>43556.288194444445</v>
          </cell>
        </row>
        <row r="3581">
          <cell r="B3581" t="str">
            <v>776445-00E/003444</v>
          </cell>
          <cell r="C3581" t="str">
            <v>776445-00E</v>
          </cell>
          <cell r="D3581" t="str">
            <v>OK</v>
          </cell>
          <cell r="E3581">
            <v>43556.057638888888</v>
          </cell>
        </row>
        <row r="3582">
          <cell r="B3582" t="str">
            <v>776445-00E/003449</v>
          </cell>
          <cell r="C3582" t="str">
            <v>776445-00E</v>
          </cell>
          <cell r="D3582" t="str">
            <v>OK</v>
          </cell>
          <cell r="E3582">
            <v>43556.410416666666</v>
          </cell>
        </row>
        <row r="3583">
          <cell r="B3583" t="str">
            <v>776445-00E/003448</v>
          </cell>
          <cell r="C3583" t="str">
            <v>776445-00E</v>
          </cell>
          <cell r="D3583" t="str">
            <v>OK</v>
          </cell>
          <cell r="E3583">
            <v>43556.363194444442</v>
          </cell>
        </row>
        <row r="3584">
          <cell r="B3584" t="str">
            <v>776445-00E/003452</v>
          </cell>
          <cell r="C3584" t="str">
            <v>776445-00E</v>
          </cell>
          <cell r="D3584" t="str">
            <v>OK</v>
          </cell>
          <cell r="E3584">
            <v>43556.54583333333</v>
          </cell>
        </row>
        <row r="3585">
          <cell r="B3585" t="str">
            <v>776445-00E/003450</v>
          </cell>
          <cell r="C3585" t="str">
            <v>776445-00E</v>
          </cell>
          <cell r="D3585" t="str">
            <v>OK</v>
          </cell>
          <cell r="E3585">
            <v>43556.449305555558</v>
          </cell>
        </row>
        <row r="3586">
          <cell r="B3586" t="str">
            <v>776445-00E/003457</v>
          </cell>
          <cell r="C3586" t="str">
            <v>776445-00E</v>
          </cell>
          <cell r="D3586" t="str">
            <v>OK</v>
          </cell>
          <cell r="E3586">
            <v>43556.73333333333</v>
          </cell>
        </row>
        <row r="3587">
          <cell r="B3587" t="str">
            <v>776445-00E/003457</v>
          </cell>
          <cell r="C3587" t="str">
            <v>776445-00E</v>
          </cell>
          <cell r="D3587" t="str">
            <v>OK</v>
          </cell>
          <cell r="E3587">
            <v>43556.73333333333</v>
          </cell>
        </row>
        <row r="3588">
          <cell r="B3588" t="str">
            <v>776445-00E/003441</v>
          </cell>
          <cell r="C3588" t="str">
            <v>776445-00E</v>
          </cell>
          <cell r="D3588" t="str">
            <v>OK</v>
          </cell>
          <cell r="E3588">
            <v>43555.957638888889</v>
          </cell>
        </row>
        <row r="3589">
          <cell r="B3589" t="str">
            <v>776445-00E/003454</v>
          </cell>
          <cell r="C3589" t="str">
            <v>776445-00E</v>
          </cell>
          <cell r="D3589" t="str">
            <v>OK</v>
          </cell>
          <cell r="E3589">
            <v>43556.629861111112</v>
          </cell>
        </row>
        <row r="3590">
          <cell r="B3590" t="str">
            <v>776445-00E/003453</v>
          </cell>
          <cell r="C3590" t="str">
            <v>776445-00E</v>
          </cell>
          <cell r="D3590" t="str">
            <v>OK</v>
          </cell>
          <cell r="E3590">
            <v>43556.625</v>
          </cell>
        </row>
        <row r="3591">
          <cell r="B3591" t="str">
            <v>776445-00E/003460</v>
          </cell>
          <cell r="C3591" t="str">
            <v>776445-00E</v>
          </cell>
          <cell r="D3591" t="str">
            <v>OK</v>
          </cell>
          <cell r="E3591">
            <v>43556.964583333334</v>
          </cell>
        </row>
        <row r="3592">
          <cell r="B3592" t="str">
            <v>776445-00E/003466</v>
          </cell>
          <cell r="C3592" t="str">
            <v>776445-00E</v>
          </cell>
          <cell r="D3592" t="str">
            <v>OK</v>
          </cell>
          <cell r="E3592">
            <v>43557.113194444442</v>
          </cell>
        </row>
        <row r="3593">
          <cell r="B3593" t="str">
            <v>776445-00E/003464</v>
          </cell>
          <cell r="C3593" t="str">
            <v>776445-00E</v>
          </cell>
          <cell r="D3593" t="str">
            <v>OK</v>
          </cell>
          <cell r="E3593">
            <v>43557.039583333331</v>
          </cell>
        </row>
        <row r="3594">
          <cell r="B3594" t="str">
            <v>776445-00E/003463</v>
          </cell>
          <cell r="C3594" t="str">
            <v>776445-00E</v>
          </cell>
          <cell r="D3594" t="str">
            <v>OK</v>
          </cell>
          <cell r="E3594">
            <v>43557.025694444441</v>
          </cell>
        </row>
        <row r="3595">
          <cell r="B3595" t="str">
            <v>776445-00E/003462</v>
          </cell>
          <cell r="C3595" t="str">
            <v>776445-00E</v>
          </cell>
          <cell r="D3595" t="str">
            <v>OK</v>
          </cell>
          <cell r="E3595">
            <v>43556.98333333333</v>
          </cell>
        </row>
        <row r="3596">
          <cell r="B3596" t="str">
            <v>776445-00E/003465</v>
          </cell>
          <cell r="C3596" t="str">
            <v>776445-00E</v>
          </cell>
          <cell r="D3596" t="str">
            <v>OK</v>
          </cell>
          <cell r="E3596">
            <v>43557.076388888891</v>
          </cell>
        </row>
        <row r="3597">
          <cell r="B3597" t="str">
            <v>776445-00E/003451</v>
          </cell>
          <cell r="C3597" t="str">
            <v>776445-00E</v>
          </cell>
          <cell r="D3597" t="str">
            <v>OK</v>
          </cell>
          <cell r="E3597">
            <v>43556.497916666667</v>
          </cell>
        </row>
        <row r="3598">
          <cell r="B3598" t="str">
            <v>776445-00E/003461</v>
          </cell>
          <cell r="C3598" t="str">
            <v>776445-00E</v>
          </cell>
          <cell r="D3598" t="str">
            <v>OK</v>
          </cell>
          <cell r="E3598">
            <v>43556.944444444445</v>
          </cell>
        </row>
        <row r="3599">
          <cell r="B3599" t="str">
            <v>776445-00E/003459</v>
          </cell>
          <cell r="C3599" t="str">
            <v>776445-00E</v>
          </cell>
          <cell r="D3599" t="str">
            <v>OK</v>
          </cell>
          <cell r="E3599">
            <v>43556.81527777778</v>
          </cell>
        </row>
        <row r="3600">
          <cell r="B3600" t="str">
            <v>776445-00E/003471</v>
          </cell>
          <cell r="C3600" t="str">
            <v>776445-00E</v>
          </cell>
          <cell r="D3600" t="str">
            <v>OK</v>
          </cell>
          <cell r="E3600">
            <v>43557.418749999997</v>
          </cell>
        </row>
        <row r="3601">
          <cell r="B3601" t="str">
            <v>776445-00E/003467</v>
          </cell>
          <cell r="C3601" t="str">
            <v>776445-00E</v>
          </cell>
          <cell r="D3601" t="str">
            <v>OK</v>
          </cell>
          <cell r="E3601">
            <v>43557.290277777778</v>
          </cell>
        </row>
        <row r="3602">
          <cell r="B3602" t="str">
            <v>776445-00E/003421</v>
          </cell>
          <cell r="C3602" t="str">
            <v>776445-00E</v>
          </cell>
          <cell r="D3602" t="str">
            <v>OK</v>
          </cell>
          <cell r="E3602">
            <v>43552.722222222219</v>
          </cell>
        </row>
        <row r="3603">
          <cell r="B3603" t="str">
            <v>776445-00E/003456</v>
          </cell>
          <cell r="C3603" t="str">
            <v>776445-00E</v>
          </cell>
          <cell r="D3603" t="str">
            <v>OK</v>
          </cell>
          <cell r="E3603">
            <v>43556.69027777778</v>
          </cell>
        </row>
        <row r="3604">
          <cell r="B3604" t="str">
            <v>776445-00E/003468</v>
          </cell>
          <cell r="C3604" t="str">
            <v>776445-00E</v>
          </cell>
          <cell r="D3604" t="str">
            <v>OK</v>
          </cell>
          <cell r="E3604">
            <v>43557.293749999997</v>
          </cell>
        </row>
        <row r="3605">
          <cell r="B3605" t="str">
            <v>776445-00E/003470</v>
          </cell>
          <cell r="C3605" t="str">
            <v>776445-00E</v>
          </cell>
          <cell r="D3605" t="str">
            <v>OK</v>
          </cell>
          <cell r="E3605">
            <v>43557.352777777778</v>
          </cell>
        </row>
        <row r="3606">
          <cell r="B3606" t="str">
            <v>776445-00E/003458</v>
          </cell>
          <cell r="C3606" t="str">
            <v>776445-00E</v>
          </cell>
          <cell r="D3606" t="str">
            <v>OK</v>
          </cell>
          <cell r="E3606">
            <v>43556.785416666666</v>
          </cell>
        </row>
        <row r="3607">
          <cell r="B3607" t="str">
            <v>776445-00E/003474</v>
          </cell>
          <cell r="C3607" t="str">
            <v>776445-00E</v>
          </cell>
          <cell r="D3607" t="str">
            <v>OK</v>
          </cell>
          <cell r="E3607">
            <v>43557.65347222222</v>
          </cell>
        </row>
        <row r="3608">
          <cell r="B3608" t="str">
            <v>776445-00E/003469</v>
          </cell>
          <cell r="C3608" t="str">
            <v>776445-00E</v>
          </cell>
          <cell r="D3608" t="str">
            <v>OK</v>
          </cell>
          <cell r="E3608">
            <v>43557.363194444442</v>
          </cell>
        </row>
        <row r="3609">
          <cell r="B3609" t="str">
            <v>776445-00E/003472</v>
          </cell>
          <cell r="C3609" t="str">
            <v>776445-00E</v>
          </cell>
          <cell r="D3609" t="str">
            <v>OK</v>
          </cell>
          <cell r="E3609">
            <v>43557.45</v>
          </cell>
        </row>
        <row r="3610">
          <cell r="B3610" t="str">
            <v>776445-00E/003475</v>
          </cell>
          <cell r="C3610" t="str">
            <v>776445-00E</v>
          </cell>
          <cell r="D3610" t="str">
            <v>OK</v>
          </cell>
          <cell r="E3610">
            <v>43557.707638888889</v>
          </cell>
        </row>
        <row r="3611">
          <cell r="B3611" t="str">
            <v>774100-00G/003479</v>
          </cell>
          <cell r="C3611" t="str">
            <v>774100-00G</v>
          </cell>
          <cell r="D3611" t="str">
            <v>OK</v>
          </cell>
          <cell r="E3611">
            <v>43557.96597222222</v>
          </cell>
        </row>
        <row r="3612">
          <cell r="B3612" t="str">
            <v>776445-00E/003478</v>
          </cell>
          <cell r="C3612" t="str">
            <v>776445-00E</v>
          </cell>
          <cell r="D3612" t="str">
            <v>OK</v>
          </cell>
          <cell r="E3612">
            <v>43557.836805555555</v>
          </cell>
        </row>
        <row r="3613">
          <cell r="B3613" t="str">
            <v>774100-00G/003480</v>
          </cell>
          <cell r="C3613" t="str">
            <v>774100-00G</v>
          </cell>
          <cell r="D3613" t="str">
            <v>OK</v>
          </cell>
          <cell r="E3613">
            <v>43557.962500000001</v>
          </cell>
        </row>
        <row r="3614">
          <cell r="B3614" t="str">
            <v>774100-00G/003481</v>
          </cell>
          <cell r="C3614" t="str">
            <v>774100-00G</v>
          </cell>
          <cell r="D3614" t="str">
            <v>OK</v>
          </cell>
          <cell r="E3614">
            <v>43558.053472222222</v>
          </cell>
        </row>
        <row r="3615">
          <cell r="B3615" t="str">
            <v>774100-00G/003477</v>
          </cell>
          <cell r="C3615" t="str">
            <v>774100-00G</v>
          </cell>
          <cell r="D3615" t="str">
            <v>OK</v>
          </cell>
          <cell r="E3615">
            <v>43557.781944444447</v>
          </cell>
        </row>
        <row r="3616">
          <cell r="B3616" t="str">
            <v>774100-00G/003486</v>
          </cell>
          <cell r="C3616" t="str">
            <v>774100-00G</v>
          </cell>
          <cell r="D3616" t="str">
            <v>OK</v>
          </cell>
          <cell r="E3616">
            <v>43558.445138888892</v>
          </cell>
        </row>
        <row r="3617">
          <cell r="B3617" t="str">
            <v>776445-00E/003473</v>
          </cell>
          <cell r="C3617" t="str">
            <v>776445-00E</v>
          </cell>
          <cell r="D3617" t="str">
            <v>OK</v>
          </cell>
          <cell r="E3617">
            <v>43557.63958333333</v>
          </cell>
        </row>
        <row r="3618">
          <cell r="B3618" t="str">
            <v>776445-00E/003455</v>
          </cell>
          <cell r="C3618" t="str">
            <v>776445-00E</v>
          </cell>
          <cell r="D3618" t="str">
            <v>OK</v>
          </cell>
          <cell r="E3618">
            <v>43556.701388888891</v>
          </cell>
        </row>
        <row r="3619">
          <cell r="B3619" t="str">
            <v>774100-00G/003487</v>
          </cell>
          <cell r="C3619" t="str">
            <v>774100-00G</v>
          </cell>
          <cell r="D3619" t="str">
            <v>OK</v>
          </cell>
          <cell r="E3619">
            <v>43558.522222222222</v>
          </cell>
        </row>
        <row r="3620">
          <cell r="B3620" t="str">
            <v>776445-00E/003494</v>
          </cell>
          <cell r="C3620" t="str">
            <v>776445-00E</v>
          </cell>
          <cell r="D3620" t="str">
            <v>OK</v>
          </cell>
          <cell r="E3620">
            <v>43559.0625</v>
          </cell>
        </row>
        <row r="3621">
          <cell r="B3621" t="str">
            <v>776445-00E/003496</v>
          </cell>
          <cell r="C3621" t="str">
            <v>776445-00E</v>
          </cell>
          <cell r="D3621" t="str">
            <v>OK</v>
          </cell>
          <cell r="E3621">
            <v>43559.078472222223</v>
          </cell>
        </row>
        <row r="3622">
          <cell r="B3622" t="str">
            <v>774100-00G/003488</v>
          </cell>
          <cell r="C3622" t="str">
            <v>774100-00G</v>
          </cell>
          <cell r="D3622" t="str">
            <v>OK</v>
          </cell>
          <cell r="E3622">
            <v>43558.731944444444</v>
          </cell>
        </row>
        <row r="3623">
          <cell r="B3623" t="str">
            <v>774100-00G/003492</v>
          </cell>
          <cell r="C3623" t="str">
            <v>774100-00G</v>
          </cell>
          <cell r="D3623" t="str">
            <v>OK</v>
          </cell>
          <cell r="E3623">
            <v>43558.961111111108</v>
          </cell>
        </row>
        <row r="3624">
          <cell r="B3624" t="str">
            <v>774100-00G/003493</v>
          </cell>
          <cell r="C3624" t="str">
            <v>774100-00G</v>
          </cell>
          <cell r="D3624" t="str">
            <v>OK</v>
          </cell>
          <cell r="E3624">
            <v>43558.977083333331</v>
          </cell>
        </row>
        <row r="3625">
          <cell r="B3625" t="str">
            <v>774100-00G/003489</v>
          </cell>
          <cell r="C3625" t="str">
            <v>774100-00G</v>
          </cell>
          <cell r="D3625" t="str">
            <v>OK</v>
          </cell>
          <cell r="E3625">
            <v>43558.674305555556</v>
          </cell>
        </row>
        <row r="3626">
          <cell r="B3626" t="str">
            <v>774100-00G/003490</v>
          </cell>
          <cell r="C3626" t="str">
            <v>774100-00G</v>
          </cell>
          <cell r="D3626" t="str">
            <v>OK</v>
          </cell>
          <cell r="E3626">
            <v>43558.808333333334</v>
          </cell>
        </row>
        <row r="3627">
          <cell r="B3627" t="str">
            <v>776445-00E/003498</v>
          </cell>
          <cell r="C3627" t="str">
            <v>776445-00E</v>
          </cell>
          <cell r="D3627" t="str">
            <v>OK</v>
          </cell>
          <cell r="E3627">
            <v>43559.302083333336</v>
          </cell>
        </row>
        <row r="3628">
          <cell r="B3628" t="str">
            <v>776445-00E/003498</v>
          </cell>
          <cell r="C3628" t="str">
            <v>776445-00E</v>
          </cell>
          <cell r="D3628" t="str">
            <v>OK</v>
          </cell>
          <cell r="E3628">
            <v>43559.302083333336</v>
          </cell>
        </row>
        <row r="3629">
          <cell r="B3629" t="str">
            <v>776445-00E/003498</v>
          </cell>
          <cell r="C3629" t="str">
            <v>776445-00E</v>
          </cell>
          <cell r="D3629" t="str">
            <v>OK</v>
          </cell>
          <cell r="E3629">
            <v>43559.302083333336</v>
          </cell>
        </row>
        <row r="3630">
          <cell r="B3630" t="str">
            <v>776445-00E/003495</v>
          </cell>
          <cell r="C3630" t="str">
            <v>776445-00E</v>
          </cell>
          <cell r="D3630" t="str">
            <v>OK</v>
          </cell>
          <cell r="E3630">
            <v>43559.149305555555</v>
          </cell>
        </row>
        <row r="3631">
          <cell r="B3631" t="str">
            <v>776445-00E/003499</v>
          </cell>
          <cell r="C3631" t="str">
            <v>776445-00E</v>
          </cell>
          <cell r="D3631" t="str">
            <v>OK</v>
          </cell>
          <cell r="E3631">
            <v>43559.413888888892</v>
          </cell>
        </row>
        <row r="3632">
          <cell r="B3632" t="str">
            <v>776445-00E/003502</v>
          </cell>
          <cell r="C3632" t="str">
            <v>776445-00E</v>
          </cell>
          <cell r="D3632" t="str">
            <v>OK</v>
          </cell>
          <cell r="E3632">
            <v>43559.523611111108</v>
          </cell>
        </row>
        <row r="3633">
          <cell r="B3633" t="str">
            <v>776445-00E/003502</v>
          </cell>
          <cell r="C3633" t="str">
            <v>776445-00E</v>
          </cell>
          <cell r="D3633" t="str">
            <v>OK</v>
          </cell>
          <cell r="E3633">
            <v>43559.523611111108</v>
          </cell>
        </row>
        <row r="3634">
          <cell r="B3634" t="str">
            <v>776445-00E/003501</v>
          </cell>
          <cell r="C3634" t="str">
            <v>776445-00E</v>
          </cell>
          <cell r="D3634" t="str">
            <v>OK</v>
          </cell>
          <cell r="E3634">
            <v>43559.520138888889</v>
          </cell>
        </row>
        <row r="3635">
          <cell r="B3635" t="str">
            <v>774100-00G/003484</v>
          </cell>
          <cell r="C3635" t="str">
            <v>774100-00G</v>
          </cell>
          <cell r="D3635" t="str">
            <v>OK</v>
          </cell>
          <cell r="E3635">
            <v>43558.326388888891</v>
          </cell>
        </row>
        <row r="3636">
          <cell r="B3636" t="str">
            <v>774100-00G/003483</v>
          </cell>
          <cell r="C3636" t="str">
            <v>774100-00G</v>
          </cell>
          <cell r="D3636" t="str">
            <v>OK</v>
          </cell>
          <cell r="E3636">
            <v>43558.374305555553</v>
          </cell>
        </row>
        <row r="3637">
          <cell r="B3637" t="str">
            <v>774100-00G/003485</v>
          </cell>
          <cell r="C3637" t="str">
            <v>774100-00G</v>
          </cell>
          <cell r="D3637" t="str">
            <v>OK</v>
          </cell>
          <cell r="E3637">
            <v>43558.384722222225</v>
          </cell>
        </row>
        <row r="3638">
          <cell r="B3638" t="str">
            <v>774100-00G/003485</v>
          </cell>
          <cell r="C3638" t="str">
            <v>774100-00G</v>
          </cell>
          <cell r="D3638" t="str">
            <v>OK</v>
          </cell>
          <cell r="E3638">
            <v>43558.384722222225</v>
          </cell>
        </row>
        <row r="3639">
          <cell r="B3639" t="str">
            <v>774100-00G/003482</v>
          </cell>
          <cell r="C3639" t="str">
            <v>774100-00G</v>
          </cell>
          <cell r="D3639" t="str">
            <v>OK</v>
          </cell>
          <cell r="E3639">
            <v>43558.063194444447</v>
          </cell>
        </row>
        <row r="3640">
          <cell r="B3640" t="str">
            <v>776445-00E/003497</v>
          </cell>
          <cell r="C3640" t="str">
            <v>776445-00E</v>
          </cell>
          <cell r="D3640" t="str">
            <v>OK</v>
          </cell>
          <cell r="E3640">
            <v>43559.290972222225</v>
          </cell>
        </row>
        <row r="3641">
          <cell r="B3641" t="str">
            <v>776445-00E/003500</v>
          </cell>
          <cell r="C3641" t="str">
            <v>776445-00E</v>
          </cell>
          <cell r="D3641" t="str">
            <v>OK</v>
          </cell>
          <cell r="E3641">
            <v>43559.429166666669</v>
          </cell>
        </row>
        <row r="3642">
          <cell r="B3642" t="str">
            <v>776445-00E/003503</v>
          </cell>
          <cell r="C3642" t="str">
            <v>776445-00E</v>
          </cell>
          <cell r="D3642" t="str">
            <v>OK</v>
          </cell>
          <cell r="E3642">
            <v>43559.663194444445</v>
          </cell>
        </row>
        <row r="3643">
          <cell r="B3643" t="str">
            <v>776445-00E/003505</v>
          </cell>
          <cell r="C3643" t="str">
            <v>776445-00E</v>
          </cell>
          <cell r="D3643" t="str">
            <v>OK</v>
          </cell>
          <cell r="E3643">
            <v>43559.727083333331</v>
          </cell>
        </row>
        <row r="3644">
          <cell r="B3644" t="str">
            <v>776445-00E/003506</v>
          </cell>
          <cell r="C3644" t="str">
            <v>776445-00E</v>
          </cell>
          <cell r="D3644" t="str">
            <v>OK</v>
          </cell>
          <cell r="E3644">
            <v>43559.975694444445</v>
          </cell>
        </row>
        <row r="3645">
          <cell r="B3645" t="str">
            <v>776445-00E/003504</v>
          </cell>
          <cell r="C3645" t="str">
            <v>776445-00E</v>
          </cell>
          <cell r="D3645" t="str">
            <v>OK</v>
          </cell>
          <cell r="E3645">
            <v>43559.820833333331</v>
          </cell>
        </row>
        <row r="3646">
          <cell r="B3646" t="str">
            <v>776445-00E/003508</v>
          </cell>
          <cell r="C3646" t="str">
            <v>776445-00E</v>
          </cell>
          <cell r="D3646" t="str">
            <v>OK</v>
          </cell>
          <cell r="E3646">
            <v>43560.07708333333</v>
          </cell>
        </row>
        <row r="3647">
          <cell r="B3647" t="str">
            <v>776445-00E/003509</v>
          </cell>
          <cell r="C3647" t="str">
            <v>776445-00E</v>
          </cell>
          <cell r="D3647" t="str">
            <v>OK</v>
          </cell>
          <cell r="E3647">
            <v>43560.084722222222</v>
          </cell>
        </row>
        <row r="3648">
          <cell r="B3648" t="str">
            <v>776445-00E/003514</v>
          </cell>
          <cell r="C3648" t="str">
            <v>776445-00E</v>
          </cell>
          <cell r="D3648" t="str">
            <v>OK</v>
          </cell>
          <cell r="E3648">
            <v>43560.484722222223</v>
          </cell>
        </row>
        <row r="3649">
          <cell r="B3649" t="str">
            <v>776445-00E/003510</v>
          </cell>
          <cell r="C3649" t="str">
            <v>776445-00E</v>
          </cell>
          <cell r="D3649" t="str">
            <v>OK</v>
          </cell>
          <cell r="E3649">
            <v>43560.292361111111</v>
          </cell>
        </row>
        <row r="3650">
          <cell r="B3650" t="str">
            <v>776445-00E/003513</v>
          </cell>
          <cell r="C3650" t="str">
            <v>776445-00E</v>
          </cell>
          <cell r="D3650" t="str">
            <v>OK</v>
          </cell>
          <cell r="E3650">
            <v>43560.395833333336</v>
          </cell>
        </row>
        <row r="3651">
          <cell r="B3651" t="str">
            <v>776445-00E/003512</v>
          </cell>
          <cell r="C3651" t="str">
            <v>776445-00E</v>
          </cell>
          <cell r="D3651" t="str">
            <v>OK</v>
          </cell>
          <cell r="E3651">
            <v>43560.296527777777</v>
          </cell>
        </row>
        <row r="3652">
          <cell r="B3652" t="str">
            <v>776445-00E/003520</v>
          </cell>
          <cell r="C3652" t="str">
            <v>776445-00E</v>
          </cell>
          <cell r="D3652" t="str">
            <v>OK</v>
          </cell>
          <cell r="E3652">
            <v>43560.711805555555</v>
          </cell>
        </row>
        <row r="3653">
          <cell r="B3653" t="str">
            <v>776445-00E/003511</v>
          </cell>
          <cell r="C3653" t="str">
            <v>776445-00E</v>
          </cell>
          <cell r="D3653" t="str">
            <v>OK</v>
          </cell>
          <cell r="E3653">
            <v>43560.39166666667</v>
          </cell>
        </row>
        <row r="3654">
          <cell r="B3654" t="str">
            <v>776445-00E/003521</v>
          </cell>
          <cell r="C3654" t="str">
            <v>776445-00E</v>
          </cell>
          <cell r="D3654" t="str">
            <v>OK</v>
          </cell>
          <cell r="E3654">
            <v>43560.725694444445</v>
          </cell>
        </row>
        <row r="3655">
          <cell r="B3655" t="str">
            <v>776445-00E/003515</v>
          </cell>
          <cell r="C3655" t="str">
            <v>776445-00E</v>
          </cell>
          <cell r="D3655" t="str">
            <v>OK</v>
          </cell>
          <cell r="E3655">
            <v>43560.502083333333</v>
          </cell>
        </row>
        <row r="3656">
          <cell r="B3656" t="str">
            <v>774100-00G/003491</v>
          </cell>
          <cell r="C3656" t="str">
            <v>774100-00G</v>
          </cell>
          <cell r="D3656" t="str">
            <v>OK</v>
          </cell>
          <cell r="E3656">
            <v>43558.863194444442</v>
          </cell>
        </row>
        <row r="3657">
          <cell r="B3657" t="str">
            <v>776445-00E/003518</v>
          </cell>
          <cell r="C3657" t="str">
            <v>776445-00E</v>
          </cell>
          <cell r="D3657" t="str">
            <v>OK</v>
          </cell>
          <cell r="E3657">
            <v>43560.620833333334</v>
          </cell>
        </row>
        <row r="3658">
          <cell r="B3658" t="str">
            <v>776445-00E/003517</v>
          </cell>
          <cell r="C3658" t="str">
            <v>776445-00E</v>
          </cell>
          <cell r="D3658" t="str">
            <v>OK</v>
          </cell>
          <cell r="E3658">
            <v>43560.543055555558</v>
          </cell>
        </row>
        <row r="3659">
          <cell r="B3659" t="str">
            <v>776445-00E/003519</v>
          </cell>
          <cell r="C3659" t="str">
            <v>776445-00E</v>
          </cell>
          <cell r="D3659" t="str">
            <v>OK</v>
          </cell>
          <cell r="E3659">
            <v>43560.622916666667</v>
          </cell>
        </row>
        <row r="3660">
          <cell r="B3660" t="str">
            <v>776445-00E/003516</v>
          </cell>
          <cell r="C3660" t="str">
            <v>776445-00E</v>
          </cell>
          <cell r="D3660" t="str">
            <v>OK</v>
          </cell>
          <cell r="E3660">
            <v>43560.536805555559</v>
          </cell>
        </row>
        <row r="3661">
          <cell r="B3661" t="str">
            <v>776445-00E/003528</v>
          </cell>
          <cell r="C3661" t="str">
            <v>776445-00E</v>
          </cell>
          <cell r="D3661" t="str">
            <v>OK</v>
          </cell>
          <cell r="E3661">
            <v>43563.022916666669</v>
          </cell>
        </row>
        <row r="3662">
          <cell r="B3662" t="str">
            <v>776445-00E/003529</v>
          </cell>
          <cell r="C3662" t="str">
            <v>776445-00E</v>
          </cell>
          <cell r="D3662" t="str">
            <v>OK</v>
          </cell>
          <cell r="E3662">
            <v>43563.027083333334</v>
          </cell>
        </row>
        <row r="3663">
          <cell r="B3663" t="str">
            <v>776445-00E/003524</v>
          </cell>
          <cell r="C3663" t="str">
            <v>776445-00E</v>
          </cell>
          <cell r="D3663" t="str">
            <v>OK</v>
          </cell>
          <cell r="E3663">
            <v>43562.726388888892</v>
          </cell>
        </row>
        <row r="3664">
          <cell r="B3664" t="str">
            <v>776445-00E/003527</v>
          </cell>
          <cell r="C3664" t="str">
            <v>776445-00E</v>
          </cell>
          <cell r="D3664" t="str">
            <v>OK</v>
          </cell>
          <cell r="E3664">
            <v>43562.956944444442</v>
          </cell>
        </row>
        <row r="3665">
          <cell r="B3665" t="str">
            <v>776445-00E/003526</v>
          </cell>
          <cell r="C3665" t="str">
            <v>776445-00E</v>
          </cell>
          <cell r="D3665" t="str">
            <v>OK</v>
          </cell>
          <cell r="E3665">
            <v>43562.954861111109</v>
          </cell>
        </row>
        <row r="3666">
          <cell r="B3666" t="str">
            <v>776445-00E/003525</v>
          </cell>
          <cell r="C3666" t="str">
            <v>776445-00E</v>
          </cell>
          <cell r="D3666" t="str">
            <v>OK</v>
          </cell>
          <cell r="E3666">
            <v>43562.886111111111</v>
          </cell>
        </row>
        <row r="3667">
          <cell r="B3667" t="str">
            <v>776445-00E/003530</v>
          </cell>
          <cell r="C3667" t="str">
            <v>776445-00E</v>
          </cell>
          <cell r="D3667" t="str">
            <v>OK</v>
          </cell>
          <cell r="E3667">
            <v>43563.128472222219</v>
          </cell>
        </row>
        <row r="3668">
          <cell r="B3668" t="str">
            <v>776445-00E/003523</v>
          </cell>
          <cell r="C3668" t="str">
            <v>776445-00E</v>
          </cell>
          <cell r="D3668" t="str">
            <v>OK</v>
          </cell>
          <cell r="E3668">
            <v>43560.805555555555</v>
          </cell>
        </row>
        <row r="3669">
          <cell r="B3669" t="str">
            <v>776445-00E/003533</v>
          </cell>
          <cell r="C3669" t="str">
            <v>776445-00E</v>
          </cell>
          <cell r="D3669" t="str">
            <v>OK</v>
          </cell>
          <cell r="E3669">
            <v>43563.439583333333</v>
          </cell>
        </row>
        <row r="3670">
          <cell r="B3670" t="str">
            <v>776445-00E/003522</v>
          </cell>
          <cell r="C3670" t="str">
            <v>776445-00E</v>
          </cell>
          <cell r="D3670" t="str">
            <v>OK</v>
          </cell>
          <cell r="E3670">
            <v>43560.800694444442</v>
          </cell>
        </row>
        <row r="3671">
          <cell r="B3671" t="str">
            <v>776445-00E/003531</v>
          </cell>
          <cell r="C3671" t="str">
            <v>776445-00E</v>
          </cell>
          <cell r="D3671" t="str">
            <v>OK</v>
          </cell>
          <cell r="E3671">
            <v>43563.342361111114</v>
          </cell>
        </row>
        <row r="3672">
          <cell r="B3672" t="str">
            <v>776445-00E/003532</v>
          </cell>
          <cell r="C3672" t="str">
            <v>776445-00E</v>
          </cell>
          <cell r="D3672" t="str">
            <v>OK</v>
          </cell>
          <cell r="E3672">
            <v>43563.364583333336</v>
          </cell>
        </row>
        <row r="3673">
          <cell r="B3673" t="str">
            <v>776445-00E/003535</v>
          </cell>
          <cell r="C3673" t="str">
            <v>776445-00E</v>
          </cell>
          <cell r="D3673" t="str">
            <v>OK</v>
          </cell>
          <cell r="E3673">
            <v>43563.523611111108</v>
          </cell>
        </row>
        <row r="3674">
          <cell r="B3674" t="str">
            <v>776445-00E/003536</v>
          </cell>
          <cell r="C3674" t="str">
            <v>776445-00E</v>
          </cell>
          <cell r="D3674" t="str">
            <v>OK</v>
          </cell>
          <cell r="E3674">
            <v>43563.522222222222</v>
          </cell>
        </row>
        <row r="3675">
          <cell r="B3675" t="str">
            <v>776445-00E/003534</v>
          </cell>
          <cell r="C3675" t="str">
            <v>776445-00E</v>
          </cell>
          <cell r="D3675" t="str">
            <v>OK</v>
          </cell>
          <cell r="E3675">
            <v>43563.48541666667</v>
          </cell>
        </row>
        <row r="3676">
          <cell r="B3676" t="str">
            <v>776445-00E/003538</v>
          </cell>
          <cell r="C3676" t="str">
            <v>776445-00E</v>
          </cell>
          <cell r="D3676" t="str">
            <v>OK</v>
          </cell>
          <cell r="E3676">
            <v>43563.634027777778</v>
          </cell>
        </row>
        <row r="3677">
          <cell r="B3677" t="str">
            <v>776445-00E/003537</v>
          </cell>
          <cell r="C3677" t="str">
            <v>776445-00E</v>
          </cell>
          <cell r="D3677" t="str">
            <v>OK</v>
          </cell>
          <cell r="E3677">
            <v>43563.643750000003</v>
          </cell>
        </row>
        <row r="3678">
          <cell r="B3678" t="str">
            <v>776445-00E/003548</v>
          </cell>
          <cell r="C3678" t="str">
            <v>776445-00E</v>
          </cell>
          <cell r="D3678" t="str">
            <v>OK</v>
          </cell>
          <cell r="E3678">
            <v>43564.116666666669</v>
          </cell>
        </row>
        <row r="3679">
          <cell r="B3679" t="str">
            <v>776445-00E/003547</v>
          </cell>
          <cell r="C3679" t="str">
            <v>776445-00E</v>
          </cell>
          <cell r="D3679" t="str">
            <v>OK</v>
          </cell>
          <cell r="E3679">
            <v>43564.070833333331</v>
          </cell>
        </row>
        <row r="3680">
          <cell r="B3680" t="str">
            <v>776445-00E/003546</v>
          </cell>
          <cell r="C3680" t="str">
            <v>776445-00E</v>
          </cell>
          <cell r="D3680" t="str">
            <v>OK</v>
          </cell>
          <cell r="E3680">
            <v>43564.031944444447</v>
          </cell>
        </row>
        <row r="3681">
          <cell r="B3681" t="str">
            <v>776445-00E/003545</v>
          </cell>
          <cell r="C3681" t="str">
            <v>776445-00E</v>
          </cell>
          <cell r="D3681" t="str">
            <v>OK</v>
          </cell>
          <cell r="E3681">
            <v>43564.018055555556</v>
          </cell>
        </row>
        <row r="3682">
          <cell r="B3682" t="str">
            <v>776445-00E/003549</v>
          </cell>
          <cell r="C3682" t="str">
            <v>776445-00E</v>
          </cell>
          <cell r="D3682" t="str">
            <v>OK</v>
          </cell>
          <cell r="E3682">
            <v>43564.162499999999</v>
          </cell>
        </row>
        <row r="3683">
          <cell r="B3683" t="str">
            <v>776445-00E/003546</v>
          </cell>
          <cell r="C3683" t="str">
            <v>776445-00E</v>
          </cell>
          <cell r="D3683" t="str">
            <v>OK</v>
          </cell>
          <cell r="E3683">
            <v>43564.031944444447</v>
          </cell>
        </row>
        <row r="3684">
          <cell r="B3684" t="str">
            <v>776445-00E/003539</v>
          </cell>
          <cell r="C3684" t="str">
            <v>776445-00E</v>
          </cell>
          <cell r="D3684" t="str">
            <v>OK</v>
          </cell>
          <cell r="E3684">
            <v>43563.70416666667</v>
          </cell>
        </row>
        <row r="3685">
          <cell r="B3685" t="str">
            <v>776445-00E/003542</v>
          </cell>
          <cell r="C3685" t="str">
            <v>776445-00E</v>
          </cell>
          <cell r="D3685" t="str">
            <v>OK</v>
          </cell>
          <cell r="E3685">
            <v>43563.799305555556</v>
          </cell>
        </row>
        <row r="3686">
          <cell r="B3686" t="str">
            <v>776445-00E/003543</v>
          </cell>
          <cell r="C3686" t="str">
            <v>776445-00E</v>
          </cell>
          <cell r="D3686" t="str">
            <v>OK</v>
          </cell>
          <cell r="E3686">
            <v>43563.970138888886</v>
          </cell>
        </row>
        <row r="3687">
          <cell r="B3687" t="str">
            <v>776445-00E/003541</v>
          </cell>
          <cell r="C3687" t="str">
            <v>776445-00E</v>
          </cell>
          <cell r="D3687" t="str">
            <v>OK</v>
          </cell>
          <cell r="E3687">
            <v>43563.807638888888</v>
          </cell>
        </row>
        <row r="3688">
          <cell r="B3688" t="str">
            <v>776445-00E/003540</v>
          </cell>
          <cell r="C3688" t="str">
            <v>776445-00E</v>
          </cell>
          <cell r="D3688" t="str">
            <v>OK</v>
          </cell>
          <cell r="E3688">
            <v>43563.712500000001</v>
          </cell>
        </row>
        <row r="3689">
          <cell r="B3689" t="str">
            <v>776445-00E/003554</v>
          </cell>
          <cell r="C3689" t="str">
            <v>776445-00E</v>
          </cell>
          <cell r="D3689" t="str">
            <v>OK</v>
          </cell>
          <cell r="E3689">
            <v>43564.525000000001</v>
          </cell>
        </row>
        <row r="3690">
          <cell r="B3690" t="str">
            <v>776445-00E/003551</v>
          </cell>
          <cell r="C3690" t="str">
            <v>776445-00E</v>
          </cell>
          <cell r="D3690" t="str">
            <v>OK</v>
          </cell>
          <cell r="E3690">
            <v>43564.318055555559</v>
          </cell>
        </row>
        <row r="3691">
          <cell r="B3691" t="str">
            <v>776445-00E/003553</v>
          </cell>
          <cell r="C3691" t="str">
            <v>776445-00E</v>
          </cell>
          <cell r="D3691" t="str">
            <v>OK</v>
          </cell>
          <cell r="E3691">
            <v>43564.4375</v>
          </cell>
        </row>
        <row r="3692">
          <cell r="B3692" t="str">
            <v>776445-00E/003552</v>
          </cell>
          <cell r="C3692" t="str">
            <v>776445-00E</v>
          </cell>
          <cell r="D3692" t="str">
            <v>OK</v>
          </cell>
          <cell r="E3692">
            <v>43564.390972222223</v>
          </cell>
        </row>
        <row r="3693">
          <cell r="B3693" t="str">
            <v>776445-00E/003544</v>
          </cell>
          <cell r="C3693" t="str">
            <v>776445-00E</v>
          </cell>
          <cell r="D3693" t="str">
            <v>OK</v>
          </cell>
          <cell r="E3693">
            <v>43563.961805555555</v>
          </cell>
        </row>
        <row r="3694">
          <cell r="B3694" t="str">
            <v>776445-00E/003550</v>
          </cell>
          <cell r="C3694" t="str">
            <v>776445-00E</v>
          </cell>
          <cell r="D3694" t="str">
            <v>OK</v>
          </cell>
          <cell r="E3694">
            <v>43564.331944444442</v>
          </cell>
        </row>
        <row r="3695">
          <cell r="B3695" t="str">
            <v>776445-00E/003556</v>
          </cell>
          <cell r="C3695" t="str">
            <v>776445-00E</v>
          </cell>
          <cell r="D3695" t="str">
            <v>OK</v>
          </cell>
          <cell r="E3695">
            <v>43564.635416666664</v>
          </cell>
        </row>
        <row r="3696">
          <cell r="B3696" t="str">
            <v>776445-00E/003556</v>
          </cell>
          <cell r="C3696" t="str">
            <v>776445-00E</v>
          </cell>
          <cell r="D3696" t="str">
            <v>OK</v>
          </cell>
          <cell r="E3696">
            <v>43564.635416666664</v>
          </cell>
        </row>
        <row r="3697">
          <cell r="B3697" t="str">
            <v>776445-00E/003556</v>
          </cell>
          <cell r="C3697" t="str">
            <v>776445-00E</v>
          </cell>
          <cell r="D3697" t="str">
            <v>OK</v>
          </cell>
          <cell r="E3697">
            <v>43564.635416666664</v>
          </cell>
        </row>
        <row r="3698">
          <cell r="B3698" t="str">
            <v>776445-00E/003556</v>
          </cell>
          <cell r="C3698" t="str">
            <v>776445-00E</v>
          </cell>
          <cell r="D3698" t="str">
            <v>OK</v>
          </cell>
          <cell r="E3698">
            <v>43564.635416666664</v>
          </cell>
        </row>
        <row r="3699">
          <cell r="B3699" t="str">
            <v>776445-00E/003556</v>
          </cell>
          <cell r="C3699" t="str">
            <v>776445-00E</v>
          </cell>
          <cell r="D3699" t="str">
            <v>OK</v>
          </cell>
          <cell r="E3699">
            <v>43564.635416666664</v>
          </cell>
        </row>
        <row r="3700">
          <cell r="B3700" t="str">
            <v>776445-00E/003556</v>
          </cell>
          <cell r="C3700" t="str">
            <v>776445-00E</v>
          </cell>
          <cell r="D3700" t="str">
            <v>OK</v>
          </cell>
          <cell r="E3700">
            <v>43564.635416666664</v>
          </cell>
        </row>
        <row r="3701">
          <cell r="B3701" t="str">
            <v>776445-00E/003558</v>
          </cell>
          <cell r="C3701" t="str">
            <v>776445-00E</v>
          </cell>
          <cell r="D3701" t="str">
            <v>OK</v>
          </cell>
          <cell r="E3701">
            <v>43564.713194444441</v>
          </cell>
        </row>
        <row r="3702">
          <cell r="B3702" t="str">
            <v>776445-00E/003562</v>
          </cell>
          <cell r="C3702" t="str">
            <v>776445-00E</v>
          </cell>
          <cell r="D3702" t="str">
            <v>OK</v>
          </cell>
          <cell r="E3702">
            <v>43564.964583333334</v>
          </cell>
        </row>
        <row r="3703">
          <cell r="B3703" t="str">
            <v>776445-00E/003569</v>
          </cell>
          <cell r="C3703" t="str">
            <v>776445-00E</v>
          </cell>
          <cell r="D3703" t="str">
            <v>OK</v>
          </cell>
          <cell r="E3703">
            <v>43565.182638888888</v>
          </cell>
        </row>
        <row r="3704">
          <cell r="B3704" t="str">
            <v>776445-00E/003564</v>
          </cell>
          <cell r="C3704" t="str">
            <v>776445-00E</v>
          </cell>
          <cell r="D3704" t="str">
            <v>OK</v>
          </cell>
          <cell r="E3704">
            <v>43565.113194444442</v>
          </cell>
        </row>
        <row r="3705">
          <cell r="B3705" t="str">
            <v>776445-00E/003564</v>
          </cell>
          <cell r="C3705" t="str">
            <v>776445-00E</v>
          </cell>
          <cell r="D3705" t="str">
            <v>OK</v>
          </cell>
          <cell r="E3705">
            <v>43565.113194444442</v>
          </cell>
        </row>
        <row r="3706">
          <cell r="B3706" t="str">
            <v>776445-00E/003564</v>
          </cell>
          <cell r="C3706" t="str">
            <v>776445-00E</v>
          </cell>
          <cell r="D3706" t="str">
            <v>OK</v>
          </cell>
          <cell r="E3706">
            <v>43565.113194444442</v>
          </cell>
        </row>
        <row r="3707">
          <cell r="B3707" t="str">
            <v>776445-00E/003567</v>
          </cell>
          <cell r="C3707" t="str">
            <v>776445-00E</v>
          </cell>
          <cell r="D3707" t="str">
            <v>OK</v>
          </cell>
          <cell r="E3707">
            <v>43565.126388888886</v>
          </cell>
        </row>
        <row r="3708">
          <cell r="B3708" t="str">
            <v>776445-00E/003563</v>
          </cell>
          <cell r="C3708" t="str">
            <v>776445-00E</v>
          </cell>
          <cell r="D3708" t="str">
            <v>OK</v>
          </cell>
          <cell r="E3708">
            <v>43565.02847222222</v>
          </cell>
        </row>
        <row r="3709">
          <cell r="B3709" t="str">
            <v>776445-00E/003566</v>
          </cell>
          <cell r="C3709" t="str">
            <v>776445-00E</v>
          </cell>
          <cell r="D3709" t="str">
            <v>OK</v>
          </cell>
          <cell r="E3709">
            <v>43565.184027777781</v>
          </cell>
        </row>
        <row r="3710">
          <cell r="B3710" t="str">
            <v>776445-00E/003557</v>
          </cell>
          <cell r="C3710" t="str">
            <v>776445-00E</v>
          </cell>
          <cell r="D3710" t="str">
            <v>OK</v>
          </cell>
          <cell r="E3710">
            <v>43564.70416666667</v>
          </cell>
        </row>
        <row r="3711">
          <cell r="B3711" t="str">
            <v>776445-00E/003559</v>
          </cell>
          <cell r="C3711" t="str">
            <v>776445-00E</v>
          </cell>
          <cell r="D3711" t="str">
            <v>OK</v>
          </cell>
          <cell r="E3711">
            <v>43564.782638888886</v>
          </cell>
        </row>
        <row r="3712">
          <cell r="B3712" t="str">
            <v>776445-00E/003559</v>
          </cell>
          <cell r="C3712" t="str">
            <v>776445-00E</v>
          </cell>
          <cell r="D3712" t="str">
            <v>OK</v>
          </cell>
          <cell r="E3712">
            <v>43564.782638888886</v>
          </cell>
        </row>
        <row r="3713">
          <cell r="B3713" t="str">
            <v>776445-00E/003561</v>
          </cell>
          <cell r="C3713" t="str">
            <v>776445-00E</v>
          </cell>
          <cell r="D3713" t="str">
            <v>OK</v>
          </cell>
          <cell r="E3713">
            <v>43564.967361111114</v>
          </cell>
        </row>
        <row r="3714">
          <cell r="B3714" t="str">
            <v>776445-00E/003565</v>
          </cell>
          <cell r="C3714" t="str">
            <v>776445-00E</v>
          </cell>
          <cell r="D3714" t="str">
            <v>OK</v>
          </cell>
          <cell r="E3714">
            <v>43565.029861111114</v>
          </cell>
        </row>
        <row r="3715">
          <cell r="B3715" t="str">
            <v>776445-00E/003555</v>
          </cell>
          <cell r="C3715" t="str">
            <v>776445-00E</v>
          </cell>
          <cell r="D3715" t="str">
            <v>OK</v>
          </cell>
          <cell r="E3715">
            <v>43564.629861111112</v>
          </cell>
        </row>
        <row r="3716">
          <cell r="B3716" t="str">
            <v>776445-00E/003570</v>
          </cell>
          <cell r="C3716" t="str">
            <v>776445-00E</v>
          </cell>
          <cell r="D3716" t="str">
            <v>OK</v>
          </cell>
          <cell r="E3716">
            <v>43565.321527777778</v>
          </cell>
        </row>
        <row r="3717">
          <cell r="B3717" t="str">
            <v>776445-00E/003568</v>
          </cell>
          <cell r="C3717" t="str">
            <v>776445-00E</v>
          </cell>
          <cell r="D3717" t="str">
            <v>OK</v>
          </cell>
          <cell r="E3717">
            <v>43565.329861111109</v>
          </cell>
        </row>
        <row r="3718">
          <cell r="B3718" t="str">
            <v>776445-00E/003560</v>
          </cell>
          <cell r="C3718" t="str">
            <v>776445-00E</v>
          </cell>
          <cell r="D3718" t="str">
            <v>OK</v>
          </cell>
          <cell r="E3718">
            <v>43564.788194444445</v>
          </cell>
        </row>
        <row r="3719">
          <cell r="B3719" t="str">
            <v>776445-00E/003571</v>
          </cell>
          <cell r="C3719" t="str">
            <v>776445-00E</v>
          </cell>
          <cell r="D3719" t="str">
            <v>OK</v>
          </cell>
          <cell r="E3719">
            <v>43565.37222222222</v>
          </cell>
        </row>
        <row r="3720">
          <cell r="B3720" t="str">
            <v>776445-00E/003572</v>
          </cell>
          <cell r="C3720" t="str">
            <v>776445-00E</v>
          </cell>
          <cell r="D3720" t="str">
            <v>OK</v>
          </cell>
          <cell r="E3720">
            <v>43565.401388888888</v>
          </cell>
        </row>
        <row r="3721">
          <cell r="B3721" t="str">
            <v>776445-00E/003573</v>
          </cell>
          <cell r="C3721" t="str">
            <v>776445-00E</v>
          </cell>
          <cell r="D3721" t="str">
            <v>OK</v>
          </cell>
          <cell r="E3721">
            <v>43565.433333333334</v>
          </cell>
        </row>
        <row r="3722">
          <cell r="B3722" t="str">
            <v>776445-00E/003574</v>
          </cell>
          <cell r="C3722" t="str">
            <v>776445-00E</v>
          </cell>
          <cell r="D3722" t="str">
            <v>OK</v>
          </cell>
          <cell r="E3722">
            <v>43565.494444444441</v>
          </cell>
        </row>
        <row r="3723">
          <cell r="B3723" t="str">
            <v>776445-00E/003578</v>
          </cell>
          <cell r="C3723" t="str">
            <v>776445-00E</v>
          </cell>
          <cell r="D3723" t="str">
            <v>OK</v>
          </cell>
          <cell r="E3723">
            <v>43565.632638888892</v>
          </cell>
        </row>
        <row r="3724">
          <cell r="B3724" t="str">
            <v>776445-00E/003577</v>
          </cell>
          <cell r="C3724" t="str">
            <v>776445-00E</v>
          </cell>
          <cell r="D3724" t="str">
            <v>OK</v>
          </cell>
          <cell r="E3724">
            <v>43565.638194444444</v>
          </cell>
        </row>
        <row r="3725">
          <cell r="B3725" t="str">
            <v>776445-00E/003575</v>
          </cell>
          <cell r="C3725" t="str">
            <v>776445-00E</v>
          </cell>
          <cell r="D3725" t="str">
            <v>OK</v>
          </cell>
          <cell r="E3725">
            <v>43565.518055555556</v>
          </cell>
        </row>
        <row r="3726">
          <cell r="B3726" t="str">
            <v>776445-00E/003581</v>
          </cell>
          <cell r="C3726" t="str">
            <v>776445-00E</v>
          </cell>
          <cell r="D3726" t="str">
            <v>OK</v>
          </cell>
          <cell r="E3726">
            <v>43565.707638888889</v>
          </cell>
        </row>
        <row r="3727">
          <cell r="B3727" t="str">
            <v>776445-00E/003589</v>
          </cell>
          <cell r="C3727" t="str">
            <v>776445-00E</v>
          </cell>
          <cell r="D3727" t="str">
            <v>OK</v>
          </cell>
          <cell r="E3727">
            <v>43566.078472222223</v>
          </cell>
        </row>
        <row r="3728">
          <cell r="B3728" t="str">
            <v>776445-00E/003583</v>
          </cell>
          <cell r="C3728" t="str">
            <v>776445-00E</v>
          </cell>
          <cell r="D3728" t="str">
            <v>OK</v>
          </cell>
          <cell r="E3728">
            <v>43565.801388888889</v>
          </cell>
        </row>
        <row r="3729">
          <cell r="B3729" t="str">
            <v>776445-00E/003588</v>
          </cell>
          <cell r="C3729" t="str">
            <v>776445-00E</v>
          </cell>
          <cell r="D3729" t="str">
            <v>OK</v>
          </cell>
          <cell r="E3729">
            <v>43566.035416666666</v>
          </cell>
        </row>
        <row r="3730">
          <cell r="B3730" t="str">
            <v>776445-00E/003576</v>
          </cell>
          <cell r="C3730" t="str">
            <v>776445-00E</v>
          </cell>
          <cell r="D3730" t="str">
            <v>OK</v>
          </cell>
          <cell r="E3730">
            <v>43565.544444444444</v>
          </cell>
        </row>
        <row r="3731">
          <cell r="B3731" t="str">
            <v>776445-00E/003587</v>
          </cell>
          <cell r="C3731" t="str">
            <v>776445-00E</v>
          </cell>
          <cell r="D3731" t="str">
            <v>OK</v>
          </cell>
          <cell r="E3731">
            <v>43565.972916666666</v>
          </cell>
        </row>
        <row r="3732">
          <cell r="B3732" t="str">
            <v>776445-00E/003582</v>
          </cell>
          <cell r="C3732" t="str">
            <v>776445-00E</v>
          </cell>
          <cell r="D3732" t="str">
            <v>OK</v>
          </cell>
          <cell r="E3732">
            <v>43565.739583333336</v>
          </cell>
        </row>
        <row r="3733">
          <cell r="B3733" t="str">
            <v>776445-00E/003585</v>
          </cell>
          <cell r="C3733" t="str">
            <v>776445-00E</v>
          </cell>
          <cell r="D3733" t="str">
            <v>OK</v>
          </cell>
          <cell r="E3733">
            <v>43565.823611111111</v>
          </cell>
        </row>
        <row r="3734">
          <cell r="B3734" t="str">
            <v>776445-00E/003584</v>
          </cell>
          <cell r="C3734" t="str">
            <v>776445-00E</v>
          </cell>
          <cell r="D3734" t="str">
            <v>OK</v>
          </cell>
          <cell r="E3734">
            <v>43565.820833333331</v>
          </cell>
        </row>
        <row r="3735">
          <cell r="B3735" t="str">
            <v>776445-00E/003586</v>
          </cell>
          <cell r="C3735" t="str">
            <v>776445-00E</v>
          </cell>
          <cell r="D3735" t="str">
            <v>OK</v>
          </cell>
          <cell r="E3735">
            <v>43565.948611111111</v>
          </cell>
        </row>
        <row r="3736">
          <cell r="B3736" t="str">
            <v>776445-00E/003580</v>
          </cell>
          <cell r="C3736" t="str">
            <v>776445-00E</v>
          </cell>
          <cell r="D3736" t="str">
            <v>OK</v>
          </cell>
          <cell r="E3736">
            <v>43565.723611111112</v>
          </cell>
        </row>
        <row r="3737">
          <cell r="B3737" t="str">
            <v>776445-00E/003579</v>
          </cell>
          <cell r="C3737" t="str">
            <v>776445-00E</v>
          </cell>
          <cell r="D3737" t="str">
            <v>OK</v>
          </cell>
          <cell r="E3737">
            <v>43565.65902777778</v>
          </cell>
        </row>
        <row r="3738">
          <cell r="B3738" t="str">
            <v>776445-00E/003590</v>
          </cell>
          <cell r="C3738" t="str">
            <v>776445-00E</v>
          </cell>
          <cell r="D3738" t="str">
            <v>OK</v>
          </cell>
          <cell r="E3738">
            <v>43566.646527777775</v>
          </cell>
        </row>
        <row r="3739">
          <cell r="B3739" t="str">
            <v>776445-00E/003595</v>
          </cell>
          <cell r="C3739" t="str">
            <v>776445-00E</v>
          </cell>
          <cell r="D3739" t="str">
            <v>OK</v>
          </cell>
          <cell r="E3739">
            <v>43566.786111111112</v>
          </cell>
        </row>
        <row r="3740">
          <cell r="B3740" t="str">
            <v>776445-00E/003594</v>
          </cell>
          <cell r="C3740" t="str">
            <v>776445-00E</v>
          </cell>
          <cell r="D3740" t="str">
            <v>OK</v>
          </cell>
          <cell r="E3740">
            <v>43566.545138888891</v>
          </cell>
        </row>
        <row r="3741">
          <cell r="B3741" t="str">
            <v>776445-00E/003593</v>
          </cell>
          <cell r="C3741" t="str">
            <v>776445-00E</v>
          </cell>
          <cell r="D3741" t="str">
            <v>OK</v>
          </cell>
          <cell r="E3741">
            <v>43566.497916666667</v>
          </cell>
        </row>
        <row r="3742">
          <cell r="B3742" t="str">
            <v>776445-00E/003591</v>
          </cell>
          <cell r="C3742" t="str">
            <v>776445-00E</v>
          </cell>
          <cell r="D3742" t="str">
            <v>OK</v>
          </cell>
          <cell r="E3742">
            <v>43566.996527777781</v>
          </cell>
        </row>
        <row r="3743">
          <cell r="B3743" t="str">
            <v>774100-00G/003601</v>
          </cell>
          <cell r="C3743" t="str">
            <v>774100-00G</v>
          </cell>
          <cell r="D3743" t="str">
            <v>OK</v>
          </cell>
          <cell r="E3743">
            <v>43567.134722222225</v>
          </cell>
        </row>
        <row r="3744">
          <cell r="B3744" t="str">
            <v>776445-00E/003599</v>
          </cell>
          <cell r="C3744" t="str">
            <v>776445-00E</v>
          </cell>
          <cell r="D3744" t="str">
            <v>OK</v>
          </cell>
          <cell r="E3744">
            <v>43567.051388888889</v>
          </cell>
        </row>
        <row r="3745">
          <cell r="B3745" t="str">
            <v>776445-00E/003596</v>
          </cell>
          <cell r="C3745" t="str">
            <v>776445-00E</v>
          </cell>
          <cell r="D3745" t="str">
            <v>OK</v>
          </cell>
          <cell r="E3745">
            <v>43566.780555555553</v>
          </cell>
        </row>
        <row r="3746">
          <cell r="B3746" t="str">
            <v>774100-00G/003600</v>
          </cell>
          <cell r="C3746" t="str">
            <v>774100-00G</v>
          </cell>
          <cell r="D3746" t="str">
            <v>OK</v>
          </cell>
          <cell r="E3746">
            <v>43567.113888888889</v>
          </cell>
        </row>
        <row r="3747">
          <cell r="B3747" t="str">
            <v>776445-00E/003609</v>
          </cell>
          <cell r="C3747" t="str">
            <v>776445-00E</v>
          </cell>
          <cell r="D3747" t="str">
            <v>OK</v>
          </cell>
          <cell r="E3747">
            <v>43567.737500000003</v>
          </cell>
        </row>
        <row r="3748">
          <cell r="B3748" t="str">
            <v>776445-00E/003607</v>
          </cell>
          <cell r="C3748" t="str">
            <v>776445-00E</v>
          </cell>
          <cell r="D3748" t="str">
            <v>OK</v>
          </cell>
          <cell r="E3748">
            <v>43567.638194444444</v>
          </cell>
        </row>
        <row r="3749">
          <cell r="B3749" t="str">
            <v>776445-00E/003610</v>
          </cell>
          <cell r="C3749" t="str">
            <v>776445-00E</v>
          </cell>
          <cell r="D3749" t="str">
            <v>OK</v>
          </cell>
          <cell r="E3749">
            <v>43569.97152777778</v>
          </cell>
        </row>
        <row r="3750">
          <cell r="B3750" t="str">
            <v>776445-00E/003611</v>
          </cell>
          <cell r="C3750" t="str">
            <v>776445-00E</v>
          </cell>
          <cell r="D3750" t="str">
            <v>OK</v>
          </cell>
          <cell r="E3750">
            <v>43570.027777777781</v>
          </cell>
        </row>
        <row r="3751">
          <cell r="B3751" t="str">
            <v>776445-00E/003608</v>
          </cell>
          <cell r="C3751" t="str">
            <v>776445-00E</v>
          </cell>
          <cell r="D3751" t="str">
            <v>OK</v>
          </cell>
          <cell r="E3751">
            <v>43567.776388888888</v>
          </cell>
        </row>
        <row r="3752">
          <cell r="B3752" t="str">
            <v>774100-00G/003602</v>
          </cell>
          <cell r="C3752" t="str">
            <v>774100-00G</v>
          </cell>
          <cell r="D3752" t="str">
            <v>OK</v>
          </cell>
          <cell r="E3752">
            <v>43567.365972222222</v>
          </cell>
        </row>
        <row r="3753">
          <cell r="B3753" t="str">
            <v>774100-00G/003604</v>
          </cell>
          <cell r="C3753" t="str">
            <v>774100-00G</v>
          </cell>
          <cell r="D3753" t="str">
            <v>OK</v>
          </cell>
          <cell r="E3753">
            <v>43567.486111111109</v>
          </cell>
        </row>
        <row r="3754">
          <cell r="B3754" t="str">
            <v>774100-00G/003603</v>
          </cell>
          <cell r="C3754" t="str">
            <v>774100-00G</v>
          </cell>
          <cell r="D3754" t="str">
            <v>OK</v>
          </cell>
          <cell r="E3754">
            <v>43567.512499999997</v>
          </cell>
        </row>
        <row r="3755">
          <cell r="B3755" t="str">
            <v>776445-00E/003614</v>
          </cell>
          <cell r="C3755" t="str">
            <v>776445-00E</v>
          </cell>
          <cell r="D3755" t="str">
            <v>OK</v>
          </cell>
          <cell r="E3755">
            <v>43570.336805555555</v>
          </cell>
        </row>
        <row r="3756">
          <cell r="B3756" t="str">
            <v>774100-00G/003605</v>
          </cell>
          <cell r="C3756" t="str">
            <v>774100-00G</v>
          </cell>
          <cell r="D3756" t="str">
            <v>OK</v>
          </cell>
          <cell r="E3756">
            <v>43567.536111111112</v>
          </cell>
        </row>
        <row r="3757">
          <cell r="B3757" t="str">
            <v>776445-00E/003615</v>
          </cell>
          <cell r="C3757" t="str">
            <v>776445-00E</v>
          </cell>
          <cell r="D3757" t="str">
            <v>OK</v>
          </cell>
          <cell r="E3757">
            <v>43570.430555555555</v>
          </cell>
        </row>
        <row r="3758">
          <cell r="B3758" t="str">
            <v>776445-00E/003617</v>
          </cell>
          <cell r="C3758" t="str">
            <v>776445-00E</v>
          </cell>
          <cell r="D3758" t="str">
            <v>OK</v>
          </cell>
          <cell r="E3758">
            <v>43570.693749999999</v>
          </cell>
        </row>
        <row r="3759">
          <cell r="B3759" t="str">
            <v>776445-00E/003616</v>
          </cell>
          <cell r="C3759" t="str">
            <v>776445-00E</v>
          </cell>
          <cell r="D3759" t="str">
            <v>OK</v>
          </cell>
          <cell r="E3759">
            <v>43570.635416666664</v>
          </cell>
        </row>
        <row r="3760">
          <cell r="B3760" t="str">
            <v>776445-00E/003613</v>
          </cell>
          <cell r="C3760" t="str">
            <v>776445-00E</v>
          </cell>
          <cell r="D3760" t="str">
            <v>OK</v>
          </cell>
          <cell r="E3760">
            <v>43570.14166666667</v>
          </cell>
        </row>
        <row r="3761">
          <cell r="B3761" t="str">
            <v>776445-00E/003606</v>
          </cell>
          <cell r="C3761" t="str">
            <v>776445-00E</v>
          </cell>
          <cell r="D3761" t="str">
            <v>OK</v>
          </cell>
          <cell r="E3761">
            <v>43567.64166666667</v>
          </cell>
        </row>
        <row r="3762">
          <cell r="B3762" t="str">
            <v>776445-00E/003620</v>
          </cell>
          <cell r="C3762" t="str">
            <v>776445-00E</v>
          </cell>
          <cell r="D3762" t="str">
            <v>OK</v>
          </cell>
          <cell r="E3762">
            <v>43571.025000000001</v>
          </cell>
        </row>
        <row r="3763">
          <cell r="B3763" t="str">
            <v>776445-00E/003619</v>
          </cell>
          <cell r="C3763" t="str">
            <v>776445-00E</v>
          </cell>
          <cell r="D3763" t="str">
            <v>OK</v>
          </cell>
          <cell r="E3763">
            <v>43570.960416666669</v>
          </cell>
        </row>
        <row r="3764">
          <cell r="B3764" t="str">
            <v>776445-00E/003618</v>
          </cell>
          <cell r="C3764" t="str">
            <v>776445-00E</v>
          </cell>
          <cell r="D3764" t="str">
            <v>OK</v>
          </cell>
          <cell r="E3764">
            <v>43570.96875</v>
          </cell>
        </row>
        <row r="3765">
          <cell r="B3765" t="str">
            <v>776445-00E/003623</v>
          </cell>
          <cell r="C3765" t="str">
            <v>776445-00E</v>
          </cell>
          <cell r="D3765" t="str">
            <v>OK</v>
          </cell>
          <cell r="E3765">
            <v>43571.149305555555</v>
          </cell>
        </row>
        <row r="3766">
          <cell r="B3766" t="str">
            <v>776445-00E/003622</v>
          </cell>
          <cell r="C3766" t="str">
            <v>776445-00E</v>
          </cell>
          <cell r="D3766" t="str">
            <v>OK</v>
          </cell>
          <cell r="E3766">
            <v>43571.329861111109</v>
          </cell>
        </row>
        <row r="3767">
          <cell r="B3767" t="str">
            <v>776445-00E/003624</v>
          </cell>
          <cell r="C3767" t="str">
            <v>776445-00E</v>
          </cell>
          <cell r="D3767" t="str">
            <v>OK</v>
          </cell>
          <cell r="E3767">
            <v>43571.355555555558</v>
          </cell>
        </row>
        <row r="3768">
          <cell r="B3768" t="str">
            <v>776445-00E/003598</v>
          </cell>
          <cell r="C3768" t="str">
            <v>776445-00E</v>
          </cell>
          <cell r="D3768" t="str">
            <v>OK</v>
          </cell>
          <cell r="E3768">
            <v>43567.020833333336</v>
          </cell>
        </row>
        <row r="3769">
          <cell r="B3769" t="str">
            <v>776445-00E/003621</v>
          </cell>
          <cell r="C3769" t="str">
            <v>776445-00E</v>
          </cell>
          <cell r="D3769" t="str">
            <v>OK</v>
          </cell>
          <cell r="E3769">
            <v>43571.061805555553</v>
          </cell>
        </row>
        <row r="3770">
          <cell r="B3770" t="str">
            <v>776445-00E/003621</v>
          </cell>
          <cell r="C3770" t="str">
            <v>776445-00E</v>
          </cell>
          <cell r="D3770" t="str">
            <v>OK</v>
          </cell>
          <cell r="E3770">
            <v>43571.061805555553</v>
          </cell>
        </row>
        <row r="3771">
          <cell r="B3771" t="str">
            <v>776445-00E/003621</v>
          </cell>
          <cell r="C3771" t="str">
            <v>776445-00E</v>
          </cell>
          <cell r="D3771" t="str">
            <v>OK</v>
          </cell>
          <cell r="E3771">
            <v>43571.061805555553</v>
          </cell>
        </row>
        <row r="3772">
          <cell r="B3772" t="str">
            <v>776445-00E/003621</v>
          </cell>
          <cell r="C3772" t="str">
            <v>776445-00E</v>
          </cell>
          <cell r="D3772" t="str">
            <v>OK</v>
          </cell>
          <cell r="E3772">
            <v>43571.061805555553</v>
          </cell>
        </row>
        <row r="3773">
          <cell r="B3773" t="str">
            <v>776445-00E/003626</v>
          </cell>
          <cell r="C3773" t="str">
            <v>776445-00E</v>
          </cell>
          <cell r="D3773" t="str">
            <v>OK</v>
          </cell>
          <cell r="E3773">
            <v>43571.438194444447</v>
          </cell>
        </row>
        <row r="3774">
          <cell r="B3774" t="str">
            <v>776445-00E/003631</v>
          </cell>
          <cell r="C3774" t="str">
            <v>776445-00E</v>
          </cell>
          <cell r="D3774" t="str">
            <v>OK</v>
          </cell>
          <cell r="E3774">
            <v>43571.962500000001</v>
          </cell>
        </row>
        <row r="3775">
          <cell r="B3775" t="str">
            <v>776445-00E/003628</v>
          </cell>
          <cell r="C3775" t="str">
            <v>776445-00E</v>
          </cell>
          <cell r="D3775" t="str">
            <v>OK</v>
          </cell>
          <cell r="E3775">
            <v>43571.698611111111</v>
          </cell>
        </row>
        <row r="3776">
          <cell r="B3776" t="str">
            <v>776445-00E/003592</v>
          </cell>
          <cell r="C3776" t="str">
            <v>776445-00E</v>
          </cell>
          <cell r="D3776" t="str">
            <v>OK</v>
          </cell>
          <cell r="E3776">
            <v>43566.648611111108</v>
          </cell>
        </row>
        <row r="3777">
          <cell r="B3777" t="str">
            <v>776445-00E/003632</v>
          </cell>
          <cell r="C3777" t="str">
            <v>776445-00E</v>
          </cell>
          <cell r="D3777" t="str">
            <v>OK</v>
          </cell>
          <cell r="E3777">
            <v>43572.359027777777</v>
          </cell>
        </row>
        <row r="3778">
          <cell r="B3778" t="str">
            <v>776445-00E/003637</v>
          </cell>
          <cell r="C3778" t="str">
            <v>776445-00E</v>
          </cell>
          <cell r="D3778" t="str">
            <v>OK</v>
          </cell>
          <cell r="E3778">
            <v>43572.392361111109</v>
          </cell>
        </row>
        <row r="3779">
          <cell r="B3779" t="str">
            <v>776445-00E/003639</v>
          </cell>
          <cell r="C3779" t="str">
            <v>776445-00E</v>
          </cell>
          <cell r="D3779" t="str">
            <v>OK</v>
          </cell>
          <cell r="E3779">
            <v>43572.674305555556</v>
          </cell>
        </row>
        <row r="3780">
          <cell r="B3780" t="str">
            <v>776445-00E/003640</v>
          </cell>
          <cell r="C3780" t="str">
            <v>776445-00E</v>
          </cell>
          <cell r="D3780" t="str">
            <v>OK</v>
          </cell>
          <cell r="E3780">
            <v>43572.723611111112</v>
          </cell>
        </row>
        <row r="3781">
          <cell r="B3781" t="str">
            <v>776445-00E/003638</v>
          </cell>
          <cell r="C3781" t="str">
            <v>776445-00E</v>
          </cell>
          <cell r="D3781" t="str">
            <v>OK</v>
          </cell>
          <cell r="E3781">
            <v>43572.509722222225</v>
          </cell>
        </row>
        <row r="3782">
          <cell r="B3782" t="str">
            <v>776445-00E/003638</v>
          </cell>
          <cell r="C3782" t="str">
            <v>776445-00E</v>
          </cell>
          <cell r="D3782" t="str">
            <v>OK</v>
          </cell>
          <cell r="E3782">
            <v>43572.509722222225</v>
          </cell>
        </row>
        <row r="3783">
          <cell r="B3783" t="str">
            <v>776445-00E/003638</v>
          </cell>
          <cell r="C3783" t="str">
            <v>776445-00E</v>
          </cell>
          <cell r="D3783" t="str">
            <v>OK</v>
          </cell>
          <cell r="E3783">
            <v>43572.509722222225</v>
          </cell>
        </row>
        <row r="3784">
          <cell r="B3784" t="str">
            <v>776445-00E/003638</v>
          </cell>
          <cell r="C3784" t="str">
            <v>776445-00E</v>
          </cell>
          <cell r="D3784" t="str">
            <v>OK</v>
          </cell>
          <cell r="E3784">
            <v>43572.509722222225</v>
          </cell>
        </row>
        <row r="3785">
          <cell r="B3785" t="str">
            <v>776445-00E/003643</v>
          </cell>
          <cell r="C3785" t="str">
            <v>776445-00E</v>
          </cell>
          <cell r="D3785" t="str">
            <v>OK</v>
          </cell>
          <cell r="E3785">
            <v>43573.050694444442</v>
          </cell>
        </row>
        <row r="3786">
          <cell r="B3786" t="str">
            <v>776445-00E/003646</v>
          </cell>
          <cell r="C3786" t="str">
            <v>776445-00E</v>
          </cell>
          <cell r="D3786" t="str">
            <v>OK</v>
          </cell>
          <cell r="E3786">
            <v>43573.136805555558</v>
          </cell>
        </row>
        <row r="3787">
          <cell r="B3787" t="str">
            <v>776445-00E/003633</v>
          </cell>
          <cell r="C3787" t="str">
            <v>776445-00E</v>
          </cell>
          <cell r="D3787" t="str">
            <v>OK</v>
          </cell>
          <cell r="E3787">
            <v>43572.973611111112</v>
          </cell>
        </row>
        <row r="3788">
          <cell r="B3788" t="str">
            <v>776445-00E/003636</v>
          </cell>
          <cell r="C3788" t="str">
            <v>776445-00E</v>
          </cell>
          <cell r="D3788" t="str">
            <v>OK</v>
          </cell>
          <cell r="E3788">
            <v>43572.616666666669</v>
          </cell>
        </row>
        <row r="3789">
          <cell r="B3789" t="str">
            <v>776445-00E/003642</v>
          </cell>
          <cell r="C3789" t="str">
            <v>776445-00E</v>
          </cell>
          <cell r="D3789" t="str">
            <v>OK</v>
          </cell>
          <cell r="E3789">
            <v>43573.049305555556</v>
          </cell>
        </row>
        <row r="3790">
          <cell r="B3790" t="str">
            <v>774100-00G/003634</v>
          </cell>
          <cell r="C3790" t="str">
            <v>774100-00G</v>
          </cell>
          <cell r="D3790" t="str">
            <v>OK</v>
          </cell>
          <cell r="E3790">
            <v>43572.140972222223</v>
          </cell>
        </row>
        <row r="3791">
          <cell r="B3791" t="str">
            <v>776445-00E/003612</v>
          </cell>
          <cell r="C3791" t="str">
            <v>776445-00E</v>
          </cell>
          <cell r="D3791" t="str">
            <v>OK</v>
          </cell>
          <cell r="E3791">
            <v>43570.074305555558</v>
          </cell>
        </row>
        <row r="3792">
          <cell r="B3792" t="str">
            <v>774100-00G/003635</v>
          </cell>
          <cell r="C3792" t="str">
            <v>774100-00G</v>
          </cell>
          <cell r="D3792" t="str">
            <v>OK</v>
          </cell>
          <cell r="E3792">
            <v>43572.138194444444</v>
          </cell>
        </row>
        <row r="3793">
          <cell r="B3793" t="str">
            <v>774100-00G/003635</v>
          </cell>
          <cell r="C3793" t="str">
            <v>774100-00G</v>
          </cell>
          <cell r="D3793" t="str">
            <v>OK</v>
          </cell>
          <cell r="E3793">
            <v>43572.138194444444</v>
          </cell>
        </row>
        <row r="3794">
          <cell r="B3794" t="str">
            <v>776445-00E/003641</v>
          </cell>
          <cell r="C3794" t="str">
            <v>776445-00E</v>
          </cell>
          <cell r="D3794" t="str">
            <v>OK</v>
          </cell>
          <cell r="E3794">
            <v>43572.970138888886</v>
          </cell>
        </row>
        <row r="3795">
          <cell r="B3795" t="str">
            <v>776445-00E/003645</v>
          </cell>
          <cell r="C3795" t="str">
            <v>776445-00E</v>
          </cell>
          <cell r="D3795" t="str">
            <v>OK</v>
          </cell>
          <cell r="E3795">
            <v>43573.298611111109</v>
          </cell>
        </row>
        <row r="3796">
          <cell r="B3796" t="str">
            <v>776445-00E/003627</v>
          </cell>
          <cell r="C3796" t="str">
            <v>776445-00E</v>
          </cell>
          <cell r="D3796" t="str">
            <v>OK</v>
          </cell>
          <cell r="E3796">
            <v>43571.631944444445</v>
          </cell>
        </row>
        <row r="3797">
          <cell r="B3797" t="str">
            <v>776445-00E/003647</v>
          </cell>
          <cell r="C3797" t="str">
            <v>776445-00E</v>
          </cell>
          <cell r="D3797" t="str">
            <v>OK</v>
          </cell>
          <cell r="E3797">
            <v>43573.363888888889</v>
          </cell>
        </row>
        <row r="3798">
          <cell r="B3798" t="str">
            <v>776445-00E/003647</v>
          </cell>
          <cell r="C3798" t="str">
            <v>776445-00E</v>
          </cell>
          <cell r="D3798" t="str">
            <v>OK</v>
          </cell>
          <cell r="E3798">
            <v>43573.363888888889</v>
          </cell>
        </row>
        <row r="3799">
          <cell r="B3799" t="str">
            <v>776445-00E/003652</v>
          </cell>
          <cell r="C3799" t="str">
            <v>776445-00E</v>
          </cell>
          <cell r="D3799" t="str">
            <v>OK</v>
          </cell>
          <cell r="E3799">
            <v>43577.967361111114</v>
          </cell>
        </row>
        <row r="3800">
          <cell r="B3800" t="str">
            <v>776445-00E/003656</v>
          </cell>
          <cell r="C3800" t="str">
            <v>776445-00E</v>
          </cell>
          <cell r="D3800" t="str">
            <v>OK</v>
          </cell>
          <cell r="E3800">
            <v>43578.138194444444</v>
          </cell>
        </row>
        <row r="3801">
          <cell r="B3801" t="str">
            <v>776445-00E/003650</v>
          </cell>
          <cell r="C3801" t="str">
            <v>776445-00E</v>
          </cell>
          <cell r="D3801" t="str">
            <v>OK</v>
          </cell>
          <cell r="E3801">
            <v>43573.628472222219</v>
          </cell>
        </row>
        <row r="3802">
          <cell r="B3802" t="str">
            <v>776445-00E/003649</v>
          </cell>
          <cell r="C3802" t="str">
            <v>776445-00E</v>
          </cell>
          <cell r="D3802" t="str">
            <v>OK</v>
          </cell>
          <cell r="E3802">
            <v>43573.557638888888</v>
          </cell>
        </row>
        <row r="3803">
          <cell r="B3803" t="str">
            <v>776445-00E/003630</v>
          </cell>
          <cell r="C3803" t="str">
            <v>776445-00E</v>
          </cell>
          <cell r="D3803" t="str">
            <v>OK</v>
          </cell>
          <cell r="E3803">
            <v>43571.964583333334</v>
          </cell>
        </row>
        <row r="3804">
          <cell r="B3804" t="str">
            <v>776445-00E/003630</v>
          </cell>
          <cell r="C3804" t="str">
            <v>776445-00E</v>
          </cell>
          <cell r="D3804" t="str">
            <v>OK</v>
          </cell>
          <cell r="E3804">
            <v>43571.964583333334</v>
          </cell>
        </row>
        <row r="3805">
          <cell r="B3805" t="str">
            <v>776445-00E/003630</v>
          </cell>
          <cell r="C3805" t="str">
            <v>776445-00E</v>
          </cell>
          <cell r="D3805" t="str">
            <v>OK</v>
          </cell>
          <cell r="E3805">
            <v>43571.964583333334</v>
          </cell>
        </row>
        <row r="3806">
          <cell r="B3806" t="str">
            <v>776445-00E/003625</v>
          </cell>
          <cell r="C3806" t="str">
            <v>776445-00E</v>
          </cell>
          <cell r="D3806" t="str">
            <v>OK</v>
          </cell>
          <cell r="E3806">
            <v>43571.82916666667</v>
          </cell>
        </row>
        <row r="3807">
          <cell r="B3807" t="str">
            <v>776445-00E/003629</v>
          </cell>
          <cell r="C3807" t="str">
            <v>776445-00E</v>
          </cell>
          <cell r="D3807" t="str">
            <v>OK</v>
          </cell>
          <cell r="E3807">
            <v>43571.761805555558</v>
          </cell>
        </row>
        <row r="3808">
          <cell r="B3808" t="str">
            <v>776445-00E/003651</v>
          </cell>
          <cell r="C3808" t="str">
            <v>776445-00E</v>
          </cell>
          <cell r="D3808" t="str">
            <v>OK</v>
          </cell>
          <cell r="E3808">
            <v>43577.966666666667</v>
          </cell>
        </row>
        <row r="3809">
          <cell r="B3809" t="str">
            <v>776445-00E/003654</v>
          </cell>
          <cell r="C3809" t="str">
            <v>776445-00E</v>
          </cell>
          <cell r="D3809" t="str">
            <v>OK</v>
          </cell>
          <cell r="E3809">
            <v>43578.030555555553</v>
          </cell>
        </row>
        <row r="3810">
          <cell r="B3810" t="str">
            <v>776445-00E/003648</v>
          </cell>
          <cell r="C3810" t="str">
            <v>776445-00E</v>
          </cell>
          <cell r="D3810" t="str">
            <v>OK</v>
          </cell>
          <cell r="E3810">
            <v>43573.432638888888</v>
          </cell>
        </row>
        <row r="3811">
          <cell r="B3811" t="str">
            <v>776445-00E/003663</v>
          </cell>
          <cell r="C3811" t="str">
            <v>776445-00E</v>
          </cell>
          <cell r="D3811" t="str">
            <v>OK</v>
          </cell>
          <cell r="E3811">
            <v>43578.434027777781</v>
          </cell>
        </row>
        <row r="3812">
          <cell r="B3812" t="str">
            <v>776445-00E/003424</v>
          </cell>
          <cell r="C3812" t="str">
            <v>776445-00E</v>
          </cell>
          <cell r="D3812" t="str">
            <v>OK</v>
          </cell>
          <cell r="E3812">
            <v>43552.836111111108</v>
          </cell>
        </row>
        <row r="3813">
          <cell r="B3813" t="str">
            <v>776445-00E/003644</v>
          </cell>
          <cell r="C3813" t="str">
            <v>776445-00E</v>
          </cell>
          <cell r="D3813" t="str">
            <v>OK</v>
          </cell>
          <cell r="E3813">
            <v>43573.638888888891</v>
          </cell>
        </row>
        <row r="3814">
          <cell r="B3814" t="str">
            <v>776445-00E/003660</v>
          </cell>
          <cell r="C3814" t="str">
            <v>776445-00E</v>
          </cell>
          <cell r="D3814" t="str">
            <v>OK</v>
          </cell>
          <cell r="E3814">
            <v>43578.333333333336</v>
          </cell>
        </row>
        <row r="3815">
          <cell r="B3815" t="str">
            <v>776445-00E/003662</v>
          </cell>
          <cell r="C3815" t="str">
            <v>776445-00E</v>
          </cell>
          <cell r="D3815" t="str">
            <v>OK</v>
          </cell>
          <cell r="E3815">
            <v>43578.411111111112</v>
          </cell>
        </row>
        <row r="3816">
          <cell r="B3816" t="str">
            <v>776445-00E/003662</v>
          </cell>
          <cell r="C3816" t="str">
            <v>776445-00E</v>
          </cell>
          <cell r="D3816" t="str">
            <v>OK</v>
          </cell>
          <cell r="E3816">
            <v>43578.411111111112</v>
          </cell>
        </row>
        <row r="3817">
          <cell r="B3817" t="str">
            <v>776445-00E/003661</v>
          </cell>
          <cell r="C3817" t="str">
            <v>776445-00E</v>
          </cell>
          <cell r="D3817" t="str">
            <v>OK</v>
          </cell>
          <cell r="E3817">
            <v>43578.376388888886</v>
          </cell>
        </row>
        <row r="3818">
          <cell r="B3818" t="str">
            <v>776445-00E/003664</v>
          </cell>
          <cell r="C3818" t="str">
            <v>776445-00E</v>
          </cell>
          <cell r="D3818" t="str">
            <v>OK</v>
          </cell>
          <cell r="E3818">
            <v>43578.524305555555</v>
          </cell>
        </row>
        <row r="3819">
          <cell r="B3819" t="str">
            <v>776445-00E/003659</v>
          </cell>
          <cell r="C3819" t="str">
            <v>776445-00E</v>
          </cell>
          <cell r="D3819" t="str">
            <v>OK</v>
          </cell>
          <cell r="E3819">
            <v>43578.382638888892</v>
          </cell>
        </row>
        <row r="3820">
          <cell r="B3820" t="str">
            <v>776445-00E/003670</v>
          </cell>
          <cell r="C3820" t="str">
            <v>776445-00E</v>
          </cell>
          <cell r="D3820" t="str">
            <v>OK</v>
          </cell>
          <cell r="E3820">
            <v>43578.968055555553</v>
          </cell>
        </row>
        <row r="3821">
          <cell r="B3821" t="str">
            <v>776445-00E/003667</v>
          </cell>
          <cell r="C3821" t="str">
            <v>776445-00E</v>
          </cell>
          <cell r="D3821" t="str">
            <v>OK</v>
          </cell>
          <cell r="E3821">
            <v>43578.776388888888</v>
          </cell>
        </row>
        <row r="3822">
          <cell r="B3822" t="str">
            <v>776445-00E/003669</v>
          </cell>
          <cell r="C3822" t="str">
            <v>776445-00E</v>
          </cell>
          <cell r="D3822" t="str">
            <v>OK</v>
          </cell>
          <cell r="E3822">
            <v>43579.032638888886</v>
          </cell>
        </row>
        <row r="3823">
          <cell r="B3823" t="str">
            <v>776445-00E/003658</v>
          </cell>
          <cell r="C3823" t="str">
            <v>776445-00E</v>
          </cell>
          <cell r="D3823" t="str">
            <v>OK</v>
          </cell>
          <cell r="E3823">
            <v>43579.030555555553</v>
          </cell>
        </row>
        <row r="3824">
          <cell r="B3824" t="str">
            <v>776445-00E/003668</v>
          </cell>
          <cell r="C3824" t="str">
            <v>776445-00E</v>
          </cell>
          <cell r="D3824" t="str">
            <v>OK</v>
          </cell>
          <cell r="E3824">
            <v>43578.850694444445</v>
          </cell>
        </row>
        <row r="3825">
          <cell r="B3825" t="str">
            <v>776445-00E/003671</v>
          </cell>
          <cell r="C3825" t="str">
            <v>776445-00E</v>
          </cell>
          <cell r="D3825" t="str">
            <v>OK</v>
          </cell>
          <cell r="E3825">
            <v>43578.968055555553</v>
          </cell>
        </row>
        <row r="3826">
          <cell r="B3826" t="str">
            <v>776445-00E/003675</v>
          </cell>
          <cell r="C3826" t="str">
            <v>776445-00E</v>
          </cell>
          <cell r="D3826" t="str">
            <v>OK</v>
          </cell>
          <cell r="E3826">
            <v>43579.430555555555</v>
          </cell>
        </row>
        <row r="3827">
          <cell r="B3827" t="str">
            <v>776445-00E/003677</v>
          </cell>
          <cell r="C3827" t="str">
            <v>776445-00E</v>
          </cell>
          <cell r="D3827" t="str">
            <v>OK</v>
          </cell>
          <cell r="E3827">
            <v>43579.357638888891</v>
          </cell>
        </row>
        <row r="3828">
          <cell r="B3828" t="str">
            <v>776445-00E/003674</v>
          </cell>
          <cell r="C3828" t="str">
            <v>776445-00E</v>
          </cell>
          <cell r="D3828" t="str">
            <v>OK</v>
          </cell>
          <cell r="E3828">
            <v>43579.524305555555</v>
          </cell>
        </row>
        <row r="3829">
          <cell r="B3829" t="str">
            <v>776445-00E/003676</v>
          </cell>
          <cell r="C3829" t="str">
            <v>776445-00E</v>
          </cell>
          <cell r="D3829" t="str">
            <v>OK</v>
          </cell>
          <cell r="E3829">
            <v>43579.375694444447</v>
          </cell>
        </row>
        <row r="3830">
          <cell r="B3830" t="str">
            <v>776445-00E/003673</v>
          </cell>
          <cell r="C3830" t="str">
            <v>776445-00E</v>
          </cell>
          <cell r="D3830" t="str">
            <v>OK</v>
          </cell>
          <cell r="E3830">
            <v>43579.113194444442</v>
          </cell>
        </row>
        <row r="3831">
          <cell r="B3831" t="str">
            <v>776445-00E/003672</v>
          </cell>
          <cell r="C3831" t="str">
            <v>776445-00E</v>
          </cell>
          <cell r="D3831" t="str">
            <v>OK</v>
          </cell>
          <cell r="E3831">
            <v>43579.109722222223</v>
          </cell>
        </row>
        <row r="3832">
          <cell r="B3832" t="str">
            <v>776445-00E/003683</v>
          </cell>
          <cell r="C3832" t="str">
            <v>776445-00E</v>
          </cell>
          <cell r="D3832" t="str">
            <v>OK</v>
          </cell>
          <cell r="E3832">
            <v>43579.623611111114</v>
          </cell>
        </row>
        <row r="3833">
          <cell r="B3833" t="str">
            <v>776445-00E/003682</v>
          </cell>
          <cell r="C3833" t="str">
            <v>776445-00E</v>
          </cell>
          <cell r="D3833" t="str">
            <v>OK</v>
          </cell>
          <cell r="E3833">
            <v>43579.638888888891</v>
          </cell>
        </row>
        <row r="3834">
          <cell r="B3834" t="str">
            <v>776445-00E/003685</v>
          </cell>
          <cell r="C3834" t="str">
            <v>776445-00E</v>
          </cell>
          <cell r="D3834" t="str">
            <v>OK</v>
          </cell>
          <cell r="E3834">
            <v>43579.718055555553</v>
          </cell>
        </row>
        <row r="3835">
          <cell r="B3835" t="str">
            <v>776445-00E/003681</v>
          </cell>
          <cell r="C3835" t="str">
            <v>776445-00E</v>
          </cell>
          <cell r="D3835" t="str">
            <v>OK</v>
          </cell>
          <cell r="E3835">
            <v>43579.682638888888</v>
          </cell>
        </row>
        <row r="3836">
          <cell r="B3836" t="str">
            <v>776445-00E/003681</v>
          </cell>
          <cell r="C3836" t="str">
            <v>776445-00E</v>
          </cell>
          <cell r="D3836" t="str">
            <v>OK</v>
          </cell>
          <cell r="E3836">
            <v>43579.682638888888</v>
          </cell>
        </row>
        <row r="3837">
          <cell r="B3837" t="str">
            <v>776445-00E/003681</v>
          </cell>
          <cell r="C3837" t="str">
            <v>776445-00E</v>
          </cell>
          <cell r="D3837" t="str">
            <v>OK</v>
          </cell>
          <cell r="E3837">
            <v>43579.682638888888</v>
          </cell>
        </row>
        <row r="3838">
          <cell r="B3838" t="str">
            <v>776445-00E/003692</v>
          </cell>
          <cell r="C3838" t="str">
            <v>776445-00E</v>
          </cell>
          <cell r="D3838" t="str">
            <v>OK</v>
          </cell>
          <cell r="E3838">
            <v>43580.01666666667</v>
          </cell>
        </row>
        <row r="3839">
          <cell r="B3839" t="str">
            <v>776445-00E/003690</v>
          </cell>
          <cell r="C3839" t="str">
            <v>776445-00E</v>
          </cell>
          <cell r="D3839" t="str">
            <v>OK</v>
          </cell>
          <cell r="E3839">
            <v>43580.079861111109</v>
          </cell>
        </row>
        <row r="3840">
          <cell r="B3840" t="str">
            <v>776445-00E/003687</v>
          </cell>
          <cell r="C3840" t="str">
            <v>776445-00E</v>
          </cell>
          <cell r="D3840" t="str">
            <v>OK</v>
          </cell>
          <cell r="E3840">
            <v>43579.79583333333</v>
          </cell>
        </row>
        <row r="3841">
          <cell r="B3841" t="str">
            <v>776445-00E/003693</v>
          </cell>
          <cell r="C3841" t="str">
            <v>776445-00E</v>
          </cell>
          <cell r="D3841" t="str">
            <v>OK</v>
          </cell>
          <cell r="E3841">
            <v>43580.053472222222</v>
          </cell>
        </row>
        <row r="3842">
          <cell r="B3842" t="str">
            <v>776445-00E/003688</v>
          </cell>
          <cell r="C3842" t="str">
            <v>776445-00E</v>
          </cell>
          <cell r="D3842" t="str">
            <v>OK</v>
          </cell>
          <cell r="E3842">
            <v>43579.814583333333</v>
          </cell>
        </row>
        <row r="3843">
          <cell r="B3843" t="str">
            <v>776445-00E/003689</v>
          </cell>
          <cell r="C3843" t="str">
            <v>776445-00E</v>
          </cell>
          <cell r="D3843" t="str">
            <v>OK</v>
          </cell>
          <cell r="E3843">
            <v>43579.967361111114</v>
          </cell>
        </row>
        <row r="3844">
          <cell r="B3844" t="str">
            <v>776445-00E/003688</v>
          </cell>
          <cell r="C3844" t="str">
            <v>776445-00E</v>
          </cell>
          <cell r="D3844" t="str">
            <v>OK</v>
          </cell>
          <cell r="E3844">
            <v>43579.814583333333</v>
          </cell>
        </row>
        <row r="3845">
          <cell r="B3845" t="str">
            <v>776445-00E/003446</v>
          </cell>
          <cell r="C3845" t="str">
            <v>776445-00E</v>
          </cell>
          <cell r="D3845" t="str">
            <v>OK</v>
          </cell>
          <cell r="E3845">
            <v>43556.386111111111</v>
          </cell>
        </row>
        <row r="3846">
          <cell r="B3846" t="str">
            <v>776445-00E/003657</v>
          </cell>
          <cell r="C3846" t="str">
            <v>776445-00E</v>
          </cell>
          <cell r="D3846" t="str">
            <v>OK</v>
          </cell>
          <cell r="E3846">
            <v>43578.131249999999</v>
          </cell>
        </row>
        <row r="3847">
          <cell r="B3847" t="str">
            <v>776445-00E/003653</v>
          </cell>
          <cell r="C3847" t="str">
            <v>776445-00E</v>
          </cell>
          <cell r="D3847" t="str">
            <v>OK</v>
          </cell>
          <cell r="E3847">
            <v>43578.040277777778</v>
          </cell>
        </row>
        <row r="3848">
          <cell r="B3848" t="str">
            <v>776445-00E/003666</v>
          </cell>
          <cell r="C3848" t="str">
            <v>776445-00E</v>
          </cell>
          <cell r="D3848" t="str">
            <v>OK</v>
          </cell>
          <cell r="E3848">
            <v>43578.683333333334</v>
          </cell>
        </row>
        <row r="3849">
          <cell r="B3849" t="str">
            <v>776445-00E/003696</v>
          </cell>
          <cell r="C3849" t="str">
            <v>776445-00E</v>
          </cell>
          <cell r="D3849" t="str">
            <v>OK</v>
          </cell>
          <cell r="E3849">
            <v>43580.322916666664</v>
          </cell>
        </row>
        <row r="3850">
          <cell r="B3850" t="str">
            <v>776445-00E/003694</v>
          </cell>
          <cell r="C3850" t="str">
            <v>776445-00E</v>
          </cell>
          <cell r="D3850" t="str">
            <v>OK</v>
          </cell>
          <cell r="E3850">
            <v>43580.140277777777</v>
          </cell>
        </row>
        <row r="3851">
          <cell r="B3851" t="str">
            <v>776445-00E/003691</v>
          </cell>
          <cell r="C3851" t="str">
            <v>776445-00E</v>
          </cell>
          <cell r="D3851" t="str">
            <v>OK</v>
          </cell>
          <cell r="E3851">
            <v>43579.951388888891</v>
          </cell>
        </row>
        <row r="3852">
          <cell r="B3852" t="str">
            <v>776445-00E/003695</v>
          </cell>
          <cell r="C3852" t="str">
            <v>776445-00E</v>
          </cell>
          <cell r="D3852" t="str">
            <v>OK</v>
          </cell>
          <cell r="E3852">
            <v>43580.157638888886</v>
          </cell>
        </row>
        <row r="3853">
          <cell r="B3853" t="str">
            <v>776445-00E/003686</v>
          </cell>
          <cell r="C3853" t="str">
            <v>776445-00E</v>
          </cell>
          <cell r="D3853" t="str">
            <v>OK</v>
          </cell>
          <cell r="E3853">
            <v>43579.835416666669</v>
          </cell>
        </row>
        <row r="3854">
          <cell r="B3854" t="str">
            <v>776445-00E/003701</v>
          </cell>
          <cell r="C3854" t="str">
            <v>776445-00E</v>
          </cell>
          <cell r="D3854" t="str">
            <v>OK</v>
          </cell>
          <cell r="E3854">
            <v>43580.529166666667</v>
          </cell>
        </row>
        <row r="3855">
          <cell r="B3855" t="str">
            <v>776445-00E/003700</v>
          </cell>
          <cell r="C3855" t="str">
            <v>776445-00E</v>
          </cell>
          <cell r="D3855" t="str">
            <v>OK</v>
          </cell>
          <cell r="E3855">
            <v>43580.395138888889</v>
          </cell>
        </row>
        <row r="3856">
          <cell r="B3856" t="str">
            <v>776445-00E/003699</v>
          </cell>
          <cell r="C3856" t="str">
            <v>776445-00E</v>
          </cell>
          <cell r="D3856" t="str">
            <v>OK</v>
          </cell>
          <cell r="E3856">
            <v>43580.435416666667</v>
          </cell>
        </row>
        <row r="3857">
          <cell r="B3857" t="str">
            <v>776445-00E/003697</v>
          </cell>
          <cell r="C3857" t="str">
            <v>776445-00E</v>
          </cell>
          <cell r="D3857" t="str">
            <v>OK</v>
          </cell>
          <cell r="E3857">
            <v>43580.331944444442</v>
          </cell>
        </row>
        <row r="3858">
          <cell r="B3858" t="str">
            <v>776445-00E/003698</v>
          </cell>
          <cell r="C3858" t="str">
            <v>776445-00E</v>
          </cell>
          <cell r="D3858" t="str">
            <v>OK</v>
          </cell>
          <cell r="E3858">
            <v>43580.378472222219</v>
          </cell>
        </row>
        <row r="3859">
          <cell r="B3859" t="str">
            <v>776445-00E/003702</v>
          </cell>
          <cell r="C3859" t="str">
            <v>776445-00E</v>
          </cell>
          <cell r="D3859" t="str">
            <v>OK</v>
          </cell>
          <cell r="E3859">
            <v>43580.636805555558</v>
          </cell>
        </row>
        <row r="3860">
          <cell r="B3860" t="str">
            <v>776445-00E/003703</v>
          </cell>
          <cell r="C3860" t="str">
            <v>776445-00E</v>
          </cell>
          <cell r="D3860" t="str">
            <v>OK</v>
          </cell>
          <cell r="E3860">
            <v>43580.637499999997</v>
          </cell>
        </row>
        <row r="3861">
          <cell r="B3861" t="str">
            <v>776445-00E/003684</v>
          </cell>
          <cell r="C3861" t="str">
            <v>776445-00E</v>
          </cell>
          <cell r="D3861" t="str">
            <v>OK</v>
          </cell>
          <cell r="E3861">
            <v>43579.75277777778</v>
          </cell>
        </row>
        <row r="3862">
          <cell r="B3862" t="str">
            <v>776445-00E/003704</v>
          </cell>
          <cell r="C3862" t="str">
            <v>776445-00E</v>
          </cell>
          <cell r="D3862" t="str">
            <v>OK</v>
          </cell>
          <cell r="E3862">
            <v>43580.710416666669</v>
          </cell>
        </row>
        <row r="3863">
          <cell r="B3863" t="str">
            <v>776445-00E/003706</v>
          </cell>
          <cell r="C3863" t="str">
            <v>776445-00E</v>
          </cell>
          <cell r="D3863" t="str">
            <v>OK</v>
          </cell>
          <cell r="E3863">
            <v>43580.854861111111</v>
          </cell>
        </row>
        <row r="3864">
          <cell r="B3864" t="str">
            <v>776445-00E/003710</v>
          </cell>
          <cell r="C3864" t="str">
            <v>776445-00E</v>
          </cell>
          <cell r="D3864" t="str">
            <v>OK</v>
          </cell>
          <cell r="E3864">
            <v>43581.070138888892</v>
          </cell>
        </row>
        <row r="3865">
          <cell r="B3865" t="str">
            <v>776445-00E/003709</v>
          </cell>
          <cell r="C3865" t="str">
            <v>776445-00E</v>
          </cell>
          <cell r="D3865" t="str">
            <v>OK</v>
          </cell>
          <cell r="E3865">
            <v>43581.052083333336</v>
          </cell>
        </row>
        <row r="3866">
          <cell r="B3866" t="str">
            <v>776445-00E/003707</v>
          </cell>
          <cell r="C3866" t="str">
            <v>776445-00E</v>
          </cell>
          <cell r="D3866" t="str">
            <v>OK</v>
          </cell>
          <cell r="E3866">
            <v>43580.970833333333</v>
          </cell>
        </row>
        <row r="3867">
          <cell r="B3867" t="str">
            <v>776445-00E/003705</v>
          </cell>
          <cell r="C3867" t="str">
            <v>776445-00E</v>
          </cell>
          <cell r="D3867" t="str">
            <v>OK</v>
          </cell>
          <cell r="E3867">
            <v>43580.748611111114</v>
          </cell>
        </row>
        <row r="3868">
          <cell r="B3868" t="str">
            <v>776445-00E/003713</v>
          </cell>
          <cell r="C3868" t="str">
            <v>776445-00E</v>
          </cell>
          <cell r="D3868" t="str">
            <v>OK</v>
          </cell>
          <cell r="E3868">
            <v>43581.29583333333</v>
          </cell>
        </row>
        <row r="3869">
          <cell r="B3869" t="str">
            <v>776445-00E/003718</v>
          </cell>
          <cell r="C3869" t="str">
            <v>776445-00E</v>
          </cell>
          <cell r="D3869" t="str">
            <v>OK</v>
          </cell>
          <cell r="E3869">
            <v>43581.709722222222</v>
          </cell>
        </row>
        <row r="3870">
          <cell r="B3870" t="str">
            <v>776445-00E/003714</v>
          </cell>
          <cell r="C3870" t="str">
            <v>776445-00E</v>
          </cell>
          <cell r="D3870" t="str">
            <v>OK</v>
          </cell>
          <cell r="E3870">
            <v>43581.400694444441</v>
          </cell>
        </row>
        <row r="3871">
          <cell r="B3871" t="str">
            <v>776445-00E/003716</v>
          </cell>
          <cell r="C3871" t="str">
            <v>776445-00E</v>
          </cell>
          <cell r="D3871" t="str">
            <v>OK</v>
          </cell>
          <cell r="E3871">
            <v>43581.607638888891</v>
          </cell>
        </row>
        <row r="3872">
          <cell r="B3872" t="str">
            <v>776445-00E/003719</v>
          </cell>
          <cell r="C3872" t="str">
            <v>776445-00E</v>
          </cell>
          <cell r="D3872" t="str">
            <v>OK</v>
          </cell>
          <cell r="E3872">
            <v>43581.694444444445</v>
          </cell>
        </row>
        <row r="3873">
          <cell r="B3873" t="str">
            <v>776445-00E/003715</v>
          </cell>
          <cell r="C3873" t="str">
            <v>776445-00E</v>
          </cell>
          <cell r="D3873" t="str">
            <v>OK</v>
          </cell>
          <cell r="E3873">
            <v>43581.486805555556</v>
          </cell>
        </row>
        <row r="3874">
          <cell r="B3874" t="str">
            <v>776445-00E/003717</v>
          </cell>
          <cell r="C3874" t="str">
            <v>776445-00E</v>
          </cell>
          <cell r="D3874" t="str">
            <v>OK</v>
          </cell>
          <cell r="E3874">
            <v>43581.588194444441</v>
          </cell>
        </row>
        <row r="3875">
          <cell r="B3875" t="str">
            <v>774100-00G/003724</v>
          </cell>
          <cell r="C3875" t="str">
            <v>774100-00G</v>
          </cell>
          <cell r="D3875" t="str">
            <v>OK</v>
          </cell>
          <cell r="E3875">
            <v>43584.031944444447</v>
          </cell>
        </row>
        <row r="3876">
          <cell r="B3876" t="str">
            <v>774100-00G/003723</v>
          </cell>
          <cell r="C3876" t="str">
            <v>774100-00G</v>
          </cell>
          <cell r="D3876" t="str">
            <v>OK</v>
          </cell>
          <cell r="E3876">
            <v>43584.018055555556</v>
          </cell>
        </row>
        <row r="3877">
          <cell r="B3877" t="str">
            <v>774100-00G/003722</v>
          </cell>
          <cell r="C3877" t="str">
            <v>774100-00G</v>
          </cell>
          <cell r="D3877" t="str">
            <v>OK</v>
          </cell>
          <cell r="E3877">
            <v>43583.96597222222</v>
          </cell>
        </row>
        <row r="3878">
          <cell r="B3878" t="str">
            <v>774100-00G/003721</v>
          </cell>
          <cell r="C3878" t="str">
            <v>774100-00G</v>
          </cell>
          <cell r="D3878" t="str">
            <v>OK</v>
          </cell>
          <cell r="E3878">
            <v>43581.756249999999</v>
          </cell>
        </row>
        <row r="3879">
          <cell r="B3879" t="str">
            <v>776445-00E/003655</v>
          </cell>
          <cell r="C3879" t="str">
            <v>776445-00E</v>
          </cell>
          <cell r="D3879" t="str">
            <v>OK</v>
          </cell>
          <cell r="E3879">
            <v>43584.491666666669</v>
          </cell>
        </row>
        <row r="3880">
          <cell r="B3880" t="str">
            <v>774100-00G/003725</v>
          </cell>
          <cell r="C3880" t="str">
            <v>774100-00G</v>
          </cell>
          <cell r="D3880" t="str">
            <v>OK</v>
          </cell>
          <cell r="E3880">
            <v>43584.324999999997</v>
          </cell>
        </row>
        <row r="3881">
          <cell r="B3881" t="str">
            <v>774100-00G/003728</v>
          </cell>
          <cell r="C3881" t="str">
            <v>774100-00G</v>
          </cell>
          <cell r="D3881" t="str">
            <v>OK</v>
          </cell>
          <cell r="E3881">
            <v>43584.382638888892</v>
          </cell>
        </row>
        <row r="3882">
          <cell r="B3882" t="str">
            <v>774100-00G/003728</v>
          </cell>
          <cell r="C3882" t="str">
            <v>774100-00G</v>
          </cell>
          <cell r="D3882" t="str">
            <v>OK</v>
          </cell>
          <cell r="E3882">
            <v>43584.382638888892</v>
          </cell>
        </row>
        <row r="3883">
          <cell r="B3883" t="str">
            <v>774100-00G/003728</v>
          </cell>
          <cell r="C3883" t="str">
            <v>774100-00G</v>
          </cell>
          <cell r="D3883" t="str">
            <v>OK</v>
          </cell>
          <cell r="E3883">
            <v>43584.382638888892</v>
          </cell>
        </row>
        <row r="3884">
          <cell r="B3884" t="str">
            <v>776445-00E/003732</v>
          </cell>
          <cell r="C3884" t="str">
            <v>776445-00E</v>
          </cell>
          <cell r="D3884" t="str">
            <v>OK</v>
          </cell>
          <cell r="E3884">
            <v>43584.678472222222</v>
          </cell>
        </row>
        <row r="3885">
          <cell r="B3885" t="str">
            <v>774100-00G/003730</v>
          </cell>
          <cell r="C3885" t="str">
            <v>774100-00G</v>
          </cell>
          <cell r="D3885" t="str">
            <v>OK</v>
          </cell>
          <cell r="E3885">
            <v>43584.50277777778</v>
          </cell>
        </row>
        <row r="3886">
          <cell r="B3886" t="str">
            <v>774100-00G/003726</v>
          </cell>
          <cell r="C3886" t="str">
            <v>774100-00G</v>
          </cell>
          <cell r="D3886" t="str">
            <v>OK</v>
          </cell>
          <cell r="E3886">
            <v>43584.35</v>
          </cell>
        </row>
        <row r="3887">
          <cell r="B3887" t="str">
            <v>774100-00G/003729</v>
          </cell>
          <cell r="C3887" t="str">
            <v>774100-00G</v>
          </cell>
          <cell r="D3887" t="str">
            <v>OK</v>
          </cell>
          <cell r="E3887">
            <v>43584.518055555556</v>
          </cell>
        </row>
        <row r="3888">
          <cell r="B3888" t="str">
            <v>774100-00G/003727</v>
          </cell>
          <cell r="C3888" t="str">
            <v>774100-00G</v>
          </cell>
          <cell r="D3888" t="str">
            <v>OK</v>
          </cell>
          <cell r="E3888">
            <v>43584.375694444447</v>
          </cell>
        </row>
        <row r="3889">
          <cell r="B3889" t="str">
            <v>776445-00E/003734</v>
          </cell>
          <cell r="C3889" t="str">
            <v>776445-00E</v>
          </cell>
          <cell r="D3889" t="str">
            <v>OK</v>
          </cell>
          <cell r="E3889">
            <v>43584.68472222222</v>
          </cell>
        </row>
        <row r="3890">
          <cell r="B3890" t="str">
            <v>776445-00E/003731</v>
          </cell>
          <cell r="C3890" t="str">
            <v>776445-00E</v>
          </cell>
          <cell r="D3890" t="str">
            <v>OK</v>
          </cell>
          <cell r="E3890">
            <v>43584.663888888892</v>
          </cell>
        </row>
        <row r="3891">
          <cell r="B3891" t="str">
            <v>776445-00E/003680</v>
          </cell>
          <cell r="C3891" t="str">
            <v>776445-00E</v>
          </cell>
          <cell r="D3891" t="str">
            <v>OK</v>
          </cell>
          <cell r="E3891">
            <v>43579.543749999997</v>
          </cell>
        </row>
        <row r="3892">
          <cell r="B3892" t="str">
            <v>776445-00E/003746</v>
          </cell>
          <cell r="C3892" t="str">
            <v>776445-00E</v>
          </cell>
          <cell r="D3892" t="str">
            <v>OK</v>
          </cell>
          <cell r="E3892">
            <v>43585.154861111114</v>
          </cell>
        </row>
        <row r="3893">
          <cell r="B3893" t="str">
            <v>776445-00E/003743</v>
          </cell>
          <cell r="C3893" t="str">
            <v>776445-00E</v>
          </cell>
          <cell r="D3893" t="str">
            <v>OK</v>
          </cell>
          <cell r="E3893">
            <v>43585.069444444445</v>
          </cell>
        </row>
        <row r="3894">
          <cell r="B3894" t="str">
            <v>776445-00E/003742</v>
          </cell>
          <cell r="C3894" t="str">
            <v>776445-00E</v>
          </cell>
          <cell r="D3894" t="str">
            <v>OK</v>
          </cell>
          <cell r="E3894">
            <v>43585.018055555556</v>
          </cell>
        </row>
        <row r="3895">
          <cell r="B3895" t="str">
            <v>776445-00E/003744</v>
          </cell>
          <cell r="C3895" t="str">
            <v>776445-00E</v>
          </cell>
          <cell r="D3895" t="str">
            <v>OK</v>
          </cell>
          <cell r="E3895">
            <v>43585.13958333333</v>
          </cell>
        </row>
        <row r="3896">
          <cell r="B3896" t="str">
            <v>776445-00E/003740</v>
          </cell>
          <cell r="C3896" t="str">
            <v>776445-00E</v>
          </cell>
          <cell r="D3896" t="str">
            <v>OK</v>
          </cell>
          <cell r="E3896">
            <v>43584.963888888888</v>
          </cell>
        </row>
        <row r="3897">
          <cell r="B3897" t="str">
            <v>776445-00E/003736</v>
          </cell>
          <cell r="C3897" t="str">
            <v>776445-00E</v>
          </cell>
          <cell r="D3897" t="str">
            <v>OK</v>
          </cell>
          <cell r="E3897">
            <v>43584.761805555558</v>
          </cell>
        </row>
        <row r="3898">
          <cell r="B3898" t="str">
            <v>776445-00E/003749</v>
          </cell>
          <cell r="C3898" t="str">
            <v>776445-00E</v>
          </cell>
          <cell r="D3898" t="str">
            <v>OK</v>
          </cell>
          <cell r="E3898">
            <v>43585.342361111114</v>
          </cell>
        </row>
        <row r="3899">
          <cell r="B3899" t="str">
            <v>776445-00E/003735</v>
          </cell>
          <cell r="C3899" t="str">
            <v>776445-00E</v>
          </cell>
          <cell r="D3899" t="str">
            <v>OK</v>
          </cell>
          <cell r="E3899">
            <v>43584.762499999997</v>
          </cell>
        </row>
        <row r="3900">
          <cell r="B3900" t="str">
            <v>776445-00E/003737</v>
          </cell>
          <cell r="C3900" t="str">
            <v>776445-00E</v>
          </cell>
          <cell r="D3900" t="str">
            <v>OK</v>
          </cell>
          <cell r="E3900">
            <v>43584.747916666667</v>
          </cell>
        </row>
        <row r="3901">
          <cell r="B3901" t="str">
            <v>776445-00E/003738</v>
          </cell>
          <cell r="C3901" t="str">
            <v>776445-00E</v>
          </cell>
          <cell r="D3901" t="str">
            <v>OK</v>
          </cell>
          <cell r="E3901">
            <v>43584.833333333336</v>
          </cell>
        </row>
        <row r="3902">
          <cell r="B3902" t="str">
            <v>776445-00E/003711</v>
          </cell>
          <cell r="C3902" t="str">
            <v>776445-00E</v>
          </cell>
          <cell r="D3902" t="str">
            <v>OK</v>
          </cell>
          <cell r="E3902">
            <v>43581.29791666667</v>
          </cell>
        </row>
        <row r="3903">
          <cell r="B3903" t="str">
            <v>776445-00E/003739</v>
          </cell>
          <cell r="C3903" t="str">
            <v>776445-00E</v>
          </cell>
          <cell r="D3903" t="str">
            <v>OK</v>
          </cell>
          <cell r="E3903">
            <v>43584.959722222222</v>
          </cell>
        </row>
        <row r="3904">
          <cell r="B3904" t="str">
            <v>776445-00E/003753</v>
          </cell>
          <cell r="C3904" t="str">
            <v>776445-00E</v>
          </cell>
          <cell r="D3904" t="str">
            <v>OK</v>
          </cell>
          <cell r="E3904">
            <v>43585.519444444442</v>
          </cell>
        </row>
        <row r="3905">
          <cell r="B3905" t="str">
            <v>776445-00E/003708</v>
          </cell>
          <cell r="C3905" t="str">
            <v>776445-00E</v>
          </cell>
          <cell r="D3905" t="str">
            <v>OK</v>
          </cell>
          <cell r="E3905">
            <v>43580.968055555553</v>
          </cell>
        </row>
        <row r="3906">
          <cell r="B3906" t="str">
            <v>776445-00E/003755</v>
          </cell>
          <cell r="C3906" t="str">
            <v>776445-00E</v>
          </cell>
          <cell r="D3906" t="str">
            <v>OK</v>
          </cell>
          <cell r="E3906">
            <v>43585.644444444442</v>
          </cell>
        </row>
        <row r="3907">
          <cell r="B3907" t="str">
            <v>776445-00E/003755</v>
          </cell>
          <cell r="C3907" t="str">
            <v>776445-00E</v>
          </cell>
          <cell r="D3907" t="str">
            <v>OK</v>
          </cell>
          <cell r="E3907">
            <v>43585.644444444442</v>
          </cell>
        </row>
        <row r="3908">
          <cell r="B3908" t="str">
            <v>776445-00E/003755</v>
          </cell>
          <cell r="C3908" t="str">
            <v>776445-00E</v>
          </cell>
          <cell r="D3908" t="str">
            <v>OK</v>
          </cell>
          <cell r="E3908">
            <v>43585.644444444442</v>
          </cell>
        </row>
        <row r="3909">
          <cell r="B3909" t="str">
            <v>776445-00E/003754</v>
          </cell>
          <cell r="C3909" t="str">
            <v>776445-00E</v>
          </cell>
          <cell r="D3909" t="str">
            <v>OK</v>
          </cell>
          <cell r="E3909">
            <v>43585.645833333336</v>
          </cell>
        </row>
        <row r="3910">
          <cell r="B3910" t="str">
            <v>776445-00E/003751</v>
          </cell>
          <cell r="C3910" t="str">
            <v>776445-00E</v>
          </cell>
          <cell r="D3910" t="str">
            <v>OK</v>
          </cell>
          <cell r="E3910">
            <v>43585.420138888891</v>
          </cell>
        </row>
        <row r="3911">
          <cell r="B3911" t="str">
            <v>776445-00E/003748</v>
          </cell>
          <cell r="C3911" t="str">
            <v>776445-00E</v>
          </cell>
          <cell r="D3911" t="str">
            <v>OK</v>
          </cell>
          <cell r="E3911">
            <v>43585.381249999999</v>
          </cell>
        </row>
        <row r="3912">
          <cell r="B3912" t="str">
            <v>776445-00E/003752</v>
          </cell>
          <cell r="C3912" t="str">
            <v>776445-00E</v>
          </cell>
          <cell r="D3912" t="str">
            <v>OK</v>
          </cell>
          <cell r="E3912">
            <v>43585.499305555553</v>
          </cell>
        </row>
        <row r="3913">
          <cell r="B3913" t="str">
            <v>776445-00E/003741</v>
          </cell>
          <cell r="C3913" t="str">
            <v>776445-00E</v>
          </cell>
          <cell r="D3913" t="str">
            <v>OK</v>
          </cell>
          <cell r="E3913">
            <v>43585.074305555558</v>
          </cell>
        </row>
        <row r="3914">
          <cell r="B3914" t="str">
            <v>776445-00E/003745</v>
          </cell>
          <cell r="C3914" t="str">
            <v>776445-00E</v>
          </cell>
          <cell r="D3914" t="str">
            <v>OK</v>
          </cell>
          <cell r="E3914">
            <v>43585.319444444445</v>
          </cell>
        </row>
        <row r="3915">
          <cell r="B3915" t="str">
            <v>776445-00E/003678</v>
          </cell>
          <cell r="C3915" t="str">
            <v>776445-00E</v>
          </cell>
          <cell r="D3915" t="str">
            <v>OK</v>
          </cell>
          <cell r="E3915">
            <v>43579.414583333331</v>
          </cell>
        </row>
        <row r="3916">
          <cell r="B3916" t="str">
            <v>776445-00E/003762</v>
          </cell>
          <cell r="C3916" t="str">
            <v>776445-00E</v>
          </cell>
          <cell r="D3916" t="str">
            <v>OK</v>
          </cell>
          <cell r="E3916">
            <v>43586.03125</v>
          </cell>
        </row>
        <row r="3917">
          <cell r="B3917" t="str">
            <v>776445-00E/003761</v>
          </cell>
          <cell r="C3917" t="str">
            <v>776445-00E</v>
          </cell>
          <cell r="D3917" t="str">
            <v>OK</v>
          </cell>
          <cell r="E3917">
            <v>43586.022222222222</v>
          </cell>
        </row>
        <row r="3918">
          <cell r="B3918" t="str">
            <v>776445-00E/003763</v>
          </cell>
          <cell r="C3918" t="str">
            <v>776445-00E</v>
          </cell>
          <cell r="D3918" t="str">
            <v>OK</v>
          </cell>
          <cell r="E3918">
            <v>43586.084027777775</v>
          </cell>
        </row>
        <row r="3919">
          <cell r="B3919" t="str">
            <v>776445-00E/003759</v>
          </cell>
          <cell r="C3919" t="str">
            <v>776445-00E</v>
          </cell>
          <cell r="D3919" t="str">
            <v>OK</v>
          </cell>
          <cell r="E3919">
            <v>43585.851388888892</v>
          </cell>
        </row>
        <row r="3920">
          <cell r="B3920" t="str">
            <v>776445-00E/003757</v>
          </cell>
          <cell r="C3920" t="str">
            <v>776445-00E</v>
          </cell>
          <cell r="D3920" t="str">
            <v>OK</v>
          </cell>
          <cell r="E3920">
            <v>43585.961805555555</v>
          </cell>
        </row>
        <row r="3921">
          <cell r="B3921" t="str">
            <v>776445-00E/003760</v>
          </cell>
          <cell r="C3921" t="str">
            <v>776445-00E</v>
          </cell>
          <cell r="D3921" t="str">
            <v>OK</v>
          </cell>
          <cell r="E3921">
            <v>43585.961805555555</v>
          </cell>
        </row>
        <row r="3922">
          <cell r="B3922" t="str">
            <v>776445-00E/003760</v>
          </cell>
          <cell r="C3922" t="str">
            <v>776445-00E</v>
          </cell>
          <cell r="D3922" t="str">
            <v>OK</v>
          </cell>
          <cell r="E3922">
            <v>43585.961805555555</v>
          </cell>
        </row>
        <row r="3923">
          <cell r="B3923" t="str">
            <v>776445-00E/003756</v>
          </cell>
          <cell r="C3923" t="str">
            <v>776445-00E</v>
          </cell>
          <cell r="D3923" t="str">
            <v>OK</v>
          </cell>
          <cell r="E3923">
            <v>43585.729166666664</v>
          </cell>
        </row>
        <row r="3924">
          <cell r="B3924" t="str">
            <v>776445-00E/003750</v>
          </cell>
          <cell r="C3924" t="str">
            <v>776445-00E</v>
          </cell>
          <cell r="D3924" t="str">
            <v>OK</v>
          </cell>
          <cell r="E3924">
            <v>43585.426388888889</v>
          </cell>
        </row>
        <row r="3925">
          <cell r="B3925" t="str">
            <v>776445-00E/003679</v>
          </cell>
          <cell r="C3925" t="str">
            <v>776445-00E</v>
          </cell>
          <cell r="D3925" t="str">
            <v>OK</v>
          </cell>
          <cell r="E3925">
            <v>43579.502083333333</v>
          </cell>
        </row>
        <row r="3926">
          <cell r="B3926" t="str">
            <v>776445-00E/003766</v>
          </cell>
          <cell r="C3926" t="str">
            <v>776445-00E</v>
          </cell>
          <cell r="D3926" t="str">
            <v>OK</v>
          </cell>
          <cell r="E3926">
            <v>43586.299305555556</v>
          </cell>
        </row>
        <row r="3927">
          <cell r="B3927" t="str">
            <v>776445-00E/003764</v>
          </cell>
          <cell r="C3927" t="str">
            <v>776445-00E</v>
          </cell>
          <cell r="D3927" t="str">
            <v>OK</v>
          </cell>
          <cell r="E3927">
            <v>43586.315972222219</v>
          </cell>
        </row>
        <row r="3928">
          <cell r="B3928" t="str">
            <v>776445-00E/003767</v>
          </cell>
          <cell r="C3928" t="str">
            <v>776445-00E</v>
          </cell>
          <cell r="D3928" t="str">
            <v>OK</v>
          </cell>
          <cell r="E3928">
            <v>43586.625</v>
          </cell>
        </row>
        <row r="3929">
          <cell r="B3929" t="str">
            <v>774100-00G/003720</v>
          </cell>
          <cell r="C3929" t="str">
            <v>774100-00G</v>
          </cell>
          <cell r="D3929" t="str">
            <v>OK</v>
          </cell>
          <cell r="E3929">
            <v>43583.963888888888</v>
          </cell>
        </row>
        <row r="3930">
          <cell r="B3930" t="str">
            <v>774100-00G/003720</v>
          </cell>
          <cell r="C3930" t="str">
            <v>774100-00G</v>
          </cell>
          <cell r="D3930" t="str">
            <v>OK</v>
          </cell>
          <cell r="E3930">
            <v>43583.963888888888</v>
          </cell>
        </row>
        <row r="3931">
          <cell r="B3931" t="str">
            <v>776445-00E/003779</v>
          </cell>
          <cell r="C3931" t="str">
            <v>776445-00E</v>
          </cell>
          <cell r="D3931" t="str">
            <v>OK</v>
          </cell>
          <cell r="E3931">
            <v>43587.067361111112</v>
          </cell>
        </row>
        <row r="3932">
          <cell r="B3932" t="str">
            <v>776445-00E/003774</v>
          </cell>
          <cell r="C3932" t="str">
            <v>776445-00E</v>
          </cell>
          <cell r="D3932" t="str">
            <v>OK</v>
          </cell>
          <cell r="E3932">
            <v>43586.828472222223</v>
          </cell>
        </row>
        <row r="3933">
          <cell r="B3933" t="str">
            <v>776445-00E/003777</v>
          </cell>
          <cell r="C3933" t="str">
            <v>776445-00E</v>
          </cell>
          <cell r="D3933" t="str">
            <v>OK</v>
          </cell>
          <cell r="E3933">
            <v>43586.957638888889</v>
          </cell>
        </row>
        <row r="3934">
          <cell r="B3934" t="str">
            <v>776445-00E/003769</v>
          </cell>
          <cell r="C3934" t="str">
            <v>776445-00E</v>
          </cell>
          <cell r="D3934" t="str">
            <v>OK</v>
          </cell>
          <cell r="E3934">
            <v>43586.618055555555</v>
          </cell>
        </row>
        <row r="3935">
          <cell r="B3935" t="str">
            <v>776445-00E/003770</v>
          </cell>
          <cell r="C3935" t="str">
            <v>776445-00E</v>
          </cell>
          <cell r="D3935" t="str">
            <v>OK</v>
          </cell>
          <cell r="E3935">
            <v>43586.680555555555</v>
          </cell>
        </row>
        <row r="3936">
          <cell r="B3936" t="str">
            <v>776445-00E/003772</v>
          </cell>
          <cell r="C3936" t="str">
            <v>776445-00E</v>
          </cell>
          <cell r="D3936" t="str">
            <v>OK</v>
          </cell>
          <cell r="E3936">
            <v>43586.788888888892</v>
          </cell>
        </row>
        <row r="3937">
          <cell r="B3937" t="str">
            <v>776445-00E/003773</v>
          </cell>
          <cell r="C3937" t="str">
            <v>776445-00E</v>
          </cell>
          <cell r="D3937" t="str">
            <v>OK</v>
          </cell>
          <cell r="E3937">
            <v>43586.727083333331</v>
          </cell>
        </row>
        <row r="3938">
          <cell r="B3938" t="str">
            <v>776445-00E/003775</v>
          </cell>
          <cell r="C3938" t="str">
            <v>776445-00E</v>
          </cell>
          <cell r="D3938" t="str">
            <v>OK</v>
          </cell>
          <cell r="E3938">
            <v>43586.957638888889</v>
          </cell>
        </row>
        <row r="3939">
          <cell r="B3939" t="str">
            <v>776445-00E/003776</v>
          </cell>
          <cell r="C3939" t="str">
            <v>776445-00E</v>
          </cell>
          <cell r="D3939" t="str">
            <v>OK</v>
          </cell>
          <cell r="E3939">
            <v>43587.015277777777</v>
          </cell>
        </row>
        <row r="3940">
          <cell r="B3940" t="str">
            <v>776445-00E/003768</v>
          </cell>
          <cell r="C3940" t="str">
            <v>776445-00E</v>
          </cell>
          <cell r="D3940" t="str">
            <v>OK</v>
          </cell>
          <cell r="E3940">
            <v>43586.515972222223</v>
          </cell>
        </row>
        <row r="3941">
          <cell r="B3941" t="str">
            <v>776445-00E/003778</v>
          </cell>
          <cell r="C3941" t="str">
            <v>776445-00E</v>
          </cell>
          <cell r="D3941" t="str">
            <v>OK</v>
          </cell>
          <cell r="E3941">
            <v>43587.018055555556</v>
          </cell>
        </row>
        <row r="3942">
          <cell r="B3942" t="str">
            <v>776445-00E/003778</v>
          </cell>
          <cell r="C3942" t="str">
            <v>776445-00E</v>
          </cell>
          <cell r="D3942" t="str">
            <v>OK</v>
          </cell>
          <cell r="E3942">
            <v>43587.018055555556</v>
          </cell>
        </row>
        <row r="3943">
          <cell r="B3943" t="str">
            <v>776445-00E/003780</v>
          </cell>
          <cell r="C3943" t="str">
            <v>776445-00E</v>
          </cell>
          <cell r="D3943" t="str">
            <v>OK</v>
          </cell>
          <cell r="E3943">
            <v>43587.066666666666</v>
          </cell>
        </row>
        <row r="3944">
          <cell r="B3944" t="str">
            <v>776445-00E/003780</v>
          </cell>
          <cell r="C3944" t="str">
            <v>776445-00E</v>
          </cell>
          <cell r="D3944" t="str">
            <v>OK</v>
          </cell>
          <cell r="E3944">
            <v>43587.066666666666</v>
          </cell>
        </row>
        <row r="3945">
          <cell r="B3945" t="str">
            <v>776445-00E/003780</v>
          </cell>
          <cell r="C3945" t="str">
            <v>776445-00E</v>
          </cell>
          <cell r="D3945" t="str">
            <v>OK</v>
          </cell>
          <cell r="E3945">
            <v>43587.066666666666</v>
          </cell>
        </row>
        <row r="3946">
          <cell r="B3946" t="str">
            <v>776445-00E/003780</v>
          </cell>
          <cell r="C3946" t="str">
            <v>776445-00E</v>
          </cell>
          <cell r="D3946" t="str">
            <v>OK</v>
          </cell>
          <cell r="E3946">
            <v>43587.066666666666</v>
          </cell>
        </row>
        <row r="3947">
          <cell r="B3947" t="str">
            <v>776445-00E/003780</v>
          </cell>
          <cell r="C3947" t="str">
            <v>776445-00E</v>
          </cell>
          <cell r="D3947" t="str">
            <v>OK</v>
          </cell>
          <cell r="E3947">
            <v>43587.066666666666</v>
          </cell>
        </row>
        <row r="3948">
          <cell r="B3948" t="str">
            <v>776445-00E/003782</v>
          </cell>
          <cell r="C3948" t="str">
            <v>776445-00E</v>
          </cell>
          <cell r="D3948" t="str">
            <v>OK</v>
          </cell>
          <cell r="E3948">
            <v>43587.414583333331</v>
          </cell>
        </row>
        <row r="3949">
          <cell r="B3949" t="str">
            <v>776445-00E/003781</v>
          </cell>
          <cell r="C3949" t="str">
            <v>776445-00E</v>
          </cell>
          <cell r="D3949" t="str">
            <v>OK</v>
          </cell>
          <cell r="E3949">
            <v>43587.288888888892</v>
          </cell>
        </row>
        <row r="3950">
          <cell r="B3950" t="str">
            <v>776445-00E/003785</v>
          </cell>
          <cell r="C3950" t="str">
            <v>776445-00E</v>
          </cell>
          <cell r="D3950" t="str">
            <v>OK</v>
          </cell>
          <cell r="E3950">
            <v>43587.497916666667</v>
          </cell>
        </row>
        <row r="3951">
          <cell r="B3951" t="str">
            <v>776445-00E/003786</v>
          </cell>
          <cell r="C3951" t="str">
            <v>776445-00E</v>
          </cell>
          <cell r="D3951" t="str">
            <v>OK</v>
          </cell>
          <cell r="E3951">
            <v>43587.614583333336</v>
          </cell>
        </row>
        <row r="3952">
          <cell r="B3952" t="str">
            <v>776445-00E/003787</v>
          </cell>
          <cell r="C3952" t="str">
            <v>776445-00E</v>
          </cell>
          <cell r="D3952" t="str">
            <v>OK</v>
          </cell>
          <cell r="E3952">
            <v>43587.675694444442</v>
          </cell>
        </row>
        <row r="3953">
          <cell r="B3953" t="str">
            <v>776445-00E/003783</v>
          </cell>
          <cell r="C3953" t="str">
            <v>776445-00E</v>
          </cell>
          <cell r="D3953" t="str">
            <v>OK</v>
          </cell>
          <cell r="E3953">
            <v>43587.353472222225</v>
          </cell>
        </row>
        <row r="3954">
          <cell r="B3954" t="str">
            <v>776445-00E/003787</v>
          </cell>
          <cell r="C3954" t="str">
            <v>776445-00E</v>
          </cell>
          <cell r="D3954" t="str">
            <v>OK</v>
          </cell>
          <cell r="E3954">
            <v>43587.675694444442</v>
          </cell>
        </row>
        <row r="3955">
          <cell r="B3955" t="str">
            <v>774100-00G/003793</v>
          </cell>
          <cell r="C3955" t="str">
            <v>774100-00G</v>
          </cell>
          <cell r="D3955" t="str">
            <v>OK</v>
          </cell>
          <cell r="E3955">
            <v>43591.047222222223</v>
          </cell>
        </row>
        <row r="3956">
          <cell r="B3956" t="str">
            <v>774100-00G/003789</v>
          </cell>
          <cell r="C3956" t="str">
            <v>774100-00G</v>
          </cell>
          <cell r="D3956" t="str">
            <v>OK</v>
          </cell>
          <cell r="E3956">
            <v>43587.744444444441</v>
          </cell>
        </row>
        <row r="3957">
          <cell r="B3957" t="str">
            <v>774100-00G/003788</v>
          </cell>
          <cell r="C3957" t="str">
            <v>774100-00G</v>
          </cell>
          <cell r="D3957" t="str">
            <v>OK</v>
          </cell>
          <cell r="E3957">
            <v>43587.697222222225</v>
          </cell>
        </row>
        <row r="3958">
          <cell r="B3958" t="str">
            <v>774100-00G/003790</v>
          </cell>
          <cell r="C3958" t="str">
            <v>774100-00G</v>
          </cell>
          <cell r="D3958" t="str">
            <v>OK</v>
          </cell>
          <cell r="E3958">
            <v>43587.803472222222</v>
          </cell>
        </row>
        <row r="3959">
          <cell r="B3959" t="str">
            <v>776445-00E/003784</v>
          </cell>
          <cell r="C3959" t="str">
            <v>776445-00E</v>
          </cell>
          <cell r="D3959" t="str">
            <v>OK</v>
          </cell>
          <cell r="E3959">
            <v>43587.642361111109</v>
          </cell>
        </row>
        <row r="3960">
          <cell r="B3960" t="str">
            <v>774100-00G/003792</v>
          </cell>
          <cell r="C3960" t="str">
            <v>774100-00G</v>
          </cell>
          <cell r="D3960" t="str">
            <v>OK</v>
          </cell>
          <cell r="E3960">
            <v>43591.01666666667</v>
          </cell>
        </row>
        <row r="3961">
          <cell r="B3961" t="str">
            <v>776445-00E/003797</v>
          </cell>
          <cell r="C3961" t="str">
            <v>776445-00E</v>
          </cell>
          <cell r="D3961" t="str">
            <v>OK</v>
          </cell>
          <cell r="E3961">
            <v>43591.361111111109</v>
          </cell>
        </row>
        <row r="3962">
          <cell r="B3962" t="str">
            <v>776445-00E/003799</v>
          </cell>
          <cell r="C3962" t="str">
            <v>776445-00E</v>
          </cell>
          <cell r="D3962" t="str">
            <v>OK</v>
          </cell>
          <cell r="E3962">
            <v>43591.409722222219</v>
          </cell>
        </row>
        <row r="3963">
          <cell r="B3963" t="str">
            <v>774100-00G/003801</v>
          </cell>
          <cell r="C3963" t="str">
            <v>774100-00G</v>
          </cell>
          <cell r="D3963" t="str">
            <v>OK</v>
          </cell>
          <cell r="E3963">
            <v>43591.509027777778</v>
          </cell>
        </row>
        <row r="3964">
          <cell r="B3964" t="str">
            <v>774100-00G/003804</v>
          </cell>
          <cell r="C3964" t="str">
            <v>774100-00G</v>
          </cell>
          <cell r="D3964" t="str">
            <v>OK</v>
          </cell>
          <cell r="E3964">
            <v>43591.695138888892</v>
          </cell>
        </row>
        <row r="3965">
          <cell r="B3965" t="str">
            <v>774100-00G/003803</v>
          </cell>
          <cell r="C3965" t="str">
            <v>774100-00G</v>
          </cell>
          <cell r="D3965" t="str">
            <v>OK</v>
          </cell>
          <cell r="E3965">
            <v>43591.636805555558</v>
          </cell>
        </row>
        <row r="3966">
          <cell r="B3966" t="str">
            <v>774100-00G/003796</v>
          </cell>
          <cell r="C3966" t="str">
            <v>774100-00G</v>
          </cell>
          <cell r="D3966" t="str">
            <v>OK</v>
          </cell>
          <cell r="E3966">
            <v>43591.3</v>
          </cell>
        </row>
        <row r="3967">
          <cell r="B3967" t="str">
            <v>774100-00G/003802</v>
          </cell>
          <cell r="C3967" t="str">
            <v>774100-00G</v>
          </cell>
          <cell r="D3967" t="str">
            <v>OK</v>
          </cell>
          <cell r="E3967">
            <v>43591.634722222225</v>
          </cell>
        </row>
        <row r="3968">
          <cell r="B3968" t="str">
            <v>776445-00E/003800</v>
          </cell>
          <cell r="C3968" t="str">
            <v>776445-00E</v>
          </cell>
          <cell r="D3968" t="str">
            <v>OK</v>
          </cell>
          <cell r="E3968">
            <v>43591.500694444447</v>
          </cell>
        </row>
        <row r="3969">
          <cell r="B3969" t="str">
            <v>774100-00G/003795</v>
          </cell>
          <cell r="C3969" t="str">
            <v>774100-00G</v>
          </cell>
          <cell r="D3969" t="str">
            <v>OK</v>
          </cell>
          <cell r="E3969">
            <v>43591.298611111109</v>
          </cell>
        </row>
        <row r="3970">
          <cell r="B3970" t="str">
            <v>774100-00G/003812</v>
          </cell>
          <cell r="C3970" t="str">
            <v>774100-00G</v>
          </cell>
          <cell r="D3970" t="str">
            <v>OK</v>
          </cell>
          <cell r="E3970">
            <v>43592.063888888886</v>
          </cell>
        </row>
        <row r="3971">
          <cell r="B3971" t="str">
            <v>774100-00G/003811</v>
          </cell>
          <cell r="C3971" t="str">
            <v>774100-00G</v>
          </cell>
          <cell r="D3971" t="str">
            <v>OK</v>
          </cell>
          <cell r="E3971">
            <v>43592.02847222222</v>
          </cell>
        </row>
        <row r="3972">
          <cell r="B3972" t="str">
            <v>776445-00E/003809</v>
          </cell>
          <cell r="C3972" t="str">
            <v>776445-00E</v>
          </cell>
          <cell r="D3972" t="str">
            <v>OK</v>
          </cell>
          <cell r="E3972">
            <v>43591.960416666669</v>
          </cell>
        </row>
        <row r="3973">
          <cell r="B3973" t="str">
            <v>774100-00G/003807</v>
          </cell>
          <cell r="C3973" t="str">
            <v>774100-00G</v>
          </cell>
          <cell r="D3973" t="str">
            <v>OK</v>
          </cell>
          <cell r="E3973">
            <v>43591.771527777775</v>
          </cell>
        </row>
        <row r="3974">
          <cell r="B3974" t="str">
            <v>774100-00G/003806</v>
          </cell>
          <cell r="C3974" t="str">
            <v>774100-00G</v>
          </cell>
          <cell r="D3974" t="str">
            <v>OK</v>
          </cell>
          <cell r="E3974">
            <v>43591.756944444445</v>
          </cell>
        </row>
        <row r="3975">
          <cell r="B3975" t="str">
            <v>774100-00G/003805</v>
          </cell>
          <cell r="C3975" t="str">
            <v>774100-00G</v>
          </cell>
          <cell r="D3975" t="str">
            <v>OK</v>
          </cell>
          <cell r="E3975">
            <v>43591.717361111114</v>
          </cell>
        </row>
        <row r="3976">
          <cell r="B3976" t="str">
            <v>776445-00E/003819</v>
          </cell>
          <cell r="C3976" t="str">
            <v>776445-00E</v>
          </cell>
          <cell r="D3976" t="str">
            <v>OK</v>
          </cell>
          <cell r="E3976">
            <v>43592.365972222222</v>
          </cell>
        </row>
        <row r="3977">
          <cell r="B3977" t="str">
            <v>776445-00E/003815</v>
          </cell>
          <cell r="C3977" t="str">
            <v>776445-00E</v>
          </cell>
          <cell r="D3977" t="str">
            <v>OK</v>
          </cell>
          <cell r="E3977">
            <v>43592.325694444444</v>
          </cell>
        </row>
        <row r="3978">
          <cell r="B3978" t="str">
            <v>776445-00E/003820</v>
          </cell>
          <cell r="C3978" t="str">
            <v>776445-00E</v>
          </cell>
          <cell r="D3978" t="str">
            <v>OK</v>
          </cell>
          <cell r="E3978">
            <v>43592.397916666669</v>
          </cell>
        </row>
        <row r="3979">
          <cell r="B3979" t="str">
            <v>776445-00E/003747</v>
          </cell>
          <cell r="C3979" t="str">
            <v>776445-00E</v>
          </cell>
          <cell r="D3979" t="str">
            <v>OK</v>
          </cell>
          <cell r="E3979">
            <v>43585.715277777781</v>
          </cell>
        </row>
        <row r="3980">
          <cell r="B3980" t="str">
            <v>774100-00G/003813</v>
          </cell>
          <cell r="C3980" t="str">
            <v>774100-00G</v>
          </cell>
          <cell r="D3980" t="str">
            <v>OK</v>
          </cell>
          <cell r="E3980">
            <v>43592.146527777775</v>
          </cell>
        </row>
        <row r="3981">
          <cell r="B3981" t="str">
            <v>774100-00G/003814</v>
          </cell>
          <cell r="C3981" t="str">
            <v>774100-00G</v>
          </cell>
          <cell r="D3981" t="str">
            <v>OK</v>
          </cell>
          <cell r="E3981">
            <v>43592.154166666667</v>
          </cell>
        </row>
        <row r="3982">
          <cell r="B3982" t="str">
            <v>774100-00G/003814</v>
          </cell>
          <cell r="C3982" t="str">
            <v>774100-00G</v>
          </cell>
          <cell r="D3982" t="str">
            <v>OK</v>
          </cell>
          <cell r="E3982">
            <v>43592.154166666667</v>
          </cell>
        </row>
        <row r="3983">
          <cell r="B3983" t="str">
            <v>776445-00E/003818</v>
          </cell>
          <cell r="C3983" t="str">
            <v>776445-00E</v>
          </cell>
          <cell r="D3983" t="str">
            <v>OK</v>
          </cell>
          <cell r="E3983">
            <v>43592.293749999997</v>
          </cell>
        </row>
        <row r="3984">
          <cell r="B3984" t="str">
            <v>776445-00E/003817</v>
          </cell>
          <cell r="C3984" t="str">
            <v>776445-00E</v>
          </cell>
          <cell r="D3984" t="str">
            <v>OK</v>
          </cell>
          <cell r="E3984">
            <v>43592.661805555559</v>
          </cell>
        </row>
        <row r="3985">
          <cell r="B3985" t="str">
            <v>776445-00E/003821</v>
          </cell>
          <cell r="C3985" t="str">
            <v>776445-00E</v>
          </cell>
          <cell r="D3985" t="str">
            <v>OK</v>
          </cell>
          <cell r="E3985">
            <v>43592.427083333336</v>
          </cell>
        </row>
        <row r="3986">
          <cell r="B3986" t="str">
            <v>776445-00E/003808</v>
          </cell>
          <cell r="C3986" t="str">
            <v>776445-00E</v>
          </cell>
          <cell r="D3986" t="str">
            <v>OK</v>
          </cell>
          <cell r="E3986">
            <v>43591.825694444444</v>
          </cell>
        </row>
        <row r="3987">
          <cell r="B3987" t="str">
            <v>776445-00E/003810</v>
          </cell>
          <cell r="C3987" t="str">
            <v>776445-00E</v>
          </cell>
          <cell r="D3987" t="str">
            <v>OK</v>
          </cell>
          <cell r="E3987">
            <v>43591.959722222222</v>
          </cell>
        </row>
        <row r="3988">
          <cell r="B3988" t="str">
            <v>774100-00G/003824</v>
          </cell>
          <cell r="C3988" t="str">
            <v>774100-00G</v>
          </cell>
          <cell r="D3988" t="str">
            <v>OK</v>
          </cell>
          <cell r="E3988">
            <v>43592.664583333331</v>
          </cell>
        </row>
        <row r="3989">
          <cell r="B3989" t="str">
            <v>774100-00G/003823</v>
          </cell>
          <cell r="C3989" t="str">
            <v>774100-00G</v>
          </cell>
          <cell r="D3989" t="str">
            <v>OK</v>
          </cell>
          <cell r="E3989">
            <v>43592.527083333334</v>
          </cell>
        </row>
        <row r="3990">
          <cell r="B3990" t="str">
            <v>774100-00G/003822</v>
          </cell>
          <cell r="C3990" t="str">
            <v>774100-00G</v>
          </cell>
          <cell r="D3990" t="str">
            <v>OK</v>
          </cell>
          <cell r="E3990">
            <v>43592.538194444445</v>
          </cell>
        </row>
        <row r="3991">
          <cell r="B3991" t="str">
            <v>774100-00G/003822</v>
          </cell>
          <cell r="C3991" t="str">
            <v>774100-00G</v>
          </cell>
          <cell r="D3991" t="str">
            <v>OK</v>
          </cell>
          <cell r="E3991">
            <v>43592.538194444445</v>
          </cell>
        </row>
        <row r="3992">
          <cell r="B3992" t="str">
            <v>774100-00G/003822</v>
          </cell>
          <cell r="C3992" t="str">
            <v>774100-00G</v>
          </cell>
          <cell r="D3992" t="str">
            <v>OK</v>
          </cell>
          <cell r="E3992">
            <v>43592.538194444445</v>
          </cell>
        </row>
        <row r="3993">
          <cell r="B3993" t="str">
            <v>774100-00G/003822</v>
          </cell>
          <cell r="C3993" t="str">
            <v>774100-00G</v>
          </cell>
          <cell r="D3993" t="str">
            <v>OK</v>
          </cell>
          <cell r="E3993">
            <v>43592.538194444445</v>
          </cell>
        </row>
        <row r="3994">
          <cell r="B3994" t="str">
            <v>774100-00G/003822</v>
          </cell>
          <cell r="C3994" t="str">
            <v>774100-00G</v>
          </cell>
          <cell r="D3994" t="str">
            <v>OK</v>
          </cell>
          <cell r="E3994">
            <v>43592.538194444445</v>
          </cell>
        </row>
        <row r="3995">
          <cell r="B3995" t="str">
            <v>774100-00G/003822</v>
          </cell>
          <cell r="C3995" t="str">
            <v>774100-00G</v>
          </cell>
          <cell r="D3995" t="str">
            <v>OK</v>
          </cell>
          <cell r="E3995">
            <v>43592.538194444445</v>
          </cell>
        </row>
        <row r="3996">
          <cell r="B3996" t="str">
            <v>774100-00G/003822</v>
          </cell>
          <cell r="C3996" t="str">
            <v>774100-00G</v>
          </cell>
          <cell r="D3996" t="str">
            <v>OK</v>
          </cell>
          <cell r="E3996">
            <v>43592.538194444445</v>
          </cell>
        </row>
        <row r="3997">
          <cell r="B3997" t="str">
            <v>774100-00G/003828</v>
          </cell>
          <cell r="C3997" t="str">
            <v>774100-00G</v>
          </cell>
          <cell r="D3997" t="str">
            <v>OK</v>
          </cell>
          <cell r="E3997">
            <v>43592.802083333336</v>
          </cell>
        </row>
        <row r="3998">
          <cell r="B3998" t="str">
            <v>774100-00G/003826</v>
          </cell>
          <cell r="C3998" t="str">
            <v>774100-00G</v>
          </cell>
          <cell r="D3998" t="str">
            <v>OK</v>
          </cell>
          <cell r="E3998">
            <v>43592.729166666664</v>
          </cell>
        </row>
        <row r="3999">
          <cell r="B3999" t="str">
            <v>774100-00G/003825</v>
          </cell>
          <cell r="C3999" t="str">
            <v>774100-00G</v>
          </cell>
          <cell r="D3999" t="str">
            <v>OK</v>
          </cell>
          <cell r="E3999">
            <v>43592.714583333334</v>
          </cell>
        </row>
        <row r="4000">
          <cell r="B4000" t="str">
            <v>774100-00G/003825</v>
          </cell>
          <cell r="C4000" t="str">
            <v>774100-00G</v>
          </cell>
          <cell r="D4000" t="str">
            <v>OK</v>
          </cell>
          <cell r="E4000">
            <v>43592.714583333334</v>
          </cell>
        </row>
        <row r="4001">
          <cell r="B4001" t="str">
            <v>774100-00G/003825</v>
          </cell>
          <cell r="C4001" t="str">
            <v>774100-00G</v>
          </cell>
          <cell r="D4001" t="str">
            <v>OK</v>
          </cell>
          <cell r="E4001">
            <v>43592.714583333334</v>
          </cell>
        </row>
        <row r="4002">
          <cell r="B4002" t="str">
            <v>774100-00G/003825</v>
          </cell>
          <cell r="C4002" t="str">
            <v>774100-00G</v>
          </cell>
          <cell r="D4002" t="str">
            <v>OK</v>
          </cell>
          <cell r="E4002">
            <v>43592.714583333334</v>
          </cell>
        </row>
        <row r="4003">
          <cell r="B4003" t="str">
            <v>774100-00G/003794</v>
          </cell>
          <cell r="C4003" t="str">
            <v>774100-00G</v>
          </cell>
          <cell r="D4003" t="str">
            <v>OK</v>
          </cell>
          <cell r="E4003">
            <v>43591.074999999997</v>
          </cell>
        </row>
        <row r="4004">
          <cell r="B4004" t="str">
            <v>774100-00G/003829</v>
          </cell>
          <cell r="C4004" t="str">
            <v>774100-00G</v>
          </cell>
          <cell r="D4004" t="str">
            <v>OK</v>
          </cell>
          <cell r="E4004">
            <v>43593.010416666664</v>
          </cell>
        </row>
        <row r="4005">
          <cell r="B4005" t="str">
            <v>776445-00E/003832</v>
          </cell>
          <cell r="C4005" t="str">
            <v>776445-00E</v>
          </cell>
          <cell r="D4005" t="str">
            <v>OK</v>
          </cell>
          <cell r="E4005">
            <v>43593.038194444445</v>
          </cell>
        </row>
        <row r="4006">
          <cell r="B4006" t="str">
            <v>776445-00E/003830</v>
          </cell>
          <cell r="C4006" t="str">
            <v>776445-00E</v>
          </cell>
          <cell r="D4006" t="str">
            <v>OK</v>
          </cell>
          <cell r="E4006">
            <v>43592.834027777775</v>
          </cell>
        </row>
        <row r="4007">
          <cell r="B4007" t="str">
            <v>774100-00G/003834</v>
          </cell>
          <cell r="C4007" t="str">
            <v>774100-00G</v>
          </cell>
          <cell r="D4007" t="str">
            <v>OK</v>
          </cell>
          <cell r="E4007">
            <v>43593.081250000003</v>
          </cell>
        </row>
        <row r="4008">
          <cell r="B4008" t="str">
            <v>774100-00G/003827</v>
          </cell>
          <cell r="C4008" t="str">
            <v>774100-00G</v>
          </cell>
          <cell r="D4008" t="str">
            <v>OK</v>
          </cell>
          <cell r="E4008">
            <v>43592.796527777777</v>
          </cell>
        </row>
        <row r="4009">
          <cell r="B4009" t="str">
            <v>776445-00E/003831</v>
          </cell>
          <cell r="C4009" t="str">
            <v>776445-00E</v>
          </cell>
          <cell r="D4009" t="str">
            <v>OK</v>
          </cell>
          <cell r="E4009">
            <v>43592.960416666669</v>
          </cell>
        </row>
        <row r="4010">
          <cell r="B4010" t="str">
            <v>774100-00G/003833</v>
          </cell>
          <cell r="C4010" t="str">
            <v>774100-00G</v>
          </cell>
          <cell r="D4010" t="str">
            <v>OK</v>
          </cell>
          <cell r="E4010">
            <v>43593.161805555559</v>
          </cell>
        </row>
        <row r="4011">
          <cell r="B4011" t="str">
            <v>776445-00E/003839</v>
          </cell>
          <cell r="C4011" t="str">
            <v>776445-00E</v>
          </cell>
          <cell r="D4011" t="str">
            <v>OK</v>
          </cell>
          <cell r="E4011">
            <v>43593.444444444445</v>
          </cell>
        </row>
        <row r="4012">
          <cell r="B4012" t="str">
            <v>776445-00E/003836</v>
          </cell>
          <cell r="C4012" t="str">
            <v>776445-00E</v>
          </cell>
          <cell r="D4012" t="str">
            <v>OK</v>
          </cell>
          <cell r="E4012">
            <v>43593.290277777778</v>
          </cell>
        </row>
        <row r="4013">
          <cell r="B4013" t="str">
            <v>776445-00E/003840</v>
          </cell>
          <cell r="C4013" t="str">
            <v>776445-00E</v>
          </cell>
          <cell r="D4013" t="str">
            <v>OK</v>
          </cell>
          <cell r="E4013">
            <v>43593.634027777778</v>
          </cell>
        </row>
        <row r="4014">
          <cell r="B4014" t="str">
            <v>776445-00E/003837</v>
          </cell>
          <cell r="C4014" t="str">
            <v>776445-00E</v>
          </cell>
          <cell r="D4014" t="str">
            <v>OK</v>
          </cell>
          <cell r="E4014">
            <v>43593.359027777777</v>
          </cell>
        </row>
        <row r="4015">
          <cell r="B4015" t="str">
            <v>776445-00E/003841</v>
          </cell>
          <cell r="C4015" t="str">
            <v>776445-00E</v>
          </cell>
          <cell r="D4015" t="str">
            <v>OK</v>
          </cell>
          <cell r="E4015">
            <v>43593.44027777778</v>
          </cell>
        </row>
        <row r="4016">
          <cell r="B4016" t="str">
            <v>774100-00G/003838</v>
          </cell>
          <cell r="C4016" t="str">
            <v>774100-00G</v>
          </cell>
          <cell r="D4016" t="str">
            <v>OK</v>
          </cell>
          <cell r="E4016">
            <v>43593.365277777775</v>
          </cell>
        </row>
        <row r="4017">
          <cell r="B4017" t="str">
            <v>776445-00E/003842</v>
          </cell>
          <cell r="C4017" t="str">
            <v>776445-00E</v>
          </cell>
          <cell r="D4017" t="str">
            <v>OK</v>
          </cell>
          <cell r="E4017">
            <v>43593.695833333331</v>
          </cell>
        </row>
        <row r="4018">
          <cell r="B4018" t="str">
            <v>776445-00E/003845</v>
          </cell>
          <cell r="C4018" t="str">
            <v>776445-00E</v>
          </cell>
          <cell r="D4018" t="str">
            <v>OK</v>
          </cell>
          <cell r="E4018">
            <v>43593.82708333333</v>
          </cell>
        </row>
        <row r="4019">
          <cell r="B4019" t="str">
            <v>776445-00E/003843</v>
          </cell>
          <cell r="C4019" t="str">
            <v>776445-00E</v>
          </cell>
          <cell r="D4019" t="str">
            <v>OK</v>
          </cell>
          <cell r="E4019">
            <v>43593.638194444444</v>
          </cell>
        </row>
        <row r="4020">
          <cell r="B4020" t="str">
            <v>776445-00E/003847</v>
          </cell>
          <cell r="C4020" t="str">
            <v>776445-00E</v>
          </cell>
          <cell r="D4020" t="str">
            <v>OK</v>
          </cell>
          <cell r="E4020">
            <v>43593.742361111108</v>
          </cell>
        </row>
        <row r="4021">
          <cell r="B4021" t="str">
            <v>776445-00E/003849</v>
          </cell>
          <cell r="C4021" t="str">
            <v>776445-00E</v>
          </cell>
          <cell r="D4021" t="str">
            <v>OK</v>
          </cell>
          <cell r="E4021">
            <v>43593.974999999999</v>
          </cell>
        </row>
        <row r="4022">
          <cell r="B4022" t="str">
            <v>776445-00E/003849</v>
          </cell>
          <cell r="C4022" t="str">
            <v>776445-00E</v>
          </cell>
          <cell r="D4022" t="str">
            <v>OK</v>
          </cell>
          <cell r="E4022">
            <v>43593.974999999999</v>
          </cell>
        </row>
        <row r="4023">
          <cell r="B4023" t="str">
            <v>776445-00E/003846</v>
          </cell>
          <cell r="C4023" t="str">
            <v>776445-00E</v>
          </cell>
          <cell r="D4023" t="str">
            <v>OK</v>
          </cell>
          <cell r="E4023">
            <v>43593.961805555555</v>
          </cell>
        </row>
        <row r="4024">
          <cell r="B4024" t="str">
            <v>776445-00E/003848</v>
          </cell>
          <cell r="C4024" t="str">
            <v>776445-00E</v>
          </cell>
          <cell r="D4024" t="str">
            <v>OK</v>
          </cell>
          <cell r="E4024">
            <v>43594.013194444444</v>
          </cell>
        </row>
        <row r="4025">
          <cell r="B4025" t="str">
            <v>776445-00E/003848</v>
          </cell>
          <cell r="C4025" t="str">
            <v>776445-00E</v>
          </cell>
          <cell r="D4025" t="str">
            <v>OK</v>
          </cell>
          <cell r="E4025">
            <v>43594.013194444444</v>
          </cell>
        </row>
        <row r="4026">
          <cell r="B4026" t="str">
            <v>776445-00E/003848</v>
          </cell>
          <cell r="C4026" t="str">
            <v>776445-00E</v>
          </cell>
          <cell r="D4026" t="str">
            <v>OK</v>
          </cell>
          <cell r="E4026">
            <v>43594.013194444444</v>
          </cell>
        </row>
        <row r="4027">
          <cell r="B4027" t="str">
            <v>776445-00E/003848</v>
          </cell>
          <cell r="C4027" t="str">
            <v>776445-00E</v>
          </cell>
          <cell r="D4027" t="str">
            <v>OK</v>
          </cell>
          <cell r="E4027">
            <v>43594.013194444444</v>
          </cell>
        </row>
        <row r="4028">
          <cell r="B4028" t="str">
            <v>776445-00E/003844</v>
          </cell>
          <cell r="C4028" t="str">
            <v>776445-00E</v>
          </cell>
          <cell r="D4028" t="str">
            <v>OK</v>
          </cell>
          <cell r="E4028">
            <v>43593.756249999999</v>
          </cell>
        </row>
        <row r="4029">
          <cell r="B4029" t="str">
            <v>776445-00E/003855</v>
          </cell>
          <cell r="C4029" t="str">
            <v>776445-00E</v>
          </cell>
          <cell r="D4029" t="str">
            <v>OK</v>
          </cell>
          <cell r="E4029">
            <v>43594.295138888891</v>
          </cell>
        </row>
        <row r="4030">
          <cell r="B4030" t="str">
            <v>776445-00E/003857</v>
          </cell>
          <cell r="C4030" t="str">
            <v>776445-00E</v>
          </cell>
          <cell r="D4030" t="str">
            <v>OK</v>
          </cell>
          <cell r="E4030">
            <v>43594.368055555555</v>
          </cell>
        </row>
        <row r="4031">
          <cell r="B4031" t="str">
            <v>776445-00E/003853</v>
          </cell>
          <cell r="C4031" t="str">
            <v>776445-00E</v>
          </cell>
          <cell r="D4031" t="str">
            <v>OK</v>
          </cell>
          <cell r="E4031">
            <v>43594.133333333331</v>
          </cell>
        </row>
        <row r="4032">
          <cell r="B4032" t="str">
            <v>776445-00E/003851</v>
          </cell>
          <cell r="C4032" t="str">
            <v>776445-00E</v>
          </cell>
          <cell r="D4032" t="str">
            <v>OK</v>
          </cell>
          <cell r="E4032">
            <v>43594.050694444442</v>
          </cell>
        </row>
        <row r="4033">
          <cell r="B4033" t="str">
            <v>776445-00E/003852</v>
          </cell>
          <cell r="C4033" t="str">
            <v>776445-00E</v>
          </cell>
          <cell r="D4033" t="str">
            <v>OK</v>
          </cell>
          <cell r="E4033">
            <v>43594.138194444444</v>
          </cell>
        </row>
        <row r="4034">
          <cell r="B4034" t="str">
            <v>776445-00E/003850</v>
          </cell>
          <cell r="C4034" t="str">
            <v>776445-00E</v>
          </cell>
          <cell r="D4034" t="str">
            <v>OK</v>
          </cell>
          <cell r="E4034">
            <v>43594.051388888889</v>
          </cell>
        </row>
        <row r="4035">
          <cell r="B4035" t="str">
            <v>776445-00E/003854</v>
          </cell>
          <cell r="C4035" t="str">
            <v>776445-00E</v>
          </cell>
          <cell r="D4035" t="str">
            <v>OK</v>
          </cell>
          <cell r="E4035">
            <v>43594.293749999997</v>
          </cell>
        </row>
        <row r="4036">
          <cell r="B4036" t="str">
            <v>774100-00G/003835</v>
          </cell>
          <cell r="C4036" t="str">
            <v>774100-00G</v>
          </cell>
          <cell r="D4036" t="str">
            <v>OK</v>
          </cell>
          <cell r="E4036">
            <v>43593.290277777778</v>
          </cell>
        </row>
        <row r="4037">
          <cell r="B4037" t="str">
            <v>774100-00G/003861</v>
          </cell>
          <cell r="C4037" t="str">
            <v>774100-00G</v>
          </cell>
          <cell r="D4037" t="str">
            <v>OK</v>
          </cell>
          <cell r="E4037">
            <v>43594.637499999997</v>
          </cell>
        </row>
        <row r="4038">
          <cell r="B4038" t="str">
            <v>774100-00G/003860</v>
          </cell>
          <cell r="C4038" t="str">
            <v>774100-00G</v>
          </cell>
          <cell r="D4038" t="str">
            <v>OK</v>
          </cell>
          <cell r="E4038">
            <v>43594.624305555553</v>
          </cell>
        </row>
        <row r="4039">
          <cell r="B4039" t="str">
            <v>776445-00E/002236</v>
          </cell>
          <cell r="C4039" t="str">
            <v>776445-00E</v>
          </cell>
          <cell r="D4039" t="str">
            <v>OK</v>
          </cell>
          <cell r="E4039">
            <v>43594.683333333334</v>
          </cell>
        </row>
        <row r="4040">
          <cell r="B4040" t="str">
            <v>776445-00E/003863</v>
          </cell>
          <cell r="C4040" t="str">
            <v>776445-00E</v>
          </cell>
          <cell r="D4040" t="str">
            <v>OK</v>
          </cell>
          <cell r="E4040">
            <v>43594.688888888886</v>
          </cell>
        </row>
        <row r="4041">
          <cell r="B4041" t="str">
            <v>774100-00G/003859</v>
          </cell>
          <cell r="C4041" t="str">
            <v>774100-00G</v>
          </cell>
          <cell r="D4041" t="str">
            <v>OK</v>
          </cell>
          <cell r="E4041">
            <v>43594.440972222219</v>
          </cell>
        </row>
        <row r="4042">
          <cell r="B4042" t="str">
            <v>776445-00E/003856</v>
          </cell>
          <cell r="C4042" t="str">
            <v>776445-00E</v>
          </cell>
          <cell r="D4042" t="str">
            <v>OK</v>
          </cell>
          <cell r="E4042">
            <v>43594.366666666669</v>
          </cell>
        </row>
        <row r="4043">
          <cell r="B4043" t="str">
            <v>776445-00E/003858</v>
          </cell>
          <cell r="C4043" t="str">
            <v>776445-00E</v>
          </cell>
          <cell r="D4043" t="str">
            <v>OK</v>
          </cell>
          <cell r="E4043">
            <v>43594.434027777781</v>
          </cell>
        </row>
        <row r="4044">
          <cell r="B4044" t="str">
            <v>776445-00E/003863</v>
          </cell>
          <cell r="C4044" t="str">
            <v>776445-00E</v>
          </cell>
          <cell r="D4044" t="str">
            <v>OK</v>
          </cell>
          <cell r="E4044">
            <v>43594.688888888886</v>
          </cell>
        </row>
        <row r="4045">
          <cell r="B4045" t="str">
            <v>776445-00E/003877</v>
          </cell>
          <cell r="C4045" t="str">
            <v>776445-00E</v>
          </cell>
          <cell r="D4045" t="str">
            <v>OK</v>
          </cell>
          <cell r="E4045">
            <v>43598.49722222222</v>
          </cell>
        </row>
        <row r="4046">
          <cell r="B4046" t="str">
            <v>776445-00E/003862</v>
          </cell>
          <cell r="C4046" t="str">
            <v>776445-00E</v>
          </cell>
          <cell r="D4046" t="str">
            <v>OK</v>
          </cell>
          <cell r="E4046">
            <v>43594.683333333334</v>
          </cell>
        </row>
        <row r="4047">
          <cell r="B4047" t="str">
            <v>774100-00G/003872</v>
          </cell>
          <cell r="C4047" t="str">
            <v>774100-00G</v>
          </cell>
          <cell r="D4047" t="str">
            <v>OK</v>
          </cell>
          <cell r="E4047">
            <v>43598.408333333333</v>
          </cell>
        </row>
        <row r="4048">
          <cell r="B4048" t="str">
            <v>774100-00G/003878</v>
          </cell>
          <cell r="C4048" t="str">
            <v>774100-00G</v>
          </cell>
          <cell r="D4048" t="str">
            <v>OK</v>
          </cell>
          <cell r="E4048">
            <v>43598.53125</v>
          </cell>
        </row>
        <row r="4049">
          <cell r="B4049" t="str">
            <v>774100-00G/003867</v>
          </cell>
          <cell r="C4049" t="str">
            <v>774100-00G</v>
          </cell>
          <cell r="D4049" t="str">
            <v>OK</v>
          </cell>
          <cell r="E4049">
            <v>43597.970138888886</v>
          </cell>
        </row>
        <row r="4050">
          <cell r="B4050" t="str">
            <v>774100-00G/003866</v>
          </cell>
          <cell r="C4050" t="str">
            <v>774100-00G</v>
          </cell>
          <cell r="D4050" t="str">
            <v>OK</v>
          </cell>
          <cell r="E4050">
            <v>43597.966666666667</v>
          </cell>
        </row>
        <row r="4051">
          <cell r="B4051" t="str">
            <v>774100-00G/003873</v>
          </cell>
          <cell r="C4051" t="str">
            <v>774100-00G</v>
          </cell>
          <cell r="D4051" t="str">
            <v>OK</v>
          </cell>
          <cell r="E4051">
            <v>43598.436111111114</v>
          </cell>
        </row>
        <row r="4052">
          <cell r="B4052" t="str">
            <v>774100-00G/003879</v>
          </cell>
          <cell r="C4052" t="str">
            <v>774100-00G</v>
          </cell>
          <cell r="D4052" t="str">
            <v>OK</v>
          </cell>
          <cell r="E4052">
            <v>43598.706250000003</v>
          </cell>
        </row>
        <row r="4053">
          <cell r="B4053" t="str">
            <v>776445-00E/003232</v>
          </cell>
          <cell r="C4053" t="str">
            <v>776445-00E</v>
          </cell>
          <cell r="D4053" t="str">
            <v>OK</v>
          </cell>
        </row>
        <row r="4054">
          <cell r="B4054" t="str">
            <v>774100-00G/003882</v>
          </cell>
          <cell r="C4054" t="str">
            <v>774100-00G</v>
          </cell>
          <cell r="D4054" t="str">
            <v>OK</v>
          </cell>
          <cell r="E4054">
            <v>43598.850694444445</v>
          </cell>
        </row>
        <row r="4055">
          <cell r="B4055" t="str">
            <v>774100-00G/003882</v>
          </cell>
          <cell r="C4055" t="str">
            <v>774100-00G</v>
          </cell>
          <cell r="D4055" t="str">
            <v>OK</v>
          </cell>
          <cell r="E4055">
            <v>43598.850694444445</v>
          </cell>
        </row>
        <row r="4056">
          <cell r="B4056" t="str">
            <v>774100-00G/003882</v>
          </cell>
          <cell r="C4056" t="str">
            <v>774100-00G</v>
          </cell>
          <cell r="D4056" t="str">
            <v>OK</v>
          </cell>
          <cell r="E4056">
            <v>43598.850694444445</v>
          </cell>
        </row>
        <row r="4057">
          <cell r="B4057" t="str">
            <v>774100-00G/003883</v>
          </cell>
          <cell r="C4057" t="str">
            <v>774100-00G</v>
          </cell>
          <cell r="D4057" t="str">
            <v>OK</v>
          </cell>
          <cell r="E4057">
            <v>43598.959722222222</v>
          </cell>
        </row>
        <row r="4058">
          <cell r="B4058" t="str">
            <v>774100-00G/003865</v>
          </cell>
          <cell r="C4058" t="str">
            <v>774100-00G</v>
          </cell>
          <cell r="D4058" t="str">
            <v>OK</v>
          </cell>
          <cell r="E4058">
            <v>43594.739583333336</v>
          </cell>
        </row>
        <row r="4059">
          <cell r="B4059" t="str">
            <v>776445-00E/003876</v>
          </cell>
          <cell r="C4059" t="str">
            <v>776445-00E</v>
          </cell>
          <cell r="D4059" t="str">
            <v>OK</v>
          </cell>
          <cell r="E4059">
            <v>43599.027777777781</v>
          </cell>
        </row>
        <row r="4060">
          <cell r="B4060" t="str">
            <v>774100-00G/003880</v>
          </cell>
          <cell r="C4060" t="str">
            <v>774100-00G</v>
          </cell>
          <cell r="D4060" t="str">
            <v>OK</v>
          </cell>
          <cell r="E4060">
            <v>43598.631249999999</v>
          </cell>
        </row>
        <row r="4061">
          <cell r="B4061" t="str">
            <v>776445-00E/003888</v>
          </cell>
          <cell r="C4061" t="str">
            <v>776445-00E</v>
          </cell>
          <cell r="D4061" t="str">
            <v>OK</v>
          </cell>
          <cell r="E4061">
            <v>43599.302777777775</v>
          </cell>
        </row>
        <row r="4062">
          <cell r="B4062" t="str">
            <v>776445-00E/003886</v>
          </cell>
          <cell r="C4062" t="str">
            <v>776445-00E</v>
          </cell>
          <cell r="D4062" t="str">
            <v>OK</v>
          </cell>
          <cell r="E4062">
            <v>43599.302083333336</v>
          </cell>
        </row>
        <row r="4063">
          <cell r="B4063" t="str">
            <v>776445-00E/003892</v>
          </cell>
          <cell r="C4063" t="str">
            <v>776445-00E</v>
          </cell>
          <cell r="D4063" t="str">
            <v>OK</v>
          </cell>
          <cell r="E4063">
            <v>43599.540277777778</v>
          </cell>
        </row>
        <row r="4064">
          <cell r="B4064" t="str">
            <v>774100-00G/003890</v>
          </cell>
          <cell r="C4064" t="str">
            <v>774100-00G</v>
          </cell>
          <cell r="D4064" t="str">
            <v>OK</v>
          </cell>
          <cell r="E4064">
            <v>43599.520833333336</v>
          </cell>
        </row>
        <row r="4065">
          <cell r="B4065" t="str">
            <v>776445-00E/003894</v>
          </cell>
          <cell r="C4065" t="str">
            <v>776445-00E</v>
          </cell>
          <cell r="D4065" t="str">
            <v>OK</v>
          </cell>
          <cell r="E4065">
            <v>43599.620833333334</v>
          </cell>
        </row>
        <row r="4066">
          <cell r="B4066" t="str">
            <v>774100-00G/003874</v>
          </cell>
          <cell r="C4066" t="str">
            <v>774100-00G</v>
          </cell>
          <cell r="D4066" t="str">
            <v>OK</v>
          </cell>
          <cell r="E4066">
            <v>43598.74722222222</v>
          </cell>
        </row>
        <row r="4067">
          <cell r="B4067" t="str">
            <v>774100-00G/003884</v>
          </cell>
          <cell r="C4067" t="str">
            <v>774100-00G</v>
          </cell>
          <cell r="D4067" t="str">
            <v>OK</v>
          </cell>
          <cell r="E4067">
            <v>43599.381944444445</v>
          </cell>
        </row>
        <row r="4068">
          <cell r="B4068" t="str">
            <v>774100-00G/003889</v>
          </cell>
          <cell r="C4068" t="str">
            <v>774100-00G</v>
          </cell>
          <cell r="D4068" t="str">
            <v>OK</v>
          </cell>
          <cell r="E4068">
            <v>43599.378472222219</v>
          </cell>
        </row>
        <row r="4069">
          <cell r="B4069" t="str">
            <v>776445-00E/003895</v>
          </cell>
          <cell r="C4069" t="str">
            <v>776445-00E</v>
          </cell>
          <cell r="D4069" t="str">
            <v>OK</v>
          </cell>
          <cell r="E4069">
            <v>43599.69027777778</v>
          </cell>
        </row>
        <row r="4070">
          <cell r="B4070" t="str">
            <v>776445-00E/003901</v>
          </cell>
          <cell r="C4070" t="str">
            <v>776445-00E</v>
          </cell>
          <cell r="D4070" t="str">
            <v>OK</v>
          </cell>
          <cell r="E4070">
            <v>43600.109722222223</v>
          </cell>
        </row>
        <row r="4071">
          <cell r="B4071" t="str">
            <v>774100-00G/003897</v>
          </cell>
          <cell r="C4071" t="str">
            <v>774100-00G</v>
          </cell>
          <cell r="D4071" t="str">
            <v>OK</v>
          </cell>
          <cell r="E4071">
            <v>43599.796527777777</v>
          </cell>
        </row>
        <row r="4072">
          <cell r="B4072" t="str">
            <v>774100-00G/003891</v>
          </cell>
          <cell r="C4072" t="str">
            <v>774100-00G</v>
          </cell>
          <cell r="D4072" t="str">
            <v>OK</v>
          </cell>
          <cell r="E4072">
            <v>43599.682638888888</v>
          </cell>
        </row>
        <row r="4073">
          <cell r="B4073" t="str">
            <v>774100-00G/003898</v>
          </cell>
          <cell r="C4073" t="str">
            <v>774100-00G</v>
          </cell>
          <cell r="D4073" t="str">
            <v>OK</v>
          </cell>
          <cell r="E4073">
            <v>43599.956944444442</v>
          </cell>
        </row>
        <row r="4074">
          <cell r="B4074" t="str">
            <v>776445-00E/003900</v>
          </cell>
          <cell r="C4074" t="str">
            <v>776445-00E</v>
          </cell>
          <cell r="D4074" t="str">
            <v>OK</v>
          </cell>
          <cell r="E4074">
            <v>43600.059027777781</v>
          </cell>
        </row>
        <row r="4075">
          <cell r="B4075" t="str">
            <v>776445-00E/003893</v>
          </cell>
          <cell r="C4075" t="str">
            <v>776445-00E</v>
          </cell>
          <cell r="D4075" t="str">
            <v>OK</v>
          </cell>
          <cell r="E4075">
            <v>43599.739583333336</v>
          </cell>
        </row>
        <row r="4076">
          <cell r="B4076" t="str">
            <v>776445-00E/003899</v>
          </cell>
          <cell r="C4076" t="str">
            <v>776445-00E</v>
          </cell>
          <cell r="D4076" t="str">
            <v>OK</v>
          </cell>
          <cell r="E4076">
            <v>43599.962500000001</v>
          </cell>
        </row>
        <row r="4077">
          <cell r="B4077" t="str">
            <v>774100-00G/003896</v>
          </cell>
          <cell r="C4077" t="str">
            <v>774100-00G</v>
          </cell>
          <cell r="D4077" t="str">
            <v>OK</v>
          </cell>
          <cell r="E4077">
            <v>43599.728472222225</v>
          </cell>
        </row>
        <row r="4078">
          <cell r="B4078" t="str">
            <v>776445-00E/003798</v>
          </cell>
          <cell r="C4078" t="str">
            <v>776445-00E</v>
          </cell>
          <cell r="D4078" t="str">
            <v>OK</v>
          </cell>
          <cell r="E4078">
            <v>43591.404166666667</v>
          </cell>
        </row>
        <row r="4079">
          <cell r="B4079" t="str">
            <v>776445-00E/003869</v>
          </cell>
          <cell r="C4079" t="str">
            <v>776445-00E</v>
          </cell>
          <cell r="D4079" t="str">
            <v>OK</v>
          </cell>
          <cell r="E4079">
            <v>43598.040972222225</v>
          </cell>
        </row>
        <row r="4080">
          <cell r="B4080" t="str">
            <v>774100-00G/003904</v>
          </cell>
          <cell r="C4080" t="str">
            <v>774100-00G</v>
          </cell>
          <cell r="D4080" t="str">
            <v>OK</v>
          </cell>
          <cell r="E4080">
            <v>43600.328472222223</v>
          </cell>
        </row>
        <row r="4081">
          <cell r="B4081" t="str">
            <v>774100-00G/003904</v>
          </cell>
          <cell r="C4081" t="str">
            <v>774100-00G</v>
          </cell>
          <cell r="D4081" t="str">
            <v>OK</v>
          </cell>
          <cell r="E4081">
            <v>43600.328472222223</v>
          </cell>
        </row>
        <row r="4082">
          <cell r="B4082" t="str">
            <v>774100-00G/003902</v>
          </cell>
          <cell r="C4082" t="str">
            <v>774100-00G</v>
          </cell>
          <cell r="D4082" t="str">
            <v>OK</v>
          </cell>
          <cell r="E4082">
            <v>43600.318749999999</v>
          </cell>
        </row>
        <row r="4083">
          <cell r="B4083" t="str">
            <v>776445-00E/003905</v>
          </cell>
          <cell r="C4083" t="str">
            <v>776445-00E</v>
          </cell>
          <cell r="D4083" t="str">
            <v>OK</v>
          </cell>
          <cell r="E4083">
            <v>43600.378472222219</v>
          </cell>
        </row>
        <row r="4084">
          <cell r="B4084" t="str">
            <v>774100-00G/003907</v>
          </cell>
          <cell r="C4084" t="str">
            <v>774100-00G</v>
          </cell>
          <cell r="D4084" t="str">
            <v>OK</v>
          </cell>
          <cell r="E4084">
            <v>43600.38958333333</v>
          </cell>
        </row>
        <row r="4085">
          <cell r="B4085" t="str">
            <v>776445-00E/003910</v>
          </cell>
          <cell r="C4085" t="str">
            <v>776445-00E</v>
          </cell>
          <cell r="D4085" t="str">
            <v>OK</v>
          </cell>
          <cell r="E4085">
            <v>43600.551388888889</v>
          </cell>
        </row>
        <row r="4086">
          <cell r="B4086" t="str">
            <v>776445-00E/003910</v>
          </cell>
          <cell r="C4086" t="str">
            <v>776445-00E</v>
          </cell>
          <cell r="D4086" t="str">
            <v>OK</v>
          </cell>
          <cell r="E4086">
            <v>43600.551388888889</v>
          </cell>
        </row>
        <row r="4087">
          <cell r="B4087" t="str">
            <v>776445-00E/003906</v>
          </cell>
          <cell r="C4087" t="str">
            <v>776445-00E</v>
          </cell>
          <cell r="D4087" t="str">
            <v>OK</v>
          </cell>
          <cell r="E4087">
            <v>43600.438888888886</v>
          </cell>
        </row>
        <row r="4088">
          <cell r="B4088" t="str">
            <v>776445-00E/003908</v>
          </cell>
          <cell r="C4088" t="str">
            <v>776445-00E</v>
          </cell>
          <cell r="D4088" t="str">
            <v>OK</v>
          </cell>
          <cell r="E4088">
            <v>43600.43472222222</v>
          </cell>
        </row>
        <row r="4089">
          <cell r="B4089" t="str">
            <v>774100-00G/003912</v>
          </cell>
          <cell r="C4089" t="str">
            <v>774100-00G</v>
          </cell>
          <cell r="D4089" t="str">
            <v>OK</v>
          </cell>
          <cell r="E4089">
            <v>43600.671527777777</v>
          </cell>
        </row>
        <row r="4090">
          <cell r="B4090" t="str">
            <v>776445-00E/003914</v>
          </cell>
          <cell r="C4090" t="str">
            <v>776445-00E</v>
          </cell>
          <cell r="D4090" t="str">
            <v>OK</v>
          </cell>
          <cell r="E4090">
            <v>43600.796527777777</v>
          </cell>
        </row>
        <row r="4091">
          <cell r="B4091" t="str">
            <v>776445-00E/003909</v>
          </cell>
          <cell r="C4091" t="str">
            <v>776445-00E</v>
          </cell>
          <cell r="D4091" t="str">
            <v>OK</v>
          </cell>
          <cell r="E4091">
            <v>43600.561111111114</v>
          </cell>
        </row>
        <row r="4092">
          <cell r="B4092" t="str">
            <v>776445-00E/003913</v>
          </cell>
          <cell r="C4092" t="str">
            <v>776445-00E</v>
          </cell>
          <cell r="D4092" t="str">
            <v>OK</v>
          </cell>
          <cell r="E4092">
            <v>43600.786805555559</v>
          </cell>
        </row>
        <row r="4093">
          <cell r="B4093" t="str">
            <v>774100-00G/003917</v>
          </cell>
          <cell r="C4093" t="str">
            <v>774100-00G</v>
          </cell>
          <cell r="D4093" t="str">
            <v>OK</v>
          </cell>
          <cell r="E4093">
            <v>43600.965277777781</v>
          </cell>
        </row>
        <row r="4094">
          <cell r="B4094" t="str">
            <v>774100-00G/003911</v>
          </cell>
          <cell r="C4094" t="str">
            <v>774100-00G</v>
          </cell>
          <cell r="D4094" t="str">
            <v>OK</v>
          </cell>
          <cell r="E4094">
            <v>43600.688888888886</v>
          </cell>
        </row>
        <row r="4095">
          <cell r="B4095" t="str">
            <v>774100-00G/003916</v>
          </cell>
          <cell r="C4095" t="str">
            <v>774100-00G</v>
          </cell>
          <cell r="D4095" t="str">
            <v>OK</v>
          </cell>
          <cell r="E4095">
            <v>43601.006944444445</v>
          </cell>
        </row>
        <row r="4096">
          <cell r="B4096" t="str">
            <v>776445-00E/003915</v>
          </cell>
          <cell r="C4096" t="str">
            <v>776445-00E</v>
          </cell>
          <cell r="D4096" t="str">
            <v>OK</v>
          </cell>
          <cell r="E4096">
            <v>43600.843055555553</v>
          </cell>
        </row>
        <row r="4097">
          <cell r="B4097" t="str">
            <v>774100-00G/003921</v>
          </cell>
          <cell r="C4097" t="str">
            <v>774100-00G</v>
          </cell>
          <cell r="D4097" t="str">
            <v>OK</v>
          </cell>
          <cell r="E4097">
            <v>43601.193749999999</v>
          </cell>
        </row>
        <row r="4098">
          <cell r="B4098" t="str">
            <v>774100-00G/003921</v>
          </cell>
          <cell r="C4098" t="str">
            <v>774100-00G</v>
          </cell>
          <cell r="D4098" t="str">
            <v>OK</v>
          </cell>
          <cell r="E4098">
            <v>43601.193749999999</v>
          </cell>
        </row>
        <row r="4099">
          <cell r="B4099" t="str">
            <v>774100-00G/003921</v>
          </cell>
          <cell r="C4099" t="str">
            <v>774100-00G</v>
          </cell>
          <cell r="D4099" t="str">
            <v>OK</v>
          </cell>
          <cell r="E4099">
            <v>43601.193749999999</v>
          </cell>
        </row>
        <row r="4100">
          <cell r="B4100" t="str">
            <v>774100-00G/003921</v>
          </cell>
          <cell r="C4100" t="str">
            <v>774100-00G</v>
          </cell>
          <cell r="D4100" t="str">
            <v>OK</v>
          </cell>
          <cell r="E4100">
            <v>43601.193749999999</v>
          </cell>
        </row>
        <row r="4101">
          <cell r="B4101" t="str">
            <v>774100-00G/003921</v>
          </cell>
          <cell r="C4101" t="str">
            <v>774100-00G</v>
          </cell>
          <cell r="D4101" t="str">
            <v>OK</v>
          </cell>
          <cell r="E4101">
            <v>43601.193749999999</v>
          </cell>
        </row>
        <row r="4102">
          <cell r="B4102" t="str">
            <v>774100-00G/003921</v>
          </cell>
          <cell r="C4102" t="str">
            <v>774100-00G</v>
          </cell>
          <cell r="D4102" t="str">
            <v>OK</v>
          </cell>
          <cell r="E4102">
            <v>43601.193749999999</v>
          </cell>
        </row>
        <row r="4103">
          <cell r="B4103" t="str">
            <v>774100-00G/003921</v>
          </cell>
          <cell r="C4103" t="str">
            <v>774100-00G</v>
          </cell>
          <cell r="D4103" t="str">
            <v>OK</v>
          </cell>
          <cell r="E4103">
            <v>43601.193749999999</v>
          </cell>
        </row>
        <row r="4104">
          <cell r="B4104" t="str">
            <v>776445-00E/003924</v>
          </cell>
          <cell r="C4104" t="str">
            <v>776445-00E</v>
          </cell>
          <cell r="D4104" t="str">
            <v>OK</v>
          </cell>
          <cell r="E4104">
            <v>43601.383333333331</v>
          </cell>
        </row>
        <row r="4105">
          <cell r="B4105" t="str">
            <v>776445-00E/003923</v>
          </cell>
          <cell r="C4105" t="str">
            <v>776445-00E</v>
          </cell>
          <cell r="D4105" t="str">
            <v>OK</v>
          </cell>
          <cell r="E4105">
            <v>43601.325694444444</v>
          </cell>
        </row>
        <row r="4106">
          <cell r="B4106" t="str">
            <v>774100-00G/003920</v>
          </cell>
          <cell r="C4106" t="str">
            <v>774100-00G</v>
          </cell>
          <cell r="D4106" t="str">
            <v>OK</v>
          </cell>
          <cell r="E4106">
            <v>43601.162499999999</v>
          </cell>
        </row>
        <row r="4107">
          <cell r="B4107" t="str">
            <v>774100-00G/003926</v>
          </cell>
          <cell r="C4107" t="str">
            <v>774100-00G</v>
          </cell>
          <cell r="D4107" t="str">
            <v>OK</v>
          </cell>
          <cell r="E4107">
            <v>43601.486111111109</v>
          </cell>
        </row>
        <row r="4108">
          <cell r="B4108" t="str">
            <v>776445-00E/003928</v>
          </cell>
          <cell r="C4108" t="str">
            <v>776445-00E</v>
          </cell>
          <cell r="D4108" t="str">
            <v>OK</v>
          </cell>
          <cell r="E4108">
            <v>43601.668749999997</v>
          </cell>
        </row>
        <row r="4109">
          <cell r="B4109" t="str">
            <v>776445-00E/003925</v>
          </cell>
          <cell r="C4109" t="str">
            <v>776445-00E</v>
          </cell>
          <cell r="D4109" t="str">
            <v>OK</v>
          </cell>
          <cell r="E4109">
            <v>43601.405555555553</v>
          </cell>
        </row>
        <row r="4110">
          <cell r="B4110" t="str">
            <v>774100-00G/003918</v>
          </cell>
          <cell r="C4110" t="str">
            <v>774100-00G</v>
          </cell>
          <cell r="D4110" t="str">
            <v>OK</v>
          </cell>
          <cell r="E4110">
            <v>43601.072222222225</v>
          </cell>
        </row>
        <row r="4111">
          <cell r="B4111" t="str">
            <v>776445-00E/003932</v>
          </cell>
          <cell r="C4111" t="str">
            <v>776445-00E</v>
          </cell>
          <cell r="D4111" t="str">
            <v>OK</v>
          </cell>
          <cell r="E4111">
            <v>43601.720833333333</v>
          </cell>
        </row>
        <row r="4112">
          <cell r="B4112" t="str">
            <v>774100-00G/003930</v>
          </cell>
          <cell r="C4112" t="str">
            <v>774100-00G</v>
          </cell>
          <cell r="D4112" t="str">
            <v>OK</v>
          </cell>
          <cell r="E4112">
            <v>43601.629861111112</v>
          </cell>
        </row>
        <row r="4113">
          <cell r="B4113" t="str">
            <v>776445-00E/003933</v>
          </cell>
          <cell r="C4113" t="str">
            <v>776445-00E</v>
          </cell>
          <cell r="D4113" t="str">
            <v>OK</v>
          </cell>
          <cell r="E4113">
            <v>43601.8</v>
          </cell>
        </row>
        <row r="4114">
          <cell r="B4114" t="str">
            <v>774100-00G/003934</v>
          </cell>
          <cell r="C4114" t="str">
            <v>774100-00G</v>
          </cell>
          <cell r="D4114" t="str">
            <v>OK</v>
          </cell>
          <cell r="E4114">
            <v>43601.825694444444</v>
          </cell>
        </row>
        <row r="4115">
          <cell r="B4115" t="str">
            <v>776445-00E/003931</v>
          </cell>
          <cell r="C4115" t="str">
            <v>776445-00E</v>
          </cell>
          <cell r="D4115" t="str">
            <v>OK</v>
          </cell>
          <cell r="E4115">
            <v>43601.69027777778</v>
          </cell>
        </row>
        <row r="4116">
          <cell r="B4116" t="str">
            <v>776445-00E/003929</v>
          </cell>
          <cell r="C4116" t="str">
            <v>776445-00E</v>
          </cell>
          <cell r="D4116" t="str">
            <v>OK</v>
          </cell>
          <cell r="E4116">
            <v>43601.731944444444</v>
          </cell>
        </row>
        <row r="4117">
          <cell r="B4117" t="str">
            <v>774100-00G/003927</v>
          </cell>
          <cell r="C4117" t="str">
            <v>774100-00G</v>
          </cell>
          <cell r="D4117" t="str">
            <v>OK</v>
          </cell>
          <cell r="E4117">
            <v>43601.452777777777</v>
          </cell>
        </row>
        <row r="4118">
          <cell r="B4118" t="str">
            <v>776445-00E/003881</v>
          </cell>
          <cell r="C4118" t="str">
            <v>776445-00E</v>
          </cell>
          <cell r="D4118" t="str">
            <v>OK</v>
          </cell>
          <cell r="E4118">
            <v>43598.961805555555</v>
          </cell>
        </row>
        <row r="4119">
          <cell r="B4119" t="str">
            <v>776445-00E/003881</v>
          </cell>
          <cell r="C4119" t="str">
            <v>776445-00E</v>
          </cell>
          <cell r="D4119" t="str">
            <v>OK</v>
          </cell>
          <cell r="E4119">
            <v>43598.961805555555</v>
          </cell>
        </row>
        <row r="4120">
          <cell r="B4120" t="str">
            <v>776445-00E/003881</v>
          </cell>
          <cell r="C4120" t="str">
            <v>776445-00E</v>
          </cell>
          <cell r="D4120" t="str">
            <v>OK</v>
          </cell>
          <cell r="E4120">
            <v>43598.961805555555</v>
          </cell>
        </row>
        <row r="4121">
          <cell r="B4121" t="str">
            <v>776445-00E/003881</v>
          </cell>
          <cell r="C4121" t="str">
            <v>776445-00E</v>
          </cell>
          <cell r="D4121" t="str">
            <v>OK</v>
          </cell>
          <cell r="E4121">
            <v>43598.961805555555</v>
          </cell>
        </row>
        <row r="4122">
          <cell r="B4122" t="str">
            <v>776445-00E/003870</v>
          </cell>
          <cell r="C4122" t="str">
            <v>776445-00E</v>
          </cell>
          <cell r="D4122" t="str">
            <v>OK</v>
          </cell>
          <cell r="E4122">
            <v>43598.054861111108</v>
          </cell>
        </row>
        <row r="4123">
          <cell r="B4123" t="str">
            <v>776445-00E/003870</v>
          </cell>
          <cell r="C4123" t="str">
            <v>776445-00E</v>
          </cell>
          <cell r="D4123" t="str">
            <v>OK</v>
          </cell>
          <cell r="E4123">
            <v>43598.054861111108</v>
          </cell>
        </row>
        <row r="4124">
          <cell r="B4124" t="str">
            <v>774100-00G/003935</v>
          </cell>
          <cell r="C4124" t="str">
            <v>774100-00G</v>
          </cell>
          <cell r="D4124" t="str">
            <v>OK</v>
          </cell>
          <cell r="E4124">
            <v>43602.045138888891</v>
          </cell>
        </row>
        <row r="4125">
          <cell r="B4125" t="str">
            <v>774100-00G/003935</v>
          </cell>
          <cell r="C4125" t="str">
            <v>774100-00G</v>
          </cell>
          <cell r="D4125" t="str">
            <v>OK</v>
          </cell>
          <cell r="E4125">
            <v>43602.045138888891</v>
          </cell>
        </row>
        <row r="4126">
          <cell r="B4126" t="str">
            <v>776445-00E/003941</v>
          </cell>
          <cell r="C4126" t="str">
            <v>776445-00E</v>
          </cell>
          <cell r="D4126" t="str">
            <v>OK</v>
          </cell>
          <cell r="E4126">
            <v>43602.397222222222</v>
          </cell>
        </row>
        <row r="4127">
          <cell r="B4127" t="str">
            <v>776445-00E/003941</v>
          </cell>
          <cell r="C4127" t="str">
            <v>776445-00E</v>
          </cell>
          <cell r="D4127" t="str">
            <v>OK</v>
          </cell>
          <cell r="E4127">
            <v>43602.397222222222</v>
          </cell>
        </row>
        <row r="4128">
          <cell r="B4128" t="str">
            <v>776445-00E/003919</v>
          </cell>
          <cell r="C4128" t="str">
            <v>776445-00E</v>
          </cell>
          <cell r="D4128" t="str">
            <v>OK</v>
          </cell>
          <cell r="E4128">
            <v>43601.091666666667</v>
          </cell>
        </row>
        <row r="4129">
          <cell r="B4129" t="str">
            <v>776445-00E/003919</v>
          </cell>
          <cell r="C4129" t="str">
            <v>776445-00E</v>
          </cell>
          <cell r="D4129" t="str">
            <v>OK</v>
          </cell>
          <cell r="E4129">
            <v>43601.091666666667</v>
          </cell>
        </row>
        <row r="4130">
          <cell r="B4130" t="str">
            <v>774100-00G/003942</v>
          </cell>
          <cell r="C4130" t="str">
            <v>774100-00G</v>
          </cell>
          <cell r="D4130" t="str">
            <v>OK</v>
          </cell>
          <cell r="E4130">
            <v>43602.428472222222</v>
          </cell>
        </row>
        <row r="4131">
          <cell r="B4131" t="str">
            <v>774100-00G/003942</v>
          </cell>
          <cell r="C4131" t="str">
            <v>774100-00G</v>
          </cell>
          <cell r="D4131" t="str">
            <v>OK</v>
          </cell>
          <cell r="E4131">
            <v>43602.428472222222</v>
          </cell>
        </row>
        <row r="4132">
          <cell r="B4132" t="str">
            <v>774100-00G/003942</v>
          </cell>
          <cell r="C4132" t="str">
            <v>774100-00G</v>
          </cell>
          <cell r="D4132" t="str">
            <v>OK</v>
          </cell>
          <cell r="E4132">
            <v>43602.428472222222</v>
          </cell>
        </row>
        <row r="4133">
          <cell r="B4133" t="str">
            <v>774100-00G/003942</v>
          </cell>
          <cell r="C4133" t="str">
            <v>774100-00G</v>
          </cell>
          <cell r="D4133" t="str">
            <v>OK</v>
          </cell>
          <cell r="E4133">
            <v>43602.428472222222</v>
          </cell>
        </row>
        <row r="4134">
          <cell r="B4134" t="str">
            <v>774100-00G/003942</v>
          </cell>
          <cell r="C4134" t="str">
            <v>774100-00G</v>
          </cell>
          <cell r="D4134" t="str">
            <v>OK</v>
          </cell>
          <cell r="E4134">
            <v>43602.428472222222</v>
          </cell>
        </row>
        <row r="4135">
          <cell r="B4135" t="str">
            <v>774100-00G/003942</v>
          </cell>
          <cell r="C4135" t="str">
            <v>774100-00G</v>
          </cell>
          <cell r="D4135" t="str">
            <v>OK</v>
          </cell>
          <cell r="E4135">
            <v>43602.428472222222</v>
          </cell>
        </row>
        <row r="4136">
          <cell r="B4136" t="str">
            <v>774100-00G/003942</v>
          </cell>
          <cell r="C4136" t="str">
            <v>774100-00G</v>
          </cell>
          <cell r="D4136" t="str">
            <v>OK</v>
          </cell>
          <cell r="E4136">
            <v>43602.428472222222</v>
          </cell>
        </row>
        <row r="4137">
          <cell r="B4137" t="str">
            <v>774100-00G/003942</v>
          </cell>
          <cell r="C4137" t="str">
            <v>774100-00G</v>
          </cell>
          <cell r="D4137" t="str">
            <v>OK</v>
          </cell>
          <cell r="E4137">
            <v>43602.428472222222</v>
          </cell>
        </row>
        <row r="4138">
          <cell r="B4138" t="str">
            <v>774100-00G/003940</v>
          </cell>
          <cell r="C4138" t="str">
            <v>774100-00G</v>
          </cell>
          <cell r="D4138" t="str">
            <v>OK</v>
          </cell>
          <cell r="E4138">
            <v>43602.32916666667</v>
          </cell>
        </row>
        <row r="4139">
          <cell r="B4139" t="str">
            <v>774100-00G/003940</v>
          </cell>
          <cell r="C4139" t="str">
            <v>774100-00G</v>
          </cell>
          <cell r="D4139" t="str">
            <v>OK</v>
          </cell>
          <cell r="E4139">
            <v>43602.32916666667</v>
          </cell>
        </row>
        <row r="4140">
          <cell r="B4140" t="str">
            <v>774100-00G/003940</v>
          </cell>
          <cell r="C4140" t="str">
            <v>774100-00G</v>
          </cell>
          <cell r="D4140" t="str">
            <v>OK</v>
          </cell>
          <cell r="E4140">
            <v>43602.32916666667</v>
          </cell>
        </row>
        <row r="4141">
          <cell r="B4141" t="str">
            <v>774100-00G/003936</v>
          </cell>
          <cell r="C4141" t="str">
            <v>774100-00G</v>
          </cell>
          <cell r="D4141" t="str">
            <v>OK</v>
          </cell>
          <cell r="E4141">
            <v>43601.972916666666</v>
          </cell>
        </row>
        <row r="4142">
          <cell r="B4142" t="str">
            <v>774100-00G/003936</v>
          </cell>
          <cell r="C4142" t="str">
            <v>774100-00G</v>
          </cell>
          <cell r="D4142" t="str">
            <v>OK</v>
          </cell>
          <cell r="E4142">
            <v>43601.972916666666</v>
          </cell>
        </row>
        <row r="4143">
          <cell r="B4143" t="str">
            <v>774100-00G/003939</v>
          </cell>
          <cell r="C4143" t="str">
            <v>774100-00G</v>
          </cell>
          <cell r="D4143" t="str">
            <v>OK</v>
          </cell>
          <cell r="E4143">
            <v>43602.324305555558</v>
          </cell>
        </row>
        <row r="4144">
          <cell r="B4144" t="str">
            <v>776445-00E/003943</v>
          </cell>
          <cell r="C4144" t="str">
            <v>776445-00E</v>
          </cell>
          <cell r="D4144" t="str">
            <v>OK</v>
          </cell>
          <cell r="E4144">
            <v>43602.456944444442</v>
          </cell>
        </row>
        <row r="4145">
          <cell r="B4145" t="str">
            <v>776445-00E/003943</v>
          </cell>
          <cell r="C4145" t="str">
            <v>776445-00E</v>
          </cell>
          <cell r="D4145" t="str">
            <v>OK</v>
          </cell>
          <cell r="E4145">
            <v>43602.456944444442</v>
          </cell>
        </row>
        <row r="4146">
          <cell r="B4146" t="str">
            <v>776445-00E/003938</v>
          </cell>
          <cell r="C4146" t="str">
            <v>776445-00E</v>
          </cell>
          <cell r="D4146" t="str">
            <v>OK</v>
          </cell>
          <cell r="E4146">
            <v>43602.156944444447</v>
          </cell>
        </row>
        <row r="4147">
          <cell r="B4147" t="str">
            <v>776445-00E/003944</v>
          </cell>
          <cell r="C4147" t="str">
            <v>776445-00E</v>
          </cell>
          <cell r="D4147" t="str">
            <v>OK</v>
          </cell>
          <cell r="E4147">
            <v>43602.542361111111</v>
          </cell>
        </row>
        <row r="4148">
          <cell r="B4148" t="str">
            <v>776445-00E/003733</v>
          </cell>
          <cell r="C4148" t="str">
            <v>776445-00E</v>
          </cell>
          <cell r="D4148" t="str">
            <v>OK</v>
          </cell>
          <cell r="E4148">
            <v>43602.831944444442</v>
          </cell>
        </row>
        <row r="4149">
          <cell r="B4149" t="str">
            <v>776445-00E/003937</v>
          </cell>
          <cell r="C4149" t="str">
            <v>776445-00E</v>
          </cell>
          <cell r="D4149" t="str">
            <v>OK</v>
          </cell>
          <cell r="E4149">
            <v>43602.111805555556</v>
          </cell>
        </row>
        <row r="4150">
          <cell r="B4150" t="str">
            <v>776445-00E/003948</v>
          </cell>
          <cell r="C4150" t="str">
            <v>776445-00E</v>
          </cell>
          <cell r="D4150" t="str">
            <v>OK</v>
          </cell>
          <cell r="E4150">
            <v>43605.015972222223</v>
          </cell>
        </row>
        <row r="4151">
          <cell r="B4151" t="str">
            <v>774100-00G/003949</v>
          </cell>
          <cell r="C4151" t="str">
            <v>774100-00G</v>
          </cell>
          <cell r="D4151" t="str">
            <v>OK</v>
          </cell>
          <cell r="E4151">
            <v>43604.997916666667</v>
          </cell>
        </row>
        <row r="4152">
          <cell r="B4152" t="str">
            <v>774100-00G/003945</v>
          </cell>
          <cell r="C4152" t="str">
            <v>774100-00G</v>
          </cell>
          <cell r="D4152" t="str">
            <v>OK</v>
          </cell>
          <cell r="E4152">
            <v>43602.786111111112</v>
          </cell>
        </row>
        <row r="4153">
          <cell r="B4153" t="str">
            <v>774100-00G/003946</v>
          </cell>
          <cell r="C4153" t="str">
            <v>774100-00G</v>
          </cell>
          <cell r="D4153" t="str">
            <v>OK</v>
          </cell>
          <cell r="E4153">
            <v>43602.725694444445</v>
          </cell>
        </row>
        <row r="4154">
          <cell r="B4154" t="str">
            <v>776445-00E/003953</v>
          </cell>
          <cell r="C4154" t="str">
            <v>776445-00E</v>
          </cell>
          <cell r="D4154" t="str">
            <v>OK</v>
          </cell>
          <cell r="E4154">
            <v>43605.32916666667</v>
          </cell>
        </row>
        <row r="4155">
          <cell r="B4155" t="str">
            <v>776445-00E/003758</v>
          </cell>
          <cell r="C4155" t="str">
            <v>776445-00E</v>
          </cell>
          <cell r="D4155" t="str">
            <v>OK</v>
          </cell>
          <cell r="E4155">
            <v>43605.182638888888</v>
          </cell>
        </row>
        <row r="4156">
          <cell r="B4156" t="str">
            <v>774100-00G/003950</v>
          </cell>
          <cell r="C4156" t="str">
            <v>774100-00G</v>
          </cell>
          <cell r="D4156" t="str">
            <v>OK</v>
          </cell>
          <cell r="E4156">
            <v>43605.065972222219</v>
          </cell>
        </row>
        <row r="4157">
          <cell r="B4157" t="str">
            <v>776445-00E/003954</v>
          </cell>
          <cell r="C4157" t="str">
            <v>776445-00E</v>
          </cell>
          <cell r="D4157" t="str">
            <v>OK</v>
          </cell>
          <cell r="E4157">
            <v>43605.295138888891</v>
          </cell>
        </row>
        <row r="4158">
          <cell r="B4158" t="str">
            <v>776445-00E/003954</v>
          </cell>
          <cell r="C4158" t="str">
            <v>776445-00E</v>
          </cell>
          <cell r="D4158" t="str">
            <v>OK</v>
          </cell>
          <cell r="E4158">
            <v>43605.295138888891</v>
          </cell>
        </row>
        <row r="4159">
          <cell r="B4159" t="str">
            <v>776445-00E/003947</v>
          </cell>
          <cell r="C4159" t="str">
            <v>776445-00E</v>
          </cell>
          <cell r="D4159" t="str">
            <v>OK</v>
          </cell>
          <cell r="E4159">
            <v>43605.375694444447</v>
          </cell>
        </row>
        <row r="4160">
          <cell r="B4160" t="str">
            <v>774100-00G/003958</v>
          </cell>
          <cell r="C4160" t="str">
            <v>774100-00G</v>
          </cell>
          <cell r="D4160" t="str">
            <v>OK</v>
          </cell>
          <cell r="E4160">
            <v>43605.637499999997</v>
          </cell>
        </row>
        <row r="4161">
          <cell r="B4161" t="str">
            <v>774100-00G/003952</v>
          </cell>
          <cell r="C4161" t="str">
            <v>774100-00G</v>
          </cell>
          <cell r="D4161" t="str">
            <v>OK</v>
          </cell>
          <cell r="E4161">
            <v>43605.45416666667</v>
          </cell>
        </row>
        <row r="4162">
          <cell r="B4162" t="str">
            <v>776445-00E/003960</v>
          </cell>
          <cell r="C4162" t="str">
            <v>776445-00E</v>
          </cell>
          <cell r="D4162" t="str">
            <v>OK</v>
          </cell>
          <cell r="E4162">
            <v>43605.74722222222</v>
          </cell>
        </row>
        <row r="4163">
          <cell r="B4163" t="str">
            <v>776445-00E/003885</v>
          </cell>
          <cell r="C4163" t="str">
            <v>776445-00E</v>
          </cell>
          <cell r="D4163" t="str">
            <v>OK</v>
          </cell>
          <cell r="E4163">
            <v>43599.070138888892</v>
          </cell>
        </row>
        <row r="4164">
          <cell r="B4164" t="str">
            <v>776445-00E/003887</v>
          </cell>
          <cell r="C4164" t="str">
            <v>776445-00E</v>
          </cell>
          <cell r="D4164" t="str">
            <v>OK</v>
          </cell>
          <cell r="E4164">
            <v>43599.111805555556</v>
          </cell>
        </row>
        <row r="4165">
          <cell r="B4165" t="str">
            <v>776445-00E/003962</v>
          </cell>
          <cell r="C4165" t="str">
            <v>776445-00E</v>
          </cell>
          <cell r="D4165" t="str">
            <v>OK</v>
          </cell>
          <cell r="E4165">
            <v>43605.969444444447</v>
          </cell>
        </row>
        <row r="4166">
          <cell r="B4166" t="str">
            <v>776445-00E/003966</v>
          </cell>
          <cell r="C4166" t="str">
            <v>776445-00E</v>
          </cell>
          <cell r="D4166" t="str">
            <v>OK</v>
          </cell>
          <cell r="E4166">
            <v>43606.011805555558</v>
          </cell>
        </row>
        <row r="4167">
          <cell r="B4167" t="str">
            <v>774100-00G/003965</v>
          </cell>
          <cell r="C4167" t="str">
            <v>774100-00G</v>
          </cell>
          <cell r="D4167" t="str">
            <v>OK</v>
          </cell>
          <cell r="E4167">
            <v>43606.034722222219</v>
          </cell>
        </row>
        <row r="4168">
          <cell r="B4168" t="str">
            <v>776445-00E/003864</v>
          </cell>
          <cell r="C4168" t="str">
            <v>776445-00E</v>
          </cell>
          <cell r="D4168" t="str">
            <v>OK</v>
          </cell>
          <cell r="E4168">
            <v>43594.724999999999</v>
          </cell>
        </row>
        <row r="4169">
          <cell r="B4169" t="str">
            <v>774100-00G/003951</v>
          </cell>
          <cell r="C4169" t="str">
            <v>774100-00G</v>
          </cell>
          <cell r="D4169" t="str">
            <v>OK</v>
          </cell>
          <cell r="E4169">
            <v>43605.119444444441</v>
          </cell>
        </row>
        <row r="4170">
          <cell r="B4170" t="str">
            <v>774100-00G/003963</v>
          </cell>
          <cell r="C4170" t="str">
            <v>774100-00G</v>
          </cell>
          <cell r="D4170" t="str">
            <v>OK</v>
          </cell>
          <cell r="E4170">
            <v>43605.794444444444</v>
          </cell>
        </row>
        <row r="4171">
          <cell r="B4171" t="str">
            <v>776445-00E/003961</v>
          </cell>
          <cell r="C4171" t="str">
            <v>776445-00E</v>
          </cell>
          <cell r="D4171" t="str">
            <v>OK</v>
          </cell>
          <cell r="E4171">
            <v>43605.818749999999</v>
          </cell>
        </row>
        <row r="4172">
          <cell r="B4172" t="str">
            <v>776445-00E/003961</v>
          </cell>
          <cell r="C4172" t="str">
            <v>776445-00E</v>
          </cell>
          <cell r="D4172" t="str">
            <v>OK</v>
          </cell>
          <cell r="E4172">
            <v>43605.818749999999</v>
          </cell>
        </row>
        <row r="4173">
          <cell r="B4173" t="str">
            <v>774100-00G/003955</v>
          </cell>
          <cell r="C4173" t="str">
            <v>774100-00G</v>
          </cell>
          <cell r="D4173" t="str">
            <v>OK</v>
          </cell>
          <cell r="E4173">
            <v>43605.354861111111</v>
          </cell>
        </row>
        <row r="4174">
          <cell r="B4174" t="str">
            <v>774100-00G/003970</v>
          </cell>
          <cell r="C4174" t="str">
            <v>774100-00G</v>
          </cell>
          <cell r="D4174" t="str">
            <v>OK</v>
          </cell>
          <cell r="E4174">
            <v>43606.133333333331</v>
          </cell>
        </row>
        <row r="4175">
          <cell r="B4175" t="str">
            <v>774100-00G/003959</v>
          </cell>
          <cell r="C4175" t="str">
            <v>774100-00G</v>
          </cell>
          <cell r="D4175" t="str">
            <v>OK</v>
          </cell>
          <cell r="E4175">
            <v>43606.130555555559</v>
          </cell>
        </row>
        <row r="4176">
          <cell r="B4176" t="str">
            <v>774100-00G/003972</v>
          </cell>
          <cell r="C4176" t="str">
            <v>774100-00G</v>
          </cell>
          <cell r="D4176" t="str">
            <v>OK</v>
          </cell>
          <cell r="E4176">
            <v>43606.345833333333</v>
          </cell>
        </row>
        <row r="4177">
          <cell r="B4177" t="str">
            <v>774100-00G/003971</v>
          </cell>
          <cell r="C4177" t="str">
            <v>774100-00G</v>
          </cell>
          <cell r="D4177" t="str">
            <v>OK</v>
          </cell>
          <cell r="E4177">
            <v>43606.319444444445</v>
          </cell>
        </row>
        <row r="4178">
          <cell r="B4178" t="str">
            <v>774100-00G/003976</v>
          </cell>
          <cell r="C4178" t="str">
            <v>774100-00G</v>
          </cell>
          <cell r="D4178" t="str">
            <v>OK</v>
          </cell>
          <cell r="E4178">
            <v>43606.543749999997</v>
          </cell>
        </row>
        <row r="4179">
          <cell r="B4179" t="str">
            <v>774100-00G/003974</v>
          </cell>
          <cell r="C4179" t="str">
            <v>774100-00G</v>
          </cell>
          <cell r="D4179" t="str">
            <v>OK</v>
          </cell>
          <cell r="E4179">
            <v>43606.430555555555</v>
          </cell>
        </row>
        <row r="4180">
          <cell r="B4180" t="str">
            <v>774100-00G/003956</v>
          </cell>
          <cell r="C4180" t="str">
            <v>774100-00G</v>
          </cell>
          <cell r="D4180" t="str">
            <v>OK</v>
          </cell>
          <cell r="E4180">
            <v>43605.70208333333</v>
          </cell>
        </row>
        <row r="4181">
          <cell r="B4181" t="str">
            <v>774100-00G/003983</v>
          </cell>
          <cell r="C4181" t="str">
            <v>774100-00G</v>
          </cell>
          <cell r="D4181" t="str">
            <v>OK</v>
          </cell>
          <cell r="E4181">
            <v>43607.03125</v>
          </cell>
        </row>
        <row r="4182">
          <cell r="B4182" t="str">
            <v>774100-00G/003964</v>
          </cell>
          <cell r="C4182" t="str">
            <v>774100-00G</v>
          </cell>
          <cell r="D4182" t="str">
            <v>OK</v>
          </cell>
          <cell r="E4182">
            <v>43606.708333333336</v>
          </cell>
        </row>
        <row r="4183">
          <cell r="B4183" t="str">
            <v>774100-00G/003981</v>
          </cell>
          <cell r="C4183" t="str">
            <v>774100-00G</v>
          </cell>
          <cell r="D4183" t="str">
            <v>OK</v>
          </cell>
          <cell r="E4183">
            <v>43606.978472222225</v>
          </cell>
        </row>
        <row r="4184">
          <cell r="B4184" t="str">
            <v>774100-00G/003981</v>
          </cell>
          <cell r="C4184" t="str">
            <v>774100-00G</v>
          </cell>
          <cell r="D4184" t="str">
            <v>OK</v>
          </cell>
          <cell r="E4184">
            <v>43606.978472222225</v>
          </cell>
        </row>
        <row r="4185">
          <cell r="B4185" t="str">
            <v>774100-00G/003975</v>
          </cell>
          <cell r="C4185" t="str">
            <v>774100-00G</v>
          </cell>
          <cell r="D4185" t="str">
            <v>OK</v>
          </cell>
          <cell r="E4185">
            <v>43606.511805555558</v>
          </cell>
        </row>
        <row r="4186">
          <cell r="B4186" t="str">
            <v>774100-00G/003975</v>
          </cell>
          <cell r="C4186" t="str">
            <v>774100-00G</v>
          </cell>
          <cell r="D4186" t="str">
            <v>OK</v>
          </cell>
          <cell r="E4186">
            <v>43606.511805555558</v>
          </cell>
        </row>
        <row r="4187">
          <cell r="B4187" t="str">
            <v>774100-00G/003957</v>
          </cell>
          <cell r="C4187" t="str">
            <v>774100-00G</v>
          </cell>
          <cell r="D4187" t="str">
            <v>OK</v>
          </cell>
          <cell r="E4187">
            <v>43605.521527777775</v>
          </cell>
        </row>
        <row r="4188">
          <cell r="B4188" t="str">
            <v>774100-00G/003994</v>
          </cell>
          <cell r="C4188" t="str">
            <v>774100-00G</v>
          </cell>
          <cell r="D4188" t="str">
            <v>OK</v>
          </cell>
          <cell r="E4188">
            <v>43607.675694444442</v>
          </cell>
        </row>
        <row r="4189">
          <cell r="B4189" t="str">
            <v>774100-00G/003993</v>
          </cell>
          <cell r="C4189" t="str">
            <v>774100-00G</v>
          </cell>
          <cell r="D4189" t="str">
            <v>OK</v>
          </cell>
          <cell r="E4189">
            <v>43607.539583333331</v>
          </cell>
        </row>
        <row r="4190">
          <cell r="B4190" t="str">
            <v>776445-00E/004002</v>
          </cell>
          <cell r="C4190" t="str">
            <v>776445-00E</v>
          </cell>
          <cell r="D4190" t="str">
            <v>OK</v>
          </cell>
          <cell r="E4190">
            <v>43608.029166666667</v>
          </cell>
        </row>
        <row r="4191">
          <cell r="B4191" t="str">
            <v>776445-00E/003997</v>
          </cell>
          <cell r="C4191" t="str">
            <v>776445-00E</v>
          </cell>
          <cell r="D4191" t="str">
            <v>OK</v>
          </cell>
          <cell r="E4191">
            <v>43607.829861111109</v>
          </cell>
        </row>
        <row r="4192">
          <cell r="B4192" t="str">
            <v>776445-00E/003996</v>
          </cell>
          <cell r="C4192" t="str">
            <v>776445-00E</v>
          </cell>
          <cell r="D4192" t="str">
            <v>OK</v>
          </cell>
          <cell r="E4192">
            <v>43607.754861111112</v>
          </cell>
        </row>
        <row r="4193">
          <cell r="B4193" t="str">
            <v>776445-00E/004001</v>
          </cell>
          <cell r="C4193" t="str">
            <v>776445-00E</v>
          </cell>
          <cell r="D4193" t="str">
            <v>OK</v>
          </cell>
          <cell r="E4193">
            <v>43607.967361111114</v>
          </cell>
        </row>
        <row r="4194">
          <cell r="B4194" t="str">
            <v>776445-00E/003995</v>
          </cell>
          <cell r="C4194" t="str">
            <v>776445-00E</v>
          </cell>
          <cell r="D4194" t="str">
            <v>OK</v>
          </cell>
          <cell r="E4194">
            <v>43607.681250000001</v>
          </cell>
        </row>
        <row r="4195">
          <cell r="B4195" t="str">
            <v>774100-00G/003989</v>
          </cell>
          <cell r="C4195" t="str">
            <v>774100-00G</v>
          </cell>
          <cell r="D4195" t="str">
            <v>OK</v>
          </cell>
          <cell r="E4195">
            <v>43607.772916666669</v>
          </cell>
        </row>
        <row r="4196">
          <cell r="B4196" t="str">
            <v>774100-00G/003992</v>
          </cell>
          <cell r="C4196" t="str">
            <v>774100-00G</v>
          </cell>
          <cell r="D4196" t="str">
            <v>OK</v>
          </cell>
          <cell r="E4196">
            <v>43607.448611111111</v>
          </cell>
        </row>
        <row r="4197">
          <cell r="B4197" t="str">
            <v>774100-00G/003987</v>
          </cell>
          <cell r="C4197" t="str">
            <v>774100-00G</v>
          </cell>
          <cell r="D4197" t="str">
            <v>OK</v>
          </cell>
          <cell r="E4197">
            <v>43607.327777777777</v>
          </cell>
        </row>
        <row r="4198">
          <cell r="B4198" t="str">
            <v>774100-00G/004004</v>
          </cell>
          <cell r="C4198" t="str">
            <v>774100-00G</v>
          </cell>
          <cell r="D4198" t="str">
            <v>OK</v>
          </cell>
          <cell r="E4198">
            <v>43608.434027777781</v>
          </cell>
        </row>
        <row r="4199">
          <cell r="B4199" t="str">
            <v>774100-00G/004006</v>
          </cell>
          <cell r="C4199" t="str">
            <v>774100-00G</v>
          </cell>
          <cell r="D4199" t="str">
            <v>OK</v>
          </cell>
          <cell r="E4199">
            <v>43608.40347222222</v>
          </cell>
        </row>
        <row r="4200">
          <cell r="B4200" t="str">
            <v>774100-00G/004000</v>
          </cell>
          <cell r="C4200" t="str">
            <v>774100-00G</v>
          </cell>
          <cell r="D4200" t="str">
            <v>OK</v>
          </cell>
          <cell r="E4200">
            <v>43608.082638888889</v>
          </cell>
        </row>
        <row r="4201">
          <cell r="B4201" t="str">
            <v>774100-00G/003999</v>
          </cell>
          <cell r="C4201" t="str">
            <v>774100-00G</v>
          </cell>
          <cell r="D4201" t="str">
            <v>OK</v>
          </cell>
          <cell r="E4201">
            <v>43608.156944444447</v>
          </cell>
        </row>
        <row r="4202">
          <cell r="B4202" t="str">
            <v>774100-00G/004008</v>
          </cell>
          <cell r="C4202" t="str">
            <v>774100-00G</v>
          </cell>
          <cell r="D4202" t="str">
            <v>OK</v>
          </cell>
          <cell r="E4202">
            <v>43608.532638888886</v>
          </cell>
        </row>
        <row r="4203">
          <cell r="B4203" t="str">
            <v>776445-00E/004003</v>
          </cell>
          <cell r="C4203" t="str">
            <v>776445-00E</v>
          </cell>
          <cell r="D4203" t="str">
            <v>OK</v>
          </cell>
          <cell r="E4203">
            <v>43608.341666666667</v>
          </cell>
        </row>
        <row r="4204">
          <cell r="B4204" t="str">
            <v>776445-00E/004007</v>
          </cell>
          <cell r="C4204" t="str">
            <v>776445-00E</v>
          </cell>
          <cell r="D4204" t="str">
            <v>OK</v>
          </cell>
          <cell r="E4204">
            <v>43608.493750000001</v>
          </cell>
        </row>
        <row r="4205">
          <cell r="B4205" t="str">
            <v>776445-00E/003765</v>
          </cell>
          <cell r="C4205" t="str">
            <v>776445-00E</v>
          </cell>
          <cell r="D4205" t="str">
            <v>OK</v>
          </cell>
          <cell r="E4205">
            <v>43586.11041666667</v>
          </cell>
        </row>
        <row r="4206">
          <cell r="B4206" t="str">
            <v>776445-00E/003765</v>
          </cell>
          <cell r="C4206" t="str">
            <v>776445-00E</v>
          </cell>
          <cell r="D4206" t="str">
            <v>OK</v>
          </cell>
          <cell r="E4206">
            <v>43586.11041666667</v>
          </cell>
        </row>
        <row r="4207">
          <cell r="B4207" t="str">
            <v>776445-00E/003973</v>
          </cell>
          <cell r="C4207" t="str">
            <v>776445-00E</v>
          </cell>
          <cell r="D4207" t="str">
            <v>OK</v>
          </cell>
          <cell r="E4207">
            <v>43606.380555555559</v>
          </cell>
        </row>
        <row r="4208">
          <cell r="B4208" t="str">
            <v>776445-00E/004017</v>
          </cell>
          <cell r="C4208" t="str">
            <v>776445-00E</v>
          </cell>
          <cell r="D4208" t="str">
            <v>OK</v>
          </cell>
          <cell r="E4208">
            <v>43609.068749999999</v>
          </cell>
        </row>
        <row r="4209">
          <cell r="B4209" t="str">
            <v>776445-00E/004015</v>
          </cell>
          <cell r="C4209" t="str">
            <v>776445-00E</v>
          </cell>
          <cell r="D4209" t="str">
            <v>OK</v>
          </cell>
          <cell r="E4209">
            <v>43608.969444444447</v>
          </cell>
        </row>
        <row r="4210">
          <cell r="B4210" t="str">
            <v>776445-00E/004012</v>
          </cell>
          <cell r="C4210" t="str">
            <v>776445-00E</v>
          </cell>
          <cell r="D4210" t="str">
            <v>OK</v>
          </cell>
          <cell r="E4210">
            <v>43608.962500000001</v>
          </cell>
        </row>
        <row r="4211">
          <cell r="B4211" t="str">
            <v>776445-00E/004016</v>
          </cell>
          <cell r="C4211" t="str">
            <v>776445-00E</v>
          </cell>
          <cell r="D4211" t="str">
            <v>OK</v>
          </cell>
          <cell r="E4211">
            <v>43609.039583333331</v>
          </cell>
        </row>
        <row r="4212">
          <cell r="B4212" t="str">
            <v>776445-00E/004014</v>
          </cell>
          <cell r="C4212" t="str">
            <v>776445-00E</v>
          </cell>
          <cell r="D4212" t="str">
            <v>OK</v>
          </cell>
          <cell r="E4212">
            <v>43609.027777777781</v>
          </cell>
        </row>
        <row r="4213">
          <cell r="B4213" t="str">
            <v>776445-00E/004005</v>
          </cell>
          <cell r="C4213" t="str">
            <v>776445-00E</v>
          </cell>
          <cell r="D4213" t="str">
            <v>OK</v>
          </cell>
          <cell r="E4213">
            <v>43608.34097222222</v>
          </cell>
        </row>
        <row r="4214">
          <cell r="B4214" t="str">
            <v>776445-00E/004022</v>
          </cell>
          <cell r="C4214" t="str">
            <v>776445-00E</v>
          </cell>
          <cell r="D4214" t="str">
            <v>OK</v>
          </cell>
          <cell r="E4214">
            <v>43609.393750000003</v>
          </cell>
        </row>
        <row r="4215">
          <cell r="B4215" t="str">
            <v>776445-00E/004019</v>
          </cell>
          <cell r="C4215" t="str">
            <v>776445-00E</v>
          </cell>
          <cell r="D4215" t="str">
            <v>OK</v>
          </cell>
          <cell r="E4215">
            <v>43609.377083333333</v>
          </cell>
        </row>
        <row r="4216">
          <cell r="B4216" t="str">
            <v>776445-00E/004018</v>
          </cell>
          <cell r="C4216" t="str">
            <v>776445-00E</v>
          </cell>
          <cell r="D4216" t="str">
            <v>OK</v>
          </cell>
          <cell r="E4216">
            <v>43609.081250000003</v>
          </cell>
        </row>
        <row r="4217">
          <cell r="B4217" t="str">
            <v>776445-00E/004018</v>
          </cell>
          <cell r="C4217" t="str">
            <v>776445-00E</v>
          </cell>
          <cell r="D4217" t="str">
            <v>OK</v>
          </cell>
          <cell r="E4217">
            <v>43609.081250000003</v>
          </cell>
        </row>
        <row r="4218">
          <cell r="B4218" t="str">
            <v>776445-00E/004010</v>
          </cell>
          <cell r="C4218" t="str">
            <v>776445-00E</v>
          </cell>
          <cell r="D4218" t="str">
            <v>OK</v>
          </cell>
          <cell r="E4218">
            <v>43608.701388888891</v>
          </cell>
        </row>
        <row r="4219">
          <cell r="B4219" t="str">
            <v>776445-00E/004023</v>
          </cell>
          <cell r="C4219" t="str">
            <v>776445-00E</v>
          </cell>
          <cell r="D4219" t="str">
            <v>OK</v>
          </cell>
          <cell r="E4219">
            <v>43609.454861111109</v>
          </cell>
        </row>
        <row r="4220">
          <cell r="B4220" t="str">
            <v>776445-00E/004021</v>
          </cell>
          <cell r="C4220" t="str">
            <v>776445-00E</v>
          </cell>
          <cell r="D4220" t="str">
            <v>OK</v>
          </cell>
          <cell r="E4220">
            <v>43609.320138888892</v>
          </cell>
        </row>
        <row r="4221">
          <cell r="B4221" t="str">
            <v>776445-00E/004025</v>
          </cell>
          <cell r="C4221" t="str">
            <v>776445-00E</v>
          </cell>
          <cell r="D4221" t="str">
            <v>OK</v>
          </cell>
          <cell r="E4221">
            <v>43609.5</v>
          </cell>
        </row>
        <row r="4222">
          <cell r="B4222" t="str">
            <v>774100-00G/003982</v>
          </cell>
          <cell r="C4222" t="str">
            <v>774100-00G</v>
          </cell>
          <cell r="D4222" t="str">
            <v>OK</v>
          </cell>
          <cell r="E4222">
            <v>43607.029166666667</v>
          </cell>
        </row>
        <row r="4223">
          <cell r="B4223" t="str">
            <v>776445-00E/004030</v>
          </cell>
          <cell r="C4223" t="str">
            <v>776445-00E</v>
          </cell>
          <cell r="D4223" t="str">
            <v>OK</v>
          </cell>
          <cell r="E4223">
            <v>43612.15347222222</v>
          </cell>
        </row>
        <row r="4224">
          <cell r="B4224" t="str">
            <v>776445-00E/004031</v>
          </cell>
          <cell r="C4224" t="str">
            <v>776445-00E</v>
          </cell>
          <cell r="D4224" t="str">
            <v>OK</v>
          </cell>
          <cell r="E4224">
            <v>43612.059027777781</v>
          </cell>
        </row>
        <row r="4225">
          <cell r="B4225" t="str">
            <v>774100-00G/003986</v>
          </cell>
          <cell r="C4225" t="str">
            <v>774100-00G</v>
          </cell>
          <cell r="D4225" t="str">
            <v>OK</v>
          </cell>
          <cell r="E4225">
            <v>43607.615972222222</v>
          </cell>
        </row>
        <row r="4226">
          <cell r="B4226" t="str">
            <v>776445-00E/004039</v>
          </cell>
          <cell r="C4226" t="str">
            <v>776445-00E</v>
          </cell>
          <cell r="D4226" t="str">
            <v>OK</v>
          </cell>
          <cell r="E4226">
            <v>43612.390277777777</v>
          </cell>
        </row>
        <row r="4227">
          <cell r="B4227" t="str">
            <v>776445-00E/004038</v>
          </cell>
          <cell r="C4227" t="str">
            <v>776445-00E</v>
          </cell>
          <cell r="D4227" t="str">
            <v>OK</v>
          </cell>
          <cell r="E4227">
            <v>43612.299305555556</v>
          </cell>
        </row>
        <row r="4228">
          <cell r="B4228" t="str">
            <v>776445-00E/003985</v>
          </cell>
          <cell r="C4228" t="str">
            <v>776445-00E</v>
          </cell>
          <cell r="D4228" t="str">
            <v>OK</v>
          </cell>
          <cell r="E4228">
            <v>43607.115277777775</v>
          </cell>
        </row>
        <row r="4229">
          <cell r="B4229" t="str">
            <v>776445-00E/003978</v>
          </cell>
          <cell r="C4229" t="str">
            <v>776445-00E</v>
          </cell>
          <cell r="D4229" t="str">
            <v>OK</v>
          </cell>
          <cell r="E4229">
            <v>43606.647222222222</v>
          </cell>
        </row>
        <row r="4230">
          <cell r="B4230" t="str">
            <v>776445-00E/003978</v>
          </cell>
          <cell r="C4230" t="str">
            <v>776445-00E</v>
          </cell>
          <cell r="D4230" t="str">
            <v>OK</v>
          </cell>
          <cell r="E4230">
            <v>43606.647222222222</v>
          </cell>
        </row>
        <row r="4231">
          <cell r="B4231" t="str">
            <v>776445-00E/003969</v>
          </cell>
          <cell r="C4231" t="str">
            <v>776445-00E</v>
          </cell>
          <cell r="D4231" t="str">
            <v>OK</v>
          </cell>
          <cell r="E4231">
            <v>43606.188888888886</v>
          </cell>
        </row>
        <row r="4232">
          <cell r="B4232" t="str">
            <v>776445-00E/003980</v>
          </cell>
          <cell r="C4232" t="str">
            <v>776445-00E</v>
          </cell>
          <cell r="D4232" t="str">
            <v>OK</v>
          </cell>
          <cell r="E4232">
            <v>43606.763194444444</v>
          </cell>
        </row>
        <row r="4233">
          <cell r="B4233" t="str">
            <v>774100-00G/003922</v>
          </cell>
          <cell r="C4233" t="str">
            <v>774100-00G</v>
          </cell>
          <cell r="D4233" t="str">
            <v>OK</v>
          </cell>
          <cell r="E4233">
            <v>43601.310416666667</v>
          </cell>
        </row>
        <row r="4234">
          <cell r="B4234" t="str">
            <v>774100-00G/003903</v>
          </cell>
          <cell r="C4234" t="str">
            <v>774100-00G</v>
          </cell>
          <cell r="D4234" t="str">
            <v>OK</v>
          </cell>
          <cell r="E4234">
            <v>43600.218055555553</v>
          </cell>
        </row>
        <row r="4235">
          <cell r="B4235" t="str">
            <v>776445-00E/004042</v>
          </cell>
          <cell r="C4235" t="str">
            <v>776445-00E</v>
          </cell>
          <cell r="D4235" t="str">
            <v>OK</v>
          </cell>
          <cell r="E4235">
            <v>43612.634027777778</v>
          </cell>
        </row>
        <row r="4236">
          <cell r="B4236" t="str">
            <v>774100-00G/004036</v>
          </cell>
          <cell r="C4236" t="str">
            <v>774100-00G</v>
          </cell>
          <cell r="D4236" t="str">
            <v>OK</v>
          </cell>
          <cell r="E4236">
            <v>43612.322916666664</v>
          </cell>
        </row>
        <row r="4237">
          <cell r="B4237" t="str">
            <v>774100-00G/004046</v>
          </cell>
          <cell r="C4237" t="str">
            <v>774100-00G</v>
          </cell>
          <cell r="D4237" t="str">
            <v>OK</v>
          </cell>
          <cell r="E4237">
            <v>43612.959027777775</v>
          </cell>
        </row>
        <row r="4238">
          <cell r="B4238" t="str">
            <v>774100-00G/004045</v>
          </cell>
          <cell r="C4238" t="str">
            <v>774100-00G</v>
          </cell>
          <cell r="D4238" t="str">
            <v>OK</v>
          </cell>
          <cell r="E4238">
            <v>43613.025000000001</v>
          </cell>
        </row>
        <row r="4239">
          <cell r="B4239" t="str">
            <v>776445-00E/004043</v>
          </cell>
          <cell r="C4239" t="str">
            <v>776445-00E</v>
          </cell>
          <cell r="D4239" t="str">
            <v>OK</v>
          </cell>
          <cell r="E4239">
            <v>43613.081250000003</v>
          </cell>
        </row>
        <row r="4240">
          <cell r="B4240" t="str">
            <v>776445-00E/003968</v>
          </cell>
          <cell r="C4240" t="str">
            <v>776445-00E</v>
          </cell>
          <cell r="D4240" t="str">
            <v>OK</v>
          </cell>
          <cell r="E4240">
            <v>43606.061805555553</v>
          </cell>
        </row>
        <row r="4241">
          <cell r="B4241" t="str">
            <v>776445-00E/003967</v>
          </cell>
          <cell r="C4241" t="str">
            <v>776445-00E</v>
          </cell>
          <cell r="D4241" t="str">
            <v>OK</v>
          </cell>
          <cell r="E4241">
            <v>43606.961805555555</v>
          </cell>
        </row>
        <row r="4242">
          <cell r="B4242" t="str">
            <v>776445-00E/003977</v>
          </cell>
          <cell r="C4242" t="str">
            <v>776445-00E</v>
          </cell>
          <cell r="D4242" t="str">
            <v>OK</v>
          </cell>
          <cell r="E4242">
            <v>43606.667361111111</v>
          </cell>
        </row>
        <row r="4243">
          <cell r="B4243" t="str">
            <v>776445-00E/003979</v>
          </cell>
          <cell r="C4243" t="str">
            <v>776445-00E</v>
          </cell>
          <cell r="D4243" t="str">
            <v>OK</v>
          </cell>
          <cell r="E4243">
            <v>43606.715277777781</v>
          </cell>
        </row>
        <row r="4244">
          <cell r="B4244" t="str">
            <v>776445-00E/003984</v>
          </cell>
          <cell r="C4244" t="str">
            <v>776445-00E</v>
          </cell>
          <cell r="D4244" t="str">
            <v>OK</v>
          </cell>
          <cell r="E4244">
            <v>43607.114583333336</v>
          </cell>
        </row>
        <row r="4245">
          <cell r="B4245" t="str">
            <v>774100-00G/004041</v>
          </cell>
          <cell r="C4245" t="str">
            <v>774100-00G</v>
          </cell>
          <cell r="D4245" t="str">
            <v>OK</v>
          </cell>
          <cell r="E4245">
            <v>43612.699305555558</v>
          </cell>
        </row>
        <row r="4246">
          <cell r="B4246" t="str">
            <v>774100-00G/004041</v>
          </cell>
          <cell r="C4246" t="str">
            <v>774100-00G</v>
          </cell>
          <cell r="D4246" t="str">
            <v>OK</v>
          </cell>
          <cell r="E4246">
            <v>43612.699305555558</v>
          </cell>
        </row>
        <row r="4247">
          <cell r="B4247" t="str">
            <v>774100-00G/004041</v>
          </cell>
          <cell r="C4247" t="str">
            <v>774100-00G</v>
          </cell>
          <cell r="D4247" t="str">
            <v>OK</v>
          </cell>
          <cell r="E4247">
            <v>43612.699305555558</v>
          </cell>
        </row>
        <row r="4248">
          <cell r="B4248" t="str">
            <v>776445-00E/004044</v>
          </cell>
          <cell r="C4248" t="str">
            <v>776445-00E</v>
          </cell>
          <cell r="D4248" t="str">
            <v>OK</v>
          </cell>
          <cell r="E4248">
            <v>43612.755555555559</v>
          </cell>
        </row>
        <row r="4249">
          <cell r="B4249" t="str">
            <v>776445-00E/004047</v>
          </cell>
          <cell r="C4249" t="str">
            <v>776445-00E</v>
          </cell>
          <cell r="D4249" t="str">
            <v>OK</v>
          </cell>
          <cell r="E4249">
            <v>43613.342361111114</v>
          </cell>
        </row>
        <row r="4250">
          <cell r="B4250" t="str">
            <v>776445-00E/004050</v>
          </cell>
          <cell r="C4250" t="str">
            <v>776445-00E</v>
          </cell>
          <cell r="D4250" t="str">
            <v>OK</v>
          </cell>
          <cell r="E4250">
            <v>43613.411111111112</v>
          </cell>
        </row>
        <row r="4251">
          <cell r="B4251" t="str">
            <v>776445-00E/004053</v>
          </cell>
          <cell r="C4251" t="str">
            <v>776445-00E</v>
          </cell>
          <cell r="D4251" t="str">
            <v>OK</v>
          </cell>
          <cell r="E4251">
            <v>43613.661111111112</v>
          </cell>
        </row>
        <row r="4252">
          <cell r="B4252" t="str">
            <v>776445-00E/003712</v>
          </cell>
          <cell r="C4252" t="str">
            <v>776445-00E</v>
          </cell>
          <cell r="D4252" t="str">
            <v>OK</v>
          </cell>
          <cell r="E4252">
            <v>43581.402083333334</v>
          </cell>
        </row>
        <row r="4253">
          <cell r="B4253" t="str">
            <v>774100-00G/004049</v>
          </cell>
          <cell r="C4253" t="str">
            <v>774100-00G</v>
          </cell>
          <cell r="D4253" t="str">
            <v>OK</v>
          </cell>
          <cell r="E4253">
            <v>43613.32916666667</v>
          </cell>
        </row>
        <row r="4254">
          <cell r="B4254" t="str">
            <v>774100-00G/004048</v>
          </cell>
          <cell r="C4254" t="str">
            <v>774100-00G</v>
          </cell>
          <cell r="D4254" t="str">
            <v>OK</v>
          </cell>
          <cell r="E4254">
            <v>43613.445138888892</v>
          </cell>
        </row>
        <row r="4255">
          <cell r="B4255" t="str">
            <v>776445-00E/004054</v>
          </cell>
          <cell r="C4255" t="str">
            <v>776445-00E</v>
          </cell>
          <cell r="D4255" t="str">
            <v>OK</v>
          </cell>
          <cell r="E4255">
            <v>43614.036111111112</v>
          </cell>
        </row>
        <row r="4256">
          <cell r="B4256" t="str">
            <v>776445-00E/004057</v>
          </cell>
          <cell r="C4256" t="str">
            <v>776445-00E</v>
          </cell>
          <cell r="D4256" t="str">
            <v>OK</v>
          </cell>
          <cell r="E4256">
            <v>43614.025694444441</v>
          </cell>
        </row>
        <row r="4257">
          <cell r="B4257" t="str">
            <v>776445-00E/004055</v>
          </cell>
          <cell r="C4257" t="str">
            <v>776445-00E</v>
          </cell>
          <cell r="D4257" t="str">
            <v>OK</v>
          </cell>
          <cell r="E4257">
            <v>43613.954861111109</v>
          </cell>
        </row>
        <row r="4258">
          <cell r="B4258" t="str">
            <v>776445-00E/003991</v>
          </cell>
          <cell r="C4258" t="str">
            <v>776445-00E</v>
          </cell>
          <cell r="D4258" t="str">
            <v>OK</v>
          </cell>
          <cell r="E4258">
            <v>43607.427777777775</v>
          </cell>
        </row>
        <row r="4259">
          <cell r="B4259" t="str">
            <v>776445-00E/004011</v>
          </cell>
          <cell r="C4259" t="str">
            <v>776445-00E</v>
          </cell>
          <cell r="D4259" t="str">
            <v>OK</v>
          </cell>
          <cell r="E4259">
            <v>43608.701388888891</v>
          </cell>
        </row>
        <row r="4260">
          <cell r="B4260" t="str">
            <v>776445-00E/004055</v>
          </cell>
          <cell r="C4260" t="str">
            <v>776445-00E</v>
          </cell>
          <cell r="D4260" t="str">
            <v>OK</v>
          </cell>
          <cell r="E4260">
            <v>43613.954861111109</v>
          </cell>
        </row>
        <row r="4261">
          <cell r="B4261" t="str">
            <v>776445-00E/004057</v>
          </cell>
          <cell r="C4261" t="str">
            <v>776445-00E</v>
          </cell>
          <cell r="D4261" t="str">
            <v>OK</v>
          </cell>
          <cell r="E4261">
            <v>43614.025694444441</v>
          </cell>
        </row>
        <row r="4262">
          <cell r="B4262" t="str">
            <v>774100-00G/004051</v>
          </cell>
          <cell r="C4262" t="str">
            <v>774100-00G</v>
          </cell>
          <cell r="D4262" t="str">
            <v>OK</v>
          </cell>
          <cell r="E4262">
            <v>43613.740277777775</v>
          </cell>
        </row>
        <row r="4263">
          <cell r="B4263" t="str">
            <v>776445-00E/003771</v>
          </cell>
          <cell r="C4263" t="str">
            <v>776445-00E</v>
          </cell>
          <cell r="D4263" t="str">
            <v>OK</v>
          </cell>
          <cell r="E4263">
            <v>43608.833333333336</v>
          </cell>
        </row>
        <row r="4264">
          <cell r="B4264" t="str">
            <v>776445-00E/004013</v>
          </cell>
          <cell r="C4264" t="str">
            <v>776445-00E</v>
          </cell>
          <cell r="D4264" t="str">
            <v>OK</v>
          </cell>
          <cell r="E4264">
            <v>43608.763888888891</v>
          </cell>
        </row>
        <row r="4265">
          <cell r="B4265" t="str">
            <v>774100-00G/004009</v>
          </cell>
          <cell r="C4265" t="str">
            <v>774100-00G</v>
          </cell>
          <cell r="D4265" t="str">
            <v>OK</v>
          </cell>
          <cell r="E4265">
            <v>43608.662499999999</v>
          </cell>
        </row>
        <row r="4266">
          <cell r="B4266" t="str">
            <v>774100-00G/004033</v>
          </cell>
          <cell r="C4266" t="str">
            <v>774100-00G</v>
          </cell>
          <cell r="D4266" t="str">
            <v>OK</v>
          </cell>
          <cell r="E4266">
            <v>43609.788888888892</v>
          </cell>
        </row>
        <row r="4267">
          <cell r="B4267" t="str">
            <v>774100-00G/004040</v>
          </cell>
          <cell r="C4267" t="str">
            <v>774100-00G</v>
          </cell>
          <cell r="D4267" t="str">
            <v>OK</v>
          </cell>
          <cell r="E4267">
            <v>43612.836111111108</v>
          </cell>
        </row>
        <row r="4268">
          <cell r="B4268" t="str">
            <v>774100-00G/003998</v>
          </cell>
          <cell r="C4268" t="str">
            <v>774100-00G</v>
          </cell>
          <cell r="D4268" t="str">
            <v>OK</v>
          </cell>
          <cell r="E4268">
            <v>43607.836111111108</v>
          </cell>
        </row>
        <row r="4269">
          <cell r="B4269" t="str">
            <v>776445-00E/004058</v>
          </cell>
          <cell r="C4269" t="str">
            <v>776445-00E</v>
          </cell>
          <cell r="D4269" t="str">
            <v>OK</v>
          </cell>
          <cell r="E4269">
            <v>43614.294444444444</v>
          </cell>
        </row>
        <row r="4270">
          <cell r="B4270" t="str">
            <v>774100-00G/004060</v>
          </cell>
          <cell r="C4270" t="str">
            <v>774100-00G</v>
          </cell>
          <cell r="D4270" t="str">
            <v>OK</v>
          </cell>
          <cell r="E4270">
            <v>43614.320138888892</v>
          </cell>
        </row>
        <row r="4271">
          <cell r="B4271" t="str">
            <v>776445-00E/003990</v>
          </cell>
          <cell r="C4271" t="str">
            <v>776445-00E</v>
          </cell>
          <cell r="D4271" t="str">
            <v>OK</v>
          </cell>
          <cell r="E4271">
            <v>43607.447222222225</v>
          </cell>
        </row>
        <row r="4272">
          <cell r="B4272" t="str">
            <v>774100-00G/004059</v>
          </cell>
          <cell r="C4272" t="str">
            <v>774100-00G</v>
          </cell>
          <cell r="D4272" t="str">
            <v>OK</v>
          </cell>
          <cell r="E4272">
            <v>43614.399305555555</v>
          </cell>
        </row>
        <row r="4273">
          <cell r="B4273" t="str">
            <v>774100-00G/004052</v>
          </cell>
          <cell r="C4273" t="str">
            <v>774100-00G</v>
          </cell>
          <cell r="D4273" t="str">
            <v>OK</v>
          </cell>
          <cell r="E4273">
            <v>43614.709722222222</v>
          </cell>
        </row>
        <row r="4274">
          <cell r="B4274" t="str">
            <v>774100-00G/004032</v>
          </cell>
          <cell r="C4274" t="str">
            <v>774100-00G</v>
          </cell>
          <cell r="D4274" t="str">
            <v>OK</v>
          </cell>
          <cell r="E4274">
            <v>43609.759027777778</v>
          </cell>
        </row>
        <row r="4275">
          <cell r="B4275" t="str">
            <v>774100-00G/004037</v>
          </cell>
          <cell r="C4275" t="str">
            <v>774100-00G</v>
          </cell>
          <cell r="D4275" t="str">
            <v>OK</v>
          </cell>
          <cell r="E4275">
            <v>43612.518055555556</v>
          </cell>
        </row>
        <row r="4276">
          <cell r="B4276" t="str">
            <v>774100-00G/004063</v>
          </cell>
          <cell r="C4276" t="str">
            <v>774100-00G</v>
          </cell>
          <cell r="D4276" t="str">
            <v>OK</v>
          </cell>
          <cell r="E4276">
            <v>43614.768750000003</v>
          </cell>
        </row>
        <row r="4277">
          <cell r="B4277" t="str">
            <v>776445-00E/004068</v>
          </cell>
          <cell r="C4277" t="str">
            <v>776445-00E</v>
          </cell>
          <cell r="D4277" t="str">
            <v>OK</v>
          </cell>
          <cell r="E4277">
            <v>43615.09375</v>
          </cell>
        </row>
        <row r="4278">
          <cell r="B4278" t="str">
            <v>774100-00G/004061</v>
          </cell>
          <cell r="C4278" t="str">
            <v>774100-00G</v>
          </cell>
          <cell r="D4278" t="str">
            <v>OK</v>
          </cell>
          <cell r="E4278">
            <v>43614.972222222219</v>
          </cell>
        </row>
        <row r="4279">
          <cell r="B4279" t="str">
            <v>776445-00E/004069</v>
          </cell>
          <cell r="C4279" t="str">
            <v>776445-00E</v>
          </cell>
          <cell r="D4279" t="str">
            <v>OK</v>
          </cell>
          <cell r="E4279">
            <v>43615.343055555553</v>
          </cell>
        </row>
        <row r="4280">
          <cell r="B4280" t="str">
            <v>776445-00E/004065</v>
          </cell>
          <cell r="C4280" t="str">
            <v>776445-00E</v>
          </cell>
          <cell r="D4280" t="str">
            <v>OK</v>
          </cell>
          <cell r="E4280">
            <v>43615.038194444445</v>
          </cell>
        </row>
        <row r="4281">
          <cell r="B4281" t="str">
            <v>776445-00E/004064</v>
          </cell>
          <cell r="C4281" t="str">
            <v>776445-00E</v>
          </cell>
          <cell r="D4281" t="str">
            <v>OK</v>
          </cell>
          <cell r="E4281">
            <v>43614.97152777778</v>
          </cell>
        </row>
        <row r="4282">
          <cell r="B4282" t="str">
            <v>776445-00E/003988</v>
          </cell>
          <cell r="C4282" t="str">
            <v>776445-00E</v>
          </cell>
          <cell r="D4282" t="str">
            <v>OK</v>
          </cell>
          <cell r="E4282">
            <v>43607.313888888886</v>
          </cell>
        </row>
        <row r="4283">
          <cell r="B4283" t="str">
            <v>776445-00E/004072</v>
          </cell>
          <cell r="C4283" t="str">
            <v>776445-00E</v>
          </cell>
          <cell r="D4283" t="str">
            <v>OK</v>
          </cell>
          <cell r="E4283">
            <v>43615.672222222223</v>
          </cell>
        </row>
        <row r="4284">
          <cell r="B4284" t="str">
            <v>776445-00E/004062</v>
          </cell>
          <cell r="C4284" t="str">
            <v>776445-00E</v>
          </cell>
          <cell r="D4284" t="str">
            <v>OK</v>
          </cell>
          <cell r="E4284">
            <v>43615.397916666669</v>
          </cell>
        </row>
        <row r="4285">
          <cell r="B4285" t="str">
            <v>776445-00E/004067</v>
          </cell>
          <cell r="C4285" t="str">
            <v>776445-00E</v>
          </cell>
          <cell r="D4285" t="str">
            <v>OK</v>
          </cell>
          <cell r="E4285">
            <v>43615.334027777775</v>
          </cell>
        </row>
        <row r="4286">
          <cell r="B4286" t="str">
            <v>776445-00E/004070</v>
          </cell>
          <cell r="C4286" t="str">
            <v>776445-00E</v>
          </cell>
          <cell r="D4286" t="str">
            <v>OK</v>
          </cell>
          <cell r="E4286">
            <v>43615.709027777775</v>
          </cell>
        </row>
        <row r="4287">
          <cell r="B4287" t="str">
            <v>774100-00G/004056</v>
          </cell>
          <cell r="C4287" t="str">
            <v>774100-00G</v>
          </cell>
          <cell r="D4287" t="str">
            <v>OK</v>
          </cell>
          <cell r="E4287">
            <v>43613.957638888889</v>
          </cell>
        </row>
        <row r="4288">
          <cell r="B4288" t="str">
            <v>774100-00G/004066</v>
          </cell>
          <cell r="C4288" t="str">
            <v>774100-00G</v>
          </cell>
          <cell r="D4288" t="str">
            <v>OK</v>
          </cell>
          <cell r="E4288">
            <v>43615.058333333334</v>
          </cell>
        </row>
        <row r="4289">
          <cell r="B4289" t="str">
            <v>776445-00E/004078</v>
          </cell>
          <cell r="C4289" t="str">
            <v>776445-00E</v>
          </cell>
          <cell r="D4289" t="str">
            <v>OK</v>
          </cell>
          <cell r="E4289">
            <v>43615.960416666669</v>
          </cell>
        </row>
        <row r="4290">
          <cell r="B4290" t="str">
            <v>776445-00E/004073</v>
          </cell>
          <cell r="C4290" t="str">
            <v>776445-00E</v>
          </cell>
          <cell r="D4290" t="str">
            <v>OK</v>
          </cell>
          <cell r="E4290">
            <v>43615.762499999997</v>
          </cell>
        </row>
        <row r="4291">
          <cell r="B4291" t="str">
            <v>774100-00G/004077</v>
          </cell>
          <cell r="C4291" t="str">
            <v>774100-00G</v>
          </cell>
          <cell r="D4291" t="str">
            <v>OK</v>
          </cell>
          <cell r="E4291">
            <v>43615.837500000001</v>
          </cell>
        </row>
        <row r="4292">
          <cell r="B4292" t="str">
            <v>776445-00E/004074</v>
          </cell>
          <cell r="C4292" t="str">
            <v>776445-00E</v>
          </cell>
          <cell r="D4292" t="str">
            <v>OK</v>
          </cell>
          <cell r="E4292">
            <v>43616.047222222223</v>
          </cell>
        </row>
        <row r="4293">
          <cell r="B4293" t="str">
            <v>776445-00E/004079</v>
          </cell>
          <cell r="C4293" t="str">
            <v>776445-00E</v>
          </cell>
          <cell r="D4293" t="str">
            <v>OK</v>
          </cell>
          <cell r="E4293">
            <v>43616.07916666667</v>
          </cell>
        </row>
        <row r="4294">
          <cell r="B4294" t="str">
            <v>776445-00E/004083</v>
          </cell>
          <cell r="C4294" t="str">
            <v>776445-00E</v>
          </cell>
          <cell r="D4294" t="str">
            <v>OK</v>
          </cell>
          <cell r="E4294">
            <v>43616.287499999999</v>
          </cell>
        </row>
        <row r="4295">
          <cell r="B4295" t="str">
            <v>776445-00E/004086</v>
          </cell>
          <cell r="C4295" t="str">
            <v>776445-00E</v>
          </cell>
          <cell r="D4295" t="str">
            <v>OK</v>
          </cell>
          <cell r="E4295">
            <v>43616.359027777777</v>
          </cell>
        </row>
        <row r="4296">
          <cell r="B4296" t="str">
            <v>776445-00E/004084</v>
          </cell>
          <cell r="C4296" t="str">
            <v>776445-00E</v>
          </cell>
          <cell r="D4296" t="str">
            <v>OK</v>
          </cell>
          <cell r="E4296">
            <v>43616.345138888886</v>
          </cell>
        </row>
        <row r="4297">
          <cell r="B4297" t="str">
            <v>776445-00E/004082</v>
          </cell>
          <cell r="C4297" t="str">
            <v>776445-00E</v>
          </cell>
          <cell r="D4297" t="str">
            <v>OK</v>
          </cell>
          <cell r="E4297">
            <v>43616.162499999999</v>
          </cell>
        </row>
        <row r="4298">
          <cell r="B4298" t="str">
            <v>776445-00E/004092</v>
          </cell>
          <cell r="C4298" t="str">
            <v>776445-00E</v>
          </cell>
          <cell r="D4298" t="str">
            <v>OK</v>
          </cell>
          <cell r="E4298">
            <v>43616.695833333331</v>
          </cell>
        </row>
        <row r="4299">
          <cell r="B4299" t="str">
            <v>776445-00E/004087</v>
          </cell>
          <cell r="C4299" t="str">
            <v>776445-00E</v>
          </cell>
          <cell r="D4299" t="str">
            <v>OK</v>
          </cell>
          <cell r="E4299">
            <v>43616.404166666667</v>
          </cell>
        </row>
        <row r="4300">
          <cell r="B4300" t="str">
            <v>774100-00G/004076</v>
          </cell>
          <cell r="C4300" t="str">
            <v>774100-00G</v>
          </cell>
          <cell r="D4300" t="str">
            <v>OK</v>
          </cell>
          <cell r="E4300">
            <v>43616.176388888889</v>
          </cell>
        </row>
        <row r="4301">
          <cell r="B4301" t="str">
            <v>774100-00G/004076</v>
          </cell>
          <cell r="C4301" t="str">
            <v>774100-00G</v>
          </cell>
          <cell r="D4301" t="str">
            <v>OK</v>
          </cell>
          <cell r="E4301">
            <v>43616.176388888889</v>
          </cell>
        </row>
        <row r="4302">
          <cell r="B4302" t="str">
            <v>774100-00G/004080</v>
          </cell>
          <cell r="C4302" t="str">
            <v>774100-00G</v>
          </cell>
          <cell r="D4302" t="str">
            <v>OK</v>
          </cell>
          <cell r="E4302">
            <v>43616.129861111112</v>
          </cell>
        </row>
        <row r="4303">
          <cell r="B4303" t="str">
            <v>776445-00E/004085</v>
          </cell>
          <cell r="C4303" t="str">
            <v>776445-00E</v>
          </cell>
          <cell r="D4303" t="str">
            <v>OK</v>
          </cell>
          <cell r="E4303">
            <v>43616.31527777778</v>
          </cell>
        </row>
        <row r="4304">
          <cell r="B4304" t="str">
            <v>776445-00E/004085</v>
          </cell>
          <cell r="C4304" t="str">
            <v>776445-00E</v>
          </cell>
          <cell r="D4304" t="str">
            <v>OK</v>
          </cell>
          <cell r="E4304">
            <v>43616.31527777778</v>
          </cell>
        </row>
        <row r="4305">
          <cell r="B4305" t="str">
            <v>776445-00E/004090</v>
          </cell>
          <cell r="C4305" t="str">
            <v>776445-00E</v>
          </cell>
          <cell r="D4305" t="str">
            <v>OK</v>
          </cell>
          <cell r="E4305">
            <v>43616.763888888891</v>
          </cell>
        </row>
        <row r="4306">
          <cell r="B4306" t="str">
            <v>776445-00E/004093</v>
          </cell>
          <cell r="C4306" t="str">
            <v>776445-00E</v>
          </cell>
          <cell r="D4306" t="str">
            <v>OK</v>
          </cell>
          <cell r="E4306">
            <v>43618.969444444447</v>
          </cell>
        </row>
        <row r="4307">
          <cell r="B4307" t="str">
            <v>774100-00G/004089</v>
          </cell>
          <cell r="C4307" t="str">
            <v>774100-00G</v>
          </cell>
          <cell r="D4307" t="str">
            <v>OK</v>
          </cell>
          <cell r="E4307">
            <v>43616.497916666667</v>
          </cell>
        </row>
        <row r="4308">
          <cell r="B4308" t="str">
            <v>774100-00G/004095</v>
          </cell>
          <cell r="C4308" t="str">
            <v>774100-00G</v>
          </cell>
          <cell r="D4308" t="str">
            <v>OK</v>
          </cell>
          <cell r="E4308">
            <v>43619.056250000001</v>
          </cell>
        </row>
        <row r="4309">
          <cell r="B4309" t="str">
            <v>774100-00G/004094</v>
          </cell>
          <cell r="C4309" t="str">
            <v>774100-00G</v>
          </cell>
          <cell r="D4309" t="str">
            <v>OK</v>
          </cell>
          <cell r="E4309">
            <v>43618.973611111112</v>
          </cell>
        </row>
        <row r="4310">
          <cell r="B4310" t="str">
            <v>774100-00G/004098</v>
          </cell>
          <cell r="C4310" t="str">
            <v>774100-00G</v>
          </cell>
          <cell r="D4310" t="str">
            <v>OK</v>
          </cell>
          <cell r="E4310">
            <v>43619.321527777778</v>
          </cell>
        </row>
        <row r="4311">
          <cell r="B4311" t="str">
            <v>774100-00G/004098</v>
          </cell>
          <cell r="C4311" t="str">
            <v>774100-00G</v>
          </cell>
          <cell r="D4311" t="str">
            <v>OK</v>
          </cell>
          <cell r="E4311">
            <v>43619.321527777778</v>
          </cell>
        </row>
        <row r="4312">
          <cell r="B4312" t="str">
            <v>776445-00E/004101</v>
          </cell>
          <cell r="C4312" t="str">
            <v>776445-00E</v>
          </cell>
          <cell r="D4312" t="str">
            <v>OK</v>
          </cell>
          <cell r="E4312">
            <v>43619.432638888888</v>
          </cell>
        </row>
        <row r="4313">
          <cell r="B4313" t="str">
            <v>776445-00E/004100</v>
          </cell>
          <cell r="C4313" t="str">
            <v>776445-00E</v>
          </cell>
          <cell r="D4313" t="str">
            <v>OK</v>
          </cell>
          <cell r="E4313">
            <v>43619.640277777777</v>
          </cell>
        </row>
        <row r="4314">
          <cell r="B4314" t="str">
            <v>776445-00E/004099</v>
          </cell>
          <cell r="C4314" t="str">
            <v>776445-00E</v>
          </cell>
          <cell r="D4314" t="str">
            <v>OK</v>
          </cell>
          <cell r="E4314">
            <v>43619.384027777778</v>
          </cell>
        </row>
        <row r="4315">
          <cell r="B4315" t="str">
            <v>776445-00E/004102</v>
          </cell>
          <cell r="C4315" t="str">
            <v>776445-00E</v>
          </cell>
          <cell r="D4315" t="str">
            <v>OK</v>
          </cell>
          <cell r="E4315">
            <v>43619.441666666666</v>
          </cell>
        </row>
        <row r="4316">
          <cell r="B4316" t="str">
            <v>776445-00E/004091</v>
          </cell>
          <cell r="C4316" t="str">
            <v>776445-00E</v>
          </cell>
          <cell r="D4316" t="str">
            <v>OK</v>
          </cell>
          <cell r="E4316">
            <v>43619.386111111111</v>
          </cell>
        </row>
        <row r="4317">
          <cell r="B4317" t="str">
            <v>774100-00G/004097</v>
          </cell>
          <cell r="C4317" t="str">
            <v>774100-00G</v>
          </cell>
          <cell r="D4317" t="str">
            <v>OK</v>
          </cell>
          <cell r="E4317">
            <v>43619.513194444444</v>
          </cell>
        </row>
        <row r="4318">
          <cell r="B4318" t="str">
            <v>774100-00G/004106</v>
          </cell>
          <cell r="C4318" t="str">
            <v>774100-00G</v>
          </cell>
          <cell r="D4318" t="str">
            <v>OK</v>
          </cell>
          <cell r="E4318">
            <v>43619.720833333333</v>
          </cell>
        </row>
        <row r="4319">
          <cell r="B4319" t="str">
            <v>774100-00J/004105</v>
          </cell>
          <cell r="C4319" t="str">
            <v>774100-00J</v>
          </cell>
          <cell r="D4319" t="str">
            <v>OK</v>
          </cell>
          <cell r="E4319">
            <v>43619.554861111108</v>
          </cell>
        </row>
        <row r="4320">
          <cell r="B4320" t="str">
            <v>776445-00E/004103</v>
          </cell>
          <cell r="C4320" t="str">
            <v>776445-00E</v>
          </cell>
          <cell r="D4320" t="str">
            <v>OK</v>
          </cell>
          <cell r="E4320">
            <v>43619.703472222223</v>
          </cell>
        </row>
        <row r="4321">
          <cell r="B4321" t="str">
            <v>776445-00E/004104</v>
          </cell>
          <cell r="C4321" t="str">
            <v>776445-00E</v>
          </cell>
          <cell r="D4321" t="str">
            <v>OK</v>
          </cell>
          <cell r="E4321">
            <v>43619.637499999997</v>
          </cell>
        </row>
        <row r="4322">
          <cell r="B4322" t="str">
            <v>774100-00G/004081</v>
          </cell>
          <cell r="C4322" t="str">
            <v>774100-00G</v>
          </cell>
          <cell r="D4322" t="str">
            <v>OK</v>
          </cell>
          <cell r="E4322">
            <v>43616.160416666666</v>
          </cell>
        </row>
        <row r="4323">
          <cell r="B4323" t="str">
            <v>776445-00E/004113</v>
          </cell>
          <cell r="C4323" t="str">
            <v>776445-00E</v>
          </cell>
          <cell r="D4323" t="str">
            <v>OK</v>
          </cell>
          <cell r="E4323">
            <v>43620.074305555558</v>
          </cell>
        </row>
        <row r="4324">
          <cell r="B4324" t="str">
            <v>776445-00E/004113</v>
          </cell>
          <cell r="C4324" t="str">
            <v>776445-00E</v>
          </cell>
          <cell r="D4324" t="str">
            <v>OK</v>
          </cell>
          <cell r="E4324">
            <v>43620.074305555558</v>
          </cell>
        </row>
        <row r="4325">
          <cell r="B4325" t="str">
            <v>776445-00E/004114</v>
          </cell>
          <cell r="C4325" t="str">
            <v>776445-00E</v>
          </cell>
          <cell r="D4325" t="str">
            <v>OK</v>
          </cell>
          <cell r="E4325">
            <v>43620.140972222223</v>
          </cell>
        </row>
        <row r="4326">
          <cell r="B4326" t="str">
            <v>776445-00E/004112</v>
          </cell>
          <cell r="C4326" t="str">
            <v>776445-00E</v>
          </cell>
          <cell r="D4326" t="str">
            <v>OK</v>
          </cell>
          <cell r="E4326">
            <v>43620.068055555559</v>
          </cell>
        </row>
        <row r="4327">
          <cell r="B4327" t="str">
            <v>774100-00G/004108</v>
          </cell>
          <cell r="C4327" t="str">
            <v>774100-00G</v>
          </cell>
          <cell r="D4327" t="str">
            <v>OK</v>
          </cell>
          <cell r="E4327">
            <v>43619.799305555556</v>
          </cell>
        </row>
        <row r="4328">
          <cell r="B4328" t="str">
            <v>774100-00G/004108</v>
          </cell>
          <cell r="C4328" t="str">
            <v>774100-00G</v>
          </cell>
          <cell r="D4328" t="str">
            <v>OK</v>
          </cell>
          <cell r="E4328">
            <v>43619.799305555556</v>
          </cell>
        </row>
        <row r="4329">
          <cell r="B4329" t="str">
            <v>776445-00E/004110</v>
          </cell>
          <cell r="C4329" t="str">
            <v>776445-00E</v>
          </cell>
          <cell r="D4329" t="str">
            <v>OK</v>
          </cell>
          <cell r="E4329">
            <v>43619.961111111108</v>
          </cell>
        </row>
        <row r="4330">
          <cell r="B4330" t="str">
            <v>776445-00E/004110</v>
          </cell>
          <cell r="C4330" t="str">
            <v>776445-00E</v>
          </cell>
          <cell r="D4330" t="str">
            <v>OK</v>
          </cell>
          <cell r="E4330">
            <v>43619.961111111108</v>
          </cell>
        </row>
        <row r="4331">
          <cell r="B4331" t="str">
            <v>776445-00E/004107</v>
          </cell>
          <cell r="C4331" t="str">
            <v>776445-00E</v>
          </cell>
          <cell r="D4331" t="str">
            <v>OK</v>
          </cell>
          <cell r="E4331">
            <v>43619.754166666666</v>
          </cell>
        </row>
        <row r="4332">
          <cell r="B4332" t="str">
            <v>776445-00E/004111</v>
          </cell>
          <cell r="C4332" t="str">
            <v>776445-00E</v>
          </cell>
          <cell r="D4332" t="str">
            <v>OK</v>
          </cell>
          <cell r="E4332">
            <v>43619.956250000003</v>
          </cell>
        </row>
        <row r="4333">
          <cell r="B4333" t="str">
            <v>776445-00E/004075</v>
          </cell>
          <cell r="C4333" t="str">
            <v>776445-00E</v>
          </cell>
          <cell r="D4333" t="str">
            <v>OK</v>
          </cell>
          <cell r="E4333">
            <v>43620.333333333336</v>
          </cell>
        </row>
        <row r="4334">
          <cell r="B4334" t="str">
            <v>776445-00E/004117</v>
          </cell>
          <cell r="C4334" t="str">
            <v>776445-00E</v>
          </cell>
          <cell r="D4334" t="str">
            <v>OK</v>
          </cell>
          <cell r="E4334">
            <v>43620.29791666667</v>
          </cell>
        </row>
        <row r="4335">
          <cell r="B4335" t="str">
            <v>776445-00E/004116</v>
          </cell>
          <cell r="C4335" t="str">
            <v>776445-00E</v>
          </cell>
          <cell r="D4335" t="str">
            <v>OK</v>
          </cell>
          <cell r="E4335">
            <v>43620.390972222223</v>
          </cell>
        </row>
        <row r="4336">
          <cell r="B4336" t="str">
            <v>776445-00E/004122</v>
          </cell>
          <cell r="C4336" t="str">
            <v>776445-00E</v>
          </cell>
          <cell r="D4336" t="str">
            <v>OK</v>
          </cell>
          <cell r="E4336">
            <v>43620.440972222219</v>
          </cell>
        </row>
        <row r="4337">
          <cell r="B4337" t="str">
            <v>774100-00G/004124</v>
          </cell>
          <cell r="C4337" t="str">
            <v>774100-00G</v>
          </cell>
          <cell r="D4337" t="str">
            <v>OK</v>
          </cell>
          <cell r="E4337">
            <v>43620.521527777775</v>
          </cell>
        </row>
        <row r="4338">
          <cell r="B4338" t="str">
            <v>774100-00G/004124</v>
          </cell>
          <cell r="C4338" t="str">
            <v>774100-00G</v>
          </cell>
          <cell r="D4338" t="str">
            <v>OK</v>
          </cell>
          <cell r="E4338">
            <v>43620.521527777775</v>
          </cell>
        </row>
        <row r="4339">
          <cell r="B4339" t="str">
            <v>774100-00G/004115</v>
          </cell>
          <cell r="C4339" t="str">
            <v>774100-00G</v>
          </cell>
          <cell r="D4339" t="str">
            <v>OK</v>
          </cell>
          <cell r="E4339">
            <v>43620.146527777775</v>
          </cell>
        </row>
        <row r="4340">
          <cell r="B4340" t="str">
            <v>774100-00J/004109</v>
          </cell>
          <cell r="C4340" t="str">
            <v>774100-00J</v>
          </cell>
          <cell r="D4340" t="str">
            <v>OK</v>
          </cell>
          <cell r="E4340">
            <v>43620.015972222223</v>
          </cell>
        </row>
        <row r="4341">
          <cell r="B4341" t="str">
            <v>774100-00G/004119</v>
          </cell>
          <cell r="C4341" t="str">
            <v>774100-00G</v>
          </cell>
          <cell r="D4341" t="str">
            <v>OK</v>
          </cell>
          <cell r="E4341">
            <v>43620.378472222219</v>
          </cell>
        </row>
        <row r="4342">
          <cell r="B4342" t="str">
            <v>776445-00E/004121</v>
          </cell>
          <cell r="C4342" t="str">
            <v>776445-00E</v>
          </cell>
          <cell r="D4342" t="str">
            <v>OK</v>
          </cell>
          <cell r="E4342">
            <v>43620.484027777777</v>
          </cell>
        </row>
        <row r="4343">
          <cell r="B4343" t="str">
            <v>776445-00E/004123</v>
          </cell>
          <cell r="C4343" t="str">
            <v>776445-00E</v>
          </cell>
          <cell r="D4343" t="str">
            <v>OK</v>
          </cell>
          <cell r="E4343">
            <v>43620.633333333331</v>
          </cell>
        </row>
        <row r="4344">
          <cell r="B4344" t="str">
            <v>776445-00E/004118</v>
          </cell>
          <cell r="C4344" t="str">
            <v>776445-00E</v>
          </cell>
          <cell r="D4344" t="str">
            <v>OK</v>
          </cell>
          <cell r="E4344">
            <v>43620.693749999999</v>
          </cell>
        </row>
        <row r="4345">
          <cell r="B4345" t="str">
            <v>776445-00E/004120</v>
          </cell>
          <cell r="C4345" t="str">
            <v>776445-00E</v>
          </cell>
          <cell r="D4345" t="str">
            <v>OK</v>
          </cell>
          <cell r="E4345">
            <v>43620.537499999999</v>
          </cell>
        </row>
        <row r="4346">
          <cell r="B4346" t="str">
            <v>776445-00E/004026</v>
          </cell>
          <cell r="C4346" t="str">
            <v>776445-00E</v>
          </cell>
          <cell r="D4346" t="str">
            <v>OK</v>
          </cell>
          <cell r="E4346">
            <v>43609.619444444441</v>
          </cell>
        </row>
        <row r="4347">
          <cell r="B4347" t="str">
            <v>776445-00E/004029</v>
          </cell>
          <cell r="C4347" t="str">
            <v>776445-00E</v>
          </cell>
          <cell r="D4347" t="str">
            <v>OK</v>
          </cell>
          <cell r="E4347">
            <v>43609.659722222219</v>
          </cell>
        </row>
        <row r="4348">
          <cell r="B4348" t="str">
            <v>776445-00E/004024</v>
          </cell>
          <cell r="C4348" t="str">
            <v>776445-00E</v>
          </cell>
          <cell r="D4348" t="str">
            <v>OK</v>
          </cell>
          <cell r="E4348">
            <v>43609.548611111109</v>
          </cell>
        </row>
        <row r="4349">
          <cell r="B4349" t="str">
            <v>776445-00E/004035</v>
          </cell>
          <cell r="C4349" t="str">
            <v>776445-00E</v>
          </cell>
          <cell r="D4349" t="str">
            <v>OK</v>
          </cell>
          <cell r="E4349">
            <v>43611.96597222222</v>
          </cell>
        </row>
        <row r="4350">
          <cell r="B4350" t="str">
            <v>776445-00E/004027</v>
          </cell>
          <cell r="C4350" t="str">
            <v>776445-00E</v>
          </cell>
          <cell r="D4350" t="str">
            <v>OK</v>
          </cell>
          <cell r="E4350">
            <v>43609.643750000003</v>
          </cell>
        </row>
        <row r="4351">
          <cell r="B4351" t="str">
            <v>776445-00E/004028</v>
          </cell>
          <cell r="C4351" t="str">
            <v>776445-00E</v>
          </cell>
          <cell r="D4351" t="str">
            <v>OK</v>
          </cell>
          <cell r="E4351">
            <v>43609.713888888888</v>
          </cell>
        </row>
        <row r="4352">
          <cell r="B4352" t="str">
            <v>774100-00G/004127</v>
          </cell>
          <cell r="C4352" t="str">
            <v>774100-00G</v>
          </cell>
          <cell r="D4352" t="str">
            <v>OK</v>
          </cell>
          <cell r="E4352">
            <v>43620.820833333331</v>
          </cell>
        </row>
        <row r="4353">
          <cell r="B4353" t="str">
            <v>774100-00G/004128</v>
          </cell>
          <cell r="C4353" t="str">
            <v>774100-00G</v>
          </cell>
          <cell r="D4353" t="str">
            <v>OK</v>
          </cell>
          <cell r="E4353">
            <v>43620.777083333334</v>
          </cell>
        </row>
        <row r="4354">
          <cell r="B4354" t="str">
            <v>774100-00G/004125</v>
          </cell>
          <cell r="C4354" t="str">
            <v>774100-00G</v>
          </cell>
          <cell r="D4354" t="str">
            <v>OK</v>
          </cell>
          <cell r="E4354">
            <v>43620.738888888889</v>
          </cell>
        </row>
        <row r="4355">
          <cell r="B4355" t="str">
            <v>776445-00E/004133</v>
          </cell>
          <cell r="C4355" t="str">
            <v>776445-00E</v>
          </cell>
          <cell r="D4355" t="str">
            <v>OK</v>
          </cell>
          <cell r="E4355">
            <v>43620.953472222223</v>
          </cell>
        </row>
        <row r="4356">
          <cell r="B4356" t="str">
            <v>776445-00E/004133</v>
          </cell>
          <cell r="C4356" t="str">
            <v>776445-00E</v>
          </cell>
          <cell r="D4356" t="str">
            <v>OK</v>
          </cell>
          <cell r="E4356">
            <v>43620.953472222223</v>
          </cell>
        </row>
        <row r="4357">
          <cell r="B4357" t="str">
            <v>776445-00E/004133</v>
          </cell>
          <cell r="C4357" t="str">
            <v>776445-00E</v>
          </cell>
          <cell r="D4357" t="str">
            <v>OK</v>
          </cell>
          <cell r="E4357">
            <v>43620.953472222223</v>
          </cell>
        </row>
        <row r="4358">
          <cell r="B4358" t="str">
            <v>776445-00E/004133</v>
          </cell>
          <cell r="C4358" t="str">
            <v>776445-00E</v>
          </cell>
          <cell r="D4358" t="str">
            <v>OK</v>
          </cell>
          <cell r="E4358">
            <v>43620.953472222223</v>
          </cell>
        </row>
        <row r="4359">
          <cell r="B4359" t="str">
            <v>776445-00E/004133</v>
          </cell>
          <cell r="C4359" t="str">
            <v>776445-00E</v>
          </cell>
          <cell r="D4359" t="str">
            <v>OK</v>
          </cell>
          <cell r="E4359">
            <v>43620.953472222223</v>
          </cell>
        </row>
        <row r="4360">
          <cell r="B4360" t="str">
            <v>776445-00E/004131</v>
          </cell>
          <cell r="C4360" t="str">
            <v>776445-00E</v>
          </cell>
          <cell r="D4360" t="str">
            <v>OK</v>
          </cell>
          <cell r="E4360">
            <v>43620.959722222222</v>
          </cell>
        </row>
        <row r="4361">
          <cell r="B4361" t="str">
            <v>776445-00E/004136</v>
          </cell>
          <cell r="C4361" t="str">
            <v>776445-00E</v>
          </cell>
          <cell r="D4361" t="str">
            <v>OK</v>
          </cell>
          <cell r="E4361">
            <v>43621.109722222223</v>
          </cell>
        </row>
        <row r="4362">
          <cell r="B4362" t="str">
            <v>776445-00E/004135</v>
          </cell>
          <cell r="C4362" t="str">
            <v>776445-00E</v>
          </cell>
          <cell r="D4362" t="str">
            <v>OK</v>
          </cell>
          <cell r="E4362">
            <v>43621.145833333336</v>
          </cell>
        </row>
        <row r="4363">
          <cell r="B4363" t="str">
            <v>776445-00E/004129</v>
          </cell>
          <cell r="C4363" t="str">
            <v>776445-00E</v>
          </cell>
          <cell r="D4363" t="str">
            <v>OK</v>
          </cell>
          <cell r="E4363">
            <v>43620.805555555555</v>
          </cell>
        </row>
        <row r="4364">
          <cell r="B4364" t="str">
            <v>776445-00E/004132</v>
          </cell>
          <cell r="C4364" t="str">
            <v>776445-00E</v>
          </cell>
          <cell r="D4364" t="str">
            <v>OK</v>
          </cell>
          <cell r="E4364">
            <v>43621.02847222222</v>
          </cell>
        </row>
        <row r="4365">
          <cell r="B4365" t="str">
            <v>776445-00E/004026</v>
          </cell>
          <cell r="C4365" t="str">
            <v>776445-00E</v>
          </cell>
          <cell r="D4365" t="str">
            <v>OK</v>
          </cell>
          <cell r="E4365">
            <v>43609.619444444441</v>
          </cell>
        </row>
        <row r="4366">
          <cell r="B4366" t="str">
            <v>776445-00E/004026</v>
          </cell>
          <cell r="C4366" t="str">
            <v>776445-00E</v>
          </cell>
          <cell r="D4366" t="str">
            <v>OK</v>
          </cell>
          <cell r="E4366">
            <v>43609.619444444441</v>
          </cell>
        </row>
        <row r="4367">
          <cell r="B4367" t="str">
            <v>776445-00E/004029</v>
          </cell>
          <cell r="C4367" t="str">
            <v>776445-00E</v>
          </cell>
          <cell r="D4367" t="str">
            <v>OK</v>
          </cell>
          <cell r="E4367">
            <v>43609.659722222219</v>
          </cell>
        </row>
        <row r="4368">
          <cell r="B4368" t="str">
            <v>776445-00E/004029</v>
          </cell>
          <cell r="C4368" t="str">
            <v>776445-00E</v>
          </cell>
          <cell r="D4368" t="str">
            <v>OK</v>
          </cell>
          <cell r="E4368">
            <v>43609.659722222219</v>
          </cell>
        </row>
        <row r="4369">
          <cell r="B4369" t="str">
            <v>774100-00G/004134</v>
          </cell>
          <cell r="C4369" t="str">
            <v>774100-00G</v>
          </cell>
          <cell r="D4369" t="str">
            <v>OK</v>
          </cell>
          <cell r="E4369">
            <v>43621.068749999999</v>
          </cell>
        </row>
        <row r="4370">
          <cell r="B4370" t="str">
            <v>776445-00E/004130</v>
          </cell>
          <cell r="C4370" t="str">
            <v>776445-00E</v>
          </cell>
          <cell r="D4370" t="str">
            <v>OK</v>
          </cell>
          <cell r="E4370">
            <v>43621.015972222223</v>
          </cell>
        </row>
        <row r="4371">
          <cell r="B4371" t="str">
            <v>774100-00G/004137</v>
          </cell>
          <cell r="C4371" t="str">
            <v>774100-00G</v>
          </cell>
          <cell r="D4371" t="str">
            <v>OK</v>
          </cell>
          <cell r="E4371">
            <v>43621.447916666664</v>
          </cell>
        </row>
        <row r="4372">
          <cell r="B4372" t="str">
            <v>774100-00G/004137</v>
          </cell>
          <cell r="C4372" t="str">
            <v>774100-00G</v>
          </cell>
          <cell r="D4372" t="str">
            <v>OK</v>
          </cell>
          <cell r="E4372">
            <v>43621.447916666664</v>
          </cell>
        </row>
        <row r="4373">
          <cell r="B4373" t="str">
            <v>776445-00E/004144</v>
          </cell>
          <cell r="C4373" t="str">
            <v>776445-00E</v>
          </cell>
          <cell r="D4373" t="str">
            <v>OK</v>
          </cell>
          <cell r="E4373">
            <v>43621.53402777778</v>
          </cell>
        </row>
        <row r="4374">
          <cell r="B4374" t="str">
            <v>776445-00E/004144</v>
          </cell>
          <cell r="C4374" t="str">
            <v>776445-00E</v>
          </cell>
          <cell r="D4374" t="str">
            <v>OK</v>
          </cell>
          <cell r="E4374">
            <v>43621.53402777778</v>
          </cell>
        </row>
        <row r="4375">
          <cell r="B4375" t="str">
            <v>774100-00G/004141</v>
          </cell>
          <cell r="C4375" t="str">
            <v>774100-00G</v>
          </cell>
          <cell r="D4375" t="str">
            <v>OK</v>
          </cell>
          <cell r="E4375">
            <v>43621.379166666666</v>
          </cell>
        </row>
        <row r="4376">
          <cell r="B4376" t="str">
            <v>776445-00E/004143</v>
          </cell>
          <cell r="C4376" t="str">
            <v>776445-00E</v>
          </cell>
          <cell r="D4376" t="str">
            <v>OK</v>
          </cell>
          <cell r="E4376">
            <v>43621.4375</v>
          </cell>
        </row>
        <row r="4377">
          <cell r="B4377" t="str">
            <v>776445-00E/004143</v>
          </cell>
          <cell r="C4377" t="str">
            <v>776445-00E</v>
          </cell>
          <cell r="D4377" t="str">
            <v>OK</v>
          </cell>
          <cell r="E4377">
            <v>43621.4375</v>
          </cell>
        </row>
        <row r="4378">
          <cell r="B4378" t="str">
            <v>776445-00E/004145</v>
          </cell>
          <cell r="C4378" t="str">
            <v>776445-00E</v>
          </cell>
          <cell r="D4378" t="str">
            <v>OK</v>
          </cell>
          <cell r="E4378">
            <v>43621.534722222219</v>
          </cell>
        </row>
        <row r="4379">
          <cell r="B4379" t="str">
            <v>776445-00E/004148</v>
          </cell>
          <cell r="C4379" t="str">
            <v>776445-00E</v>
          </cell>
          <cell r="D4379" t="str">
            <v>OK</v>
          </cell>
          <cell r="E4379">
            <v>43621.776388888888</v>
          </cell>
        </row>
        <row r="4380">
          <cell r="B4380" t="str">
            <v>776445-00E/004145</v>
          </cell>
          <cell r="C4380" t="str">
            <v>776445-00E</v>
          </cell>
          <cell r="D4380" t="str">
            <v>OK</v>
          </cell>
          <cell r="E4380">
            <v>43621.534722222219</v>
          </cell>
        </row>
        <row r="4381">
          <cell r="B4381" t="str">
            <v>776445-00E/004096</v>
          </cell>
          <cell r="C4381" t="str">
            <v>776445-00E</v>
          </cell>
          <cell r="D4381" t="str">
            <v>OK</v>
          </cell>
          <cell r="E4381">
            <v>43622.033333333333</v>
          </cell>
        </row>
        <row r="4382">
          <cell r="B4382" t="str">
            <v>776445-00E/004157</v>
          </cell>
          <cell r="C4382" t="str">
            <v>776445-00E</v>
          </cell>
          <cell r="D4382" t="str">
            <v>OK</v>
          </cell>
          <cell r="E4382">
            <v>43622.410416666666</v>
          </cell>
        </row>
        <row r="4383">
          <cell r="B4383" t="str">
            <v>776445-00E/004157</v>
          </cell>
          <cell r="C4383" t="str">
            <v>776445-00E</v>
          </cell>
          <cell r="D4383" t="str">
            <v>OK</v>
          </cell>
          <cell r="E4383">
            <v>43622.410416666666</v>
          </cell>
        </row>
        <row r="4384">
          <cell r="B4384" t="str">
            <v>776445-00E/004157</v>
          </cell>
          <cell r="C4384" t="str">
            <v>776445-00E</v>
          </cell>
          <cell r="D4384" t="str">
            <v>OK</v>
          </cell>
          <cell r="E4384">
            <v>43622.410416666666</v>
          </cell>
        </row>
        <row r="4385">
          <cell r="B4385" t="str">
            <v>776445-00E/004157</v>
          </cell>
          <cell r="C4385" t="str">
            <v>776445-00E</v>
          </cell>
          <cell r="D4385" t="str">
            <v>OK</v>
          </cell>
          <cell r="E4385">
            <v>43622.410416666666</v>
          </cell>
        </row>
        <row r="4386">
          <cell r="B4386" t="str">
            <v>774100-00G/004160</v>
          </cell>
          <cell r="C4386" t="str">
            <v>774100-00G</v>
          </cell>
          <cell r="D4386" t="str">
            <v>OK</v>
          </cell>
          <cell r="E4386">
            <v>43622.50277777778</v>
          </cell>
        </row>
        <row r="4387">
          <cell r="B4387" t="str">
            <v>774100-00G/004159</v>
          </cell>
          <cell r="C4387" t="str">
            <v>774100-00G</v>
          </cell>
          <cell r="D4387" t="str">
            <v>OK</v>
          </cell>
          <cell r="E4387">
            <v>43622.523611111108</v>
          </cell>
        </row>
        <row r="4388">
          <cell r="B4388" t="str">
            <v>774100-00G/004142</v>
          </cell>
          <cell r="C4388" t="str">
            <v>774100-00G</v>
          </cell>
          <cell r="D4388" t="str">
            <v>OK</v>
          </cell>
          <cell r="E4388">
            <v>43621.740972222222</v>
          </cell>
        </row>
        <row r="4389">
          <cell r="B4389" t="str">
            <v>774100-00G/004142</v>
          </cell>
          <cell r="C4389" t="str">
            <v>774100-00G</v>
          </cell>
          <cell r="D4389" t="str">
            <v>OK</v>
          </cell>
          <cell r="E4389">
            <v>43621.740972222222</v>
          </cell>
        </row>
        <row r="4390">
          <cell r="B4390" t="str">
            <v>774100-00G/004170</v>
          </cell>
          <cell r="C4390" t="str">
            <v>774100-00G</v>
          </cell>
          <cell r="D4390" t="str">
            <v>OK</v>
          </cell>
          <cell r="E4390">
            <v>43623.056944444441</v>
          </cell>
        </row>
        <row r="4391">
          <cell r="B4391" t="str">
            <v>774100-00G/004164</v>
          </cell>
          <cell r="C4391" t="str">
            <v>774100-00G</v>
          </cell>
          <cell r="D4391" t="str">
            <v>OK</v>
          </cell>
          <cell r="E4391">
            <v>43622.734722222223</v>
          </cell>
        </row>
        <row r="4392">
          <cell r="B4392" t="str">
            <v>776445-00E/004140</v>
          </cell>
          <cell r="C4392" t="str">
            <v>776445-00E</v>
          </cell>
          <cell r="D4392" t="str">
            <v>OK</v>
          </cell>
          <cell r="E4392">
            <v>43621.37777777778</v>
          </cell>
        </row>
        <row r="4393">
          <cell r="B4393" t="str">
            <v>776445-00E/004147</v>
          </cell>
          <cell r="C4393" t="str">
            <v>776445-00E</v>
          </cell>
          <cell r="D4393" t="str">
            <v>OK</v>
          </cell>
          <cell r="E4393">
            <v>43621.668749999997</v>
          </cell>
        </row>
        <row r="4394">
          <cell r="B4394" t="str">
            <v>776445-00E/004153</v>
          </cell>
          <cell r="C4394" t="str">
            <v>776445-00E</v>
          </cell>
          <cell r="D4394" t="str">
            <v>OK</v>
          </cell>
          <cell r="E4394">
            <v>43622.018750000003</v>
          </cell>
        </row>
        <row r="4395">
          <cell r="B4395" t="str">
            <v>776445-00E/004152</v>
          </cell>
          <cell r="C4395" t="str">
            <v>776445-00E</v>
          </cell>
          <cell r="D4395" t="str">
            <v>OK</v>
          </cell>
          <cell r="E4395">
            <v>43621.949305555558</v>
          </cell>
        </row>
        <row r="4396">
          <cell r="B4396" t="str">
            <v>776445-00E/004138</v>
          </cell>
          <cell r="C4396" t="str">
            <v>776445-00E</v>
          </cell>
          <cell r="D4396" t="str">
            <v>OK</v>
          </cell>
          <cell r="E4396">
            <v>43621.328472222223</v>
          </cell>
        </row>
        <row r="4397">
          <cell r="B4397" t="str">
            <v>776445-00E/004154</v>
          </cell>
          <cell r="C4397" t="str">
            <v>776445-00E</v>
          </cell>
          <cell r="D4397" t="str">
            <v>OK</v>
          </cell>
          <cell r="E4397">
            <v>43622.015972222223</v>
          </cell>
        </row>
        <row r="4398">
          <cell r="B4398" t="str">
            <v>776445-00E/004150</v>
          </cell>
          <cell r="C4398" t="str">
            <v>776445-00E</v>
          </cell>
          <cell r="D4398" t="str">
            <v>OK</v>
          </cell>
          <cell r="E4398">
            <v>43621.981249999997</v>
          </cell>
        </row>
        <row r="4399">
          <cell r="B4399" t="str">
            <v>776445-00E/004150</v>
          </cell>
          <cell r="C4399" t="str">
            <v>776445-00E</v>
          </cell>
          <cell r="D4399" t="str">
            <v>OK</v>
          </cell>
          <cell r="E4399">
            <v>43621.981249999997</v>
          </cell>
        </row>
        <row r="4400">
          <cell r="B4400" t="str">
            <v>774100-00G/004149</v>
          </cell>
          <cell r="C4400" t="str">
            <v>774100-00G</v>
          </cell>
          <cell r="D4400" t="str">
            <v>OK</v>
          </cell>
          <cell r="E4400">
            <v>43621.822222222225</v>
          </cell>
        </row>
        <row r="4401">
          <cell r="B4401" t="str">
            <v>776445-00E/004174</v>
          </cell>
          <cell r="C4401" t="str">
            <v>776445-00E</v>
          </cell>
          <cell r="D4401" t="str">
            <v>OK</v>
          </cell>
          <cell r="E4401">
            <v>43623.350694444445</v>
          </cell>
        </row>
        <row r="4402">
          <cell r="B4402" t="str">
            <v>776445-00E/004174</v>
          </cell>
          <cell r="C4402" t="str">
            <v>776445-00E</v>
          </cell>
          <cell r="D4402" t="str">
            <v>OK</v>
          </cell>
          <cell r="E4402">
            <v>43623.350694444445</v>
          </cell>
        </row>
        <row r="4403">
          <cell r="B4403" t="str">
            <v>776445-00E/004175</v>
          </cell>
          <cell r="C4403" t="str">
            <v>776445-00E</v>
          </cell>
          <cell r="D4403" t="str">
            <v>OK</v>
          </cell>
          <cell r="E4403">
            <v>43623.289583333331</v>
          </cell>
        </row>
        <row r="4404">
          <cell r="B4404" t="str">
            <v>774100-00G/004172</v>
          </cell>
          <cell r="C4404" t="str">
            <v>774100-00G</v>
          </cell>
          <cell r="D4404" t="str">
            <v>OK</v>
          </cell>
          <cell r="E4404">
            <v>43623.319444444445</v>
          </cell>
        </row>
        <row r="4405">
          <cell r="B4405" t="str">
            <v>774100-00G/004172</v>
          </cell>
          <cell r="C4405" t="str">
            <v>774100-00G</v>
          </cell>
          <cell r="D4405" t="str">
            <v>OK</v>
          </cell>
          <cell r="E4405">
            <v>43623.319444444445</v>
          </cell>
        </row>
        <row r="4406">
          <cell r="B4406" t="str">
            <v>774100-00G/004177</v>
          </cell>
          <cell r="C4406" t="str">
            <v>774100-00G</v>
          </cell>
          <cell r="D4406" t="str">
            <v>OK</v>
          </cell>
          <cell r="E4406">
            <v>43623.429166666669</v>
          </cell>
        </row>
        <row r="4407">
          <cell r="B4407" t="str">
            <v>776445-00E/004179</v>
          </cell>
          <cell r="C4407" t="str">
            <v>776445-00E</v>
          </cell>
          <cell r="D4407" t="str">
            <v>OK</v>
          </cell>
          <cell r="E4407">
            <v>43623.538194444445</v>
          </cell>
        </row>
        <row r="4408">
          <cell r="B4408" t="str">
            <v>776445-00E/004183</v>
          </cell>
          <cell r="C4408" t="str">
            <v>776445-00E</v>
          </cell>
          <cell r="D4408" t="str">
            <v>OK</v>
          </cell>
          <cell r="E4408">
            <v>43623.631944444445</v>
          </cell>
        </row>
        <row r="4409">
          <cell r="B4409" t="str">
            <v>776445-00E/004181</v>
          </cell>
          <cell r="C4409" t="str">
            <v>776445-00E</v>
          </cell>
          <cell r="D4409" t="str">
            <v>OK</v>
          </cell>
          <cell r="E4409">
            <v>43623.709722222222</v>
          </cell>
        </row>
        <row r="4410">
          <cell r="B4410" t="str">
            <v>776445-00E/004182</v>
          </cell>
          <cell r="C4410" t="str">
            <v>776445-00E</v>
          </cell>
          <cell r="D4410" t="str">
            <v>OK</v>
          </cell>
          <cell r="E4410">
            <v>43623.739583333336</v>
          </cell>
        </row>
        <row r="4411">
          <cell r="B4411" t="str">
            <v>774100-00G/004184</v>
          </cell>
          <cell r="C4411" t="str">
            <v>774100-00G</v>
          </cell>
          <cell r="D4411" t="str">
            <v>OK</v>
          </cell>
          <cell r="E4411">
            <v>43625.951388888891</v>
          </cell>
        </row>
        <row r="4412">
          <cell r="B4412" t="str">
            <v>774100-00G/004184</v>
          </cell>
          <cell r="C4412" t="str">
            <v>774100-00G</v>
          </cell>
          <cell r="D4412" t="str">
            <v>OK</v>
          </cell>
          <cell r="E4412">
            <v>43625.951388888891</v>
          </cell>
        </row>
        <row r="4413">
          <cell r="B4413" t="str">
            <v>774100-00G/004184</v>
          </cell>
          <cell r="C4413" t="str">
            <v>774100-00G</v>
          </cell>
          <cell r="D4413" t="str">
            <v>OK</v>
          </cell>
          <cell r="E4413">
            <v>43625.951388888891</v>
          </cell>
        </row>
        <row r="4414">
          <cell r="B4414" t="str">
            <v>774100-00G/004185</v>
          </cell>
          <cell r="C4414" t="str">
            <v>774100-00G</v>
          </cell>
          <cell r="D4414" t="str">
            <v>OK</v>
          </cell>
          <cell r="E4414">
            <v>43626.004861111112</v>
          </cell>
        </row>
        <row r="4415">
          <cell r="B4415" t="str">
            <v>774100-00G/004185</v>
          </cell>
          <cell r="C4415" t="str">
            <v>774100-00G</v>
          </cell>
          <cell r="D4415" t="str">
            <v>OK</v>
          </cell>
          <cell r="E4415">
            <v>43626.004861111112</v>
          </cell>
        </row>
        <row r="4416">
          <cell r="B4416" t="str">
            <v>774100-00G/004185</v>
          </cell>
          <cell r="C4416" t="str">
            <v>774100-00G</v>
          </cell>
          <cell r="D4416" t="str">
            <v>OK</v>
          </cell>
          <cell r="E4416">
            <v>43626.004861111112</v>
          </cell>
        </row>
        <row r="4417">
          <cell r="B4417" t="str">
            <v>774100-00G/004185</v>
          </cell>
          <cell r="C4417" t="str">
            <v>774100-00G</v>
          </cell>
          <cell r="D4417" t="str">
            <v>OK</v>
          </cell>
          <cell r="E4417">
            <v>43626.004861111112</v>
          </cell>
        </row>
        <row r="4418">
          <cell r="B4418" t="str">
            <v>774100-00G/004185</v>
          </cell>
          <cell r="C4418" t="str">
            <v>774100-00G</v>
          </cell>
          <cell r="D4418" t="str">
            <v>OK</v>
          </cell>
          <cell r="E4418">
            <v>43626.004861111112</v>
          </cell>
        </row>
        <row r="4419">
          <cell r="B4419" t="str">
            <v>774100-00G/004185</v>
          </cell>
          <cell r="C4419" t="str">
            <v>774100-00G</v>
          </cell>
          <cell r="D4419" t="str">
            <v>OK</v>
          </cell>
          <cell r="E4419">
            <v>43626.004861111112</v>
          </cell>
        </row>
        <row r="4420">
          <cell r="B4420" t="str">
            <v>774100-00G/004185</v>
          </cell>
          <cell r="C4420" t="str">
            <v>774100-00G</v>
          </cell>
          <cell r="D4420" t="str">
            <v>OK</v>
          </cell>
          <cell r="E4420">
            <v>43626.004861111112</v>
          </cell>
        </row>
        <row r="4421">
          <cell r="B4421" t="str">
            <v>774100-00G/004185</v>
          </cell>
          <cell r="C4421" t="str">
            <v>774100-00G</v>
          </cell>
          <cell r="D4421" t="str">
            <v>OK</v>
          </cell>
          <cell r="E4421">
            <v>43626.004861111112</v>
          </cell>
        </row>
        <row r="4422">
          <cell r="B4422" t="str">
            <v>774100-00G/004185</v>
          </cell>
          <cell r="C4422" t="str">
            <v>774100-00G</v>
          </cell>
          <cell r="D4422" t="str">
            <v>OK</v>
          </cell>
          <cell r="E4422">
            <v>43626.004861111112</v>
          </cell>
        </row>
        <row r="4423">
          <cell r="B4423" t="str">
            <v>774100-00G/004185</v>
          </cell>
          <cell r="C4423" t="str">
            <v>774100-00G</v>
          </cell>
          <cell r="D4423" t="str">
            <v>OK</v>
          </cell>
          <cell r="E4423">
            <v>43626.004861111112</v>
          </cell>
        </row>
        <row r="4424">
          <cell r="B4424" t="str">
            <v>774100-00G/004185</v>
          </cell>
          <cell r="C4424" t="str">
            <v>774100-00G</v>
          </cell>
          <cell r="D4424" t="str">
            <v>OK</v>
          </cell>
          <cell r="E4424">
            <v>43626.004861111112</v>
          </cell>
        </row>
        <row r="4425">
          <cell r="B4425" t="str">
            <v>774100-00G/004185</v>
          </cell>
          <cell r="C4425" t="str">
            <v>774100-00G</v>
          </cell>
          <cell r="D4425" t="str">
            <v>OK</v>
          </cell>
          <cell r="E4425">
            <v>43626.004861111112</v>
          </cell>
        </row>
        <row r="4426">
          <cell r="B4426" t="str">
            <v>776445-00E/004188</v>
          </cell>
          <cell r="C4426" t="str">
            <v>776445-00E</v>
          </cell>
          <cell r="D4426" t="str">
            <v>OK</v>
          </cell>
          <cell r="E4426">
            <v>43626.081944444442</v>
          </cell>
        </row>
        <row r="4427">
          <cell r="B4427" t="str">
            <v>776445-00E/004188</v>
          </cell>
          <cell r="C4427" t="str">
            <v>776445-00E</v>
          </cell>
          <cell r="D4427" t="str">
            <v>OK</v>
          </cell>
          <cell r="E4427">
            <v>43626.081944444442</v>
          </cell>
        </row>
        <row r="4428">
          <cell r="B4428" t="str">
            <v>776445-00E/004187</v>
          </cell>
          <cell r="C4428" t="str">
            <v>776445-00E</v>
          </cell>
          <cell r="D4428" t="str">
            <v>OK</v>
          </cell>
          <cell r="E4428">
            <v>43626.037499999999</v>
          </cell>
        </row>
        <row r="4429">
          <cell r="B4429" t="str">
            <v>776445-00E/004187</v>
          </cell>
          <cell r="C4429" t="str">
            <v>776445-00E</v>
          </cell>
          <cell r="D4429" t="str">
            <v>OK</v>
          </cell>
          <cell r="E4429">
            <v>43626.037499999999</v>
          </cell>
        </row>
        <row r="4430">
          <cell r="B4430" t="str">
            <v>776445-00E/004189</v>
          </cell>
          <cell r="C4430" t="str">
            <v>776445-00E</v>
          </cell>
          <cell r="D4430" t="str">
            <v>OK</v>
          </cell>
          <cell r="E4430">
            <v>43626.29791666667</v>
          </cell>
        </row>
        <row r="4431">
          <cell r="B4431" t="str">
            <v>776445-00E/004173</v>
          </cell>
          <cell r="C4431" t="str">
            <v>776445-00E</v>
          </cell>
          <cell r="D4431" t="str">
            <v>OK</v>
          </cell>
          <cell r="E4431">
            <v>43623.138888888891</v>
          </cell>
        </row>
        <row r="4432">
          <cell r="B4432" t="str">
            <v>776445-00E/004195</v>
          </cell>
          <cell r="C4432" t="str">
            <v>776445-00E</v>
          </cell>
          <cell r="D4432" t="str">
            <v>OK</v>
          </cell>
          <cell r="E4432">
            <v>43626.527777777781</v>
          </cell>
        </row>
        <row r="4433">
          <cell r="B4433" t="str">
            <v>774100-00G/004191</v>
          </cell>
          <cell r="C4433" t="str">
            <v>774100-00G</v>
          </cell>
          <cell r="D4433" t="str">
            <v>OK</v>
          </cell>
          <cell r="E4433">
            <v>43626.373611111114</v>
          </cell>
        </row>
        <row r="4434">
          <cell r="B4434" t="str">
            <v>774100-00G/004193</v>
          </cell>
          <cell r="C4434" t="str">
            <v>774100-00G</v>
          </cell>
          <cell r="D4434" t="str">
            <v>OK</v>
          </cell>
          <cell r="E4434">
            <v>43626.438888888886</v>
          </cell>
        </row>
        <row r="4435">
          <cell r="B4435" t="str">
            <v>776445-00E/004197</v>
          </cell>
          <cell r="C4435" t="str">
            <v>776445-00E</v>
          </cell>
          <cell r="D4435" t="str">
            <v>OK</v>
          </cell>
          <cell r="E4435">
            <v>43626.622916666667</v>
          </cell>
        </row>
        <row r="4436">
          <cell r="B4436" t="str">
            <v>774100-00G/004194</v>
          </cell>
          <cell r="C4436" t="str">
            <v>774100-00G</v>
          </cell>
          <cell r="D4436" t="str">
            <v>OK</v>
          </cell>
          <cell r="E4436">
            <v>43626.527083333334</v>
          </cell>
        </row>
        <row r="4437">
          <cell r="B4437" t="str">
            <v>776445-00E/004171</v>
          </cell>
          <cell r="C4437" t="str">
            <v>776445-00E</v>
          </cell>
          <cell r="D4437" t="str">
            <v>OK</v>
          </cell>
          <cell r="E4437">
            <v>43623.102777777778</v>
          </cell>
        </row>
        <row r="4438">
          <cell r="B4438" t="str">
            <v>776445-00E/004198</v>
          </cell>
          <cell r="C4438" t="str">
            <v>776445-00E</v>
          </cell>
          <cell r="D4438" t="str">
            <v>OK</v>
          </cell>
          <cell r="E4438">
            <v>43626.640277777777</v>
          </cell>
        </row>
        <row r="4439">
          <cell r="B4439" t="str">
            <v>774100-00G/004194</v>
          </cell>
          <cell r="C4439" t="str">
            <v>774100-00G</v>
          </cell>
          <cell r="D4439" t="str">
            <v>OK</v>
          </cell>
          <cell r="E4439">
            <v>43626.527083333334</v>
          </cell>
        </row>
        <row r="4440">
          <cell r="B4440" t="str">
            <v>776445-00E/004195</v>
          </cell>
          <cell r="C4440" t="str">
            <v>776445-00E</v>
          </cell>
          <cell r="D4440" t="str">
            <v>OK</v>
          </cell>
          <cell r="E4440">
            <v>43626.527777777781</v>
          </cell>
        </row>
        <row r="4441">
          <cell r="B4441" t="str">
            <v>776445-00E/004195</v>
          </cell>
          <cell r="C4441" t="str">
            <v>776445-00E</v>
          </cell>
          <cell r="D4441" t="str">
            <v>OK</v>
          </cell>
          <cell r="E4441">
            <v>43626.527777777781</v>
          </cell>
        </row>
        <row r="4442">
          <cell r="B4442" t="str">
            <v>776445-00E/004195</v>
          </cell>
          <cell r="C4442" t="str">
            <v>776445-00E</v>
          </cell>
          <cell r="D4442" t="str">
            <v>OK</v>
          </cell>
          <cell r="E4442">
            <v>43626.527777777781</v>
          </cell>
        </row>
        <row r="4443">
          <cell r="B4443" t="str">
            <v>776445-00E/004196</v>
          </cell>
          <cell r="C4443" t="str">
            <v>776445-00E</v>
          </cell>
          <cell r="D4443" t="str">
            <v>OK</v>
          </cell>
          <cell r="E4443">
            <v>43626.640277777777</v>
          </cell>
        </row>
        <row r="4444">
          <cell r="B4444" t="str">
            <v>776445-00E/004199</v>
          </cell>
          <cell r="C4444" t="str">
            <v>776445-00E</v>
          </cell>
          <cell r="D4444" t="str">
            <v>OK</v>
          </cell>
          <cell r="E4444">
            <v>43626.724305555559</v>
          </cell>
        </row>
        <row r="4445">
          <cell r="B4445" t="str">
            <v>776445-00E/004207</v>
          </cell>
          <cell r="C4445" t="str">
            <v>776445-00E</v>
          </cell>
          <cell r="D4445" t="str">
            <v>OK</v>
          </cell>
          <cell r="E4445">
            <v>43627.001388888886</v>
          </cell>
        </row>
        <row r="4446">
          <cell r="B4446" t="str">
            <v>776445-00E/004190</v>
          </cell>
          <cell r="C4446" t="str">
            <v>776445-00E</v>
          </cell>
          <cell r="D4446" t="str">
            <v>OK</v>
          </cell>
          <cell r="E4446">
            <v>43626.296527777777</v>
          </cell>
        </row>
        <row r="4447">
          <cell r="B4447" t="str">
            <v>776445-00E/004200</v>
          </cell>
          <cell r="C4447" t="str">
            <v>776445-00E</v>
          </cell>
          <cell r="D4447" t="str">
            <v>OK</v>
          </cell>
          <cell r="E4447">
            <v>43626.802777777775</v>
          </cell>
        </row>
        <row r="4448">
          <cell r="B4448" t="str">
            <v>776445-00E/004205</v>
          </cell>
          <cell r="C4448" t="str">
            <v>776445-00E</v>
          </cell>
          <cell r="D4448" t="str">
            <v>OK</v>
          </cell>
          <cell r="E4448">
            <v>43626.95208333333</v>
          </cell>
        </row>
        <row r="4449">
          <cell r="B4449" t="str">
            <v>776445-00E/004212</v>
          </cell>
          <cell r="C4449" t="str">
            <v>776445-00E</v>
          </cell>
          <cell r="D4449" t="str">
            <v>OK</v>
          </cell>
          <cell r="E4449">
            <v>43627.118750000001</v>
          </cell>
        </row>
        <row r="4450">
          <cell r="B4450" t="str">
            <v>774100-00G/004202</v>
          </cell>
          <cell r="C4450" t="str">
            <v>774100-00G</v>
          </cell>
          <cell r="D4450" t="str">
            <v>OK</v>
          </cell>
          <cell r="E4450">
            <v>43626.80972222222</v>
          </cell>
        </row>
        <row r="4451">
          <cell r="B4451" t="str">
            <v>774100-00G/004208</v>
          </cell>
          <cell r="C4451" t="str">
            <v>774100-00G</v>
          </cell>
          <cell r="D4451" t="str">
            <v>OK</v>
          </cell>
          <cell r="E4451">
            <v>43627.027777777781</v>
          </cell>
        </row>
        <row r="4452">
          <cell r="B4452" t="str">
            <v>776445-00E/004204</v>
          </cell>
          <cell r="C4452" t="str">
            <v>776445-00E</v>
          </cell>
          <cell r="D4452" t="str">
            <v>OK</v>
          </cell>
          <cell r="E4452">
            <v>43626.961805555555</v>
          </cell>
        </row>
        <row r="4453">
          <cell r="B4453" t="str">
            <v>774100-00G/004209</v>
          </cell>
          <cell r="C4453" t="str">
            <v>774100-00G</v>
          </cell>
          <cell r="D4453" t="str">
            <v>OK</v>
          </cell>
          <cell r="E4453">
            <v>43627.055555555555</v>
          </cell>
        </row>
        <row r="4454">
          <cell r="B4454" t="str">
            <v>776445-00E/004213</v>
          </cell>
          <cell r="C4454" t="str">
            <v>776445-00E</v>
          </cell>
          <cell r="D4454" t="str">
            <v>OK</v>
          </cell>
          <cell r="E4454">
            <v>43627.334722222222</v>
          </cell>
        </row>
        <row r="4455">
          <cell r="B4455" t="str">
            <v>776445-00E/004215</v>
          </cell>
          <cell r="C4455" t="str">
            <v>776445-00E</v>
          </cell>
          <cell r="D4455" t="str">
            <v>OK</v>
          </cell>
          <cell r="E4455">
            <v>43627.402083333334</v>
          </cell>
        </row>
        <row r="4456">
          <cell r="B4456" t="str">
            <v>776445-00E/004206</v>
          </cell>
          <cell r="C4456" t="str">
            <v>776445-00E</v>
          </cell>
          <cell r="D4456" t="str">
            <v>OK</v>
          </cell>
          <cell r="E4456">
            <v>43627.329861111109</v>
          </cell>
        </row>
        <row r="4457">
          <cell r="B4457" t="str">
            <v>776445-00E/004167</v>
          </cell>
          <cell r="C4457" t="str">
            <v>776445-00E</v>
          </cell>
          <cell r="D4457" t="str">
            <v>OK</v>
          </cell>
          <cell r="E4457">
            <v>43623.032638888886</v>
          </cell>
        </row>
        <row r="4458">
          <cell r="B4458" t="str">
            <v>776445-00E/004214</v>
          </cell>
          <cell r="C4458" t="str">
            <v>776445-00E</v>
          </cell>
          <cell r="D4458" t="str">
            <v>OK</v>
          </cell>
          <cell r="E4458">
            <v>43627.434027777781</v>
          </cell>
        </row>
        <row r="4459">
          <cell r="B4459" t="str">
            <v>776445-00E/004211</v>
          </cell>
          <cell r="C4459" t="str">
            <v>776445-00E</v>
          </cell>
          <cell r="D4459" t="str">
            <v>OK</v>
          </cell>
          <cell r="E4459">
            <v>43627.451388888891</v>
          </cell>
        </row>
        <row r="4460">
          <cell r="B4460" t="str">
            <v>776445-00E/004211</v>
          </cell>
          <cell r="C4460" t="str">
            <v>776445-00E</v>
          </cell>
          <cell r="D4460" t="str">
            <v>OK</v>
          </cell>
          <cell r="E4460">
            <v>43627.451388888891</v>
          </cell>
        </row>
        <row r="4461">
          <cell r="B4461" t="str">
            <v>776445-00E/004139</v>
          </cell>
          <cell r="C4461" t="str">
            <v>776445-00E</v>
          </cell>
          <cell r="D4461" t="str">
            <v>OK</v>
          </cell>
          <cell r="E4461">
            <v>43621.319444444445</v>
          </cell>
        </row>
        <row r="4462">
          <cell r="B4462" t="str">
            <v>776445-00E/004220</v>
          </cell>
          <cell r="C4462" t="str">
            <v>776445-00E</v>
          </cell>
          <cell r="D4462" t="str">
            <v>OK</v>
          </cell>
          <cell r="E4462">
            <v>43627.523611111108</v>
          </cell>
        </row>
        <row r="4463">
          <cell r="B4463" t="str">
            <v>776445-00E/004158</v>
          </cell>
          <cell r="C4463" t="str">
            <v>776445-00E</v>
          </cell>
          <cell r="D4463" t="str">
            <v>OK</v>
          </cell>
          <cell r="E4463">
            <v>43622.400000000001</v>
          </cell>
        </row>
        <row r="4464">
          <cell r="B4464" t="str">
            <v>776445-00E/004218</v>
          </cell>
          <cell r="C4464" t="str">
            <v>776445-00E</v>
          </cell>
          <cell r="D4464" t="str">
            <v>OK</v>
          </cell>
          <cell r="E4464">
            <v>43627.534722222219</v>
          </cell>
        </row>
        <row r="4465">
          <cell r="B4465" t="str">
            <v>774100-00G/004216</v>
          </cell>
          <cell r="C4465" t="str">
            <v>774100-00G</v>
          </cell>
          <cell r="D4465" t="str">
            <v>OK</v>
          </cell>
          <cell r="E4465">
            <v>43627.54791666667</v>
          </cell>
        </row>
        <row r="4466">
          <cell r="B4466" t="str">
            <v>776445-00E/004219</v>
          </cell>
          <cell r="C4466" t="str">
            <v>776445-00E</v>
          </cell>
          <cell r="D4466" t="str">
            <v>OK</v>
          </cell>
          <cell r="E4466">
            <v>43627.638888888891</v>
          </cell>
        </row>
        <row r="4467">
          <cell r="B4467" t="str">
            <v>776445-00E/004221</v>
          </cell>
          <cell r="C4467" t="str">
            <v>776445-00E</v>
          </cell>
          <cell r="D4467" t="str">
            <v>OK</v>
          </cell>
          <cell r="E4467">
            <v>43627.642361111109</v>
          </cell>
        </row>
        <row r="4468">
          <cell r="B4468" t="str">
            <v>774100-00G/004217</v>
          </cell>
          <cell r="C4468" t="str">
            <v>774100-00G</v>
          </cell>
          <cell r="D4468" t="str">
            <v>OK</v>
          </cell>
          <cell r="E4468">
            <v>43627.45208333333</v>
          </cell>
        </row>
        <row r="4469">
          <cell r="B4469" t="str">
            <v>774100-00G/004201</v>
          </cell>
          <cell r="C4469" t="str">
            <v>774100-00G</v>
          </cell>
          <cell r="D4469" t="str">
            <v>OK</v>
          </cell>
          <cell r="E4469">
            <v>43626.736805555556</v>
          </cell>
        </row>
        <row r="4470">
          <cell r="B4470" t="str">
            <v>776445-00E/004203</v>
          </cell>
          <cell r="C4470" t="str">
            <v>776445-00E</v>
          </cell>
          <cell r="D4470" t="str">
            <v>OK</v>
          </cell>
          <cell r="E4470">
            <v>43626.826388888891</v>
          </cell>
        </row>
        <row r="4471">
          <cell r="B4471" t="str">
            <v>776445-00E/004169</v>
          </cell>
          <cell r="C4471" t="str">
            <v>776445-00E</v>
          </cell>
          <cell r="D4471" t="str">
            <v>OK</v>
          </cell>
          <cell r="E4471">
            <v>43623.00277777778</v>
          </cell>
        </row>
        <row r="4472">
          <cell r="B4472" t="str">
            <v>776445-00E/004180</v>
          </cell>
          <cell r="C4472" t="str">
            <v>776445-00E</v>
          </cell>
          <cell r="D4472" t="str">
            <v>OK</v>
          </cell>
          <cell r="E4472">
            <v>43623.524305555555</v>
          </cell>
        </row>
        <row r="4473">
          <cell r="B4473" t="str">
            <v>776445-00E/004178</v>
          </cell>
          <cell r="C4473" t="str">
            <v>776445-00E</v>
          </cell>
          <cell r="D4473" t="str">
            <v>OK</v>
          </cell>
          <cell r="E4473">
            <v>43623.443749999999</v>
          </cell>
        </row>
        <row r="4474">
          <cell r="B4474" t="str">
            <v>776445-00E/004222</v>
          </cell>
          <cell r="C4474" t="str">
            <v>776445-00E</v>
          </cell>
          <cell r="D4474" t="str">
            <v>OK</v>
          </cell>
          <cell r="E4474">
            <v>43627.743750000001</v>
          </cell>
        </row>
        <row r="4475">
          <cell r="B4475" t="str">
            <v>776445-00E/004226</v>
          </cell>
          <cell r="C4475" t="str">
            <v>776445-00E</v>
          </cell>
          <cell r="D4475" t="str">
            <v>OK</v>
          </cell>
          <cell r="E4475">
            <v>43627.966666666667</v>
          </cell>
        </row>
        <row r="4476">
          <cell r="B4476" t="str">
            <v>776445-00E/004225</v>
          </cell>
          <cell r="C4476" t="str">
            <v>776445-00E</v>
          </cell>
          <cell r="D4476" t="str">
            <v>OK</v>
          </cell>
          <cell r="E4476">
            <v>43627.824305555558</v>
          </cell>
        </row>
        <row r="4477">
          <cell r="B4477" t="str">
            <v>776445-00E/004228</v>
          </cell>
          <cell r="C4477" t="str">
            <v>776445-00E</v>
          </cell>
          <cell r="D4477" t="str">
            <v>OK</v>
          </cell>
          <cell r="E4477">
            <v>43628.038888888892</v>
          </cell>
        </row>
        <row r="4478">
          <cell r="B4478" t="str">
            <v>774100-00G/004224</v>
          </cell>
          <cell r="C4478" t="str">
            <v>774100-00G</v>
          </cell>
          <cell r="D4478" t="str">
            <v>OK</v>
          </cell>
          <cell r="E4478">
            <v>43627.829861111109</v>
          </cell>
        </row>
        <row r="4479">
          <cell r="B4479" t="str">
            <v>774100-00G/004192</v>
          </cell>
          <cell r="C4479" t="str">
            <v>774100-00G</v>
          </cell>
          <cell r="D4479" t="str">
            <v>OK</v>
          </cell>
          <cell r="E4479">
            <v>43626.365972222222</v>
          </cell>
        </row>
        <row r="4480">
          <cell r="B4480" t="str">
            <v>776445-00E/004234</v>
          </cell>
          <cell r="C4480" t="str">
            <v>776445-00E</v>
          </cell>
          <cell r="D4480" t="str">
            <v>OK</v>
          </cell>
          <cell r="E4480">
            <v>43628.36041666667</v>
          </cell>
        </row>
        <row r="4481">
          <cell r="B4481" t="str">
            <v>776445-00E/004238</v>
          </cell>
          <cell r="C4481" t="str">
            <v>776445-00E</v>
          </cell>
          <cell r="D4481" t="str">
            <v>OK</v>
          </cell>
          <cell r="E4481">
            <v>43628.513888888891</v>
          </cell>
        </row>
        <row r="4482">
          <cell r="B4482" t="str">
            <v>776445-00E/004238</v>
          </cell>
          <cell r="C4482" t="str">
            <v>776445-00E</v>
          </cell>
          <cell r="D4482" t="str">
            <v>OK</v>
          </cell>
          <cell r="E4482">
            <v>43628.513888888891</v>
          </cell>
        </row>
        <row r="4483">
          <cell r="B4483" t="str">
            <v>776445-00E/004156</v>
          </cell>
          <cell r="C4483" t="str">
            <v>776445-00E</v>
          </cell>
          <cell r="D4483" t="str">
            <v>OK</v>
          </cell>
          <cell r="E4483">
            <v>43622.316666666666</v>
          </cell>
        </row>
        <row r="4484">
          <cell r="B4484" t="str">
            <v>776445-00E/004157</v>
          </cell>
          <cell r="C4484" t="str">
            <v>776445-00E</v>
          </cell>
          <cell r="D4484" t="str">
            <v>OK</v>
          </cell>
          <cell r="E4484">
            <v>43622.410416666666</v>
          </cell>
        </row>
        <row r="4485">
          <cell r="B4485" t="str">
            <v>774100-00G/004186</v>
          </cell>
          <cell r="C4485" t="str">
            <v>774100-00G</v>
          </cell>
          <cell r="D4485" t="str">
            <v>OK</v>
          </cell>
          <cell r="E4485">
            <v>43625.948611111111</v>
          </cell>
        </row>
        <row r="4486">
          <cell r="B4486" t="str">
            <v>774100-00G/004231</v>
          </cell>
          <cell r="C4486" t="str">
            <v>774100-00G</v>
          </cell>
          <cell r="D4486" t="str">
            <v>OK</v>
          </cell>
          <cell r="E4486">
            <v>43628.109027777777</v>
          </cell>
        </row>
        <row r="4487">
          <cell r="B4487" t="str">
            <v>776445-00E/004233</v>
          </cell>
          <cell r="C4487" t="str">
            <v>776445-00E</v>
          </cell>
          <cell r="D4487" t="str">
            <v>OK</v>
          </cell>
          <cell r="E4487">
            <v>43628.163888888892</v>
          </cell>
        </row>
        <row r="4488">
          <cell r="B4488" t="str">
            <v>776445-00E/004232</v>
          </cell>
          <cell r="C4488" t="str">
            <v>776445-00E</v>
          </cell>
          <cell r="D4488" t="str">
            <v>OK</v>
          </cell>
          <cell r="E4488">
            <v>43628.177083333336</v>
          </cell>
        </row>
        <row r="4489">
          <cell r="B4489" t="str">
            <v>776445-00E/004161</v>
          </cell>
          <cell r="C4489" t="str">
            <v>776445-00E</v>
          </cell>
          <cell r="D4489" t="str">
            <v>OK</v>
          </cell>
          <cell r="E4489">
            <v>43622.674305555556</v>
          </cell>
        </row>
        <row r="4490">
          <cell r="B4490" t="str">
            <v>776445-00E/004165</v>
          </cell>
          <cell r="C4490" t="str">
            <v>776445-00E</v>
          </cell>
          <cell r="D4490" t="str">
            <v>OK</v>
          </cell>
          <cell r="E4490">
            <v>43622.805555555555</v>
          </cell>
        </row>
        <row r="4491">
          <cell r="B4491" t="str">
            <v>776445-00E/004210</v>
          </cell>
          <cell r="C4491" t="str">
            <v>776445-00E</v>
          </cell>
          <cell r="D4491" t="str">
            <v>OK</v>
          </cell>
          <cell r="E4491">
            <v>43627.128472222219</v>
          </cell>
        </row>
        <row r="4492">
          <cell r="B4492" t="str">
            <v>776445-00E/004235</v>
          </cell>
          <cell r="C4492" t="str">
            <v>776445-00E</v>
          </cell>
          <cell r="D4492" t="str">
            <v>OK</v>
          </cell>
          <cell r="E4492">
            <v>43628.477083333331</v>
          </cell>
        </row>
        <row r="4493">
          <cell r="B4493" t="str">
            <v>776445-00E/004237</v>
          </cell>
          <cell r="C4493" t="str">
            <v>776445-00E</v>
          </cell>
          <cell r="D4493" t="str">
            <v>OK</v>
          </cell>
          <cell r="E4493">
            <v>43628.441666666666</v>
          </cell>
        </row>
        <row r="4494">
          <cell r="B4494" t="str">
            <v>776445-00E/004236</v>
          </cell>
          <cell r="C4494" t="str">
            <v>776445-00E</v>
          </cell>
          <cell r="D4494" t="str">
            <v>OK</v>
          </cell>
          <cell r="E4494">
            <v>43628.347916666666</v>
          </cell>
        </row>
        <row r="4495">
          <cell r="B4495" t="str">
            <v>774100-00G/004241</v>
          </cell>
          <cell r="C4495" t="str">
            <v>774100-00G</v>
          </cell>
          <cell r="D4495" t="str">
            <v>OK</v>
          </cell>
          <cell r="E4495">
            <v>43628.643055555556</v>
          </cell>
        </row>
        <row r="4496">
          <cell r="B4496" t="str">
            <v>774100-00G/004088</v>
          </cell>
          <cell r="C4496" t="str">
            <v>774100-00G</v>
          </cell>
          <cell r="D4496" t="str">
            <v>OK</v>
          </cell>
          <cell r="E4496">
            <v>43616.442361111112</v>
          </cell>
        </row>
        <row r="4497">
          <cell r="B4497" t="str">
            <v>776445-00E/004242</v>
          </cell>
          <cell r="C4497" t="str">
            <v>776445-00E</v>
          </cell>
          <cell r="D4497" t="str">
            <v>OK</v>
          </cell>
          <cell r="E4497">
            <v>43628.636805555558</v>
          </cell>
        </row>
        <row r="4498">
          <cell r="B4498" t="str">
            <v>776445-00E/004248</v>
          </cell>
          <cell r="C4498" t="str">
            <v>776445-00E</v>
          </cell>
          <cell r="D4498" t="str">
            <v>OK</v>
          </cell>
          <cell r="E4498">
            <v>43628.973611111112</v>
          </cell>
        </row>
        <row r="4499">
          <cell r="B4499" t="str">
            <v>776445-00E/004229</v>
          </cell>
          <cell r="C4499" t="str">
            <v>776445-00E</v>
          </cell>
          <cell r="D4499" t="str">
            <v>OK</v>
          </cell>
          <cell r="E4499">
            <v>43628.000694444447</v>
          </cell>
        </row>
        <row r="4500">
          <cell r="B4500" t="str">
            <v>776445-00E/004229</v>
          </cell>
          <cell r="C4500" t="str">
            <v>776445-00E</v>
          </cell>
          <cell r="D4500" t="str">
            <v>OK</v>
          </cell>
          <cell r="E4500">
            <v>43628.000694444447</v>
          </cell>
        </row>
        <row r="4501">
          <cell r="B4501" t="str">
            <v>776445-00E/004254</v>
          </cell>
          <cell r="C4501" t="str">
            <v>776445-00E</v>
          </cell>
          <cell r="D4501" t="str">
            <v>OK</v>
          </cell>
          <cell r="E4501">
            <v>43629.120833333334</v>
          </cell>
        </row>
        <row r="4502">
          <cell r="B4502" t="str">
            <v>776445-00E/004254</v>
          </cell>
          <cell r="C4502" t="str">
            <v>776445-00E</v>
          </cell>
          <cell r="D4502" t="str">
            <v>OK</v>
          </cell>
          <cell r="E4502">
            <v>43629.120833333334</v>
          </cell>
        </row>
        <row r="4503">
          <cell r="B4503" t="str">
            <v>776445-00E/004254</v>
          </cell>
          <cell r="C4503" t="str">
            <v>776445-00E</v>
          </cell>
          <cell r="D4503" t="str">
            <v>OK</v>
          </cell>
          <cell r="E4503">
            <v>43629.120833333334</v>
          </cell>
        </row>
        <row r="4504">
          <cell r="B4504" t="str">
            <v>776445-00E/004254</v>
          </cell>
          <cell r="C4504" t="str">
            <v>776445-00E</v>
          </cell>
          <cell r="D4504" t="str">
            <v>OK</v>
          </cell>
          <cell r="E4504">
            <v>43629.120833333334</v>
          </cell>
        </row>
        <row r="4505">
          <cell r="B4505" t="str">
            <v>776445-00E/004253</v>
          </cell>
          <cell r="C4505" t="str">
            <v>776445-00E</v>
          </cell>
          <cell r="D4505" t="str">
            <v>OK</v>
          </cell>
          <cell r="E4505">
            <v>43629.133333333331</v>
          </cell>
        </row>
        <row r="4506">
          <cell r="B4506" t="str">
            <v>774100-00G/004252</v>
          </cell>
          <cell r="C4506" t="str">
            <v>774100-00G</v>
          </cell>
          <cell r="D4506" t="str">
            <v>OK</v>
          </cell>
          <cell r="E4506">
            <v>43629.049305555556</v>
          </cell>
        </row>
        <row r="4507">
          <cell r="B4507" t="str">
            <v>776445-00E/004250</v>
          </cell>
          <cell r="C4507" t="str">
            <v>776445-00E</v>
          </cell>
          <cell r="D4507" t="str">
            <v>OK</v>
          </cell>
          <cell r="E4507">
            <v>43629.060416666667</v>
          </cell>
        </row>
        <row r="4508">
          <cell r="B4508" t="str">
            <v>776445-00E/004229</v>
          </cell>
          <cell r="C4508" t="str">
            <v>776445-00E</v>
          </cell>
          <cell r="D4508" t="str">
            <v>OK</v>
          </cell>
          <cell r="E4508">
            <v>43628.000694444447</v>
          </cell>
        </row>
        <row r="4509">
          <cell r="B4509" t="str">
            <v>774100-00G/004244</v>
          </cell>
          <cell r="C4509" t="str">
            <v>774100-00G</v>
          </cell>
          <cell r="D4509" t="str">
            <v>OK</v>
          </cell>
          <cell r="E4509">
            <v>43628.706944444442</v>
          </cell>
        </row>
        <row r="4510">
          <cell r="B4510" t="str">
            <v>774100-00G/004251</v>
          </cell>
          <cell r="C4510" t="str">
            <v>774100-00G</v>
          </cell>
          <cell r="D4510" t="str">
            <v>OK</v>
          </cell>
          <cell r="E4510">
            <v>43629.155555555553</v>
          </cell>
        </row>
        <row r="4511">
          <cell r="B4511" t="str">
            <v>776445-00E/004249</v>
          </cell>
          <cell r="C4511" t="str">
            <v>776445-00E</v>
          </cell>
          <cell r="D4511" t="str">
            <v>OK</v>
          </cell>
          <cell r="E4511">
            <v>43628.993750000001</v>
          </cell>
        </row>
        <row r="4512">
          <cell r="B4512" t="str">
            <v>774100-00G/004223</v>
          </cell>
          <cell r="C4512" t="str">
            <v>774100-00G</v>
          </cell>
          <cell r="D4512" t="str">
            <v>OK</v>
          </cell>
          <cell r="E4512">
            <v>43627.74722222222</v>
          </cell>
        </row>
        <row r="4513">
          <cell r="B4513" t="str">
            <v>774100-00G/004259</v>
          </cell>
          <cell r="C4513" t="str">
            <v>774100-00G</v>
          </cell>
          <cell r="D4513" t="str">
            <v>OK</v>
          </cell>
          <cell r="E4513">
            <v>43629.44027777778</v>
          </cell>
        </row>
        <row r="4514">
          <cell r="B4514" t="str">
            <v>776445-00E/004258</v>
          </cell>
          <cell r="C4514" t="str">
            <v>776445-00E</v>
          </cell>
          <cell r="D4514" t="str">
            <v>OK</v>
          </cell>
          <cell r="E4514">
            <v>43629.37222222222</v>
          </cell>
        </row>
        <row r="4515">
          <cell r="B4515" t="str">
            <v>774100-00G/004260</v>
          </cell>
          <cell r="C4515" t="str">
            <v>774100-00G</v>
          </cell>
          <cell r="D4515" t="str">
            <v>OK</v>
          </cell>
          <cell r="E4515">
            <v>43629.450694444444</v>
          </cell>
        </row>
        <row r="4516">
          <cell r="B4516" t="str">
            <v>776445-00E/004247</v>
          </cell>
          <cell r="C4516" t="str">
            <v>776445-00E</v>
          </cell>
          <cell r="D4516" t="str">
            <v>OK</v>
          </cell>
          <cell r="E4516">
            <v>43628.822916666664</v>
          </cell>
        </row>
        <row r="4517">
          <cell r="B4517" t="str">
            <v>776445-00E/004261</v>
          </cell>
          <cell r="C4517" t="str">
            <v>776445-00E</v>
          </cell>
          <cell r="D4517" t="str">
            <v>OK</v>
          </cell>
          <cell r="E4517">
            <v>43629.53402777778</v>
          </cell>
        </row>
        <row r="4518">
          <cell r="B4518" t="str">
            <v>776445-00E/004262</v>
          </cell>
          <cell r="C4518" t="str">
            <v>776445-00E</v>
          </cell>
          <cell r="D4518" t="str">
            <v>OK</v>
          </cell>
          <cell r="E4518">
            <v>43629.52847222222</v>
          </cell>
        </row>
        <row r="4519">
          <cell r="B4519" t="str">
            <v>776445-00E/004071</v>
          </cell>
          <cell r="C4519" t="str">
            <v>776445-00E</v>
          </cell>
          <cell r="D4519" t="str">
            <v>OK</v>
          </cell>
          <cell r="E4519">
            <v>43615.634027777778</v>
          </cell>
        </row>
        <row r="4520">
          <cell r="B4520" t="str">
            <v>776445-00E/004246</v>
          </cell>
          <cell r="C4520" t="str">
            <v>776445-00E</v>
          </cell>
          <cell r="D4520" t="str">
            <v>OK</v>
          </cell>
          <cell r="E4520">
            <v>43628.809027777781</v>
          </cell>
        </row>
        <row r="4521">
          <cell r="B4521" t="str">
            <v>774100-00G/004243</v>
          </cell>
          <cell r="C4521" t="str">
            <v>774100-00G</v>
          </cell>
          <cell r="D4521" t="str">
            <v>OK</v>
          </cell>
          <cell r="E4521">
            <v>43628.731249999997</v>
          </cell>
        </row>
        <row r="4522">
          <cell r="B4522" t="str">
            <v>776445-00E/004245</v>
          </cell>
          <cell r="C4522" t="str">
            <v>776445-00E</v>
          </cell>
          <cell r="D4522" t="str">
            <v>OK</v>
          </cell>
          <cell r="E4522">
            <v>43628.813888888886</v>
          </cell>
        </row>
        <row r="4523">
          <cell r="B4523" t="str">
            <v>776445-00E/004239</v>
          </cell>
          <cell r="C4523" t="str">
            <v>776445-00E</v>
          </cell>
          <cell r="D4523" t="str">
            <v>OK</v>
          </cell>
          <cell r="E4523">
            <v>43628.839583333334</v>
          </cell>
        </row>
        <row r="4524">
          <cell r="B4524" t="str">
            <v>776445-00E/004239</v>
          </cell>
          <cell r="C4524" t="str">
            <v>776445-00E</v>
          </cell>
          <cell r="D4524" t="str">
            <v>OK</v>
          </cell>
          <cell r="E4524">
            <v>43628.839583333334</v>
          </cell>
        </row>
        <row r="4525">
          <cell r="B4525" t="str">
            <v>774100-00G/004267</v>
          </cell>
          <cell r="C4525" t="str">
            <v>774100-00G</v>
          </cell>
          <cell r="D4525" t="str">
            <v>OK</v>
          </cell>
          <cell r="E4525">
            <v>43630.025694444441</v>
          </cell>
        </row>
        <row r="4526">
          <cell r="B4526" t="str">
            <v>776445-00E/004268</v>
          </cell>
          <cell r="C4526" t="str">
            <v>776445-00E</v>
          </cell>
          <cell r="D4526" t="str">
            <v>OK</v>
          </cell>
          <cell r="E4526">
            <v>43629.966666666667</v>
          </cell>
        </row>
        <row r="4527">
          <cell r="B4527" t="str">
            <v>776445-00E/004168</v>
          </cell>
          <cell r="C4527" t="str">
            <v>776445-00E</v>
          </cell>
          <cell r="D4527" t="str">
            <v>OK</v>
          </cell>
          <cell r="E4527">
            <v>43622.95416666667</v>
          </cell>
        </row>
        <row r="4528">
          <cell r="B4528" t="str">
            <v>776445-00E/004163</v>
          </cell>
          <cell r="C4528" t="str">
            <v>776445-00E</v>
          </cell>
          <cell r="D4528" t="str">
            <v>OK</v>
          </cell>
          <cell r="E4528">
            <v>43622.65902777778</v>
          </cell>
        </row>
        <row r="4529">
          <cell r="B4529" t="str">
            <v>776445-00E/004162</v>
          </cell>
          <cell r="C4529" t="str">
            <v>776445-00E</v>
          </cell>
          <cell r="D4529" t="str">
            <v>OK</v>
          </cell>
          <cell r="E4529">
            <v>43622.724305555559</v>
          </cell>
        </row>
        <row r="4530">
          <cell r="B4530" t="str">
            <v>776445-00E/004166</v>
          </cell>
          <cell r="C4530" t="str">
            <v>776445-00E</v>
          </cell>
          <cell r="D4530" t="str">
            <v>OK</v>
          </cell>
          <cell r="E4530">
            <v>43622.955555555556</v>
          </cell>
        </row>
        <row r="4531">
          <cell r="B4531" t="str">
            <v>776445-00E/004276</v>
          </cell>
          <cell r="C4531" t="str">
            <v>776445-00E</v>
          </cell>
          <cell r="D4531" t="str">
            <v>OK</v>
          </cell>
          <cell r="E4531">
            <v>43630.400694444441</v>
          </cell>
        </row>
        <row r="4532">
          <cell r="B4532" t="str">
            <v>776445-00E/004274</v>
          </cell>
          <cell r="C4532" t="str">
            <v>776445-00E</v>
          </cell>
          <cell r="D4532" t="str">
            <v>OK</v>
          </cell>
          <cell r="E4532">
            <v>43630.337500000001</v>
          </cell>
        </row>
        <row r="4533">
          <cell r="B4533" t="str">
            <v>776445-00E/004274</v>
          </cell>
          <cell r="C4533" t="str">
            <v>776445-00E</v>
          </cell>
          <cell r="D4533" t="str">
            <v>OK</v>
          </cell>
          <cell r="E4533">
            <v>43630.337500000001</v>
          </cell>
        </row>
        <row r="4534">
          <cell r="B4534" t="str">
            <v>774100-00G/004270</v>
          </cell>
          <cell r="C4534" t="str">
            <v>774100-00G</v>
          </cell>
          <cell r="D4534" t="str">
            <v>OK</v>
          </cell>
          <cell r="E4534">
            <v>43630.106249999997</v>
          </cell>
        </row>
        <row r="4535">
          <cell r="B4535" t="str">
            <v>776445-00E/004273</v>
          </cell>
          <cell r="C4535" t="str">
            <v>776445-00E</v>
          </cell>
          <cell r="D4535" t="str">
            <v>OK</v>
          </cell>
          <cell r="E4535">
            <v>43630.165972222225</v>
          </cell>
        </row>
        <row r="4536">
          <cell r="B4536" t="str">
            <v>776445-00E/004273</v>
          </cell>
          <cell r="C4536" t="str">
            <v>776445-00E</v>
          </cell>
          <cell r="D4536" t="str">
            <v>OK</v>
          </cell>
          <cell r="E4536">
            <v>43630.165972222225</v>
          </cell>
        </row>
        <row r="4537">
          <cell r="B4537" t="str">
            <v>774100-00G/004278</v>
          </cell>
          <cell r="C4537" t="str">
            <v>774100-00G</v>
          </cell>
          <cell r="D4537" t="str">
            <v>OK</v>
          </cell>
          <cell r="E4537">
            <v>43630.536111111112</v>
          </cell>
        </row>
        <row r="4538">
          <cell r="B4538" t="str">
            <v>774100-00G/004230</v>
          </cell>
          <cell r="C4538" t="str">
            <v>774100-00G</v>
          </cell>
          <cell r="D4538" t="str">
            <v>OK</v>
          </cell>
          <cell r="E4538">
            <v>43628.145138888889</v>
          </cell>
        </row>
        <row r="4539">
          <cell r="B4539" t="str">
            <v>776445-00E/004271</v>
          </cell>
          <cell r="C4539" t="str">
            <v>776445-00E</v>
          </cell>
          <cell r="D4539" t="str">
            <v>OK</v>
          </cell>
          <cell r="E4539">
            <v>43630.144444444442</v>
          </cell>
        </row>
        <row r="4540">
          <cell r="B4540" t="str">
            <v>776445-00E/004272</v>
          </cell>
          <cell r="C4540" t="str">
            <v>776445-00E</v>
          </cell>
          <cell r="D4540" t="str">
            <v>OK</v>
          </cell>
          <cell r="E4540">
            <v>43630.395833333336</v>
          </cell>
        </row>
        <row r="4541">
          <cell r="B4541" t="str">
            <v>776445-00E/004280</v>
          </cell>
          <cell r="C4541" t="str">
            <v>776445-00E</v>
          </cell>
          <cell r="D4541" t="str">
            <v>OK</v>
          </cell>
          <cell r="E4541">
            <v>43630.606944444444</v>
          </cell>
        </row>
        <row r="4542">
          <cell r="B4542" t="str">
            <v>776445-00E/004277</v>
          </cell>
          <cell r="C4542" t="str">
            <v>776445-00E</v>
          </cell>
          <cell r="D4542" t="str">
            <v>OK</v>
          </cell>
          <cell r="E4542">
            <v>43630.515277777777</v>
          </cell>
        </row>
        <row r="4543">
          <cell r="B4543" t="str">
            <v>774100-00G/004279</v>
          </cell>
          <cell r="C4543" t="str">
            <v>774100-00G</v>
          </cell>
          <cell r="D4543" t="str">
            <v>OK</v>
          </cell>
          <cell r="E4543">
            <v>43630.665277777778</v>
          </cell>
        </row>
        <row r="4544">
          <cell r="B4544" t="str">
            <v>776445-00E/004282</v>
          </cell>
          <cell r="C4544" t="str">
            <v>776445-00E</v>
          </cell>
          <cell r="D4544" t="str">
            <v>OK</v>
          </cell>
          <cell r="E4544">
            <v>43630.67291666667</v>
          </cell>
        </row>
        <row r="4545">
          <cell r="B4545" t="str">
            <v>776445-00E/004281</v>
          </cell>
          <cell r="C4545" t="str">
            <v>776445-00E</v>
          </cell>
          <cell r="D4545" t="str">
            <v>OK</v>
          </cell>
          <cell r="E4545">
            <v>43630.606944444444</v>
          </cell>
        </row>
        <row r="4546">
          <cell r="B4546" t="str">
            <v>776445-00E/004283</v>
          </cell>
          <cell r="C4546" t="str">
            <v>776445-00E</v>
          </cell>
          <cell r="D4546" t="str">
            <v>OK</v>
          </cell>
          <cell r="E4546">
            <v>43630.739583333336</v>
          </cell>
        </row>
        <row r="4547">
          <cell r="B4547" t="str">
            <v>776445-00E/004285</v>
          </cell>
          <cell r="C4547" t="str">
            <v>776445-00E</v>
          </cell>
          <cell r="D4547" t="str">
            <v>OK</v>
          </cell>
          <cell r="E4547">
            <v>43633.030555555553</v>
          </cell>
        </row>
        <row r="4548">
          <cell r="B4548" t="str">
            <v>774100-00G/004275</v>
          </cell>
          <cell r="C4548" t="str">
            <v>774100-00G</v>
          </cell>
          <cell r="D4548" t="str">
            <v>OK</v>
          </cell>
          <cell r="E4548">
            <v>43630.324999999997</v>
          </cell>
        </row>
        <row r="4549">
          <cell r="B4549" t="str">
            <v>776445-00E/004292</v>
          </cell>
          <cell r="C4549" t="str">
            <v>776445-00E</v>
          </cell>
          <cell r="D4549" t="str">
            <v>OK</v>
          </cell>
          <cell r="E4549">
            <v>43633.284722222219</v>
          </cell>
        </row>
        <row r="4550">
          <cell r="B4550" t="str">
            <v>776445-00E/004176</v>
          </cell>
          <cell r="C4550" t="str">
            <v>776445-00E</v>
          </cell>
          <cell r="D4550" t="str">
            <v>OK</v>
          </cell>
          <cell r="E4550">
            <v>43623.388888888891</v>
          </cell>
        </row>
        <row r="4551">
          <cell r="B4551" t="str">
            <v>774100-00G/004291</v>
          </cell>
          <cell r="C4551" t="str">
            <v>774100-00G</v>
          </cell>
          <cell r="D4551" t="str">
            <v>OK</v>
          </cell>
          <cell r="E4551">
            <v>43633.349305555559</v>
          </cell>
        </row>
        <row r="4552">
          <cell r="B4552" t="str">
            <v>774100-00G/004284</v>
          </cell>
          <cell r="C4552" t="str">
            <v>774100-00G</v>
          </cell>
          <cell r="D4552" t="str">
            <v>OK</v>
          </cell>
          <cell r="E4552">
            <v>43632.979166666664</v>
          </cell>
        </row>
        <row r="4553">
          <cell r="B4553" t="str">
            <v>774100-00G/004286</v>
          </cell>
          <cell r="C4553" t="str">
            <v>774100-00G</v>
          </cell>
          <cell r="D4553" t="str">
            <v>OK</v>
          </cell>
          <cell r="E4553">
            <v>43633.011111111111</v>
          </cell>
        </row>
        <row r="4554">
          <cell r="B4554" t="str">
            <v>776445-00E/004151</v>
          </cell>
          <cell r="C4554" t="str">
            <v>776445-00E</v>
          </cell>
          <cell r="D4554" t="str">
            <v>OK</v>
          </cell>
          <cell r="E4554">
            <v>43621.947222222225</v>
          </cell>
        </row>
        <row r="4555">
          <cell r="B4555" t="str">
            <v>776445-00E/004155</v>
          </cell>
          <cell r="C4555" t="str">
            <v>776445-00E</v>
          </cell>
          <cell r="D4555" t="str">
            <v>OK</v>
          </cell>
          <cell r="E4555">
            <v>43622.315972222219</v>
          </cell>
        </row>
        <row r="4556">
          <cell r="B4556" t="str">
            <v>776445-00E/004297</v>
          </cell>
          <cell r="C4556" t="str">
            <v>776445-00E</v>
          </cell>
          <cell r="D4556" t="str">
            <v>OK</v>
          </cell>
          <cell r="E4556">
            <v>43633.511111111111</v>
          </cell>
        </row>
        <row r="4557">
          <cell r="B4557" t="str">
            <v>776445-00E/004294</v>
          </cell>
          <cell r="C4557" t="str">
            <v>776445-00E</v>
          </cell>
          <cell r="D4557" t="str">
            <v>OK</v>
          </cell>
          <cell r="E4557">
            <v>43633.427083333336</v>
          </cell>
        </row>
        <row r="4558">
          <cell r="B4558" t="str">
            <v>776445-00E/004295</v>
          </cell>
          <cell r="C4558" t="str">
            <v>776445-00E</v>
          </cell>
          <cell r="D4558" t="str">
            <v>OK</v>
          </cell>
          <cell r="E4558">
            <v>43633.426388888889</v>
          </cell>
        </row>
        <row r="4559">
          <cell r="B4559" t="str">
            <v>776445-00E/004256</v>
          </cell>
          <cell r="C4559" t="str">
            <v>776445-00E</v>
          </cell>
          <cell r="D4559" t="str">
            <v>OK</v>
          </cell>
          <cell r="E4559">
            <v>43629.320833333331</v>
          </cell>
        </row>
        <row r="4560">
          <cell r="B4560" t="str">
            <v>776445-00E/004146</v>
          </cell>
          <cell r="C4560" t="str">
            <v>776445-00E</v>
          </cell>
          <cell r="D4560" t="str">
            <v>OK</v>
          </cell>
          <cell r="E4560">
            <v>43621.645138888889</v>
          </cell>
        </row>
        <row r="4561">
          <cell r="B4561" t="str">
            <v>774100-00G/004300</v>
          </cell>
          <cell r="C4561" t="str">
            <v>774100-00G</v>
          </cell>
          <cell r="D4561" t="str">
            <v>OK</v>
          </cell>
          <cell r="E4561">
            <v>43633.684027777781</v>
          </cell>
        </row>
        <row r="4562">
          <cell r="B4562" t="str">
            <v>776445-00E/004303</v>
          </cell>
          <cell r="C4562" t="str">
            <v>776445-00E</v>
          </cell>
          <cell r="D4562" t="str">
            <v>OK</v>
          </cell>
          <cell r="E4562">
            <v>43633.722222222219</v>
          </cell>
        </row>
        <row r="4563">
          <cell r="B4563" t="str">
            <v>776445-00E/004288</v>
          </cell>
          <cell r="C4563" t="str">
            <v>776445-00E</v>
          </cell>
          <cell r="D4563" t="str">
            <v>OK</v>
          </cell>
          <cell r="E4563">
            <v>43633.080555555556</v>
          </cell>
        </row>
        <row r="4564">
          <cell r="B4564" t="str">
            <v>776445-00E/004301</v>
          </cell>
          <cell r="C4564" t="str">
            <v>776445-00E</v>
          </cell>
          <cell r="D4564" t="str">
            <v>OK</v>
          </cell>
          <cell r="E4564">
            <v>43633.629166666666</v>
          </cell>
        </row>
        <row r="4565">
          <cell r="B4565" t="str">
            <v>776445-00E/004302</v>
          </cell>
          <cell r="C4565" t="str">
            <v>776445-00E</v>
          </cell>
          <cell r="D4565" t="str">
            <v>OK</v>
          </cell>
          <cell r="E4565">
            <v>43633.681250000001</v>
          </cell>
        </row>
        <row r="4566">
          <cell r="B4566" t="str">
            <v>776445-00E/004299</v>
          </cell>
          <cell r="C4566" t="str">
            <v>776445-00E</v>
          </cell>
          <cell r="D4566" t="str">
            <v>OK</v>
          </cell>
          <cell r="E4566">
            <v>43633.722222222219</v>
          </cell>
        </row>
        <row r="4567">
          <cell r="B4567" t="str">
            <v>774100-00G/004309</v>
          </cell>
          <cell r="C4567" t="str">
            <v>774100-00G</v>
          </cell>
          <cell r="D4567" t="str">
            <v>OK</v>
          </cell>
          <cell r="E4567">
            <v>43634.030555555553</v>
          </cell>
        </row>
        <row r="4568">
          <cell r="B4568" t="str">
            <v>774100-00G/004308</v>
          </cell>
          <cell r="C4568" t="str">
            <v>774100-00G</v>
          </cell>
          <cell r="D4568" t="str">
            <v>OK</v>
          </cell>
          <cell r="E4568">
            <v>43633.973611111112</v>
          </cell>
        </row>
        <row r="4569">
          <cell r="B4569" t="str">
            <v>776445-00E/004310</v>
          </cell>
          <cell r="C4569" t="str">
            <v>776445-00E</v>
          </cell>
          <cell r="D4569" t="str">
            <v>OK</v>
          </cell>
          <cell r="E4569">
            <v>43634.047222222223</v>
          </cell>
        </row>
        <row r="4570">
          <cell r="B4570" t="str">
            <v>776445-00E/004311</v>
          </cell>
          <cell r="C4570" t="str">
            <v>776445-00E</v>
          </cell>
          <cell r="D4570" t="str">
            <v>OK</v>
          </cell>
          <cell r="E4570">
            <v>43634.049305555556</v>
          </cell>
        </row>
        <row r="4571">
          <cell r="B4571" t="str">
            <v>774100-00G/004296</v>
          </cell>
          <cell r="C4571" t="str">
            <v>774100-00G</v>
          </cell>
          <cell r="D4571" t="str">
            <v>OK</v>
          </cell>
          <cell r="E4571">
            <v>43633.627083333333</v>
          </cell>
        </row>
        <row r="4572">
          <cell r="B4572" t="str">
            <v>774100-00G/004296</v>
          </cell>
          <cell r="C4572" t="str">
            <v>774100-00G</v>
          </cell>
          <cell r="D4572" t="str">
            <v>OK</v>
          </cell>
          <cell r="E4572">
            <v>43633.627083333333</v>
          </cell>
        </row>
        <row r="4573">
          <cell r="B4573" t="str">
            <v>774100-00G/004296</v>
          </cell>
          <cell r="C4573" t="str">
            <v>774100-00G</v>
          </cell>
          <cell r="D4573" t="str">
            <v>OK</v>
          </cell>
          <cell r="E4573">
            <v>43633.627083333333</v>
          </cell>
        </row>
        <row r="4574">
          <cell r="B4574" t="str">
            <v>774100-00G/004313</v>
          </cell>
          <cell r="C4574" t="str">
            <v>774100-00G</v>
          </cell>
          <cell r="D4574" t="str">
            <v>OK</v>
          </cell>
          <cell r="E4574">
            <v>43634.080555555556</v>
          </cell>
        </row>
        <row r="4575">
          <cell r="B4575" t="str">
            <v>776445-00E/004240</v>
          </cell>
          <cell r="C4575" t="str">
            <v>776445-00E</v>
          </cell>
          <cell r="D4575" t="str">
            <v>OK</v>
          </cell>
          <cell r="E4575">
            <v>43628.518055555556</v>
          </cell>
        </row>
        <row r="4576">
          <cell r="B4576" t="str">
            <v>776445-00E/004290</v>
          </cell>
          <cell r="C4576" t="str">
            <v>776445-00E</v>
          </cell>
          <cell r="D4576" t="str">
            <v>OK</v>
          </cell>
          <cell r="E4576">
            <v>43633.288194444445</v>
          </cell>
        </row>
        <row r="4577">
          <cell r="B4577" t="str">
            <v>776445-00E/004263</v>
          </cell>
          <cell r="C4577" t="str">
            <v>776445-00E</v>
          </cell>
          <cell r="D4577" t="str">
            <v>OK</v>
          </cell>
          <cell r="E4577">
            <v>43629.741666666669</v>
          </cell>
        </row>
        <row r="4578">
          <cell r="B4578" t="str">
            <v>774100-00G/004266</v>
          </cell>
          <cell r="C4578" t="str">
            <v>774100-00G</v>
          </cell>
          <cell r="D4578" t="str">
            <v>OK</v>
          </cell>
          <cell r="E4578">
            <v>43629.745138888888</v>
          </cell>
        </row>
        <row r="4579">
          <cell r="B4579" t="str">
            <v>776445-00E/004264</v>
          </cell>
          <cell r="C4579" t="str">
            <v>776445-00E</v>
          </cell>
          <cell r="D4579" t="str">
            <v>OK</v>
          </cell>
          <cell r="E4579">
            <v>43629.664583333331</v>
          </cell>
        </row>
        <row r="4580">
          <cell r="B4580" t="str">
            <v>776445-00E/004265</v>
          </cell>
          <cell r="C4580" t="str">
            <v>776445-00E</v>
          </cell>
          <cell r="D4580" t="str">
            <v>OK</v>
          </cell>
          <cell r="E4580">
            <v>43629.661805555559</v>
          </cell>
        </row>
        <row r="4581">
          <cell r="B4581" t="str">
            <v>776445-00E/004269</v>
          </cell>
          <cell r="C4581" t="str">
            <v>776445-00E</v>
          </cell>
          <cell r="D4581" t="str">
            <v>OK</v>
          </cell>
          <cell r="E4581">
            <v>43629.956944444442</v>
          </cell>
        </row>
        <row r="4582">
          <cell r="B4582" t="str">
            <v>776445-00E/004319</v>
          </cell>
          <cell r="C4582" t="str">
            <v>776445-00E</v>
          </cell>
          <cell r="D4582" t="str">
            <v>OK</v>
          </cell>
          <cell r="E4582">
            <v>43634.383333333331</v>
          </cell>
        </row>
        <row r="4583">
          <cell r="B4583" t="str">
            <v>776445-00E/004319</v>
          </cell>
          <cell r="C4583" t="str">
            <v>776445-00E</v>
          </cell>
          <cell r="D4583" t="str">
            <v>OK</v>
          </cell>
          <cell r="E4583">
            <v>43634.383333333331</v>
          </cell>
        </row>
        <row r="4584">
          <cell r="B4584" t="str">
            <v>776445-00E/004315</v>
          </cell>
          <cell r="C4584" t="str">
            <v>776445-00E</v>
          </cell>
          <cell r="D4584" t="str">
            <v>OK</v>
          </cell>
          <cell r="E4584">
            <v>43634.35</v>
          </cell>
        </row>
        <row r="4585">
          <cell r="B4585" t="str">
            <v>776445-00E/004298</v>
          </cell>
          <cell r="C4585" t="str">
            <v>776445-00E</v>
          </cell>
          <cell r="D4585" t="str">
            <v>OK</v>
          </cell>
          <cell r="E4585">
            <v>43633.513194444444</v>
          </cell>
        </row>
        <row r="4586">
          <cell r="B4586" t="str">
            <v>774100-00G/004314</v>
          </cell>
          <cell r="C4586" t="str">
            <v>774100-00G</v>
          </cell>
          <cell r="D4586" t="str">
            <v>OK</v>
          </cell>
          <cell r="E4586">
            <v>43634.118055555555</v>
          </cell>
        </row>
        <row r="4587">
          <cell r="B4587" t="str">
            <v>776445-00E/004316</v>
          </cell>
          <cell r="C4587" t="str">
            <v>776445-00E</v>
          </cell>
          <cell r="D4587" t="str">
            <v>OK</v>
          </cell>
          <cell r="E4587">
            <v>43634.332638888889</v>
          </cell>
        </row>
        <row r="4588">
          <cell r="B4588" t="str">
            <v>776445-00E/004312</v>
          </cell>
          <cell r="C4588" t="str">
            <v>776445-00E</v>
          </cell>
          <cell r="D4588" t="str">
            <v>OK</v>
          </cell>
          <cell r="E4588">
            <v>43634.084027777775</v>
          </cell>
        </row>
        <row r="4589">
          <cell r="B4589" t="str">
            <v>776445-00E/004289</v>
          </cell>
          <cell r="C4589" t="str">
            <v>776445-00E</v>
          </cell>
          <cell r="D4589" t="str">
            <v>OK</v>
          </cell>
          <cell r="E4589">
            <v>43633.118750000001</v>
          </cell>
        </row>
        <row r="4590">
          <cell r="B4590" t="str">
            <v>776445-00E/004287</v>
          </cell>
          <cell r="C4590" t="str">
            <v>776445-00E</v>
          </cell>
          <cell r="D4590" t="str">
            <v>OK</v>
          </cell>
          <cell r="E4590">
            <v>43633.052777777775</v>
          </cell>
        </row>
        <row r="4591">
          <cell r="B4591" t="str">
            <v>776445-00E/004305</v>
          </cell>
          <cell r="C4591" t="str">
            <v>776445-00E</v>
          </cell>
          <cell r="D4591" t="str">
            <v>OK</v>
          </cell>
          <cell r="E4591">
            <v>43633.806944444441</v>
          </cell>
        </row>
        <row r="4592">
          <cell r="B4592" t="str">
            <v>776445-00E/004307</v>
          </cell>
          <cell r="C4592" t="str">
            <v>776445-00E</v>
          </cell>
          <cell r="D4592" t="str">
            <v>OK</v>
          </cell>
          <cell r="E4592">
            <v>43633.96875</v>
          </cell>
        </row>
        <row r="4593">
          <cell r="B4593" t="str">
            <v>776445-00E/004306</v>
          </cell>
          <cell r="C4593" t="str">
            <v>776445-00E</v>
          </cell>
          <cell r="D4593" t="str">
            <v>OK</v>
          </cell>
          <cell r="E4593">
            <v>43633.964583333334</v>
          </cell>
        </row>
        <row r="4594">
          <cell r="B4594" t="str">
            <v>776445-00E/004317</v>
          </cell>
          <cell r="C4594" t="str">
            <v>776445-00E</v>
          </cell>
          <cell r="D4594" t="str">
            <v>OK</v>
          </cell>
          <cell r="E4594">
            <v>43634.286111111112</v>
          </cell>
        </row>
        <row r="4595">
          <cell r="B4595" t="str">
            <v>776445-00E/004326</v>
          </cell>
          <cell r="C4595" t="str">
            <v>776445-00E</v>
          </cell>
          <cell r="D4595" t="str">
            <v>OK</v>
          </cell>
          <cell r="E4595">
            <v>43634.727777777778</v>
          </cell>
        </row>
        <row r="4596">
          <cell r="B4596" t="str">
            <v>774100-00G/004322</v>
          </cell>
          <cell r="C4596" t="str">
            <v>774100-00G</v>
          </cell>
          <cell r="D4596" t="str">
            <v>OK</v>
          </cell>
          <cell r="E4596">
            <v>43634.522222222222</v>
          </cell>
        </row>
        <row r="4597">
          <cell r="B4597" t="str">
            <v>774100-00G/004322</v>
          </cell>
          <cell r="C4597" t="str">
            <v>774100-00G</v>
          </cell>
          <cell r="D4597" t="str">
            <v>OK</v>
          </cell>
          <cell r="E4597">
            <v>43634.522222222222</v>
          </cell>
        </row>
        <row r="4598">
          <cell r="B4598" t="str">
            <v>776445-00E/004318</v>
          </cell>
          <cell r="C4598" t="str">
            <v>776445-00E</v>
          </cell>
          <cell r="D4598" t="str">
            <v>OK</v>
          </cell>
          <cell r="E4598">
            <v>43634.383333333331</v>
          </cell>
        </row>
        <row r="4599">
          <cell r="B4599" t="str">
            <v>774100-00G/004321</v>
          </cell>
          <cell r="C4599" t="str">
            <v>774100-00G</v>
          </cell>
          <cell r="D4599" t="str">
            <v>OK</v>
          </cell>
          <cell r="E4599">
            <v>43634.520833333336</v>
          </cell>
        </row>
        <row r="4600">
          <cell r="B4600" t="str">
            <v>774100-00G/004334</v>
          </cell>
          <cell r="C4600" t="str">
            <v>774100-00G</v>
          </cell>
          <cell r="D4600" t="str">
            <v>OK</v>
          </cell>
          <cell r="E4600">
            <v>43635.128472222219</v>
          </cell>
        </row>
        <row r="4601">
          <cell r="B4601" t="str">
            <v>774100-00G/004328</v>
          </cell>
          <cell r="C4601" t="str">
            <v>774100-00G</v>
          </cell>
          <cell r="D4601" t="str">
            <v>OK</v>
          </cell>
          <cell r="E4601">
            <v>43634.8</v>
          </cell>
        </row>
        <row r="4602">
          <cell r="B4602" t="str">
            <v>774100-00G/004327</v>
          </cell>
          <cell r="C4602" t="str">
            <v>774100-00G</v>
          </cell>
          <cell r="D4602" t="str">
            <v>OK</v>
          </cell>
          <cell r="E4602">
            <v>43634.745833333334</v>
          </cell>
        </row>
        <row r="4603">
          <cell r="B4603" t="str">
            <v>774100-00G/004335</v>
          </cell>
          <cell r="C4603" t="str">
            <v>774100-00G</v>
          </cell>
          <cell r="D4603" t="str">
            <v>OK</v>
          </cell>
          <cell r="E4603">
            <v>43635.134027777778</v>
          </cell>
        </row>
        <row r="4604">
          <cell r="B4604" t="str">
            <v>776445-00E/004324</v>
          </cell>
          <cell r="C4604" t="str">
            <v>776445-00E</v>
          </cell>
          <cell r="D4604" t="str">
            <v>OK</v>
          </cell>
          <cell r="E4604">
            <v>43634.780555555553</v>
          </cell>
        </row>
        <row r="4605">
          <cell r="B4605" t="str">
            <v>776445-00E/004339</v>
          </cell>
          <cell r="C4605" t="str">
            <v>776445-00E</v>
          </cell>
          <cell r="D4605" t="str">
            <v>OK</v>
          </cell>
          <cell r="E4605">
            <v>43635.486111111109</v>
          </cell>
        </row>
        <row r="4606">
          <cell r="B4606" t="str">
            <v>774100-00G/004342</v>
          </cell>
          <cell r="C4606" t="str">
            <v>774100-00G</v>
          </cell>
          <cell r="D4606" t="str">
            <v>OK</v>
          </cell>
          <cell r="E4606">
            <v>43635.635416666664</v>
          </cell>
        </row>
        <row r="4607">
          <cell r="B4607" t="str">
            <v>774100-00G/004341</v>
          </cell>
          <cell r="C4607" t="str">
            <v>774100-00G</v>
          </cell>
          <cell r="D4607" t="str">
            <v>OK</v>
          </cell>
          <cell r="E4607">
            <v>43635.64166666667</v>
          </cell>
        </row>
        <row r="4608">
          <cell r="B4608" t="str">
            <v>776445-00E/004350</v>
          </cell>
          <cell r="C4608" t="str">
            <v>776445-00E</v>
          </cell>
          <cell r="D4608" t="str">
            <v>OK</v>
          </cell>
          <cell r="E4608">
            <v>43636.007638888892</v>
          </cell>
        </row>
        <row r="4609">
          <cell r="B4609" t="str">
            <v>776445-00E/004343</v>
          </cell>
          <cell r="C4609" t="str">
            <v>776445-00E</v>
          </cell>
          <cell r="D4609" t="str">
            <v>OK</v>
          </cell>
          <cell r="E4609">
            <v>43635.978472222225</v>
          </cell>
        </row>
        <row r="4610">
          <cell r="B4610" t="str">
            <v>776445-00E/004348</v>
          </cell>
          <cell r="C4610" t="str">
            <v>776445-00E</v>
          </cell>
          <cell r="D4610" t="str">
            <v>OK</v>
          </cell>
          <cell r="E4610">
            <v>43635.823611111111</v>
          </cell>
        </row>
        <row r="4611">
          <cell r="B4611" t="str">
            <v>776445-00E/004257</v>
          </cell>
          <cell r="C4611" t="str">
            <v>776445-00E</v>
          </cell>
          <cell r="D4611" t="str">
            <v>OK</v>
          </cell>
          <cell r="E4611">
            <v>43629.31527777778</v>
          </cell>
        </row>
        <row r="4612">
          <cell r="B4612" t="str">
            <v>776445-00E/004258</v>
          </cell>
          <cell r="C4612" t="str">
            <v>776445-00E</v>
          </cell>
          <cell r="D4612" t="str">
            <v>OK</v>
          </cell>
          <cell r="E4612">
            <v>43629.37222222222</v>
          </cell>
        </row>
        <row r="4613">
          <cell r="B4613" t="str">
            <v>776445-00E/004255</v>
          </cell>
          <cell r="C4613" t="str">
            <v>776445-00E</v>
          </cell>
          <cell r="D4613" t="str">
            <v>OK</v>
          </cell>
          <cell r="E4613">
            <v>43629.175694444442</v>
          </cell>
        </row>
        <row r="4614">
          <cell r="B4614" t="str">
            <v>776445-00E/004126</v>
          </cell>
          <cell r="C4614" t="str">
            <v>776445-00E</v>
          </cell>
          <cell r="D4614" t="str">
            <v>OK</v>
          </cell>
          <cell r="E4614">
            <v>43620.698611111111</v>
          </cell>
        </row>
        <row r="4615">
          <cell r="B4615" t="str">
            <v>774100-00G/004293</v>
          </cell>
          <cell r="C4615" t="str">
            <v>774100-00G</v>
          </cell>
          <cell r="D4615" t="str">
            <v>OK</v>
          </cell>
          <cell r="E4615">
            <v>43633.35</v>
          </cell>
        </row>
        <row r="4616">
          <cell r="B4616" t="str">
            <v>776445-00E/004354</v>
          </cell>
          <cell r="C4616" t="str">
            <v>776445-00E</v>
          </cell>
          <cell r="D4616" t="str">
            <v>OK</v>
          </cell>
          <cell r="E4616">
            <v>43636.325694444444</v>
          </cell>
        </row>
        <row r="4617">
          <cell r="B4617" t="str">
            <v>774100-00G/004353</v>
          </cell>
          <cell r="C4617" t="str">
            <v>774100-00G</v>
          </cell>
          <cell r="D4617" t="str">
            <v>OK</v>
          </cell>
          <cell r="E4617">
            <v>43636.069444444445</v>
          </cell>
        </row>
        <row r="4618">
          <cell r="B4618" t="str">
            <v>776445-00E/004349</v>
          </cell>
          <cell r="C4618" t="str">
            <v>776445-00E</v>
          </cell>
          <cell r="D4618" t="str">
            <v>OK</v>
          </cell>
          <cell r="E4618">
            <v>43635.818055555559</v>
          </cell>
        </row>
        <row r="4619">
          <cell r="B4619" t="str">
            <v>774100-00G/004352</v>
          </cell>
          <cell r="C4619" t="str">
            <v>774100-00G</v>
          </cell>
          <cell r="D4619" t="str">
            <v>OK</v>
          </cell>
          <cell r="E4619">
            <v>43636.073611111111</v>
          </cell>
        </row>
        <row r="4620">
          <cell r="B4620" t="str">
            <v>774100-00G/004351</v>
          </cell>
          <cell r="C4620" t="str">
            <v>774100-00G</v>
          </cell>
          <cell r="D4620" t="str">
            <v>OK</v>
          </cell>
          <cell r="E4620">
            <v>43636.394444444442</v>
          </cell>
        </row>
        <row r="4621">
          <cell r="B4621" t="str">
            <v>776445-00E/004358</v>
          </cell>
          <cell r="C4621" t="str">
            <v>776445-00E</v>
          </cell>
          <cell r="D4621" t="str">
            <v>OK</v>
          </cell>
          <cell r="E4621">
            <v>43636.643750000003</v>
          </cell>
        </row>
        <row r="4622">
          <cell r="B4622" t="str">
            <v>776445-00E/004358</v>
          </cell>
          <cell r="C4622" t="str">
            <v>776445-00E</v>
          </cell>
          <cell r="D4622" t="str">
            <v>OK</v>
          </cell>
          <cell r="E4622">
            <v>43636.643750000003</v>
          </cell>
        </row>
        <row r="4623">
          <cell r="B4623" t="str">
            <v>774100-00G/004355</v>
          </cell>
          <cell r="C4623" t="str">
            <v>774100-00G</v>
          </cell>
          <cell r="D4623" t="str">
            <v>OK</v>
          </cell>
          <cell r="E4623">
            <v>43636.524305555555</v>
          </cell>
        </row>
        <row r="4624">
          <cell r="B4624" t="str">
            <v>774100-00G/004356</v>
          </cell>
          <cell r="C4624" t="str">
            <v>774100-00G</v>
          </cell>
          <cell r="D4624" t="str">
            <v>OK</v>
          </cell>
          <cell r="E4624">
            <v>43636.638888888891</v>
          </cell>
        </row>
        <row r="4625">
          <cell r="B4625" t="str">
            <v>776445-00E/004359</v>
          </cell>
          <cell r="C4625" t="str">
            <v>776445-00E</v>
          </cell>
          <cell r="D4625" t="str">
            <v>OK</v>
          </cell>
          <cell r="E4625">
            <v>43636.693055555559</v>
          </cell>
        </row>
        <row r="4626">
          <cell r="B4626" t="str">
            <v>774100-00G/004360</v>
          </cell>
          <cell r="C4626" t="str">
            <v>774100-00G</v>
          </cell>
          <cell r="D4626" t="str">
            <v>OK</v>
          </cell>
          <cell r="E4626">
            <v>43636.759027777778</v>
          </cell>
        </row>
        <row r="4627">
          <cell r="B4627" t="str">
            <v>776445-00E/004357</v>
          </cell>
          <cell r="C4627" t="str">
            <v>776445-00E</v>
          </cell>
          <cell r="D4627" t="str">
            <v>OK</v>
          </cell>
          <cell r="E4627">
            <v>43636.691666666666</v>
          </cell>
        </row>
        <row r="4628">
          <cell r="B4628" t="str">
            <v>776445-00E/004362</v>
          </cell>
          <cell r="C4628" t="str">
            <v>776445-00E</v>
          </cell>
          <cell r="D4628" t="str">
            <v>OK</v>
          </cell>
          <cell r="E4628">
            <v>43637.033333333333</v>
          </cell>
        </row>
        <row r="4629">
          <cell r="B4629" t="str">
            <v>776445-00E/004363</v>
          </cell>
          <cell r="C4629" t="str">
            <v>776445-00E</v>
          </cell>
          <cell r="D4629" t="str">
            <v>OK</v>
          </cell>
          <cell r="E4629">
            <v>43636.958333333336</v>
          </cell>
        </row>
        <row r="4630">
          <cell r="B4630" t="str">
            <v>776445-00E/004370</v>
          </cell>
          <cell r="C4630" t="str">
            <v>776445-00E</v>
          </cell>
          <cell r="D4630" t="str">
            <v>OK</v>
          </cell>
          <cell r="E4630">
            <v>43637.325694444444</v>
          </cell>
        </row>
        <row r="4631">
          <cell r="B4631" t="str">
            <v>774100-00G/004365</v>
          </cell>
          <cell r="C4631" t="str">
            <v>774100-00G</v>
          </cell>
          <cell r="D4631" t="str">
            <v>OK</v>
          </cell>
          <cell r="E4631">
            <v>43637.025694444441</v>
          </cell>
        </row>
        <row r="4632">
          <cell r="B4632" t="str">
            <v>776445-00E/004366</v>
          </cell>
          <cell r="C4632" t="str">
            <v>776445-00E</v>
          </cell>
          <cell r="D4632" t="str">
            <v>OK</v>
          </cell>
          <cell r="E4632">
            <v>43637.064583333333</v>
          </cell>
        </row>
        <row r="4633">
          <cell r="B4633" t="str">
            <v>776445-00E/004374</v>
          </cell>
          <cell r="C4633" t="str">
            <v>776445-00E</v>
          </cell>
          <cell r="D4633" t="str">
            <v>OK</v>
          </cell>
          <cell r="E4633">
            <v>43637.713888888888</v>
          </cell>
        </row>
        <row r="4634">
          <cell r="B4634" t="str">
            <v>774100-00G/004376</v>
          </cell>
          <cell r="C4634" t="str">
            <v>774100-00G</v>
          </cell>
          <cell r="D4634" t="str">
            <v>OK</v>
          </cell>
          <cell r="E4634">
            <v>43637.695833333331</v>
          </cell>
        </row>
        <row r="4635">
          <cell r="B4635" t="str">
            <v>776445-00E/004375</v>
          </cell>
          <cell r="C4635" t="str">
            <v>776445-00E</v>
          </cell>
          <cell r="D4635" t="str">
            <v>OK</v>
          </cell>
          <cell r="E4635">
            <v>43637.627083333333</v>
          </cell>
        </row>
        <row r="4636">
          <cell r="B4636" t="str">
            <v>774100-00G/004368</v>
          </cell>
          <cell r="C4636" t="str">
            <v>774100-00G</v>
          </cell>
          <cell r="D4636" t="str">
            <v>OK</v>
          </cell>
          <cell r="E4636">
            <v>43637.393750000003</v>
          </cell>
        </row>
        <row r="4637">
          <cell r="B4637" t="str">
            <v>774100-00G/004372</v>
          </cell>
          <cell r="C4637" t="str">
            <v>774100-00G</v>
          </cell>
          <cell r="D4637" t="str">
            <v>OK</v>
          </cell>
          <cell r="E4637">
            <v>43637.512499999997</v>
          </cell>
        </row>
        <row r="4638">
          <cell r="B4638" t="str">
            <v>774100-00G/004372</v>
          </cell>
          <cell r="C4638" t="str">
            <v>774100-00G</v>
          </cell>
          <cell r="D4638" t="str">
            <v>OK</v>
          </cell>
          <cell r="E4638">
            <v>43637.512499999997</v>
          </cell>
        </row>
        <row r="4639">
          <cell r="B4639" t="str">
            <v>776445-00E/004384</v>
          </cell>
          <cell r="C4639" t="str">
            <v>776445-00E</v>
          </cell>
          <cell r="D4639" t="str">
            <v>OK</v>
          </cell>
          <cell r="E4639">
            <v>43640.099305555559</v>
          </cell>
        </row>
        <row r="4640">
          <cell r="B4640" t="str">
            <v>776445-00E/004382</v>
          </cell>
          <cell r="C4640" t="str">
            <v>776445-00E</v>
          </cell>
          <cell r="D4640" t="str">
            <v>OK</v>
          </cell>
          <cell r="E4640">
            <v>43640.043749999997</v>
          </cell>
        </row>
        <row r="4641">
          <cell r="B4641" t="str">
            <v>776445-00E/004380</v>
          </cell>
          <cell r="C4641" t="str">
            <v>776445-00E</v>
          </cell>
          <cell r="D4641" t="str">
            <v>OK</v>
          </cell>
          <cell r="E4641">
            <v>43639.960416666669</v>
          </cell>
        </row>
        <row r="4642">
          <cell r="B4642" t="str">
            <v>776445-00E/004377</v>
          </cell>
          <cell r="C4642" t="str">
            <v>776445-00E</v>
          </cell>
          <cell r="D4642" t="str">
            <v>OK</v>
          </cell>
          <cell r="E4642">
            <v>43637.811805555553</v>
          </cell>
        </row>
        <row r="4643">
          <cell r="B4643" t="str">
            <v>774100-00G/004373</v>
          </cell>
          <cell r="C4643" t="str">
            <v>774100-00G</v>
          </cell>
          <cell r="D4643" t="str">
            <v>OK</v>
          </cell>
          <cell r="E4643">
            <v>43637.631249999999</v>
          </cell>
        </row>
        <row r="4644">
          <cell r="B4644" t="str">
            <v>776445-00E/004385</v>
          </cell>
          <cell r="C4644" t="str">
            <v>776445-00E</v>
          </cell>
          <cell r="D4644" t="str">
            <v>OK</v>
          </cell>
          <cell r="E4644">
            <v>43640.390972222223</v>
          </cell>
        </row>
        <row r="4645">
          <cell r="B4645" t="str">
            <v>776445-00E/004364</v>
          </cell>
          <cell r="C4645" t="str">
            <v>776445-00E</v>
          </cell>
          <cell r="D4645" t="str">
            <v>OK</v>
          </cell>
          <cell r="E4645">
            <v>43636.964583333334</v>
          </cell>
        </row>
        <row r="4646">
          <cell r="B4646" t="str">
            <v>776445-00E/004387</v>
          </cell>
          <cell r="C4646" t="str">
            <v>776445-00E</v>
          </cell>
          <cell r="D4646" t="str">
            <v>OK</v>
          </cell>
          <cell r="E4646">
            <v>43640.372916666667</v>
          </cell>
        </row>
        <row r="4647">
          <cell r="B4647" t="str">
            <v>776445-00E/004378</v>
          </cell>
          <cell r="C4647" t="str">
            <v>776445-00E</v>
          </cell>
          <cell r="D4647" t="str">
            <v>OK</v>
          </cell>
          <cell r="E4647">
            <v>43637.810416666667</v>
          </cell>
        </row>
        <row r="4648">
          <cell r="B4648" t="str">
            <v>776445-00E/004379</v>
          </cell>
          <cell r="C4648" t="str">
            <v>776445-00E</v>
          </cell>
          <cell r="D4648" t="str">
            <v>OK</v>
          </cell>
          <cell r="E4648">
            <v>43640.036805555559</v>
          </cell>
        </row>
        <row r="4649">
          <cell r="B4649" t="str">
            <v>774100-00G/004383</v>
          </cell>
          <cell r="C4649" t="str">
            <v>774100-00G</v>
          </cell>
          <cell r="D4649" t="str">
            <v>OK</v>
          </cell>
          <cell r="E4649">
            <v>43640.323611111111</v>
          </cell>
        </row>
        <row r="4650">
          <cell r="B4650" t="str">
            <v>776445-00E/004347</v>
          </cell>
          <cell r="C4650" t="str">
            <v>776445-00E</v>
          </cell>
          <cell r="D4650" t="str">
            <v>OK</v>
          </cell>
          <cell r="E4650">
            <v>43635.74722222222</v>
          </cell>
        </row>
        <row r="4651">
          <cell r="B4651" t="str">
            <v>776445-00E/004345</v>
          </cell>
          <cell r="C4651" t="str">
            <v>776445-00E</v>
          </cell>
          <cell r="D4651" t="str">
            <v>OK</v>
          </cell>
          <cell r="E4651">
            <v>43635.752083333333</v>
          </cell>
        </row>
        <row r="4652">
          <cell r="B4652" t="str">
            <v>776445-00E/004336</v>
          </cell>
          <cell r="C4652" t="str">
            <v>776445-00E</v>
          </cell>
          <cell r="D4652" t="str">
            <v>OK</v>
          </cell>
          <cell r="E4652">
            <v>43635.490972222222</v>
          </cell>
        </row>
        <row r="4653">
          <cell r="B4653" t="str">
            <v>776445-00E/004332</v>
          </cell>
          <cell r="C4653" t="str">
            <v>776445-00E</v>
          </cell>
          <cell r="D4653" t="str">
            <v>OK</v>
          </cell>
          <cell r="E4653">
            <v>43635.038888888892</v>
          </cell>
        </row>
        <row r="4654">
          <cell r="B4654" t="str">
            <v>776445-00E/004394</v>
          </cell>
          <cell r="C4654" t="str">
            <v>776445-00E</v>
          </cell>
          <cell r="D4654" t="str">
            <v>OK</v>
          </cell>
          <cell r="E4654">
            <v>43641.030555555553</v>
          </cell>
        </row>
        <row r="4655">
          <cell r="B4655" t="str">
            <v>776445-00E/004395</v>
          </cell>
          <cell r="C4655" t="str">
            <v>776445-00E</v>
          </cell>
          <cell r="D4655" t="str">
            <v>OK</v>
          </cell>
          <cell r="E4655">
            <v>43641.074999999997</v>
          </cell>
        </row>
        <row r="4656">
          <cell r="B4656" t="str">
            <v>774100-00G/004393</v>
          </cell>
          <cell r="C4656" t="str">
            <v>774100-00G</v>
          </cell>
          <cell r="D4656" t="str">
            <v>OK</v>
          </cell>
          <cell r="E4656">
            <v>43640.964583333334</v>
          </cell>
        </row>
        <row r="4657">
          <cell r="B4657" t="str">
            <v>776445-00E/004390</v>
          </cell>
          <cell r="C4657" t="str">
            <v>776445-00E</v>
          </cell>
          <cell r="D4657" t="str">
            <v>OK</v>
          </cell>
          <cell r="E4657">
            <v>43640.80972222222</v>
          </cell>
        </row>
        <row r="4658">
          <cell r="B4658" t="str">
            <v>776445-00E/004389</v>
          </cell>
          <cell r="C4658" t="str">
            <v>776445-00E</v>
          </cell>
          <cell r="D4658" t="str">
            <v>OK</v>
          </cell>
          <cell r="E4658">
            <v>43640.800000000003</v>
          </cell>
        </row>
        <row r="4659">
          <cell r="B4659" t="str">
            <v>776445-00E/004338</v>
          </cell>
          <cell r="C4659" t="str">
            <v>776445-00E</v>
          </cell>
          <cell r="D4659" t="str">
            <v>OK</v>
          </cell>
          <cell r="E4659">
            <v>43635.294444444444</v>
          </cell>
        </row>
        <row r="4660">
          <cell r="B4660" t="str">
            <v>776445-00E/004329</v>
          </cell>
          <cell r="C4660" t="str">
            <v>776445-00E</v>
          </cell>
          <cell r="D4660" t="str">
            <v>OK</v>
          </cell>
          <cell r="E4660">
            <v>43635.095138888886</v>
          </cell>
        </row>
        <row r="4661">
          <cell r="B4661" t="str">
            <v>776445-00E/004330</v>
          </cell>
          <cell r="C4661" t="str">
            <v>776445-00E</v>
          </cell>
          <cell r="D4661" t="str">
            <v>OK</v>
          </cell>
          <cell r="E4661">
            <v>43635.004166666666</v>
          </cell>
        </row>
        <row r="4662">
          <cell r="B4662" t="str">
            <v>776445-00E/004386</v>
          </cell>
          <cell r="C4662" t="str">
            <v>776445-00E</v>
          </cell>
          <cell r="D4662" t="str">
            <v>OK</v>
          </cell>
          <cell r="E4662">
            <v>43640.453472222223</v>
          </cell>
        </row>
        <row r="4663">
          <cell r="B4663" t="str">
            <v>774100-00G/004381</v>
          </cell>
          <cell r="C4663" t="str">
            <v>774100-00G</v>
          </cell>
          <cell r="D4663" t="str">
            <v>OK</v>
          </cell>
          <cell r="E4663">
            <v>43639.965277777781</v>
          </cell>
        </row>
        <row r="4664">
          <cell r="B4664" t="str">
            <v>776445-00E/004388</v>
          </cell>
          <cell r="C4664" t="str">
            <v>776445-00E</v>
          </cell>
          <cell r="D4664" t="str">
            <v>OK</v>
          </cell>
          <cell r="E4664">
            <v>43640.553472222222</v>
          </cell>
        </row>
        <row r="4665">
          <cell r="B4665" t="str">
            <v>776445-00E/004391</v>
          </cell>
          <cell r="C4665" t="str">
            <v>776445-00E</v>
          </cell>
          <cell r="D4665" t="str">
            <v>OK</v>
          </cell>
          <cell r="E4665">
            <v>43640.697916666664</v>
          </cell>
        </row>
        <row r="4666">
          <cell r="B4666" t="str">
            <v>774100-00G/004396</v>
          </cell>
          <cell r="C4666" t="str">
            <v>774100-00G</v>
          </cell>
          <cell r="D4666" t="str">
            <v>OK</v>
          </cell>
          <cell r="E4666">
            <v>43641.156944444447</v>
          </cell>
        </row>
        <row r="4667">
          <cell r="B4667" t="str">
            <v>776445-00E/004344</v>
          </cell>
          <cell r="C4667" t="str">
            <v>776445-00E</v>
          </cell>
          <cell r="D4667" t="str">
            <v>OK</v>
          </cell>
          <cell r="E4667">
            <v>43635.696527777778</v>
          </cell>
        </row>
        <row r="4668">
          <cell r="B4668" t="str">
            <v>776445-00E/004346</v>
          </cell>
          <cell r="C4668" t="str">
            <v>776445-00E</v>
          </cell>
          <cell r="D4668" t="str">
            <v>OK</v>
          </cell>
          <cell r="E4668">
            <v>43635.708333333336</v>
          </cell>
        </row>
        <row r="4669">
          <cell r="B4669" t="str">
            <v>776445-00E/004340</v>
          </cell>
          <cell r="C4669" t="str">
            <v>776445-00E</v>
          </cell>
          <cell r="D4669" t="str">
            <v>OK</v>
          </cell>
          <cell r="E4669">
            <v>43635.48541666667</v>
          </cell>
        </row>
        <row r="4670">
          <cell r="B4670" t="str">
            <v>774100-00G/004392</v>
          </cell>
          <cell r="C4670" t="str">
            <v>774100-00G</v>
          </cell>
          <cell r="D4670" t="str">
            <v>OK</v>
          </cell>
          <cell r="E4670">
            <v>43641.369444444441</v>
          </cell>
        </row>
        <row r="4671">
          <cell r="B4671" t="str">
            <v>774100-00G/004392</v>
          </cell>
          <cell r="C4671" t="str">
            <v>774100-00G</v>
          </cell>
          <cell r="D4671" t="str">
            <v>OK</v>
          </cell>
          <cell r="E4671">
            <v>43641.369444444441</v>
          </cell>
        </row>
        <row r="4672">
          <cell r="B4672" t="str">
            <v>776445-00E/004337</v>
          </cell>
          <cell r="C4672" t="str">
            <v>776445-00E</v>
          </cell>
          <cell r="D4672" t="str">
            <v>OK</v>
          </cell>
          <cell r="E4672">
            <v>43635.290277777778</v>
          </cell>
        </row>
        <row r="4673">
          <cell r="B4673" t="str">
            <v>776445-00E/004331</v>
          </cell>
          <cell r="C4673" t="str">
            <v>776445-00E</v>
          </cell>
          <cell r="D4673" t="str">
            <v>OK</v>
          </cell>
          <cell r="E4673">
            <v>43634.990277777775</v>
          </cell>
        </row>
        <row r="4674">
          <cell r="B4674" t="str">
            <v>776445-00E/004331</v>
          </cell>
          <cell r="C4674" t="str">
            <v>776445-00E</v>
          </cell>
          <cell r="D4674" t="str">
            <v>OK</v>
          </cell>
          <cell r="E4674">
            <v>43634.990277777775</v>
          </cell>
        </row>
        <row r="4675">
          <cell r="B4675" t="str">
            <v>776445-00E/004333</v>
          </cell>
          <cell r="C4675" t="str">
            <v>776445-00E</v>
          </cell>
          <cell r="D4675" t="str">
            <v>OK</v>
          </cell>
          <cell r="E4675">
            <v>43635.067361111112</v>
          </cell>
        </row>
        <row r="4676">
          <cell r="B4676" t="str">
            <v>776445-00E/004320</v>
          </cell>
          <cell r="C4676" t="str">
            <v>776445-00E</v>
          </cell>
          <cell r="D4676" t="str">
            <v>OK</v>
          </cell>
          <cell r="E4676">
            <v>43634.616666666669</v>
          </cell>
        </row>
        <row r="4677">
          <cell r="B4677" t="str">
            <v>776445-00E/004304</v>
          </cell>
          <cell r="C4677" t="str">
            <v>776445-00E</v>
          </cell>
          <cell r="D4677" t="str">
            <v>OK</v>
          </cell>
          <cell r="E4677">
            <v>43633.806250000001</v>
          </cell>
        </row>
        <row r="4678">
          <cell r="B4678" t="str">
            <v>776445-00E/004325</v>
          </cell>
          <cell r="C4678" t="str">
            <v>776445-00E</v>
          </cell>
          <cell r="D4678" t="str">
            <v>OK</v>
          </cell>
          <cell r="E4678">
            <v>43634.688888888886</v>
          </cell>
        </row>
        <row r="4679">
          <cell r="B4679" t="str">
            <v>776445-00E/004323</v>
          </cell>
          <cell r="C4679" t="str">
            <v>776445-00E</v>
          </cell>
          <cell r="D4679" t="str">
            <v>OK</v>
          </cell>
          <cell r="E4679">
            <v>43634.665277777778</v>
          </cell>
        </row>
        <row r="4680">
          <cell r="B4680" t="str">
            <v>776445-00E/004399</v>
          </cell>
          <cell r="C4680" t="str">
            <v>776445-00E</v>
          </cell>
          <cell r="D4680" t="str">
            <v>OK</v>
          </cell>
          <cell r="E4680">
            <v>43641.293749999997</v>
          </cell>
        </row>
        <row r="4681">
          <cell r="B4681" t="str">
            <v>776445-00E/004397</v>
          </cell>
          <cell r="C4681" t="str">
            <v>776445-00E</v>
          </cell>
          <cell r="D4681" t="str">
            <v>OK</v>
          </cell>
          <cell r="E4681">
            <v>43641.624305555553</v>
          </cell>
        </row>
        <row r="4682">
          <cell r="B4682" t="str">
            <v>776445-00E/004400</v>
          </cell>
          <cell r="C4682" t="str">
            <v>776445-00E</v>
          </cell>
          <cell r="D4682" t="str">
            <v>OK</v>
          </cell>
          <cell r="E4682">
            <v>43641.73541666667</v>
          </cell>
        </row>
        <row r="4683">
          <cell r="B4683" t="str">
            <v>776445-00E/004444</v>
          </cell>
          <cell r="C4683" t="str">
            <v>776445-00E</v>
          </cell>
          <cell r="D4683" t="str">
            <v>OK</v>
          </cell>
          <cell r="E4683">
            <v>43647.731944444444</v>
          </cell>
        </row>
        <row r="4684">
          <cell r="B4684" t="str">
            <v>776445-00E/004443</v>
          </cell>
          <cell r="C4684" t="str">
            <v>776445-00E</v>
          </cell>
          <cell r="D4684" t="str">
            <v>OK</v>
          </cell>
          <cell r="E4684">
            <v>43647.728472222225</v>
          </cell>
        </row>
        <row r="4685">
          <cell r="B4685" t="str">
            <v>776445-00E/004435</v>
          </cell>
          <cell r="C4685" t="str">
            <v>776445-00E</v>
          </cell>
          <cell r="D4685" t="str">
            <v>OK</v>
          </cell>
          <cell r="E4685">
            <v>43644.628472222219</v>
          </cell>
        </row>
        <row r="4686">
          <cell r="B4686" t="str">
            <v>776445-00E/004435</v>
          </cell>
          <cell r="C4686" t="str">
            <v>776445-00E</v>
          </cell>
          <cell r="D4686" t="str">
            <v>OK</v>
          </cell>
          <cell r="E4686">
            <v>43644.628472222219</v>
          </cell>
        </row>
        <row r="4687">
          <cell r="B4687" t="str">
            <v>776445-00E/004430</v>
          </cell>
          <cell r="C4687" t="str">
            <v>776445-00E</v>
          </cell>
          <cell r="D4687" t="str">
            <v>OK</v>
          </cell>
          <cell r="E4687">
            <v>43644.694444444445</v>
          </cell>
        </row>
        <row r="4688">
          <cell r="B4688" t="str">
            <v>776445-00E/004432</v>
          </cell>
          <cell r="C4688" t="str">
            <v>776445-00E</v>
          </cell>
          <cell r="D4688" t="str">
            <v>OK</v>
          </cell>
          <cell r="E4688">
            <v>43644.740972222222</v>
          </cell>
        </row>
        <row r="4689">
          <cell r="B4689" t="str">
            <v>776445-00E/004438</v>
          </cell>
          <cell r="C4689" t="str">
            <v>776445-00E</v>
          </cell>
          <cell r="D4689" t="str">
            <v>OK</v>
          </cell>
          <cell r="E4689">
            <v>43647.32916666667</v>
          </cell>
        </row>
        <row r="4690">
          <cell r="B4690" t="str">
            <v>776445-00E/004436</v>
          </cell>
          <cell r="C4690" t="str">
            <v>776445-00E</v>
          </cell>
          <cell r="D4690" t="str">
            <v>OK</v>
          </cell>
          <cell r="E4690">
            <v>43646.956944444442</v>
          </cell>
        </row>
        <row r="4691">
          <cell r="B4691" t="str">
            <v>776445-00E/004450</v>
          </cell>
          <cell r="C4691" t="str">
            <v>776445-00E</v>
          </cell>
          <cell r="D4691" t="str">
            <v>OK</v>
          </cell>
          <cell r="E4691">
            <v>43648.122916666667</v>
          </cell>
        </row>
        <row r="4692">
          <cell r="B4692" t="str">
            <v>776445-00E/004448</v>
          </cell>
          <cell r="C4692" t="str">
            <v>776445-00E</v>
          </cell>
          <cell r="D4692" t="str">
            <v>OK</v>
          </cell>
          <cell r="E4692">
            <v>43647.956944444442</v>
          </cell>
        </row>
        <row r="4693">
          <cell r="B4693" t="str">
            <v>776445-00E/004442</v>
          </cell>
          <cell r="C4693" t="str">
            <v>776445-00E</v>
          </cell>
          <cell r="D4693" t="str">
            <v>OK</v>
          </cell>
          <cell r="E4693">
            <v>43647.642361111109</v>
          </cell>
        </row>
        <row r="4694">
          <cell r="B4694" t="str">
            <v>776445-00E/004452</v>
          </cell>
          <cell r="C4694" t="str">
            <v>776445-00E</v>
          </cell>
          <cell r="D4694" t="str">
            <v>OK</v>
          </cell>
          <cell r="E4694">
            <v>43648.35</v>
          </cell>
        </row>
        <row r="4695">
          <cell r="B4695" t="str">
            <v>776445-00E/004452</v>
          </cell>
          <cell r="C4695" t="str">
            <v>776445-00E</v>
          </cell>
          <cell r="D4695" t="str">
            <v>OK</v>
          </cell>
          <cell r="E4695">
            <v>43648.35</v>
          </cell>
        </row>
        <row r="4696">
          <cell r="B4696" t="str">
            <v>776445-00E/004452</v>
          </cell>
          <cell r="C4696" t="str">
            <v>776445-00E</v>
          </cell>
          <cell r="D4696" t="str">
            <v>OK</v>
          </cell>
          <cell r="E4696">
            <v>43648.35</v>
          </cell>
        </row>
        <row r="4697">
          <cell r="B4697" t="str">
            <v>776445-00E/004452</v>
          </cell>
          <cell r="C4697" t="str">
            <v>776445-00E</v>
          </cell>
          <cell r="D4697" t="str">
            <v>OK</v>
          </cell>
          <cell r="E4697">
            <v>43648.35</v>
          </cell>
        </row>
        <row r="4698">
          <cell r="B4698" t="str">
            <v>776445-00E/004452</v>
          </cell>
          <cell r="C4698" t="str">
            <v>776445-00E</v>
          </cell>
          <cell r="D4698" t="str">
            <v>OK</v>
          </cell>
          <cell r="E4698">
            <v>43648.35</v>
          </cell>
        </row>
        <row r="4699">
          <cell r="B4699" t="str">
            <v>776445-00E/004452</v>
          </cell>
          <cell r="C4699" t="str">
            <v>776445-00E</v>
          </cell>
          <cell r="D4699" t="str">
            <v>OK</v>
          </cell>
          <cell r="E4699">
            <v>43648.35</v>
          </cell>
        </row>
        <row r="4700">
          <cell r="B4700" t="str">
            <v>776445-00E/004452</v>
          </cell>
          <cell r="C4700" t="str">
            <v>776445-00E</v>
          </cell>
          <cell r="D4700" t="str">
            <v>OK</v>
          </cell>
          <cell r="E4700">
            <v>43648.35</v>
          </cell>
        </row>
        <row r="4701">
          <cell r="B4701" t="str">
            <v>776445-00E/004452</v>
          </cell>
          <cell r="C4701" t="str">
            <v>776445-00E</v>
          </cell>
          <cell r="D4701" t="str">
            <v>OK</v>
          </cell>
          <cell r="E4701">
            <v>43648.35</v>
          </cell>
        </row>
        <row r="4702">
          <cell r="B4702" t="str">
            <v>776445-00E/004409</v>
          </cell>
          <cell r="C4702" t="str">
            <v>776445-00E</v>
          </cell>
          <cell r="D4702" t="str">
            <v>OK</v>
          </cell>
          <cell r="E4702">
            <v>43642.294444444444</v>
          </cell>
        </row>
        <row r="4703">
          <cell r="B4703" t="str">
            <v>776445-00E/004409</v>
          </cell>
          <cell r="C4703" t="str">
            <v>776445-00E</v>
          </cell>
          <cell r="D4703" t="str">
            <v>OK</v>
          </cell>
          <cell r="E4703">
            <v>43642.294444444444</v>
          </cell>
        </row>
        <row r="4704">
          <cell r="B4704" t="str">
            <v>776445-00E/004409</v>
          </cell>
          <cell r="C4704" t="str">
            <v>776445-00E</v>
          </cell>
          <cell r="D4704" t="str">
            <v>OK</v>
          </cell>
          <cell r="E4704">
            <v>43642.294444444444</v>
          </cell>
        </row>
        <row r="4705">
          <cell r="B4705" t="str">
            <v>776445-00E/004411</v>
          </cell>
          <cell r="C4705" t="str">
            <v>776445-00E</v>
          </cell>
          <cell r="D4705" t="str">
            <v>OK</v>
          </cell>
          <cell r="E4705">
            <v>43642.364583333336</v>
          </cell>
        </row>
        <row r="4706">
          <cell r="B4706" t="str">
            <v>776445-00E/004451</v>
          </cell>
          <cell r="C4706" t="str">
            <v>776445-00E</v>
          </cell>
          <cell r="D4706" t="str">
            <v>OK</v>
          </cell>
          <cell r="E4706">
            <v>43648.379861111112</v>
          </cell>
        </row>
        <row r="4707">
          <cell r="B4707" t="str">
            <v>776445-00E/004453</v>
          </cell>
          <cell r="C4707" t="str">
            <v>776445-00E</v>
          </cell>
          <cell r="D4707" t="str">
            <v>OK</v>
          </cell>
          <cell r="E4707">
            <v>43648.317361111112</v>
          </cell>
        </row>
        <row r="4708">
          <cell r="B4708" t="str">
            <v>776445-00E/004454</v>
          </cell>
          <cell r="C4708" t="str">
            <v>776445-00E</v>
          </cell>
          <cell r="D4708" t="str">
            <v>OK</v>
          </cell>
          <cell r="E4708">
            <v>43648.397916666669</v>
          </cell>
        </row>
        <row r="4709">
          <cell r="B4709" t="str">
            <v>776445-00E/004454</v>
          </cell>
          <cell r="C4709" t="str">
            <v>776445-00E</v>
          </cell>
          <cell r="D4709" t="str">
            <v>OK</v>
          </cell>
          <cell r="E4709">
            <v>43648.397916666669</v>
          </cell>
        </row>
        <row r="4710">
          <cell r="B4710" t="str">
            <v>776445-00E/004454</v>
          </cell>
          <cell r="C4710" t="str">
            <v>776445-00E</v>
          </cell>
          <cell r="D4710" t="str">
            <v>OK</v>
          </cell>
          <cell r="E4710">
            <v>43648.397916666669</v>
          </cell>
        </row>
        <row r="4711">
          <cell r="B4711" t="str">
            <v>776445-00E/004414</v>
          </cell>
          <cell r="C4711" t="str">
            <v>776445-00E</v>
          </cell>
          <cell r="D4711" t="str">
            <v>OK</v>
          </cell>
          <cell r="E4711">
            <v>43642.7</v>
          </cell>
        </row>
        <row r="4712">
          <cell r="B4712" t="str">
            <v>776445-00E/004410</v>
          </cell>
          <cell r="C4712" t="str">
            <v>776445-00E</v>
          </cell>
          <cell r="D4712" t="str">
            <v>OK</v>
          </cell>
          <cell r="E4712">
            <v>43642.543749999997</v>
          </cell>
        </row>
        <row r="4713">
          <cell r="B4713" t="str">
            <v>776445-00E/004413</v>
          </cell>
          <cell r="C4713" t="str">
            <v>776445-00E</v>
          </cell>
          <cell r="D4713" t="str">
            <v>OK</v>
          </cell>
          <cell r="E4713">
            <v>43642.82916666667</v>
          </cell>
        </row>
        <row r="4714">
          <cell r="B4714" t="str">
            <v>776445-00E/004418</v>
          </cell>
          <cell r="C4714" t="str">
            <v>776445-00E</v>
          </cell>
          <cell r="D4714" t="str">
            <v>OK</v>
          </cell>
          <cell r="E4714">
            <v>43642.960416666669</v>
          </cell>
        </row>
        <row r="4715">
          <cell r="B4715" t="str">
            <v>776445-00E/004412</v>
          </cell>
          <cell r="C4715" t="str">
            <v>776445-00E</v>
          </cell>
          <cell r="D4715" t="str">
            <v>OK</v>
          </cell>
          <cell r="E4715">
            <v>43642.994444444441</v>
          </cell>
        </row>
        <row r="4716">
          <cell r="B4716" t="str">
            <v>774100-00G/004406</v>
          </cell>
          <cell r="C4716" t="str">
            <v>774100-00G</v>
          </cell>
          <cell r="D4716" t="str">
            <v>OK</v>
          </cell>
          <cell r="E4716">
            <v>43642.442361111112</v>
          </cell>
        </row>
        <row r="4717">
          <cell r="B4717" t="str">
            <v>776445-00E/004415</v>
          </cell>
          <cell r="C4717" t="str">
            <v>776445-00E</v>
          </cell>
          <cell r="D4717" t="str">
            <v>OK</v>
          </cell>
          <cell r="E4717">
            <v>43642.79583333333</v>
          </cell>
        </row>
        <row r="4718">
          <cell r="B4718" t="str">
            <v>776445-00E/004457</v>
          </cell>
          <cell r="C4718" t="str">
            <v>776445-00E</v>
          </cell>
          <cell r="D4718" t="str">
            <v>OK</v>
          </cell>
          <cell r="E4718">
            <v>43648.717361111114</v>
          </cell>
        </row>
        <row r="4719">
          <cell r="B4719" t="str">
            <v>776445-00E/004456</v>
          </cell>
          <cell r="C4719" t="str">
            <v>776445-00E</v>
          </cell>
          <cell r="D4719" t="str">
            <v>OK</v>
          </cell>
          <cell r="E4719">
            <v>43648.640972222223</v>
          </cell>
        </row>
        <row r="4720">
          <cell r="B4720" t="str">
            <v>774100-10B/004445</v>
          </cell>
          <cell r="C4720" t="str">
            <v>774100-10B</v>
          </cell>
          <cell r="D4720" t="str">
            <v>OK</v>
          </cell>
          <cell r="E4720">
            <v>43647.813194444447</v>
          </cell>
        </row>
        <row r="4721">
          <cell r="B4721" t="str">
            <v>776445-00E/004371</v>
          </cell>
          <cell r="C4721" t="str">
            <v>776445-00E</v>
          </cell>
          <cell r="D4721" t="str">
            <v>OK</v>
          </cell>
          <cell r="E4721">
            <v>43637.392361111109</v>
          </cell>
        </row>
        <row r="4722">
          <cell r="B4722" t="str">
            <v>776445-00E/004369</v>
          </cell>
          <cell r="C4722" t="str">
            <v>776445-00E</v>
          </cell>
          <cell r="D4722" t="str">
            <v>OK</v>
          </cell>
          <cell r="E4722">
            <v>43637.334027777775</v>
          </cell>
        </row>
        <row r="4723">
          <cell r="B4723" t="str">
            <v>776445-00E/004455</v>
          </cell>
          <cell r="C4723" t="str">
            <v>776445-00E</v>
          </cell>
          <cell r="D4723" t="str">
            <v>OK</v>
          </cell>
          <cell r="E4723">
            <v>43648.427777777775</v>
          </cell>
        </row>
        <row r="4724">
          <cell r="B4724" t="str">
            <v>776445-00E/004459</v>
          </cell>
          <cell r="C4724" t="str">
            <v>776445-00E</v>
          </cell>
          <cell r="D4724" t="str">
            <v>OK</v>
          </cell>
          <cell r="E4724">
            <v>43648.709027777775</v>
          </cell>
        </row>
        <row r="4725">
          <cell r="B4725" t="str">
            <v>774100-00G/004367</v>
          </cell>
          <cell r="C4725" t="str">
            <v>774100-00G</v>
          </cell>
          <cell r="D4725" t="str">
            <v>OK</v>
          </cell>
          <cell r="E4725">
            <v>43637.081944444442</v>
          </cell>
        </row>
        <row r="4726">
          <cell r="B4726" t="str">
            <v>776445-00E/004419</v>
          </cell>
          <cell r="C4726" t="str">
            <v>776445-00E</v>
          </cell>
          <cell r="D4726" t="str">
            <v>OK</v>
          </cell>
          <cell r="E4726">
            <v>43643.111805555556</v>
          </cell>
        </row>
        <row r="4727">
          <cell r="B4727" t="str">
            <v>776445-00E/004419</v>
          </cell>
          <cell r="C4727" t="str">
            <v>776445-00E</v>
          </cell>
          <cell r="D4727" t="str">
            <v>OK</v>
          </cell>
          <cell r="E4727">
            <v>43643.111805555556</v>
          </cell>
        </row>
        <row r="4728">
          <cell r="B4728" t="str">
            <v>776445-00E/004419</v>
          </cell>
          <cell r="C4728" t="str">
            <v>776445-00E</v>
          </cell>
          <cell r="D4728" t="str">
            <v>OK</v>
          </cell>
          <cell r="E4728">
            <v>43643.111805555556</v>
          </cell>
        </row>
        <row r="4729">
          <cell r="B4729" t="str">
            <v>776445-00E/004453</v>
          </cell>
          <cell r="C4729" t="str">
            <v>776445-00E</v>
          </cell>
          <cell r="D4729" t="str">
            <v>OK</v>
          </cell>
          <cell r="E4729">
            <v>43648.317361111112</v>
          </cell>
        </row>
        <row r="4730">
          <cell r="B4730" t="str">
            <v>774100-00G/004403</v>
          </cell>
          <cell r="C4730" t="str">
            <v>774100-00G</v>
          </cell>
          <cell r="D4730" t="str">
            <v>OK</v>
          </cell>
          <cell r="E4730">
            <v>43641.979861111111</v>
          </cell>
        </row>
        <row r="4731">
          <cell r="B4731" t="str">
            <v>774100-00G/004403</v>
          </cell>
          <cell r="C4731" t="str">
            <v>774100-00G</v>
          </cell>
          <cell r="D4731" t="str">
            <v>OK</v>
          </cell>
          <cell r="E4731">
            <v>43641.979861111111</v>
          </cell>
        </row>
        <row r="4732">
          <cell r="B4732" t="str">
            <v>776445-00E/004460</v>
          </cell>
          <cell r="C4732" t="str">
            <v>776445-00E</v>
          </cell>
          <cell r="D4732" t="str">
            <v>OK</v>
          </cell>
          <cell r="E4732">
            <v>43648.791666666664</v>
          </cell>
        </row>
        <row r="4733">
          <cell r="B4733" t="str">
            <v>776445-00E/004461</v>
          </cell>
          <cell r="C4733" t="str">
            <v>776445-00E</v>
          </cell>
          <cell r="D4733" t="str">
            <v>OK</v>
          </cell>
          <cell r="E4733">
            <v>43648.95416666667</v>
          </cell>
        </row>
        <row r="4734">
          <cell r="B4734" t="str">
            <v>776445-00E/004463</v>
          </cell>
          <cell r="C4734" t="str">
            <v>776445-00E</v>
          </cell>
          <cell r="D4734" t="str">
            <v>OK</v>
          </cell>
          <cell r="E4734">
            <v>43649.01458333333</v>
          </cell>
        </row>
        <row r="4735">
          <cell r="B4735" t="str">
            <v>776445-00E/004467</v>
          </cell>
          <cell r="C4735" t="str">
            <v>776445-00E</v>
          </cell>
          <cell r="D4735" t="str">
            <v>OK</v>
          </cell>
          <cell r="E4735">
            <v>43649.335416666669</v>
          </cell>
        </row>
        <row r="4736">
          <cell r="B4736" t="str">
            <v>776445-00E/004466</v>
          </cell>
          <cell r="C4736" t="str">
            <v>776445-00E</v>
          </cell>
          <cell r="D4736" t="str">
            <v>OK</v>
          </cell>
          <cell r="E4736">
            <v>43649.397222222222</v>
          </cell>
        </row>
        <row r="4737">
          <cell r="B4737" t="str">
            <v>774100-00G/004433</v>
          </cell>
          <cell r="C4737" t="str">
            <v>774100-00G</v>
          </cell>
          <cell r="D4737" t="str">
            <v>OK</v>
          </cell>
          <cell r="E4737">
            <v>43644.146527777775</v>
          </cell>
        </row>
        <row r="4738">
          <cell r="B4738" t="str">
            <v>776445-00E/004439</v>
          </cell>
          <cell r="C4738" t="str">
            <v>776445-00E</v>
          </cell>
          <cell r="D4738" t="str">
            <v>OK</v>
          </cell>
          <cell r="E4738">
            <v>43647.347916666666</v>
          </cell>
        </row>
        <row r="4739">
          <cell r="B4739" t="str">
            <v>774100-00G/004447</v>
          </cell>
          <cell r="C4739" t="str">
            <v>774100-00G</v>
          </cell>
          <cell r="D4739" t="str">
            <v>OK</v>
          </cell>
          <cell r="E4739">
            <v>43648.07916666667</v>
          </cell>
        </row>
        <row r="4740">
          <cell r="B4740" t="str">
            <v>776445-00E/004468</v>
          </cell>
          <cell r="C4740" t="str">
            <v>776445-00E</v>
          </cell>
          <cell r="D4740" t="str">
            <v>OK</v>
          </cell>
          <cell r="E4740">
            <v>43649.51666666667</v>
          </cell>
        </row>
        <row r="4741">
          <cell r="B4741" t="str">
            <v>776445-00E/004465</v>
          </cell>
          <cell r="C4741" t="str">
            <v>776445-00E</v>
          </cell>
          <cell r="D4741" t="str">
            <v>OK</v>
          </cell>
          <cell r="E4741">
            <v>43649.454861111109</v>
          </cell>
        </row>
        <row r="4742">
          <cell r="B4742" t="str">
            <v>776445-00E/004458</v>
          </cell>
          <cell r="C4742" t="str">
            <v>776445-00E</v>
          </cell>
          <cell r="D4742" t="str">
            <v>OK</v>
          </cell>
          <cell r="E4742">
            <v>43648.640972222223</v>
          </cell>
        </row>
        <row r="4743">
          <cell r="B4743" t="str">
            <v>776445-00E/004420</v>
          </cell>
          <cell r="C4743" t="str">
            <v>776445-00E</v>
          </cell>
          <cell r="D4743" t="str">
            <v>OK</v>
          </cell>
          <cell r="E4743">
            <v>43643.136111111111</v>
          </cell>
        </row>
        <row r="4744">
          <cell r="B4744" t="str">
            <v>774100-00G/004464</v>
          </cell>
          <cell r="C4744" t="str">
            <v>774100-00G</v>
          </cell>
          <cell r="D4744" t="str">
            <v>OK</v>
          </cell>
          <cell r="E4744">
            <v>43649.154166666667</v>
          </cell>
        </row>
        <row r="4745">
          <cell r="B4745" t="str">
            <v>776445-00E/004472</v>
          </cell>
          <cell r="C4745" t="str">
            <v>776445-00E</v>
          </cell>
          <cell r="D4745" t="str">
            <v>OK</v>
          </cell>
          <cell r="E4745">
            <v>43649.743750000001</v>
          </cell>
        </row>
        <row r="4746">
          <cell r="B4746" t="str">
            <v>776445-00E/004471</v>
          </cell>
          <cell r="C4746" t="str">
            <v>776445-00E</v>
          </cell>
          <cell r="D4746" t="str">
            <v>OK</v>
          </cell>
          <cell r="E4746">
            <v>43649.683333333334</v>
          </cell>
        </row>
        <row r="4747">
          <cell r="B4747" t="str">
            <v>774100-00G/004401</v>
          </cell>
          <cell r="C4747" t="str">
            <v>774100-00G</v>
          </cell>
          <cell r="D4747" t="str">
            <v>OK</v>
          </cell>
          <cell r="E4747">
            <v>43641.681250000001</v>
          </cell>
        </row>
        <row r="4748">
          <cell r="B4748" t="str">
            <v>776445-00E/004480</v>
          </cell>
          <cell r="C4748" t="str">
            <v>776445-00E</v>
          </cell>
          <cell r="D4748" t="str">
            <v>OK</v>
          </cell>
          <cell r="E4748">
            <v>43650.158333333333</v>
          </cell>
        </row>
        <row r="4749">
          <cell r="B4749" t="str">
            <v>776445-00E/004480</v>
          </cell>
          <cell r="C4749" t="str">
            <v>776445-00E</v>
          </cell>
          <cell r="D4749" t="str">
            <v>OK</v>
          </cell>
          <cell r="E4749">
            <v>43650.158333333333</v>
          </cell>
        </row>
        <row r="4750">
          <cell r="B4750" t="str">
            <v>776445-00E/004469</v>
          </cell>
          <cell r="C4750" t="str">
            <v>776445-00E</v>
          </cell>
          <cell r="D4750" t="str">
            <v>OK</v>
          </cell>
          <cell r="E4750">
            <v>43649.533333333333</v>
          </cell>
        </row>
        <row r="4751">
          <cell r="B4751" t="str">
            <v>776445-00E/004473</v>
          </cell>
          <cell r="C4751" t="str">
            <v>776445-00E</v>
          </cell>
          <cell r="D4751" t="str">
            <v>OK</v>
          </cell>
          <cell r="E4751">
            <v>43649.774305555555</v>
          </cell>
        </row>
        <row r="4752">
          <cell r="B4752" t="str">
            <v>776445-00E/004475</v>
          </cell>
          <cell r="C4752" t="str">
            <v>776445-00E</v>
          </cell>
          <cell r="D4752" t="str">
            <v>OK</v>
          </cell>
          <cell r="E4752">
            <v>43649.820138888892</v>
          </cell>
        </row>
        <row r="4753">
          <cell r="B4753" t="str">
            <v>774100-00G/004434</v>
          </cell>
          <cell r="C4753" t="str">
            <v>774100-00G</v>
          </cell>
          <cell r="D4753" t="str">
            <v>OK</v>
          </cell>
          <cell r="E4753">
            <v>43644.143750000003</v>
          </cell>
        </row>
        <row r="4754">
          <cell r="B4754" t="str">
            <v>774100-00G/004417</v>
          </cell>
          <cell r="C4754" t="str">
            <v>774100-00G</v>
          </cell>
          <cell r="D4754" t="str">
            <v>OK</v>
          </cell>
          <cell r="E4754">
            <v>43643.056944444441</v>
          </cell>
        </row>
        <row r="4755">
          <cell r="B4755" t="str">
            <v>776445-00E/004481</v>
          </cell>
          <cell r="C4755" t="str">
            <v>776445-00E</v>
          </cell>
          <cell r="D4755" t="str">
            <v>OK</v>
          </cell>
          <cell r="E4755">
            <v>43650.299305555556</v>
          </cell>
        </row>
        <row r="4756">
          <cell r="B4756" t="str">
            <v>776445-00E/004479</v>
          </cell>
          <cell r="C4756" t="str">
            <v>776445-00E</v>
          </cell>
          <cell r="D4756" t="str">
            <v>OK</v>
          </cell>
          <cell r="E4756">
            <v>43650.075694444444</v>
          </cell>
        </row>
        <row r="4757">
          <cell r="B4757" t="str">
            <v>776445-00E/004474</v>
          </cell>
          <cell r="C4757" t="str">
            <v>776445-00E</v>
          </cell>
          <cell r="D4757" t="str">
            <v>OK</v>
          </cell>
          <cell r="E4757">
            <v>43650.084722222222</v>
          </cell>
        </row>
        <row r="4758">
          <cell r="B4758" t="str">
            <v>776445-00E/004481</v>
          </cell>
          <cell r="C4758" t="str">
            <v>776445-00E</v>
          </cell>
          <cell r="D4758" t="str">
            <v>OK</v>
          </cell>
          <cell r="E4758">
            <v>43650.299305555556</v>
          </cell>
        </row>
        <row r="4759">
          <cell r="B4759" t="str">
            <v>776445-00E/004477</v>
          </cell>
          <cell r="C4759" t="str">
            <v>776445-00E</v>
          </cell>
          <cell r="D4759" t="str">
            <v>OK</v>
          </cell>
          <cell r="E4759">
            <v>43649.968055555553</v>
          </cell>
        </row>
        <row r="4760">
          <cell r="B4760" t="str">
            <v>776445-00E/004484</v>
          </cell>
          <cell r="C4760" t="str">
            <v>776445-00E</v>
          </cell>
          <cell r="D4760" t="str">
            <v>OK</v>
          </cell>
          <cell r="E4760">
            <v>43650.414583333331</v>
          </cell>
        </row>
        <row r="4761">
          <cell r="B4761" t="str">
            <v>776445-00E/004484</v>
          </cell>
          <cell r="C4761" t="str">
            <v>776445-00E</v>
          </cell>
          <cell r="D4761" t="str">
            <v>OK</v>
          </cell>
          <cell r="E4761">
            <v>43650.414583333331</v>
          </cell>
        </row>
        <row r="4762">
          <cell r="B4762" t="str">
            <v>776445-00E/004482</v>
          </cell>
          <cell r="C4762" t="str">
            <v>776445-00E</v>
          </cell>
          <cell r="D4762" t="str">
            <v>OK</v>
          </cell>
          <cell r="E4762">
            <v>43650.324305555558</v>
          </cell>
        </row>
        <row r="4763">
          <cell r="B4763" t="str">
            <v>776445-00E/004483</v>
          </cell>
          <cell r="C4763" t="str">
            <v>776445-00E</v>
          </cell>
          <cell r="D4763" t="str">
            <v>OK</v>
          </cell>
          <cell r="E4763">
            <v>43650.410416666666</v>
          </cell>
        </row>
        <row r="4764">
          <cell r="B4764" t="str">
            <v>776445-00E/004421</v>
          </cell>
          <cell r="C4764" t="str">
            <v>776445-00E</v>
          </cell>
          <cell r="D4764" t="str">
            <v>OK</v>
          </cell>
          <cell r="E4764">
            <v>43643.443055555559</v>
          </cell>
        </row>
        <row r="4765">
          <cell r="B4765" t="str">
            <v>776445-00E/004483</v>
          </cell>
          <cell r="C4765" t="str">
            <v>776445-00E</v>
          </cell>
          <cell r="D4765" t="str">
            <v>OK</v>
          </cell>
          <cell r="E4765">
            <v>43650.410416666666</v>
          </cell>
        </row>
        <row r="4766">
          <cell r="B4766" t="str">
            <v>776445-00E/004487</v>
          </cell>
          <cell r="C4766" t="str">
            <v>776445-00E</v>
          </cell>
          <cell r="D4766" t="str">
            <v>OK</v>
          </cell>
          <cell r="E4766">
            <v>43650.635416666664</v>
          </cell>
        </row>
        <row r="4767">
          <cell r="B4767" t="str">
            <v>776445-00E/004485</v>
          </cell>
          <cell r="C4767" t="str">
            <v>776445-00E</v>
          </cell>
          <cell r="D4767" t="str">
            <v>OK</v>
          </cell>
          <cell r="E4767">
            <v>43650.620833333334</v>
          </cell>
        </row>
        <row r="4768">
          <cell r="B4768" t="str">
            <v>774100-00G/004470</v>
          </cell>
          <cell r="C4768" t="str">
            <v>774100-00G</v>
          </cell>
          <cell r="D4768" t="str">
            <v>OK</v>
          </cell>
          <cell r="E4768">
            <v>43649.681944444441</v>
          </cell>
        </row>
        <row r="4769">
          <cell r="B4769" t="str">
            <v>776445-00E/004408</v>
          </cell>
          <cell r="C4769" t="str">
            <v>776445-00E</v>
          </cell>
          <cell r="D4769" t="str">
            <v>OK</v>
          </cell>
          <cell r="E4769">
            <v>43642.155555555553</v>
          </cell>
        </row>
        <row r="4770">
          <cell r="B4770" t="str">
            <v>774100-00G/004428</v>
          </cell>
          <cell r="C4770" t="str">
            <v>774100-00G</v>
          </cell>
          <cell r="D4770" t="str">
            <v>OK</v>
          </cell>
          <cell r="E4770">
            <v>43643.623611111114</v>
          </cell>
        </row>
        <row r="4771">
          <cell r="B4771" t="str">
            <v>776445-00E/004493</v>
          </cell>
          <cell r="C4771" t="str">
            <v>776445-00E</v>
          </cell>
          <cell r="D4771" t="str">
            <v>OK</v>
          </cell>
          <cell r="E4771">
            <v>43654.019444444442</v>
          </cell>
        </row>
        <row r="4772">
          <cell r="B4772" t="str">
            <v>776445-00E/004493</v>
          </cell>
          <cell r="C4772" t="str">
            <v>776445-00E</v>
          </cell>
          <cell r="D4772" t="str">
            <v>OK</v>
          </cell>
          <cell r="E4772">
            <v>43654.019444444442</v>
          </cell>
        </row>
        <row r="4773">
          <cell r="B4773" t="str">
            <v>776445-00E/004493</v>
          </cell>
          <cell r="C4773" t="str">
            <v>776445-00E</v>
          </cell>
          <cell r="D4773" t="str">
            <v>OK</v>
          </cell>
          <cell r="E4773">
            <v>43654.019444444442</v>
          </cell>
        </row>
        <row r="4774">
          <cell r="B4774" t="str">
            <v>776445-00E/007420</v>
          </cell>
          <cell r="C4774" t="str">
            <v>776445-00E</v>
          </cell>
          <cell r="D4774" t="str">
            <v>OK</v>
          </cell>
          <cell r="E4774">
            <v>43650.803472222222</v>
          </cell>
        </row>
        <row r="4775">
          <cell r="B4775" t="str">
            <v>776445-00E/004495</v>
          </cell>
          <cell r="C4775" t="str">
            <v>776445-00E</v>
          </cell>
          <cell r="D4775" t="str">
            <v>OK</v>
          </cell>
          <cell r="E4775">
            <v>43654.074305555558</v>
          </cell>
        </row>
        <row r="4776">
          <cell r="B4776" t="str">
            <v>776445-00E/004491</v>
          </cell>
          <cell r="C4776" t="str">
            <v>776445-00E</v>
          </cell>
          <cell r="D4776" t="str">
            <v>OK</v>
          </cell>
          <cell r="E4776">
            <v>43654.006944444445</v>
          </cell>
        </row>
        <row r="4777">
          <cell r="B4777" t="str">
            <v>776445-00E/004494</v>
          </cell>
          <cell r="C4777" t="str">
            <v>776445-00E</v>
          </cell>
          <cell r="D4777" t="str">
            <v>OK</v>
          </cell>
          <cell r="E4777">
            <v>43654.035416666666</v>
          </cell>
        </row>
        <row r="4778">
          <cell r="B4778" t="str">
            <v>776445-00E/004476</v>
          </cell>
          <cell r="C4778" t="str">
            <v>776445-00E</v>
          </cell>
          <cell r="D4778" t="str">
            <v>OK</v>
          </cell>
          <cell r="E4778">
            <v>43650.369444444441</v>
          </cell>
        </row>
        <row r="4779">
          <cell r="B4779" t="str">
            <v>776445-00E/004476</v>
          </cell>
          <cell r="C4779" t="str">
            <v>776445-00E</v>
          </cell>
          <cell r="D4779" t="str">
            <v>OK</v>
          </cell>
          <cell r="E4779">
            <v>43650.369444444441</v>
          </cell>
        </row>
        <row r="4780">
          <cell r="B4780" t="str">
            <v>776445-00E/004476</v>
          </cell>
          <cell r="C4780" t="str">
            <v>776445-00E</v>
          </cell>
          <cell r="D4780" t="str">
            <v>OK</v>
          </cell>
          <cell r="E4780">
            <v>43650.369444444441</v>
          </cell>
        </row>
        <row r="4781">
          <cell r="B4781" t="str">
            <v>776445-00E/004476</v>
          </cell>
          <cell r="C4781" t="str">
            <v>776445-00E</v>
          </cell>
          <cell r="D4781" t="str">
            <v>OK</v>
          </cell>
          <cell r="E4781">
            <v>43650.369444444441</v>
          </cell>
        </row>
        <row r="4782">
          <cell r="B4782" t="str">
            <v>776445-00E/004476</v>
          </cell>
          <cell r="C4782" t="str">
            <v>776445-00E</v>
          </cell>
          <cell r="D4782" t="str">
            <v>OK</v>
          </cell>
          <cell r="E4782">
            <v>43650.369444444441</v>
          </cell>
        </row>
        <row r="4783">
          <cell r="B4783" t="str">
            <v>776445-00E/004476</v>
          </cell>
          <cell r="C4783" t="str">
            <v>776445-00E</v>
          </cell>
          <cell r="D4783" t="str">
            <v>OK</v>
          </cell>
          <cell r="E4783">
            <v>43650.369444444441</v>
          </cell>
        </row>
        <row r="4784">
          <cell r="B4784" t="str">
            <v>776445-00E/004476</v>
          </cell>
          <cell r="C4784" t="str">
            <v>776445-00E</v>
          </cell>
          <cell r="D4784" t="str">
            <v>OK</v>
          </cell>
          <cell r="E4784">
            <v>43650.369444444441</v>
          </cell>
        </row>
        <row r="4785">
          <cell r="B4785" t="str">
            <v>776445-00E/004476</v>
          </cell>
          <cell r="C4785" t="str">
            <v>776445-00E</v>
          </cell>
          <cell r="D4785" t="str">
            <v>OK</v>
          </cell>
          <cell r="E4785">
            <v>43650.369444444441</v>
          </cell>
        </row>
        <row r="4786">
          <cell r="B4786" t="str">
            <v>776445-00E/004476</v>
          </cell>
          <cell r="C4786" t="str">
            <v>776445-00E</v>
          </cell>
          <cell r="D4786" t="str">
            <v>OK</v>
          </cell>
          <cell r="E4786">
            <v>43650.369444444441</v>
          </cell>
        </row>
        <row r="4787">
          <cell r="B4787" t="str">
            <v>776445-00E/004476</v>
          </cell>
          <cell r="C4787" t="str">
            <v>776445-00E</v>
          </cell>
          <cell r="D4787" t="str">
            <v>OK</v>
          </cell>
          <cell r="E4787">
            <v>43650.369444444441</v>
          </cell>
        </row>
        <row r="4788">
          <cell r="B4788" t="str">
            <v>776445-00E/004476</v>
          </cell>
          <cell r="C4788" t="str">
            <v>776445-00E</v>
          </cell>
          <cell r="D4788" t="str">
            <v>OK</v>
          </cell>
          <cell r="E4788">
            <v>43650.369444444441</v>
          </cell>
        </row>
        <row r="4789">
          <cell r="B4789" t="str">
            <v>776445-00E/004476</v>
          </cell>
          <cell r="C4789" t="str">
            <v>776445-00E</v>
          </cell>
          <cell r="D4789" t="str">
            <v>OK</v>
          </cell>
          <cell r="E4789">
            <v>43650.369444444441</v>
          </cell>
        </row>
        <row r="4790">
          <cell r="B4790" t="str">
            <v>776445-00E/004476</v>
          </cell>
          <cell r="C4790" t="str">
            <v>776445-00E</v>
          </cell>
          <cell r="D4790" t="str">
            <v>OK</v>
          </cell>
          <cell r="E4790">
            <v>43650.369444444441</v>
          </cell>
        </row>
        <row r="4791">
          <cell r="B4791" t="str">
            <v>776445-00E/004476</v>
          </cell>
          <cell r="C4791" t="str">
            <v>776445-00E</v>
          </cell>
          <cell r="D4791" t="str">
            <v>OK</v>
          </cell>
          <cell r="E4791">
            <v>43650.369444444441</v>
          </cell>
        </row>
        <row r="4792">
          <cell r="B4792" t="str">
            <v>776445-00E/004476</v>
          </cell>
          <cell r="C4792" t="str">
            <v>776445-00E</v>
          </cell>
          <cell r="D4792" t="str">
            <v>OK</v>
          </cell>
          <cell r="E4792">
            <v>43650.369444444441</v>
          </cell>
        </row>
        <row r="4793">
          <cell r="B4793" t="str">
            <v>776445-00E/004476</v>
          </cell>
          <cell r="C4793" t="str">
            <v>776445-00E</v>
          </cell>
          <cell r="D4793" t="str">
            <v>OK</v>
          </cell>
          <cell r="E4793">
            <v>43650.369444444441</v>
          </cell>
        </row>
        <row r="4794">
          <cell r="B4794" t="str">
            <v>776445-00E/004476</v>
          </cell>
          <cell r="C4794" t="str">
            <v>776445-00E</v>
          </cell>
          <cell r="D4794" t="str">
            <v>OK</v>
          </cell>
          <cell r="E4794">
            <v>43650.369444444441</v>
          </cell>
        </row>
        <row r="4795">
          <cell r="B4795" t="str">
            <v>776445-00E/004476</v>
          </cell>
          <cell r="C4795" t="str">
            <v>776445-00E</v>
          </cell>
          <cell r="D4795" t="str">
            <v>OK</v>
          </cell>
          <cell r="E4795">
            <v>43650.369444444441</v>
          </cell>
        </row>
        <row r="4796">
          <cell r="B4796" t="str">
            <v>776445-00E/004492</v>
          </cell>
          <cell r="C4796" t="str">
            <v>776445-00E</v>
          </cell>
          <cell r="D4796" t="str">
            <v>OK</v>
          </cell>
          <cell r="E4796">
            <v>43653.968055555553</v>
          </cell>
        </row>
        <row r="4797">
          <cell r="B4797" t="str">
            <v>774100-00G/004404</v>
          </cell>
          <cell r="C4797" t="str">
            <v>774100-00G</v>
          </cell>
          <cell r="D4797" t="str">
            <v>OK</v>
          </cell>
          <cell r="E4797">
            <v>43642.041666666664</v>
          </cell>
        </row>
        <row r="4798">
          <cell r="B4798" t="str">
            <v>774100-00G/004405</v>
          </cell>
          <cell r="C4798" t="str">
            <v>774100-00G</v>
          </cell>
          <cell r="D4798" t="str">
            <v>OK</v>
          </cell>
          <cell r="E4798">
            <v>43642.078472222223</v>
          </cell>
        </row>
        <row r="4799">
          <cell r="B4799" t="str">
            <v>776445-00E/004486</v>
          </cell>
          <cell r="C4799" t="str">
            <v>776445-00E</v>
          </cell>
          <cell r="D4799" t="str">
            <v>OK</v>
          </cell>
          <cell r="E4799">
            <v>43650.700694444444</v>
          </cell>
        </row>
        <row r="4800">
          <cell r="B4800" t="str">
            <v>776445-00E/004498</v>
          </cell>
          <cell r="C4800" t="str">
            <v>776445-00E</v>
          </cell>
          <cell r="D4800" t="str">
            <v>OK</v>
          </cell>
          <cell r="E4800">
            <v>43654.288888888892</v>
          </cell>
        </row>
        <row r="4801">
          <cell r="B4801" t="str">
            <v>776445-00E/004496</v>
          </cell>
          <cell r="C4801" t="str">
            <v>776445-00E</v>
          </cell>
          <cell r="D4801" t="str">
            <v>OK</v>
          </cell>
          <cell r="E4801">
            <v>43654.295138888891</v>
          </cell>
        </row>
        <row r="4802">
          <cell r="B4802" t="str">
            <v>776445-00E/004422</v>
          </cell>
          <cell r="C4802" t="str">
            <v>776445-00E</v>
          </cell>
          <cell r="D4802" t="str">
            <v>OK</v>
          </cell>
          <cell r="E4802">
            <v>43643.368055555555</v>
          </cell>
        </row>
        <row r="4803">
          <cell r="B4803" t="str">
            <v>776445-00E/004497</v>
          </cell>
          <cell r="C4803" t="str">
            <v>776445-00E</v>
          </cell>
          <cell r="D4803" t="str">
            <v>OK</v>
          </cell>
          <cell r="E4803">
            <v>43654.35</v>
          </cell>
        </row>
        <row r="4804">
          <cell r="B4804" t="str">
            <v>776445-00E/004499</v>
          </cell>
          <cell r="C4804" t="str">
            <v>776445-00E</v>
          </cell>
          <cell r="D4804" t="str">
            <v>OK</v>
          </cell>
          <cell r="E4804">
            <v>43654.40902777778</v>
          </cell>
        </row>
        <row r="4805">
          <cell r="B4805" t="str">
            <v>776445-00E/004425</v>
          </cell>
          <cell r="C4805" t="str">
            <v>776445-00E</v>
          </cell>
          <cell r="D4805" t="str">
            <v>OK</v>
          </cell>
          <cell r="E4805">
            <v>43643.44027777778</v>
          </cell>
        </row>
        <row r="4806">
          <cell r="B4806" t="str">
            <v>776445-00E/004424</v>
          </cell>
          <cell r="C4806" t="str">
            <v>776445-00E</v>
          </cell>
          <cell r="D4806" t="str">
            <v>OK</v>
          </cell>
          <cell r="E4806">
            <v>43643.37222222222</v>
          </cell>
        </row>
        <row r="4807">
          <cell r="B4807" t="str">
            <v>776445-00E/004508</v>
          </cell>
          <cell r="C4807" t="str">
            <v>776445-00E</v>
          </cell>
          <cell r="D4807" t="str">
            <v>OK</v>
          </cell>
          <cell r="E4807">
            <v>43655.074305555558</v>
          </cell>
        </row>
        <row r="4808">
          <cell r="B4808" t="str">
            <v>776445-00E/007421</v>
          </cell>
          <cell r="C4808" t="str">
            <v>776445-00E</v>
          </cell>
          <cell r="D4808" t="str">
            <v>OK</v>
          </cell>
          <cell r="E4808">
            <v>43655.032638888886</v>
          </cell>
        </row>
        <row r="4809">
          <cell r="B4809" t="str">
            <v>776445-00E/007417</v>
          </cell>
          <cell r="C4809" t="str">
            <v>776445-00E</v>
          </cell>
          <cell r="D4809" t="str">
            <v>OK</v>
          </cell>
          <cell r="E4809">
            <v>43655.029861111114</v>
          </cell>
        </row>
        <row r="4810">
          <cell r="B4810" t="str">
            <v>776445-00E/007419</v>
          </cell>
          <cell r="C4810" t="str">
            <v>776445-00E</v>
          </cell>
          <cell r="D4810" t="str">
            <v>OK</v>
          </cell>
          <cell r="E4810">
            <v>43650.793055555558</v>
          </cell>
        </row>
        <row r="4811">
          <cell r="B4811" t="str">
            <v>776445-00E/007418</v>
          </cell>
          <cell r="C4811" t="str">
            <v>776445-00E</v>
          </cell>
          <cell r="D4811" t="str">
            <v>OK</v>
          </cell>
          <cell r="E4811">
            <v>43650.029166666667</v>
          </cell>
        </row>
        <row r="4812">
          <cell r="B4812" t="str">
            <v>776445-00E/007422</v>
          </cell>
          <cell r="C4812" t="str">
            <v>776445-00E</v>
          </cell>
          <cell r="D4812" t="str">
            <v>OK</v>
          </cell>
          <cell r="E4812">
            <v>43650.693055555559</v>
          </cell>
        </row>
        <row r="4813">
          <cell r="B4813" t="str">
            <v>776445-00E/004500</v>
          </cell>
          <cell r="C4813" t="str">
            <v>776445-00E</v>
          </cell>
          <cell r="D4813" t="str">
            <v>OK</v>
          </cell>
          <cell r="E4813">
            <v>43654.546527777777</v>
          </cell>
        </row>
        <row r="4814">
          <cell r="B4814" t="str">
            <v>776445-00E/004502</v>
          </cell>
          <cell r="C4814" t="str">
            <v>776445-00E</v>
          </cell>
          <cell r="D4814" t="str">
            <v>OK</v>
          </cell>
          <cell r="E4814">
            <v>43654.685416666667</v>
          </cell>
        </row>
        <row r="4815">
          <cell r="B4815" t="str">
            <v>776445-00E/004462</v>
          </cell>
          <cell r="C4815" t="str">
            <v>776445-00E</v>
          </cell>
          <cell r="D4815" t="str">
            <v>OK</v>
          </cell>
          <cell r="E4815">
            <v>43649.076388888891</v>
          </cell>
        </row>
        <row r="4816">
          <cell r="B4816" t="str">
            <v>776445-00E/004504</v>
          </cell>
          <cell r="C4816" t="str">
            <v>776445-00E</v>
          </cell>
          <cell r="D4816" t="str">
            <v>OK</v>
          </cell>
          <cell r="E4816">
            <v>43654.962500000001</v>
          </cell>
        </row>
        <row r="4817">
          <cell r="B4817" t="str">
            <v>776445-00E/004503</v>
          </cell>
          <cell r="C4817" t="str">
            <v>776445-00E</v>
          </cell>
          <cell r="D4817" t="str">
            <v>OK</v>
          </cell>
          <cell r="E4817">
            <v>43654.62777777778</v>
          </cell>
        </row>
        <row r="4818">
          <cell r="B4818" t="str">
            <v>776445-00E/004510</v>
          </cell>
          <cell r="C4818" t="str">
            <v>776445-00E</v>
          </cell>
          <cell r="D4818" t="str">
            <v>OK</v>
          </cell>
          <cell r="E4818">
            <v>43655.481944444444</v>
          </cell>
        </row>
        <row r="4819">
          <cell r="B4819" t="str">
            <v>776445-00E/004510</v>
          </cell>
          <cell r="C4819" t="str">
            <v>776445-00E</v>
          </cell>
          <cell r="D4819" t="str">
            <v>OK</v>
          </cell>
          <cell r="E4819">
            <v>43655.481944444444</v>
          </cell>
        </row>
        <row r="4820">
          <cell r="B4820" t="str">
            <v>776445-00E/004510</v>
          </cell>
          <cell r="C4820" t="str">
            <v>776445-00E</v>
          </cell>
          <cell r="D4820" t="str">
            <v>OK</v>
          </cell>
          <cell r="E4820">
            <v>43655.481944444444</v>
          </cell>
        </row>
        <row r="4821">
          <cell r="B4821" t="str">
            <v>776445-00E/004510</v>
          </cell>
          <cell r="C4821" t="str">
            <v>776445-00E</v>
          </cell>
          <cell r="D4821" t="str">
            <v>OK</v>
          </cell>
          <cell r="E4821">
            <v>43655.481944444444</v>
          </cell>
        </row>
        <row r="4822">
          <cell r="B4822" t="str">
            <v>776445-00E/004510</v>
          </cell>
          <cell r="C4822" t="str">
            <v>776445-00E</v>
          </cell>
          <cell r="D4822" t="str">
            <v>OK</v>
          </cell>
          <cell r="E4822">
            <v>43655.481944444444</v>
          </cell>
        </row>
        <row r="4823">
          <cell r="B4823" t="str">
            <v>776445-00E/004501</v>
          </cell>
          <cell r="C4823" t="str">
            <v>776445-00E</v>
          </cell>
          <cell r="D4823" t="str">
            <v>OK</v>
          </cell>
          <cell r="E4823">
            <v>43654.961805555555</v>
          </cell>
        </row>
        <row r="4824">
          <cell r="B4824" t="str">
            <v>776445-00E/004515</v>
          </cell>
          <cell r="C4824" t="str">
            <v>776445-00E</v>
          </cell>
          <cell r="D4824" t="str">
            <v>OK</v>
          </cell>
          <cell r="E4824">
            <v>43655.727777777778</v>
          </cell>
        </row>
        <row r="4825">
          <cell r="B4825" t="str">
            <v>776445-00E/004512</v>
          </cell>
          <cell r="C4825" t="str">
            <v>776445-00E</v>
          </cell>
          <cell r="D4825" t="str">
            <v>OK</v>
          </cell>
          <cell r="E4825">
            <v>43655.376388888886</v>
          </cell>
        </row>
        <row r="4826">
          <cell r="B4826" t="str">
            <v>776445-00E/004512</v>
          </cell>
          <cell r="C4826" t="str">
            <v>776445-00E</v>
          </cell>
          <cell r="D4826" t="str">
            <v>OK</v>
          </cell>
          <cell r="E4826">
            <v>43655.376388888886</v>
          </cell>
        </row>
        <row r="4827">
          <cell r="B4827" t="str">
            <v>776445-00E/004511</v>
          </cell>
          <cell r="C4827" t="str">
            <v>776445-00E</v>
          </cell>
          <cell r="D4827" t="str">
            <v>OK</v>
          </cell>
          <cell r="E4827">
            <v>43655.290277777778</v>
          </cell>
        </row>
        <row r="4828">
          <cell r="B4828" t="str">
            <v>776445-00E/004516</v>
          </cell>
          <cell r="C4828" t="str">
            <v>776445-00E</v>
          </cell>
          <cell r="D4828" t="str">
            <v>OK</v>
          </cell>
          <cell r="E4828">
            <v>43655.613194444442</v>
          </cell>
        </row>
        <row r="4829">
          <cell r="B4829" t="str">
            <v>776445-00E/004509</v>
          </cell>
          <cell r="C4829" t="str">
            <v>776445-00E</v>
          </cell>
          <cell r="D4829" t="str">
            <v>OK</v>
          </cell>
          <cell r="E4829">
            <v>43655.290972222225</v>
          </cell>
        </row>
        <row r="4830">
          <cell r="B4830" t="str">
            <v>776445-00E/004514</v>
          </cell>
          <cell r="C4830" t="str">
            <v>776445-00E</v>
          </cell>
          <cell r="D4830" t="str">
            <v>OK</v>
          </cell>
          <cell r="E4830">
            <v>43655.535416666666</v>
          </cell>
        </row>
        <row r="4831">
          <cell r="B4831" t="str">
            <v>776445-00E/004518</v>
          </cell>
          <cell r="C4831" t="str">
            <v>776445-00E</v>
          </cell>
          <cell r="D4831" t="str">
            <v>OK</v>
          </cell>
          <cell r="E4831">
            <v>43656.012499999997</v>
          </cell>
        </row>
        <row r="4832">
          <cell r="B4832" t="str">
            <v>776445-00E/004521</v>
          </cell>
          <cell r="C4832" t="str">
            <v>776445-00E</v>
          </cell>
          <cell r="D4832" t="str">
            <v>OK</v>
          </cell>
          <cell r="E4832">
            <v>43656.061805555553</v>
          </cell>
        </row>
        <row r="4833">
          <cell r="B4833" t="str">
            <v>776445-00E/004519</v>
          </cell>
          <cell r="C4833" t="str">
            <v>776445-00E</v>
          </cell>
          <cell r="D4833" t="str">
            <v>OK</v>
          </cell>
          <cell r="E4833">
            <v>43656.080555555556</v>
          </cell>
        </row>
        <row r="4834">
          <cell r="B4834" t="str">
            <v>776445-00E/004520</v>
          </cell>
          <cell r="C4834" t="str">
            <v>776445-00E</v>
          </cell>
          <cell r="D4834" t="str">
            <v>OK</v>
          </cell>
          <cell r="E4834">
            <v>43656.009722222225</v>
          </cell>
        </row>
        <row r="4835">
          <cell r="B4835" t="str">
            <v>776445-00E/004522</v>
          </cell>
          <cell r="C4835" t="str">
            <v>776445-00E</v>
          </cell>
          <cell r="D4835" t="str">
            <v>OK</v>
          </cell>
          <cell r="E4835">
            <v>43656.298611111109</v>
          </cell>
        </row>
        <row r="4836">
          <cell r="B4836" t="str">
            <v>776445-00E/004227</v>
          </cell>
          <cell r="C4836" t="str">
            <v>776445-00E</v>
          </cell>
          <cell r="D4836" t="str">
            <v>OK</v>
          </cell>
          <cell r="E4836">
            <v>43643.85</v>
          </cell>
        </row>
        <row r="4837">
          <cell r="B4837" t="str">
            <v>776445-00E/004431</v>
          </cell>
          <cell r="C4837" t="str">
            <v>776445-00E</v>
          </cell>
          <cell r="D4837" t="str">
            <v>OK</v>
          </cell>
          <cell r="E4837">
            <v>43643.969444444447</v>
          </cell>
        </row>
        <row r="4838">
          <cell r="B4838" t="str">
            <v>776445-00E/004440</v>
          </cell>
          <cell r="C4838" t="str">
            <v>776445-00E</v>
          </cell>
          <cell r="D4838" t="str">
            <v>OK</v>
          </cell>
          <cell r="E4838">
            <v>43647.410416666666</v>
          </cell>
        </row>
        <row r="4839">
          <cell r="B4839" t="str">
            <v>776445-00E/004437</v>
          </cell>
          <cell r="C4839" t="str">
            <v>776445-00E</v>
          </cell>
          <cell r="D4839" t="str">
            <v>OK</v>
          </cell>
          <cell r="E4839">
            <v>43647.513194444444</v>
          </cell>
        </row>
        <row r="4840">
          <cell r="B4840" t="str">
            <v>776445-00E/004525</v>
          </cell>
          <cell r="C4840" t="str">
            <v>776445-00E</v>
          </cell>
          <cell r="D4840" t="str">
            <v>OK</v>
          </cell>
          <cell r="E4840">
            <v>43656.427777777775</v>
          </cell>
        </row>
        <row r="4841">
          <cell r="B4841" t="str">
            <v>776445-00E/004524</v>
          </cell>
          <cell r="C4841" t="str">
            <v>776445-00E</v>
          </cell>
          <cell r="D4841" t="str">
            <v>OK</v>
          </cell>
          <cell r="E4841">
            <v>43656.320138888892</v>
          </cell>
        </row>
        <row r="4842">
          <cell r="B4842" t="str">
            <v>776445-00E/004523</v>
          </cell>
          <cell r="C4842" t="str">
            <v>776445-00E</v>
          </cell>
          <cell r="D4842" t="str">
            <v>OK</v>
          </cell>
          <cell r="E4842">
            <v>43656.371527777781</v>
          </cell>
        </row>
        <row r="4843">
          <cell r="B4843" t="str">
            <v>776445-00E/004527</v>
          </cell>
          <cell r="C4843" t="str">
            <v>776445-00E</v>
          </cell>
          <cell r="D4843" t="str">
            <v>OK</v>
          </cell>
          <cell r="E4843">
            <v>43656.705555555556</v>
          </cell>
        </row>
        <row r="4844">
          <cell r="B4844" t="str">
            <v>776445-00E/004527</v>
          </cell>
          <cell r="C4844" t="str">
            <v>776445-00E</v>
          </cell>
          <cell r="D4844" t="str">
            <v>OK</v>
          </cell>
          <cell r="E4844">
            <v>43656.705555555556</v>
          </cell>
        </row>
        <row r="4845">
          <cell r="B4845" t="str">
            <v>776445-00E/004527</v>
          </cell>
          <cell r="C4845" t="str">
            <v>776445-00E</v>
          </cell>
          <cell r="D4845" t="str">
            <v>OK</v>
          </cell>
          <cell r="E4845">
            <v>43656.705555555556</v>
          </cell>
        </row>
        <row r="4846">
          <cell r="B4846" t="str">
            <v>776445-00E/004528</v>
          </cell>
          <cell r="C4846" t="str">
            <v>776445-00E</v>
          </cell>
          <cell r="D4846" t="str">
            <v>OK</v>
          </cell>
          <cell r="E4846">
            <v>43656.750694444447</v>
          </cell>
        </row>
        <row r="4847">
          <cell r="B4847" t="str">
            <v>776445-00E/004513</v>
          </cell>
          <cell r="C4847" t="str">
            <v>776445-00E</v>
          </cell>
          <cell r="D4847" t="str">
            <v>OK</v>
          </cell>
          <cell r="E4847">
            <v>43655.685416666667</v>
          </cell>
        </row>
        <row r="4848">
          <cell r="B4848" t="str">
            <v>776445-00E/004529</v>
          </cell>
          <cell r="C4848" t="str">
            <v>776445-00E</v>
          </cell>
          <cell r="D4848" t="str">
            <v>OK</v>
          </cell>
          <cell r="E4848">
            <v>43656.623611111114</v>
          </cell>
        </row>
        <row r="4849">
          <cell r="B4849" t="str">
            <v>776445-00E/004517</v>
          </cell>
          <cell r="C4849" t="str">
            <v>776445-00E</v>
          </cell>
          <cell r="D4849" t="str">
            <v>OK</v>
          </cell>
          <cell r="E4849">
            <v>43655.763194444444</v>
          </cell>
        </row>
        <row r="4850">
          <cell r="B4850" t="str">
            <v>776445-00E/004533</v>
          </cell>
          <cell r="C4850" t="str">
            <v>776445-00E</v>
          </cell>
          <cell r="D4850" t="str">
            <v>OK</v>
          </cell>
          <cell r="E4850">
            <v>43656.96875</v>
          </cell>
        </row>
        <row r="4851">
          <cell r="B4851" t="str">
            <v>776445-00E/004530</v>
          </cell>
          <cell r="C4851" t="str">
            <v>776445-00E</v>
          </cell>
          <cell r="D4851" t="str">
            <v>OK</v>
          </cell>
          <cell r="E4851">
            <v>43657.024305555555</v>
          </cell>
        </row>
        <row r="4852">
          <cell r="B4852" t="str">
            <v>776445-00E/004535</v>
          </cell>
          <cell r="C4852" t="str">
            <v>776445-00E</v>
          </cell>
          <cell r="D4852" t="str">
            <v>OK</v>
          </cell>
          <cell r="E4852">
            <v>43657.056944444441</v>
          </cell>
        </row>
        <row r="4853">
          <cell r="B4853" t="str">
            <v>776445-00E/004531</v>
          </cell>
          <cell r="C4853" t="str">
            <v>776445-00E</v>
          </cell>
          <cell r="D4853" t="str">
            <v>OK</v>
          </cell>
          <cell r="E4853">
            <v>43656.970833333333</v>
          </cell>
        </row>
        <row r="4854">
          <cell r="B4854" t="str">
            <v>774100-00G/004446</v>
          </cell>
          <cell r="C4854" t="str">
            <v>774100-00G</v>
          </cell>
          <cell r="D4854" t="str">
            <v>OK</v>
          </cell>
          <cell r="E4854">
            <v>43648.057638888888</v>
          </cell>
        </row>
        <row r="4855">
          <cell r="B4855" t="str">
            <v>776445-00E/004526</v>
          </cell>
          <cell r="C4855" t="str">
            <v>776445-00E</v>
          </cell>
          <cell r="D4855" t="str">
            <v>OK</v>
          </cell>
          <cell r="E4855">
            <v>43656.531944444447</v>
          </cell>
        </row>
        <row r="4856">
          <cell r="B4856" t="str">
            <v>776445-00E/004534</v>
          </cell>
          <cell r="C4856" t="str">
            <v>776445-00E</v>
          </cell>
          <cell r="D4856" t="str">
            <v>OK</v>
          </cell>
          <cell r="E4856">
            <v>43657.056944444441</v>
          </cell>
        </row>
        <row r="4857">
          <cell r="B4857" t="str">
            <v>776445-00E/004534</v>
          </cell>
          <cell r="C4857" t="str">
            <v>776445-00E</v>
          </cell>
          <cell r="D4857" t="str">
            <v>OK</v>
          </cell>
          <cell r="E4857">
            <v>43657.056944444441</v>
          </cell>
        </row>
        <row r="4858">
          <cell r="B4858" t="str">
            <v>776445-00E/004538</v>
          </cell>
          <cell r="C4858" t="str">
            <v>776445-00E</v>
          </cell>
          <cell r="D4858" t="str">
            <v>OK</v>
          </cell>
          <cell r="E4858">
            <v>43657.290277777778</v>
          </cell>
        </row>
        <row r="4859">
          <cell r="B4859" t="str">
            <v>776445-00E/004532</v>
          </cell>
          <cell r="C4859" t="str">
            <v>776445-00E</v>
          </cell>
          <cell r="D4859" t="str">
            <v>OK</v>
          </cell>
          <cell r="E4859">
            <v>43656.820138888892</v>
          </cell>
        </row>
        <row r="4860">
          <cell r="B4860" t="str">
            <v>776445-00E/004361</v>
          </cell>
          <cell r="C4860" t="str">
            <v>776445-00E</v>
          </cell>
          <cell r="D4860" t="str">
            <v>OK</v>
          </cell>
          <cell r="E4860">
            <v>43636.758333333331</v>
          </cell>
        </row>
        <row r="4861">
          <cell r="B4861" t="str">
            <v>776445-00E/004542</v>
          </cell>
          <cell r="C4861" t="str">
            <v>776445-00E</v>
          </cell>
          <cell r="D4861" t="str">
            <v>OK</v>
          </cell>
          <cell r="E4861">
            <v>43657.665972222225</v>
          </cell>
        </row>
        <row r="4862">
          <cell r="B4862" t="str">
            <v>776445-00E/004544</v>
          </cell>
          <cell r="C4862" t="str">
            <v>776445-00E</v>
          </cell>
          <cell r="D4862" t="str">
            <v>OK</v>
          </cell>
          <cell r="E4862">
            <v>43657.703472222223</v>
          </cell>
        </row>
        <row r="4863">
          <cell r="B4863" t="str">
            <v>776445-00E/004543</v>
          </cell>
          <cell r="C4863" t="str">
            <v>776445-00E</v>
          </cell>
          <cell r="D4863" t="str">
            <v>OK</v>
          </cell>
          <cell r="E4863">
            <v>43657.615972222222</v>
          </cell>
        </row>
        <row r="4864">
          <cell r="B4864" t="str">
            <v>776445-00E/004546</v>
          </cell>
          <cell r="C4864" t="str">
            <v>776445-00E</v>
          </cell>
          <cell r="D4864" t="str">
            <v>OK</v>
          </cell>
          <cell r="E4864">
            <v>43658.018055555556</v>
          </cell>
        </row>
        <row r="4865">
          <cell r="B4865" t="str">
            <v>776445-00E/004537</v>
          </cell>
          <cell r="C4865" t="str">
            <v>776445-00E</v>
          </cell>
          <cell r="D4865" t="str">
            <v>OK</v>
          </cell>
          <cell r="E4865">
            <v>43657.349305555559</v>
          </cell>
        </row>
        <row r="4866">
          <cell r="B4866" t="str">
            <v>776445-00E/004539</v>
          </cell>
          <cell r="C4866" t="str">
            <v>776445-00E</v>
          </cell>
          <cell r="D4866" t="str">
            <v>OK</v>
          </cell>
          <cell r="E4866">
            <v>43657.40347222222</v>
          </cell>
        </row>
        <row r="4867">
          <cell r="B4867" t="str">
            <v>776445-00E/004536</v>
          </cell>
          <cell r="C4867" t="str">
            <v>776445-00E</v>
          </cell>
          <cell r="D4867" t="str">
            <v>OK</v>
          </cell>
          <cell r="E4867">
            <v>43657.534722222219</v>
          </cell>
        </row>
        <row r="4868">
          <cell r="B4868" t="str">
            <v>776445-00E/004546</v>
          </cell>
          <cell r="C4868" t="str">
            <v>776445-00E</v>
          </cell>
          <cell r="D4868" t="str">
            <v>OK</v>
          </cell>
          <cell r="E4868">
            <v>43658.018055555556</v>
          </cell>
        </row>
        <row r="4869">
          <cell r="B4869" t="str">
            <v>776445-00E/004546</v>
          </cell>
          <cell r="C4869" t="str">
            <v>776445-00E</v>
          </cell>
          <cell r="D4869" t="str">
            <v>OK</v>
          </cell>
          <cell r="E4869">
            <v>43658.018055555556</v>
          </cell>
        </row>
        <row r="4870">
          <cell r="B4870" t="str">
            <v>776445-00E/004546</v>
          </cell>
          <cell r="C4870" t="str">
            <v>776445-00E</v>
          </cell>
          <cell r="D4870" t="str">
            <v>OK</v>
          </cell>
          <cell r="E4870">
            <v>43658.018055555556</v>
          </cell>
        </row>
        <row r="4871">
          <cell r="B4871" t="str">
            <v>776445-00E/004546</v>
          </cell>
          <cell r="C4871" t="str">
            <v>776445-00E</v>
          </cell>
          <cell r="D4871" t="str">
            <v>OK</v>
          </cell>
          <cell r="E4871">
            <v>43658.018055555556</v>
          </cell>
        </row>
        <row r="4872">
          <cell r="B4872" t="str">
            <v>776445-00E/004426</v>
          </cell>
          <cell r="C4872" t="str">
            <v>776445-00E</v>
          </cell>
          <cell r="D4872" t="str">
            <v>OK</v>
          </cell>
          <cell r="E4872">
            <v>43643.964583333334</v>
          </cell>
        </row>
        <row r="4873">
          <cell r="B4873" t="str">
            <v>776445-00E/004441</v>
          </cell>
          <cell r="C4873" t="str">
            <v>776445-00E</v>
          </cell>
          <cell r="D4873" t="str">
            <v>OK</v>
          </cell>
          <cell r="E4873">
            <v>43647.668055555558</v>
          </cell>
        </row>
        <row r="4874">
          <cell r="B4874" t="str">
            <v>774100-00G/004449</v>
          </cell>
          <cell r="C4874" t="str">
            <v>774100-00G</v>
          </cell>
          <cell r="D4874" t="str">
            <v>OK</v>
          </cell>
          <cell r="E4874">
            <v>43648.021527777775</v>
          </cell>
        </row>
        <row r="4875">
          <cell r="B4875" t="str">
            <v>776445-00E/004540</v>
          </cell>
          <cell r="C4875" t="str">
            <v>776445-00E</v>
          </cell>
          <cell r="D4875" t="str">
            <v>OK</v>
          </cell>
          <cell r="E4875">
            <v>43657.956250000003</v>
          </cell>
        </row>
        <row r="4876">
          <cell r="B4876" t="str">
            <v>776445-00E/004540</v>
          </cell>
          <cell r="C4876" t="str">
            <v>776445-00E</v>
          </cell>
          <cell r="D4876" t="str">
            <v>OK</v>
          </cell>
          <cell r="E4876">
            <v>43657.956250000003</v>
          </cell>
        </row>
        <row r="4877">
          <cell r="B4877" t="str">
            <v>776445-00E/004549</v>
          </cell>
          <cell r="C4877" t="str">
            <v>776445-00E</v>
          </cell>
          <cell r="D4877" t="str">
            <v>OK</v>
          </cell>
          <cell r="E4877">
            <v>43658.297222222223</v>
          </cell>
        </row>
        <row r="4878">
          <cell r="B4878" t="str">
            <v>776445-00E/004429</v>
          </cell>
          <cell r="C4878" t="str">
            <v>776445-00E</v>
          </cell>
          <cell r="D4878" t="str">
            <v>OK</v>
          </cell>
          <cell r="E4878">
            <v>43643.804861111108</v>
          </cell>
        </row>
        <row r="4879">
          <cell r="B4879" t="str">
            <v>776445-00E/004545</v>
          </cell>
          <cell r="C4879" t="str">
            <v>776445-00E</v>
          </cell>
          <cell r="D4879" t="str">
            <v>OK</v>
          </cell>
          <cell r="E4879">
            <v>43657.954861111109</v>
          </cell>
        </row>
        <row r="4880">
          <cell r="B4880" t="str">
            <v>776445-00E/004541</v>
          </cell>
          <cell r="C4880" t="str">
            <v>776445-00E</v>
          </cell>
          <cell r="D4880" t="str">
            <v>OK</v>
          </cell>
          <cell r="E4880">
            <v>43658.015277777777</v>
          </cell>
        </row>
        <row r="4881">
          <cell r="B4881" t="str">
            <v>776445-00E/004548</v>
          </cell>
          <cell r="C4881" t="str">
            <v>776445-00E</v>
          </cell>
          <cell r="D4881" t="str">
            <v>OK</v>
          </cell>
          <cell r="E4881">
            <v>43658.495833333334</v>
          </cell>
        </row>
        <row r="4882">
          <cell r="B4882" t="str">
            <v>776445-00E/004552</v>
          </cell>
          <cell r="C4882" t="str">
            <v>776445-00E</v>
          </cell>
          <cell r="D4882" t="str">
            <v>OK</v>
          </cell>
          <cell r="E4882">
            <v>43658.729166666664</v>
          </cell>
        </row>
        <row r="4883">
          <cell r="B4883" t="str">
            <v>776445-00E/004550</v>
          </cell>
          <cell r="C4883" t="str">
            <v>776445-00E</v>
          </cell>
          <cell r="D4883" t="str">
            <v>OK</v>
          </cell>
          <cell r="E4883">
            <v>43658.420138888891</v>
          </cell>
        </row>
        <row r="4884">
          <cell r="B4884" t="str">
            <v>776445-00E/004554</v>
          </cell>
          <cell r="C4884" t="str">
            <v>776445-00E</v>
          </cell>
          <cell r="D4884" t="str">
            <v>OK</v>
          </cell>
          <cell r="E4884">
            <v>43658.621527777781</v>
          </cell>
        </row>
        <row r="4885">
          <cell r="B4885" t="str">
            <v>776445-00E/004551</v>
          </cell>
          <cell r="C4885" t="str">
            <v>776445-00E</v>
          </cell>
          <cell r="D4885" t="str">
            <v>OK</v>
          </cell>
          <cell r="E4885">
            <v>43658.682638888888</v>
          </cell>
        </row>
        <row r="4886">
          <cell r="B4886" t="str">
            <v>776445-00E/004547</v>
          </cell>
          <cell r="C4886" t="str">
            <v>776445-00E</v>
          </cell>
          <cell r="D4886" t="str">
            <v>OK</v>
          </cell>
          <cell r="E4886">
            <v>43658.356249999997</v>
          </cell>
        </row>
        <row r="4887">
          <cell r="B4887" t="str">
            <v>776445-00E/004553</v>
          </cell>
          <cell r="C4887" t="str">
            <v>776445-00E</v>
          </cell>
          <cell r="D4887" t="str">
            <v>OK</v>
          </cell>
          <cell r="E4887">
            <v>43661.072916666664</v>
          </cell>
        </row>
        <row r="4888">
          <cell r="B4888" t="str">
            <v>776445-00E/004553</v>
          </cell>
          <cell r="C4888" t="str">
            <v>776445-00E</v>
          </cell>
          <cell r="D4888" t="str">
            <v>OK</v>
          </cell>
          <cell r="E4888">
            <v>43661.072916666664</v>
          </cell>
        </row>
        <row r="4889">
          <cell r="B4889" t="str">
            <v>776445-00E/004416</v>
          </cell>
          <cell r="C4889" t="str">
            <v>776445-00E</v>
          </cell>
          <cell r="D4889" t="str">
            <v>OK</v>
          </cell>
          <cell r="E4889">
            <v>43642.507638888892</v>
          </cell>
        </row>
        <row r="4890">
          <cell r="B4890" t="str">
            <v>776445-00E/004427</v>
          </cell>
          <cell r="C4890" t="str">
            <v>776445-00E</v>
          </cell>
          <cell r="D4890" t="str">
            <v>OK</v>
          </cell>
          <cell r="E4890">
            <v>43643.707638888889</v>
          </cell>
        </row>
        <row r="4891">
          <cell r="B4891" t="str">
            <v>776445-00E/004560</v>
          </cell>
          <cell r="C4891" t="str">
            <v>776445-00E</v>
          </cell>
          <cell r="D4891" t="str">
            <v>OK</v>
          </cell>
          <cell r="E4891">
            <v>43661.34652777778</v>
          </cell>
        </row>
        <row r="4892">
          <cell r="B4892" t="str">
            <v>776445-00E/004559</v>
          </cell>
          <cell r="C4892" t="str">
            <v>776445-00E</v>
          </cell>
          <cell r="D4892" t="str">
            <v>OK</v>
          </cell>
          <cell r="E4892">
            <v>43661.455555555556</v>
          </cell>
        </row>
        <row r="4893">
          <cell r="B4893" t="str">
            <v>776445-00E/004566</v>
          </cell>
          <cell r="C4893" t="str">
            <v>776445-00E</v>
          </cell>
          <cell r="D4893" t="str">
            <v>OK</v>
          </cell>
          <cell r="E4893">
            <v>43661.730555555558</v>
          </cell>
        </row>
        <row r="4894">
          <cell r="B4894" t="str">
            <v>776445-00E/004565</v>
          </cell>
          <cell r="C4894" t="str">
            <v>776445-00E</v>
          </cell>
          <cell r="D4894" t="str">
            <v>OK</v>
          </cell>
          <cell r="E4894">
            <v>43661.699305555558</v>
          </cell>
        </row>
        <row r="4895">
          <cell r="B4895" t="str">
            <v>776445-00E/004565</v>
          </cell>
          <cell r="C4895" t="str">
            <v>776445-00E</v>
          </cell>
          <cell r="D4895" t="str">
            <v>OK</v>
          </cell>
          <cell r="E4895">
            <v>43661.699305555558</v>
          </cell>
        </row>
        <row r="4896">
          <cell r="B4896" t="str">
            <v>776445-00E/004562</v>
          </cell>
          <cell r="C4896" t="str">
            <v>776445-00E</v>
          </cell>
          <cell r="D4896" t="str">
            <v>OK</v>
          </cell>
          <cell r="E4896">
            <v>43661.634722222225</v>
          </cell>
        </row>
        <row r="4897">
          <cell r="B4897" t="str">
            <v>774100-00G/004564</v>
          </cell>
          <cell r="C4897" t="str">
            <v>774100-00G</v>
          </cell>
          <cell r="D4897" t="str">
            <v>OK</v>
          </cell>
          <cell r="E4897">
            <v>43661.670138888891</v>
          </cell>
        </row>
        <row r="4898">
          <cell r="B4898" t="str">
            <v>774100-00G/004564</v>
          </cell>
          <cell r="C4898" t="str">
            <v>774100-00G</v>
          </cell>
          <cell r="D4898" t="str">
            <v>OK</v>
          </cell>
          <cell r="E4898">
            <v>43661.670138888891</v>
          </cell>
        </row>
        <row r="4899">
          <cell r="B4899" t="str">
            <v>776445-00E/004558</v>
          </cell>
          <cell r="C4899" t="str">
            <v>776445-00E</v>
          </cell>
          <cell r="D4899" t="str">
            <v>OK</v>
          </cell>
          <cell r="E4899">
            <v>43661.547222222223</v>
          </cell>
        </row>
        <row r="4900">
          <cell r="B4900" t="str">
            <v>776445-00E/004555</v>
          </cell>
          <cell r="C4900" t="str">
            <v>776445-00E</v>
          </cell>
          <cell r="D4900" t="str">
            <v>OK</v>
          </cell>
          <cell r="E4900">
            <v>43660.954861111109</v>
          </cell>
        </row>
        <row r="4901">
          <cell r="B4901" t="str">
            <v>776445-00E/004556</v>
          </cell>
          <cell r="C4901" t="str">
            <v>776445-00E</v>
          </cell>
          <cell r="D4901" t="str">
            <v>OK</v>
          </cell>
          <cell r="E4901">
            <v>43661.008333333331</v>
          </cell>
        </row>
        <row r="4902">
          <cell r="B4902" t="str">
            <v>776445-00E/004561</v>
          </cell>
          <cell r="C4902" t="str">
            <v>776445-00E</v>
          </cell>
          <cell r="D4902" t="str">
            <v>OK</v>
          </cell>
          <cell r="E4902">
            <v>43661.387499999997</v>
          </cell>
        </row>
        <row r="4903">
          <cell r="B4903" t="str">
            <v>776445-00E/004567</v>
          </cell>
          <cell r="C4903" t="str">
            <v>776445-00E</v>
          </cell>
          <cell r="D4903" t="str">
            <v>OK</v>
          </cell>
          <cell r="E4903">
            <v>43662.076388888891</v>
          </cell>
        </row>
        <row r="4904">
          <cell r="B4904" t="str">
            <v>776445-00E/004568</v>
          </cell>
          <cell r="C4904" t="str">
            <v>776445-00E</v>
          </cell>
          <cell r="D4904" t="str">
            <v>OK</v>
          </cell>
          <cell r="E4904">
            <v>43662.079861111109</v>
          </cell>
        </row>
        <row r="4905">
          <cell r="B4905" t="str">
            <v>776445-00E/004563</v>
          </cell>
          <cell r="C4905" t="str">
            <v>776445-00E</v>
          </cell>
          <cell r="D4905" t="str">
            <v>OK</v>
          </cell>
          <cell r="E4905">
            <v>43661.742361111108</v>
          </cell>
        </row>
        <row r="4906">
          <cell r="B4906" t="str">
            <v>776445-00E/004569</v>
          </cell>
          <cell r="C4906" t="str">
            <v>776445-00E</v>
          </cell>
          <cell r="D4906" t="str">
            <v>OK</v>
          </cell>
          <cell r="E4906">
            <v>43662.552777777775</v>
          </cell>
        </row>
        <row r="4907">
          <cell r="B4907" t="str">
            <v>774100-00G/004572</v>
          </cell>
          <cell r="C4907" t="str">
            <v>774100-00G</v>
          </cell>
          <cell r="D4907" t="str">
            <v>OK</v>
          </cell>
          <cell r="E4907">
            <v>43662.411805555559</v>
          </cell>
        </row>
        <row r="4908">
          <cell r="B4908" t="str">
            <v>776445-00E/004575</v>
          </cell>
          <cell r="C4908" t="str">
            <v>776445-00E</v>
          </cell>
          <cell r="D4908" t="str">
            <v>OK</v>
          </cell>
          <cell r="E4908">
            <v>43662.684027777781</v>
          </cell>
        </row>
        <row r="4909">
          <cell r="B4909" t="str">
            <v>774100-00G/004573</v>
          </cell>
          <cell r="C4909" t="str">
            <v>774100-00G</v>
          </cell>
          <cell r="D4909" t="str">
            <v>OK</v>
          </cell>
          <cell r="E4909">
            <v>43662.509027777778</v>
          </cell>
        </row>
        <row r="4910">
          <cell r="B4910" t="str">
            <v>776445-00E/004570</v>
          </cell>
          <cell r="C4910" t="str">
            <v>776445-00E</v>
          </cell>
          <cell r="D4910" t="str">
            <v>OK</v>
          </cell>
          <cell r="E4910">
            <v>43662.676388888889</v>
          </cell>
        </row>
        <row r="4911">
          <cell r="B4911" t="str">
            <v>776445-00E/004411</v>
          </cell>
          <cell r="C4911" t="str">
            <v>776445-00E</v>
          </cell>
          <cell r="D4911" t="str">
            <v>OK</v>
          </cell>
          <cell r="E4911">
            <v>43642.364583333336</v>
          </cell>
        </row>
        <row r="4912">
          <cell r="B4912" t="str">
            <v>776445-00E/004571</v>
          </cell>
          <cell r="C4912" t="str">
            <v>776445-00E</v>
          </cell>
          <cell r="D4912" t="str">
            <v>OK</v>
          </cell>
          <cell r="E4912">
            <v>43662.333333333336</v>
          </cell>
        </row>
        <row r="4913">
          <cell r="B4913" t="str">
            <v>776445-00E/004580</v>
          </cell>
          <cell r="C4913" t="str">
            <v>776445-00E</v>
          </cell>
          <cell r="D4913" t="str">
            <v>OK</v>
          </cell>
          <cell r="E4913">
            <v>43663.081250000003</v>
          </cell>
        </row>
        <row r="4914">
          <cell r="B4914" t="str">
            <v>776445-00E/004574</v>
          </cell>
          <cell r="C4914" t="str">
            <v>776445-00E</v>
          </cell>
          <cell r="D4914" t="str">
            <v>OK</v>
          </cell>
          <cell r="E4914">
            <v>43662.782638888886</v>
          </cell>
        </row>
        <row r="4915">
          <cell r="B4915" t="str">
            <v>776445-00E/004582</v>
          </cell>
          <cell r="C4915" t="str">
            <v>776445-00E</v>
          </cell>
          <cell r="D4915" t="str">
            <v>OK</v>
          </cell>
          <cell r="E4915">
            <v>43663.299305555556</v>
          </cell>
        </row>
        <row r="4916">
          <cell r="B4916" t="str">
            <v>776445-00E/004581</v>
          </cell>
          <cell r="C4916" t="str">
            <v>776445-00E</v>
          </cell>
          <cell r="D4916" t="str">
            <v>OK</v>
          </cell>
          <cell r="E4916">
            <v>43663.356249999997</v>
          </cell>
        </row>
        <row r="4917">
          <cell r="B4917" t="str">
            <v>776445-00E/004576</v>
          </cell>
          <cell r="C4917" t="str">
            <v>776445-00E</v>
          </cell>
          <cell r="D4917" t="str">
            <v>OK</v>
          </cell>
          <cell r="E4917">
            <v>43662.734027777777</v>
          </cell>
        </row>
        <row r="4918">
          <cell r="B4918" t="str">
            <v>776445-00E/004579</v>
          </cell>
          <cell r="C4918" t="str">
            <v>776445-00E</v>
          </cell>
          <cell r="D4918" t="str">
            <v>OK</v>
          </cell>
          <cell r="E4918">
            <v>43663.531944444447</v>
          </cell>
        </row>
        <row r="4919">
          <cell r="B4919" t="str">
            <v>776445-00E/004583</v>
          </cell>
          <cell r="C4919" t="str">
            <v>776445-00E</v>
          </cell>
          <cell r="D4919" t="str">
            <v>OK</v>
          </cell>
          <cell r="E4919">
            <v>43663.421527777777</v>
          </cell>
        </row>
        <row r="4920">
          <cell r="B4920" t="str">
            <v>776445-00E/004578</v>
          </cell>
          <cell r="C4920" t="str">
            <v>776445-00E</v>
          </cell>
          <cell r="D4920" t="str">
            <v>OK</v>
          </cell>
          <cell r="E4920">
            <v>43663.031944444447</v>
          </cell>
        </row>
        <row r="4921">
          <cell r="B4921" t="str">
            <v>776445-00E/004586</v>
          </cell>
          <cell r="C4921" t="str">
            <v>776445-00E</v>
          </cell>
          <cell r="D4921" t="str">
            <v>OK</v>
          </cell>
          <cell r="E4921">
            <v>43663.681944444441</v>
          </cell>
        </row>
        <row r="4922">
          <cell r="B4922" t="str">
            <v>776445-00E/004586</v>
          </cell>
          <cell r="C4922" t="str">
            <v>776445-00E</v>
          </cell>
          <cell r="D4922" t="str">
            <v>OK</v>
          </cell>
          <cell r="E4922">
            <v>43663.681944444441</v>
          </cell>
        </row>
        <row r="4923">
          <cell r="B4923" t="str">
            <v>776445-00E/004584</v>
          </cell>
          <cell r="C4923" t="str">
            <v>776445-00E</v>
          </cell>
          <cell r="D4923" t="str">
            <v>OK</v>
          </cell>
          <cell r="E4923">
            <v>43663.682638888888</v>
          </cell>
        </row>
        <row r="4924">
          <cell r="B4924" t="str">
            <v>776445-00E/004585</v>
          </cell>
          <cell r="C4924" t="str">
            <v>776445-00E</v>
          </cell>
          <cell r="D4924" t="str">
            <v>OK</v>
          </cell>
          <cell r="E4924">
            <v>43663.716666666667</v>
          </cell>
        </row>
        <row r="4925">
          <cell r="B4925" t="str">
            <v>776445-00E/004585</v>
          </cell>
          <cell r="C4925" t="str">
            <v>776445-00E</v>
          </cell>
          <cell r="D4925" t="str">
            <v>OK</v>
          </cell>
          <cell r="E4925">
            <v>43663.716666666667</v>
          </cell>
        </row>
        <row r="4926">
          <cell r="B4926" t="str">
            <v>774100-00G/004591</v>
          </cell>
          <cell r="C4926" t="str">
            <v>774100-00G</v>
          </cell>
          <cell r="D4926" t="str">
            <v>OK</v>
          </cell>
          <cell r="E4926">
            <v>43664.078472222223</v>
          </cell>
        </row>
        <row r="4927">
          <cell r="B4927" t="str">
            <v>774100-00G/004592</v>
          </cell>
          <cell r="C4927" t="str">
            <v>774100-00G</v>
          </cell>
          <cell r="D4927" t="str">
            <v>OK</v>
          </cell>
          <cell r="E4927">
            <v>43664.140972222223</v>
          </cell>
        </row>
        <row r="4928">
          <cell r="B4928" t="str">
            <v>776445-00E/004577</v>
          </cell>
          <cell r="C4928" t="str">
            <v>776445-00E</v>
          </cell>
          <cell r="D4928" t="str">
            <v>OK</v>
          </cell>
          <cell r="E4928">
            <v>43662.961111111108</v>
          </cell>
        </row>
        <row r="4929">
          <cell r="B4929" t="str">
            <v>776445-00E/004589</v>
          </cell>
          <cell r="C4929" t="str">
            <v>776445-00E</v>
          </cell>
          <cell r="D4929" t="str">
            <v>OK</v>
          </cell>
          <cell r="E4929">
            <v>43663.956250000003</v>
          </cell>
        </row>
        <row r="4930">
          <cell r="B4930" t="str">
            <v>776445-00E/004590</v>
          </cell>
          <cell r="C4930" t="str">
            <v>776445-00E</v>
          </cell>
          <cell r="D4930" t="str">
            <v>OK</v>
          </cell>
          <cell r="E4930">
            <v>43664.020833333336</v>
          </cell>
        </row>
        <row r="4931">
          <cell r="B4931" t="str">
            <v>774100-00G/004593</v>
          </cell>
          <cell r="C4931" t="str">
            <v>774100-00G</v>
          </cell>
          <cell r="D4931" t="str">
            <v>OK</v>
          </cell>
          <cell r="E4931">
            <v>43664.298611111109</v>
          </cell>
        </row>
        <row r="4932">
          <cell r="B4932" t="str">
            <v>774100-00G/004593</v>
          </cell>
          <cell r="C4932" t="str">
            <v>774100-00G</v>
          </cell>
          <cell r="D4932" t="str">
            <v>OK</v>
          </cell>
          <cell r="E4932">
            <v>43664.298611111109</v>
          </cell>
        </row>
        <row r="4933">
          <cell r="B4933" t="str">
            <v>774100-00G/004593</v>
          </cell>
          <cell r="C4933" t="str">
            <v>774100-00G</v>
          </cell>
          <cell r="D4933" t="str">
            <v>OK</v>
          </cell>
          <cell r="E4933">
            <v>43664.298611111109</v>
          </cell>
        </row>
        <row r="4934">
          <cell r="B4934" t="str">
            <v>774100-00G/004594</v>
          </cell>
          <cell r="C4934" t="str">
            <v>774100-00G</v>
          </cell>
          <cell r="D4934" t="str">
            <v>OK</v>
          </cell>
          <cell r="E4934">
            <v>43664.336805555555</v>
          </cell>
        </row>
        <row r="4935">
          <cell r="B4935" t="str">
            <v>774100-00G/004595</v>
          </cell>
          <cell r="C4935" t="str">
            <v>774100-00G</v>
          </cell>
          <cell r="D4935" t="str">
            <v>OK</v>
          </cell>
          <cell r="E4935">
            <v>43664.386805555558</v>
          </cell>
        </row>
        <row r="4936">
          <cell r="B4936" t="str">
            <v>776445-00E/004588</v>
          </cell>
          <cell r="C4936" t="str">
            <v>776445-00E</v>
          </cell>
          <cell r="D4936" t="str">
            <v>OK</v>
          </cell>
          <cell r="E4936">
            <v>43664.498611111114</v>
          </cell>
        </row>
        <row r="4937">
          <cell r="B4937" t="str">
            <v>776445-00E/004587</v>
          </cell>
          <cell r="C4937" t="str">
            <v>776445-00E</v>
          </cell>
          <cell r="D4937" t="str">
            <v>OK</v>
          </cell>
          <cell r="E4937">
            <v>43664.537499999999</v>
          </cell>
        </row>
        <row r="4938">
          <cell r="B4938" t="str">
            <v>776445-00E/004598</v>
          </cell>
          <cell r="C4938" t="str">
            <v>776445-00E</v>
          </cell>
          <cell r="D4938" t="str">
            <v>OK</v>
          </cell>
          <cell r="E4938">
            <v>43664.63958333333</v>
          </cell>
        </row>
        <row r="4939">
          <cell r="B4939" t="str">
            <v>776445-00E/004596</v>
          </cell>
          <cell r="C4939" t="str">
            <v>776445-00E</v>
          </cell>
          <cell r="D4939" t="str">
            <v>OK</v>
          </cell>
          <cell r="E4939">
            <v>43664.64166666667</v>
          </cell>
        </row>
        <row r="4940">
          <cell r="B4940" t="str">
            <v>776445-00E/004605</v>
          </cell>
          <cell r="C4940" t="str">
            <v>776445-00E</v>
          </cell>
          <cell r="D4940" t="str">
            <v>OK</v>
          </cell>
          <cell r="E4940">
            <v>43665.022222222222</v>
          </cell>
        </row>
        <row r="4941">
          <cell r="B4941" t="str">
            <v>776445-00E/004604</v>
          </cell>
          <cell r="C4941" t="str">
            <v>776445-00E</v>
          </cell>
          <cell r="D4941" t="str">
            <v>OK</v>
          </cell>
          <cell r="E4941">
            <v>43665.032638888886</v>
          </cell>
        </row>
        <row r="4942">
          <cell r="B4942" t="str">
            <v>776445-00E/004597</v>
          </cell>
          <cell r="C4942" t="str">
            <v>776445-00E</v>
          </cell>
          <cell r="D4942" t="str">
            <v>OK</v>
          </cell>
          <cell r="E4942">
            <v>43664.711805555555</v>
          </cell>
        </row>
        <row r="4943">
          <cell r="B4943" t="str">
            <v>776445-00E/004602</v>
          </cell>
          <cell r="C4943" t="str">
            <v>776445-00E</v>
          </cell>
          <cell r="D4943" t="str">
            <v>OK</v>
          </cell>
          <cell r="E4943">
            <v>43664.953472222223</v>
          </cell>
        </row>
        <row r="4944">
          <cell r="B4944" t="str">
            <v>776445-00E/004609</v>
          </cell>
          <cell r="C4944" t="str">
            <v>776445-00E</v>
          </cell>
          <cell r="D4944" t="str">
            <v>OK</v>
          </cell>
          <cell r="E4944">
            <v>43665.294444444444</v>
          </cell>
        </row>
        <row r="4945">
          <cell r="B4945" t="str">
            <v>776445-00E/004603</v>
          </cell>
          <cell r="C4945" t="str">
            <v>776445-00E</v>
          </cell>
          <cell r="D4945" t="str">
            <v>OK</v>
          </cell>
          <cell r="E4945">
            <v>43664.950694444444</v>
          </cell>
        </row>
        <row r="4946">
          <cell r="B4946" t="str">
            <v>776445-00E/004608</v>
          </cell>
          <cell r="C4946" t="str">
            <v>776445-00E</v>
          </cell>
          <cell r="D4946" t="str">
            <v>OK</v>
          </cell>
          <cell r="E4946">
            <v>43665.370138888888</v>
          </cell>
        </row>
        <row r="4947">
          <cell r="B4947" t="str">
            <v>776445-00E/004606</v>
          </cell>
          <cell r="C4947" t="str">
            <v>776445-00E</v>
          </cell>
          <cell r="D4947" t="str">
            <v>OK</v>
          </cell>
          <cell r="E4947">
            <v>43665.036805555559</v>
          </cell>
        </row>
        <row r="4948">
          <cell r="B4948" t="str">
            <v>776445-00E/004607</v>
          </cell>
          <cell r="C4948" t="str">
            <v>776445-00E</v>
          </cell>
          <cell r="D4948" t="str">
            <v>OK</v>
          </cell>
          <cell r="E4948">
            <v>43665.452777777777</v>
          </cell>
        </row>
        <row r="4949">
          <cell r="B4949" t="str">
            <v>776445-00E/004601</v>
          </cell>
          <cell r="C4949" t="str">
            <v>776445-00E</v>
          </cell>
          <cell r="D4949" t="str">
            <v>OK</v>
          </cell>
          <cell r="E4949">
            <v>43664.954861111109</v>
          </cell>
        </row>
        <row r="4950">
          <cell r="B4950" t="str">
            <v>776445-00E/004611</v>
          </cell>
          <cell r="C4950" t="str">
            <v>776445-00E</v>
          </cell>
          <cell r="D4950" t="str">
            <v>OK</v>
          </cell>
          <cell r="E4950">
            <v>43688.967361111114</v>
          </cell>
        </row>
        <row r="4951">
          <cell r="B4951" t="str">
            <v>776445-00E/004612</v>
          </cell>
          <cell r="C4951" t="str">
            <v>776445-00E</v>
          </cell>
          <cell r="D4951" t="str">
            <v>OK</v>
          </cell>
          <cell r="E4951">
            <v>43688.963194444441</v>
          </cell>
        </row>
        <row r="4952">
          <cell r="B4952" t="str">
            <v>776445-00E/004616</v>
          </cell>
          <cell r="C4952" t="str">
            <v>776445-00E</v>
          </cell>
          <cell r="D4952" t="str">
            <v>OK</v>
          </cell>
          <cell r="E4952">
            <v>43689.319444444445</v>
          </cell>
        </row>
        <row r="4953">
          <cell r="B4953" t="str">
            <v>776445-00E/004600</v>
          </cell>
          <cell r="C4953" t="str">
            <v>776445-00E</v>
          </cell>
          <cell r="D4953" t="str">
            <v>OK</v>
          </cell>
          <cell r="E4953">
            <v>43664.796527777777</v>
          </cell>
        </row>
        <row r="4954">
          <cell r="B4954" t="str">
            <v>776445-00E/004599</v>
          </cell>
          <cell r="C4954" t="str">
            <v>776445-00E</v>
          </cell>
          <cell r="D4954" t="str">
            <v>OK</v>
          </cell>
          <cell r="E4954">
            <v>43664.704861111109</v>
          </cell>
        </row>
        <row r="4955">
          <cell r="B4955" t="str">
            <v>776445-00E/004613</v>
          </cell>
          <cell r="C4955" t="str">
            <v>776445-00E</v>
          </cell>
          <cell r="D4955" t="str">
            <v>OK</v>
          </cell>
          <cell r="E4955">
            <v>43689.160416666666</v>
          </cell>
        </row>
        <row r="4956">
          <cell r="B4956" t="str">
            <v>776445-00E/004627</v>
          </cell>
          <cell r="C4956" t="str">
            <v>776445-00E</v>
          </cell>
          <cell r="D4956" t="str">
            <v>OK</v>
          </cell>
          <cell r="E4956">
            <v>43690.383333333331</v>
          </cell>
        </row>
        <row r="4957">
          <cell r="B4957" t="str">
            <v>776445-00E/004628</v>
          </cell>
          <cell r="C4957" t="str">
            <v>776445-00E</v>
          </cell>
          <cell r="D4957" t="str">
            <v>OK</v>
          </cell>
          <cell r="E4957">
            <v>43690.333333333336</v>
          </cell>
        </row>
        <row r="4958">
          <cell r="B4958" t="str">
            <v>776445-00E/004630</v>
          </cell>
          <cell r="C4958" t="str">
            <v>776445-00E</v>
          </cell>
          <cell r="D4958" t="str">
            <v>OK</v>
          </cell>
          <cell r="E4958">
            <v>43690.643055555556</v>
          </cell>
        </row>
        <row r="4959">
          <cell r="B4959" t="str">
            <v>776445-00E/004631</v>
          </cell>
          <cell r="C4959" t="str">
            <v>776445-00E</v>
          </cell>
          <cell r="D4959" t="str">
            <v>OK</v>
          </cell>
          <cell r="E4959">
            <v>43690.710416666669</v>
          </cell>
        </row>
        <row r="4960">
          <cell r="B4960" t="str">
            <v>776445-00E/004629</v>
          </cell>
          <cell r="C4960" t="str">
            <v>776445-00E</v>
          </cell>
          <cell r="D4960" t="str">
            <v>OK</v>
          </cell>
          <cell r="E4960">
            <v>43690.324999999997</v>
          </cell>
        </row>
        <row r="4961">
          <cell r="B4961" t="str">
            <v>776445-00E/004641</v>
          </cell>
          <cell r="C4961" t="str">
            <v>776445-00E</v>
          </cell>
          <cell r="D4961" t="str">
            <v>OK</v>
          </cell>
          <cell r="E4961">
            <v>43691.434027777781</v>
          </cell>
        </row>
        <row r="4962">
          <cell r="B4962" t="str">
            <v>776445-00E/004640</v>
          </cell>
          <cell r="C4962" t="str">
            <v>776445-00E</v>
          </cell>
          <cell r="D4962" t="str">
            <v>OK</v>
          </cell>
          <cell r="E4962">
            <v>43691.369444444441</v>
          </cell>
        </row>
        <row r="4963">
          <cell r="B4963" t="str">
            <v>776445-00E/004633</v>
          </cell>
          <cell r="C4963" t="str">
            <v>776445-00E</v>
          </cell>
          <cell r="D4963" t="str">
            <v>OK</v>
          </cell>
          <cell r="E4963">
            <v>43690.960416666669</v>
          </cell>
        </row>
        <row r="4964">
          <cell r="B4964" t="str">
            <v>776445-00E/004635</v>
          </cell>
          <cell r="C4964" t="str">
            <v>776445-00E</v>
          </cell>
          <cell r="D4964" t="str">
            <v>OK</v>
          </cell>
          <cell r="E4964">
            <v>43691.15347222222</v>
          </cell>
        </row>
        <row r="4965">
          <cell r="B4965" t="str">
            <v>776445-00E/004636</v>
          </cell>
          <cell r="C4965" t="str">
            <v>776445-00E</v>
          </cell>
          <cell r="D4965" t="str">
            <v>OK</v>
          </cell>
          <cell r="E4965">
            <v>43691.071527777778</v>
          </cell>
        </row>
        <row r="4966">
          <cell r="B4966" t="str">
            <v>776445-00E/004638</v>
          </cell>
          <cell r="C4966" t="str">
            <v>776445-00E</v>
          </cell>
          <cell r="D4966" t="str">
            <v>OK</v>
          </cell>
          <cell r="E4966">
            <v>43691.297222222223</v>
          </cell>
        </row>
        <row r="4967">
          <cell r="B4967" t="str">
            <v>776445-00E/004644</v>
          </cell>
          <cell r="C4967" t="str">
            <v>776445-00E</v>
          </cell>
          <cell r="D4967" t="str">
            <v>OK</v>
          </cell>
          <cell r="E4967">
            <v>43691.815972222219</v>
          </cell>
        </row>
        <row r="4968">
          <cell r="B4968" t="str">
            <v>774100-00G/004646</v>
          </cell>
          <cell r="C4968" t="str">
            <v>774100-00G</v>
          </cell>
          <cell r="D4968" t="str">
            <v>OK</v>
          </cell>
          <cell r="E4968">
            <v>43692.136805555558</v>
          </cell>
        </row>
        <row r="4969">
          <cell r="B4969" t="str">
            <v>774100-00G/004645</v>
          </cell>
          <cell r="C4969" t="str">
            <v>774100-00G</v>
          </cell>
          <cell r="D4969" t="str">
            <v>OK</v>
          </cell>
          <cell r="E4969">
            <v>43691.959722222222</v>
          </cell>
        </row>
        <row r="4970">
          <cell r="B4970" t="str">
            <v>774100-00G/004649</v>
          </cell>
          <cell r="C4970" t="str">
            <v>774100-00G</v>
          </cell>
          <cell r="D4970" t="str">
            <v>OK</v>
          </cell>
          <cell r="E4970">
            <v>43692.030555555553</v>
          </cell>
        </row>
        <row r="4971">
          <cell r="B4971" t="str">
            <v>774100-00G/004634</v>
          </cell>
          <cell r="C4971" t="str">
            <v>774100-00G</v>
          </cell>
          <cell r="D4971" t="str">
            <v>OK</v>
          </cell>
          <cell r="E4971">
            <v>43691.03125</v>
          </cell>
        </row>
        <row r="4972">
          <cell r="B4972" t="str">
            <v>774100-00G/004632</v>
          </cell>
          <cell r="C4972" t="str">
            <v>774100-00G</v>
          </cell>
          <cell r="D4972" t="str">
            <v>OK</v>
          </cell>
          <cell r="E4972">
            <v>43690.728472222225</v>
          </cell>
        </row>
        <row r="4973">
          <cell r="B4973" t="str">
            <v>774100-00G/004639</v>
          </cell>
          <cell r="C4973" t="str">
            <v>774100-00G</v>
          </cell>
          <cell r="D4973" t="str">
            <v>OK</v>
          </cell>
          <cell r="E4973">
            <v>43691.34097222222</v>
          </cell>
        </row>
        <row r="4974">
          <cell r="B4974" t="str">
            <v>774100-00G/004642</v>
          </cell>
          <cell r="C4974" t="str">
            <v>774100-00G</v>
          </cell>
          <cell r="D4974" t="str">
            <v>OK</v>
          </cell>
          <cell r="E4974">
            <v>43691.693749999999</v>
          </cell>
        </row>
        <row r="4975">
          <cell r="B4975" t="str">
            <v>776445-00E/004643</v>
          </cell>
          <cell r="C4975" t="str">
            <v>776445-00E</v>
          </cell>
          <cell r="D4975" t="str">
            <v>OK</v>
          </cell>
          <cell r="E4975">
            <v>43691.772222222222</v>
          </cell>
        </row>
        <row r="4976">
          <cell r="B4976" t="str">
            <v>776445-00E/004647</v>
          </cell>
          <cell r="C4976" t="str">
            <v>776445-00E</v>
          </cell>
          <cell r="D4976" t="str">
            <v>OK</v>
          </cell>
          <cell r="E4976">
            <v>43692.325694444444</v>
          </cell>
        </row>
        <row r="4977">
          <cell r="B4977" t="str">
            <v>776445-00E/004637</v>
          </cell>
          <cell r="C4977" t="str">
            <v>776445-00E</v>
          </cell>
          <cell r="D4977" t="str">
            <v>OK</v>
          </cell>
          <cell r="E4977">
            <v>43691.436111111114</v>
          </cell>
        </row>
        <row r="4978">
          <cell r="B4978" t="str">
            <v>776445-00E/004648</v>
          </cell>
          <cell r="C4978" t="str">
            <v>776445-00E</v>
          </cell>
          <cell r="D4978" t="str">
            <v>OK</v>
          </cell>
          <cell r="E4978">
            <v>43692.447222222225</v>
          </cell>
        </row>
        <row r="4979">
          <cell r="B4979" t="str">
            <v>776445-00E/004624</v>
          </cell>
          <cell r="C4979" t="str">
            <v>776445-00E</v>
          </cell>
          <cell r="D4979" t="str">
            <v>OK</v>
          </cell>
          <cell r="E4979">
            <v>43689.947222222225</v>
          </cell>
        </row>
        <row r="4980">
          <cell r="B4980" t="str">
            <v>776445-00E/004625</v>
          </cell>
          <cell r="C4980" t="str">
            <v>776445-00E</v>
          </cell>
          <cell r="D4980" t="str">
            <v>OK</v>
          </cell>
          <cell r="E4980">
            <v>43690.035416666666</v>
          </cell>
        </row>
        <row r="4981">
          <cell r="B4981" t="str">
            <v>774100-00G/004623</v>
          </cell>
          <cell r="C4981" t="str">
            <v>774100-00G</v>
          </cell>
          <cell r="D4981" t="str">
            <v>OK</v>
          </cell>
          <cell r="E4981">
            <v>43689.814583333333</v>
          </cell>
        </row>
        <row r="4982">
          <cell r="B4982" t="str">
            <v>776445-00E/004621</v>
          </cell>
          <cell r="C4982" t="str">
            <v>776445-00E</v>
          </cell>
          <cell r="D4982" t="str">
            <v>OK</v>
          </cell>
          <cell r="E4982">
            <v>43689.993055555555</v>
          </cell>
        </row>
        <row r="4983">
          <cell r="B4983" t="str">
            <v>774100-00G/004662</v>
          </cell>
          <cell r="C4983" t="str">
            <v>774100-00G</v>
          </cell>
          <cell r="D4983" t="str">
            <v>OK</v>
          </cell>
          <cell r="E4983">
            <v>43693.666666666664</v>
          </cell>
        </row>
        <row r="4984">
          <cell r="B4984" t="str">
            <v>774100-00G/004664</v>
          </cell>
          <cell r="C4984" t="str">
            <v>774100-00G</v>
          </cell>
          <cell r="D4984" t="str">
            <v>OK</v>
          </cell>
          <cell r="E4984">
            <v>43696.004861111112</v>
          </cell>
        </row>
        <row r="4985">
          <cell r="B4985" t="str">
            <v>774100-00G/004658</v>
          </cell>
          <cell r="C4985" t="str">
            <v>774100-00G</v>
          </cell>
          <cell r="D4985" t="str">
            <v>OK</v>
          </cell>
          <cell r="E4985">
            <v>43693.456944444442</v>
          </cell>
        </row>
        <row r="4986">
          <cell r="B4986" t="str">
            <v>774100-00G/004665</v>
          </cell>
          <cell r="C4986" t="str">
            <v>774100-00G</v>
          </cell>
          <cell r="D4986" t="str">
            <v>OK</v>
          </cell>
          <cell r="E4986">
            <v>43696.142361111109</v>
          </cell>
        </row>
        <row r="4987">
          <cell r="B4987" t="str">
            <v>774100-00G/004666</v>
          </cell>
          <cell r="C4987" t="str">
            <v>774100-00G</v>
          </cell>
          <cell r="D4987" t="str">
            <v>OK</v>
          </cell>
          <cell r="E4987">
            <v>43696.195138888892</v>
          </cell>
        </row>
        <row r="4988">
          <cell r="B4988" t="str">
            <v>776445-00E/004614</v>
          </cell>
          <cell r="C4988" t="str">
            <v>776445-00E</v>
          </cell>
          <cell r="D4988" t="str">
            <v>OK</v>
          </cell>
          <cell r="E4988">
            <v>43689.041666666664</v>
          </cell>
        </row>
        <row r="4989">
          <cell r="B4989" t="str">
            <v>776445-00E/004620</v>
          </cell>
          <cell r="C4989" t="str">
            <v>776445-00E</v>
          </cell>
          <cell r="D4989" t="str">
            <v>OK</v>
          </cell>
          <cell r="E4989">
            <v>43689.736111111109</v>
          </cell>
        </row>
        <row r="4990">
          <cell r="B4990" t="str">
            <v>776445-00E/004622</v>
          </cell>
          <cell r="C4990" t="str">
            <v>776445-00E</v>
          </cell>
          <cell r="D4990" t="str">
            <v>OK</v>
          </cell>
          <cell r="E4990">
            <v>43689.678472222222</v>
          </cell>
        </row>
        <row r="4991">
          <cell r="B4991" t="str">
            <v>774100-00G/004670</v>
          </cell>
          <cell r="C4991" t="str">
            <v>774100-00G</v>
          </cell>
          <cell r="D4991" t="str">
            <v>OK</v>
          </cell>
          <cell r="E4991">
            <v>43696.357638888891</v>
          </cell>
        </row>
        <row r="4992">
          <cell r="B4992" t="str">
            <v>774100-00G/004663</v>
          </cell>
          <cell r="C4992" t="str">
            <v>774100-00G</v>
          </cell>
          <cell r="D4992" t="str">
            <v>OK</v>
          </cell>
          <cell r="E4992">
            <v>43696.136111111111</v>
          </cell>
        </row>
        <row r="4993">
          <cell r="B4993" t="str">
            <v>776445-00E/004660</v>
          </cell>
          <cell r="C4993" t="str">
            <v>776445-00E</v>
          </cell>
          <cell r="D4993" t="str">
            <v>OK</v>
          </cell>
          <cell r="E4993">
            <v>43693.713888888888</v>
          </cell>
        </row>
        <row r="4994">
          <cell r="B4994" t="str">
            <v>776445-00E/004668</v>
          </cell>
          <cell r="C4994" t="str">
            <v>776445-00E</v>
          </cell>
          <cell r="D4994" t="str">
            <v>OK</v>
          </cell>
          <cell r="E4994">
            <v>43696.316666666666</v>
          </cell>
        </row>
        <row r="4995">
          <cell r="B4995" t="str">
            <v>774100-00G/004626</v>
          </cell>
          <cell r="C4995" t="str">
            <v>774100-00G</v>
          </cell>
          <cell r="D4995" t="str">
            <v>OK</v>
          </cell>
          <cell r="E4995">
            <v>43690.113194444442</v>
          </cell>
        </row>
        <row r="4996">
          <cell r="B4996" t="str">
            <v>776445-00E/004610</v>
          </cell>
          <cell r="C4996" t="str">
            <v>776445-00E</v>
          </cell>
          <cell r="D4996" t="str">
            <v>OK</v>
          </cell>
          <cell r="E4996">
            <v>43689.03402777778</v>
          </cell>
        </row>
        <row r="4997">
          <cell r="B4997" t="str">
            <v>776445-00E/004615</v>
          </cell>
          <cell r="C4997" t="str">
            <v>776445-00E</v>
          </cell>
          <cell r="D4997" t="str">
            <v>OK</v>
          </cell>
          <cell r="E4997">
            <v>43689.373611111114</v>
          </cell>
        </row>
        <row r="4998">
          <cell r="B4998" t="str">
            <v>776445-00E/004615</v>
          </cell>
          <cell r="C4998" t="str">
            <v>776445-00E</v>
          </cell>
          <cell r="D4998" t="str">
            <v>OK</v>
          </cell>
          <cell r="E4998">
            <v>43689.373611111114</v>
          </cell>
        </row>
        <row r="4999">
          <cell r="B4999" t="str">
            <v>776445-00E/004615</v>
          </cell>
          <cell r="C4999" t="str">
            <v>776445-00E</v>
          </cell>
          <cell r="D4999" t="str">
            <v>OK</v>
          </cell>
          <cell r="E4999">
            <v>43689.373611111114</v>
          </cell>
        </row>
        <row r="5000">
          <cell r="B5000" t="str">
            <v>776445-00E/004615</v>
          </cell>
          <cell r="C5000" t="str">
            <v>776445-00E</v>
          </cell>
          <cell r="D5000" t="str">
            <v>OK</v>
          </cell>
          <cell r="E5000">
            <v>43689.373611111114</v>
          </cell>
        </row>
        <row r="5001">
          <cell r="B5001" t="str">
            <v>774100-00G/004653</v>
          </cell>
          <cell r="C5001" t="str">
            <v>774100-00G</v>
          </cell>
          <cell r="D5001" t="str">
            <v>OK</v>
          </cell>
          <cell r="E5001">
            <v>43692.789583333331</v>
          </cell>
        </row>
        <row r="5002">
          <cell r="B5002" t="str">
            <v>774100-00G/004659</v>
          </cell>
          <cell r="C5002" t="str">
            <v>774100-00G</v>
          </cell>
          <cell r="D5002" t="str">
            <v>OK</v>
          </cell>
          <cell r="E5002">
            <v>43693.32708333333</v>
          </cell>
        </row>
        <row r="5003">
          <cell r="B5003" t="str">
            <v>774100-00G/004652</v>
          </cell>
          <cell r="C5003" t="str">
            <v>774100-00G</v>
          </cell>
          <cell r="D5003" t="str">
            <v>OK</v>
          </cell>
          <cell r="E5003">
            <v>43692.663888888892</v>
          </cell>
        </row>
        <row r="5004">
          <cell r="B5004" t="str">
            <v>774100-00G/004652</v>
          </cell>
          <cell r="C5004" t="str">
            <v>774100-00G</v>
          </cell>
          <cell r="D5004" t="str">
            <v>OK</v>
          </cell>
          <cell r="E5004">
            <v>43692.663888888892</v>
          </cell>
        </row>
        <row r="5005">
          <cell r="B5005" t="str">
            <v>774100-00G/004652</v>
          </cell>
          <cell r="C5005" t="str">
            <v>774100-00G</v>
          </cell>
          <cell r="D5005" t="str">
            <v>OK</v>
          </cell>
          <cell r="E5005">
            <v>43692.663888888892</v>
          </cell>
        </row>
        <row r="5006">
          <cell r="B5006" t="str">
            <v>776445-00E/004669</v>
          </cell>
          <cell r="C5006" t="str">
            <v>776445-00E</v>
          </cell>
          <cell r="D5006" t="str">
            <v>OK</v>
          </cell>
          <cell r="E5006">
            <v>43696.298611111109</v>
          </cell>
        </row>
        <row r="5007">
          <cell r="B5007" t="str">
            <v>776445-00E/004673</v>
          </cell>
          <cell r="C5007" t="str">
            <v>776445-00E</v>
          </cell>
          <cell r="D5007" t="str">
            <v>OK</v>
          </cell>
          <cell r="E5007">
            <v>43696.625</v>
          </cell>
        </row>
        <row r="5008">
          <cell r="B5008" t="str">
            <v>774100-00G/004676</v>
          </cell>
          <cell r="C5008" t="str">
            <v>774100-00G</v>
          </cell>
          <cell r="D5008" t="str">
            <v>OK</v>
          </cell>
          <cell r="E5008">
            <v>43696.804861111108</v>
          </cell>
        </row>
        <row r="5009">
          <cell r="B5009" t="str">
            <v>776445-00E/004661</v>
          </cell>
          <cell r="C5009" t="str">
            <v>776445-00E</v>
          </cell>
          <cell r="D5009" t="str">
            <v>OK</v>
          </cell>
          <cell r="E5009">
            <v>43697.006944444445</v>
          </cell>
        </row>
        <row r="5010">
          <cell r="B5010" t="str">
            <v>776445-00E/004678</v>
          </cell>
          <cell r="C5010" t="str">
            <v>776445-00E</v>
          </cell>
          <cell r="D5010" t="str">
            <v>OK</v>
          </cell>
          <cell r="E5010">
            <v>43696.979166666664</v>
          </cell>
        </row>
        <row r="5011">
          <cell r="B5011" t="str">
            <v>774100-00G/004667</v>
          </cell>
          <cell r="C5011" t="str">
            <v>774100-00G</v>
          </cell>
          <cell r="D5011" t="str">
            <v>OK</v>
          </cell>
          <cell r="E5011">
            <v>43696.40347222222</v>
          </cell>
        </row>
        <row r="5012">
          <cell r="B5012" t="str">
            <v>776445-00E/004672</v>
          </cell>
          <cell r="C5012" t="str">
            <v>776445-00E</v>
          </cell>
          <cell r="D5012" t="str">
            <v>OK</v>
          </cell>
          <cell r="E5012">
            <v>43696.631249999999</v>
          </cell>
        </row>
        <row r="5013">
          <cell r="B5013" t="str">
            <v>774100-00G/004675</v>
          </cell>
          <cell r="C5013" t="str">
            <v>774100-00G</v>
          </cell>
          <cell r="D5013" t="str">
            <v>OK</v>
          </cell>
          <cell r="E5013">
            <v>43696.697222222225</v>
          </cell>
        </row>
        <row r="5014">
          <cell r="B5014" t="str">
            <v>774100-00G/004671</v>
          </cell>
          <cell r="C5014" t="str">
            <v>774100-00G</v>
          </cell>
          <cell r="D5014" t="str">
            <v>OK</v>
          </cell>
          <cell r="E5014">
            <v>43696.484722222223</v>
          </cell>
        </row>
        <row r="5015">
          <cell r="B5015" t="str">
            <v>774100-00G/004655</v>
          </cell>
          <cell r="C5015" t="str">
            <v>774100-00G</v>
          </cell>
          <cell r="D5015" t="str">
            <v>OK</v>
          </cell>
          <cell r="E5015">
            <v>43693.057638888888</v>
          </cell>
        </row>
        <row r="5016">
          <cell r="B5016" t="str">
            <v>774100-00G/004650</v>
          </cell>
          <cell r="C5016" t="str">
            <v>774100-00G</v>
          </cell>
          <cell r="D5016" t="str">
            <v>OK</v>
          </cell>
          <cell r="E5016">
            <v>43692.717361111114</v>
          </cell>
        </row>
        <row r="5017">
          <cell r="B5017" t="str">
            <v>774100-00G/004656</v>
          </cell>
          <cell r="C5017" t="str">
            <v>774100-00G</v>
          </cell>
          <cell r="D5017" t="str">
            <v>OK</v>
          </cell>
          <cell r="E5017">
            <v>43692.953472222223</v>
          </cell>
        </row>
        <row r="5018">
          <cell r="B5018" t="str">
            <v>774100-00G/004651</v>
          </cell>
          <cell r="C5018" t="str">
            <v>774100-00G</v>
          </cell>
          <cell r="D5018" t="str">
            <v>OK</v>
          </cell>
          <cell r="E5018">
            <v>43692.37222222222</v>
          </cell>
        </row>
        <row r="5019">
          <cell r="B5019" t="str">
            <v>774100-00G/004657</v>
          </cell>
          <cell r="C5019" t="str">
            <v>774100-00G</v>
          </cell>
          <cell r="D5019" t="str">
            <v>OK</v>
          </cell>
          <cell r="E5019">
            <v>43693.013194444444</v>
          </cell>
        </row>
        <row r="5020">
          <cell r="B5020" t="str">
            <v>776445-00E/004674</v>
          </cell>
          <cell r="C5020" t="str">
            <v>776445-00E</v>
          </cell>
          <cell r="D5020" t="str">
            <v>OK</v>
          </cell>
          <cell r="E5020">
            <v>43697.104861111111</v>
          </cell>
        </row>
        <row r="5021">
          <cell r="B5021" t="str">
            <v>776445-00E/004682</v>
          </cell>
          <cell r="C5021" t="str">
            <v>776445-00E</v>
          </cell>
          <cell r="D5021" t="str">
            <v>OK</v>
          </cell>
          <cell r="E5021">
            <v>43697.316666666666</v>
          </cell>
        </row>
        <row r="5022">
          <cell r="B5022" t="str">
            <v>776445-00E/004681</v>
          </cell>
          <cell r="C5022" t="str">
            <v>776445-00E</v>
          </cell>
          <cell r="D5022" t="str">
            <v>OK</v>
          </cell>
          <cell r="E5022">
            <v>43697.182638888888</v>
          </cell>
        </row>
        <row r="5023">
          <cell r="B5023" t="str">
            <v>776445-00E/004683</v>
          </cell>
          <cell r="C5023" t="str">
            <v>776445-00E</v>
          </cell>
          <cell r="D5023" t="str">
            <v>OK</v>
          </cell>
          <cell r="E5023">
            <v>43697.287499999999</v>
          </cell>
        </row>
        <row r="5024">
          <cell r="B5024" t="str">
            <v>774100-00G/000017</v>
          </cell>
          <cell r="C5024" t="str">
            <v>774100-00G</v>
          </cell>
          <cell r="D5024" t="str">
            <v>OK</v>
          </cell>
          <cell r="E5024">
            <v>42268.273611111108</v>
          </cell>
        </row>
        <row r="5025">
          <cell r="B5025" t="str">
            <v>776445-00E/004695</v>
          </cell>
          <cell r="C5025" t="str">
            <v>776445-00E</v>
          </cell>
          <cell r="D5025" t="str">
            <v>OK</v>
          </cell>
          <cell r="E5025">
            <v>43698.129861111112</v>
          </cell>
        </row>
        <row r="5026">
          <cell r="B5026" t="str">
            <v>774100-00G/004694</v>
          </cell>
          <cell r="C5026" t="str">
            <v>774100-00G</v>
          </cell>
          <cell r="D5026" t="str">
            <v>OK</v>
          </cell>
          <cell r="E5026">
            <v>43698.054861111108</v>
          </cell>
        </row>
        <row r="5027">
          <cell r="B5027" t="str">
            <v>776445-00E/004696</v>
          </cell>
          <cell r="C5027" t="str">
            <v>776445-00E</v>
          </cell>
          <cell r="D5027" t="str">
            <v>OK</v>
          </cell>
          <cell r="E5027">
            <v>43698.154861111114</v>
          </cell>
        </row>
        <row r="5028">
          <cell r="B5028" t="str">
            <v>776445-00E/004688</v>
          </cell>
          <cell r="C5028" t="str">
            <v>776445-00E</v>
          </cell>
          <cell r="D5028" t="str">
            <v>OK</v>
          </cell>
          <cell r="E5028">
            <v>43697.701388888891</v>
          </cell>
        </row>
        <row r="5029">
          <cell r="B5029" t="str">
            <v>776445-00E/004687</v>
          </cell>
          <cell r="C5029" t="str">
            <v>776445-00E</v>
          </cell>
          <cell r="D5029" t="str">
            <v>OK</v>
          </cell>
          <cell r="E5029">
            <v>43697.634027777778</v>
          </cell>
        </row>
        <row r="5030">
          <cell r="B5030" t="str">
            <v>776445-00E/004686</v>
          </cell>
          <cell r="C5030" t="str">
            <v>776445-00E</v>
          </cell>
          <cell r="D5030" t="str">
            <v>OK</v>
          </cell>
          <cell r="E5030">
            <v>43697.628472222219</v>
          </cell>
        </row>
        <row r="5031">
          <cell r="B5031" t="str">
            <v>774100-00G/004690</v>
          </cell>
          <cell r="C5031" t="str">
            <v>774100-00G</v>
          </cell>
          <cell r="D5031" t="str">
            <v>OK</v>
          </cell>
          <cell r="E5031">
            <v>43697.756249999999</v>
          </cell>
        </row>
        <row r="5032">
          <cell r="B5032" t="str">
            <v>774100-00G/004680</v>
          </cell>
          <cell r="C5032" t="str">
            <v>774100-00G</v>
          </cell>
          <cell r="D5032" t="str">
            <v>OK</v>
          </cell>
          <cell r="E5032">
            <v>43697.363194444442</v>
          </cell>
        </row>
        <row r="5033">
          <cell r="B5033" t="str">
            <v>774100-00G/004685</v>
          </cell>
          <cell r="C5033" t="str">
            <v>774100-00G</v>
          </cell>
          <cell r="D5033" t="str">
            <v>OK</v>
          </cell>
          <cell r="E5033">
            <v>43697.456250000003</v>
          </cell>
        </row>
        <row r="5034">
          <cell r="B5034" t="str">
            <v>774100-00G/004689</v>
          </cell>
          <cell r="C5034" t="str">
            <v>774100-00G</v>
          </cell>
          <cell r="D5034" t="str">
            <v>OK</v>
          </cell>
          <cell r="E5034">
            <v>43697.691666666666</v>
          </cell>
        </row>
        <row r="5035">
          <cell r="B5035" t="str">
            <v>776445-00E/004699</v>
          </cell>
          <cell r="C5035" t="str">
            <v>776445-00E</v>
          </cell>
          <cell r="D5035" t="str">
            <v>OK</v>
          </cell>
          <cell r="E5035">
            <v>43698.506944444445</v>
          </cell>
        </row>
        <row r="5036">
          <cell r="B5036" t="str">
            <v>774100-00G/004684</v>
          </cell>
          <cell r="C5036" t="str">
            <v>774100-00G</v>
          </cell>
          <cell r="D5036" t="str">
            <v>OK</v>
          </cell>
          <cell r="E5036">
            <v>43697.400694444441</v>
          </cell>
        </row>
        <row r="5037">
          <cell r="B5037" t="str">
            <v>774100-00G/004684</v>
          </cell>
          <cell r="C5037" t="str">
            <v>774100-00G</v>
          </cell>
          <cell r="D5037" t="str">
            <v>OK</v>
          </cell>
          <cell r="E5037">
            <v>43697.400694444441</v>
          </cell>
        </row>
        <row r="5038">
          <cell r="B5038" t="str">
            <v>774100-00G/004679</v>
          </cell>
          <cell r="C5038" t="str">
            <v>774100-00G</v>
          </cell>
          <cell r="D5038" t="str">
            <v>OK</v>
          </cell>
          <cell r="E5038">
            <v>43697.053472222222</v>
          </cell>
        </row>
        <row r="5039">
          <cell r="B5039" t="str">
            <v>776445-00E/004705</v>
          </cell>
          <cell r="C5039" t="str">
            <v>776445-00E</v>
          </cell>
          <cell r="D5039" t="str">
            <v>OK</v>
          </cell>
          <cell r="E5039">
            <v>43698.676388888889</v>
          </cell>
        </row>
        <row r="5040">
          <cell r="B5040" t="str">
            <v>776445-00E/004692</v>
          </cell>
          <cell r="C5040" t="str">
            <v>776445-00E</v>
          </cell>
          <cell r="D5040" t="str">
            <v>OK</v>
          </cell>
          <cell r="E5040">
            <v>43697.970833333333</v>
          </cell>
        </row>
        <row r="5041">
          <cell r="B5041" t="str">
            <v>776445-00E/004691</v>
          </cell>
          <cell r="C5041" t="str">
            <v>776445-00E</v>
          </cell>
          <cell r="D5041" t="str">
            <v>OK</v>
          </cell>
          <cell r="E5041">
            <v>43698.068749999999</v>
          </cell>
        </row>
        <row r="5042">
          <cell r="B5042" t="str">
            <v>776445-00E/004691</v>
          </cell>
          <cell r="C5042" t="str">
            <v>776445-00E</v>
          </cell>
          <cell r="D5042" t="str">
            <v>OK</v>
          </cell>
          <cell r="E5042">
            <v>43698.068749999999</v>
          </cell>
        </row>
        <row r="5043">
          <cell r="B5043" t="str">
            <v>776445-00E/004693</v>
          </cell>
          <cell r="C5043" t="str">
            <v>776445-00E</v>
          </cell>
          <cell r="D5043" t="str">
            <v>OK</v>
          </cell>
          <cell r="E5043">
            <v>43697.972222222219</v>
          </cell>
        </row>
        <row r="5044">
          <cell r="B5044" t="str">
            <v>774100-00G/004697</v>
          </cell>
          <cell r="C5044" t="str">
            <v>774100-00G</v>
          </cell>
          <cell r="D5044" t="str">
            <v>OK</v>
          </cell>
          <cell r="E5044">
            <v>43698.363888888889</v>
          </cell>
        </row>
        <row r="5045">
          <cell r="B5045" t="str">
            <v>774100-00G/004697</v>
          </cell>
          <cell r="C5045" t="str">
            <v>774100-00G</v>
          </cell>
          <cell r="D5045" t="str">
            <v>OK</v>
          </cell>
          <cell r="E5045">
            <v>43698.363888888889</v>
          </cell>
        </row>
        <row r="5046">
          <cell r="B5046" t="str">
            <v>774100-00G/004697</v>
          </cell>
          <cell r="C5046" t="str">
            <v>774100-00G</v>
          </cell>
          <cell r="D5046" t="str">
            <v>OK</v>
          </cell>
          <cell r="E5046">
            <v>43698.363888888889</v>
          </cell>
        </row>
        <row r="5047">
          <cell r="B5047" t="str">
            <v>774100-00G/004697</v>
          </cell>
          <cell r="C5047" t="str">
            <v>774100-00G</v>
          </cell>
          <cell r="D5047" t="str">
            <v>OK</v>
          </cell>
          <cell r="E5047">
            <v>43698.363888888889</v>
          </cell>
        </row>
        <row r="5048">
          <cell r="B5048" t="str">
            <v>774100-00G/004697</v>
          </cell>
          <cell r="C5048" t="str">
            <v>774100-00G</v>
          </cell>
          <cell r="D5048" t="str">
            <v>OK</v>
          </cell>
          <cell r="E5048">
            <v>43698.363888888889</v>
          </cell>
        </row>
        <row r="5049">
          <cell r="B5049" t="str">
            <v>774100-00G/004697</v>
          </cell>
          <cell r="C5049" t="str">
            <v>774100-00G</v>
          </cell>
          <cell r="D5049" t="str">
            <v>OK</v>
          </cell>
          <cell r="E5049">
            <v>43698.363888888889</v>
          </cell>
        </row>
        <row r="5050">
          <cell r="B5050" t="str">
            <v>774100-00G/004697</v>
          </cell>
          <cell r="C5050" t="str">
            <v>774100-00G</v>
          </cell>
          <cell r="D5050" t="str">
            <v>OK</v>
          </cell>
          <cell r="E5050">
            <v>43698.363888888889</v>
          </cell>
        </row>
        <row r="5051">
          <cell r="B5051" t="str">
            <v>774100-00G/004697</v>
          </cell>
          <cell r="C5051" t="str">
            <v>774100-00G</v>
          </cell>
          <cell r="D5051" t="str">
            <v>OK</v>
          </cell>
          <cell r="E5051">
            <v>43698.363888888889</v>
          </cell>
        </row>
        <row r="5052">
          <cell r="B5052" t="str">
            <v>776445-00E/004691</v>
          </cell>
          <cell r="C5052" t="str">
            <v>776445-00E</v>
          </cell>
          <cell r="D5052" t="str">
            <v>OK</v>
          </cell>
          <cell r="E5052">
            <v>43698.068749999999</v>
          </cell>
        </row>
        <row r="5053">
          <cell r="B5053" t="str">
            <v>774100-00G/004700</v>
          </cell>
          <cell r="C5053" t="str">
            <v>774100-00G</v>
          </cell>
          <cell r="D5053" t="str">
            <v>OK</v>
          </cell>
          <cell r="E5053">
            <v>43698.511805555558</v>
          </cell>
        </row>
        <row r="5054">
          <cell r="B5054" t="str">
            <v>774100-00G/004698</v>
          </cell>
          <cell r="C5054" t="str">
            <v>774100-00G</v>
          </cell>
          <cell r="D5054" t="str">
            <v>OK</v>
          </cell>
          <cell r="E5054">
            <v>43698.363888888889</v>
          </cell>
        </row>
        <row r="5055">
          <cell r="B5055" t="str">
            <v>776445-00E/004703</v>
          </cell>
          <cell r="C5055" t="str">
            <v>776445-00E</v>
          </cell>
          <cell r="D5055" t="str">
            <v>OK</v>
          </cell>
          <cell r="E5055">
            <v>43698.631944444445</v>
          </cell>
        </row>
        <row r="5056">
          <cell r="B5056" t="str">
            <v>776445-00E/004709</v>
          </cell>
          <cell r="C5056" t="str">
            <v>776445-00E</v>
          </cell>
          <cell r="D5056" t="str">
            <v>OK</v>
          </cell>
          <cell r="E5056">
            <v>43699.025694444441</v>
          </cell>
        </row>
        <row r="5057">
          <cell r="B5057" t="str">
            <v>776445-00E/004711</v>
          </cell>
          <cell r="C5057" t="str">
            <v>776445-00E</v>
          </cell>
          <cell r="D5057" t="str">
            <v>OK</v>
          </cell>
          <cell r="E5057">
            <v>43699.11041666667</v>
          </cell>
        </row>
        <row r="5058">
          <cell r="B5058" t="str">
            <v>774100-00G/004707</v>
          </cell>
          <cell r="C5058" t="str">
            <v>774100-00G</v>
          </cell>
          <cell r="D5058" t="str">
            <v>OK</v>
          </cell>
          <cell r="E5058">
            <v>43698.708333333336</v>
          </cell>
        </row>
        <row r="5059">
          <cell r="B5059" t="str">
            <v>776445-00E/004710</v>
          </cell>
          <cell r="C5059" t="str">
            <v>776445-00E</v>
          </cell>
          <cell r="D5059" t="str">
            <v>OK</v>
          </cell>
          <cell r="E5059">
            <v>43699.07708333333</v>
          </cell>
        </row>
        <row r="5060">
          <cell r="B5060" t="str">
            <v>774100-00G/004701</v>
          </cell>
          <cell r="C5060" t="str">
            <v>774100-00G</v>
          </cell>
          <cell r="D5060" t="str">
            <v>OK</v>
          </cell>
          <cell r="E5060">
            <v>43698.731944444444</v>
          </cell>
        </row>
        <row r="5061">
          <cell r="B5061" t="str">
            <v>776445-00E/004704</v>
          </cell>
          <cell r="C5061" t="str">
            <v>776445-00E</v>
          </cell>
          <cell r="D5061" t="str">
            <v>OK</v>
          </cell>
          <cell r="E5061">
            <v>43699.351388888892</v>
          </cell>
        </row>
        <row r="5062">
          <cell r="B5062" t="str">
            <v>776445-00E/004712</v>
          </cell>
          <cell r="C5062" t="str">
            <v>776445-00E</v>
          </cell>
          <cell r="D5062" t="str">
            <v>OK</v>
          </cell>
          <cell r="E5062">
            <v>43699.331250000003</v>
          </cell>
        </row>
        <row r="5063">
          <cell r="B5063" t="str">
            <v>774100-00G/004708</v>
          </cell>
          <cell r="C5063" t="str">
            <v>774100-00G</v>
          </cell>
          <cell r="D5063" t="str">
            <v>OK</v>
          </cell>
          <cell r="E5063">
            <v>43699.027777777781</v>
          </cell>
        </row>
        <row r="5064">
          <cell r="B5064" t="str">
            <v>774100-00G/004654</v>
          </cell>
          <cell r="C5064" t="str">
            <v>774100-00G</v>
          </cell>
          <cell r="D5064" t="str">
            <v>OK</v>
          </cell>
          <cell r="E5064">
            <v>43693.396527777775</v>
          </cell>
        </row>
        <row r="5065">
          <cell r="B5065" t="str">
            <v>774100-00G/004715</v>
          </cell>
          <cell r="C5065" t="str">
            <v>774100-00G</v>
          </cell>
          <cell r="D5065" t="str">
            <v>OK</v>
          </cell>
          <cell r="E5065">
            <v>43699.554861111108</v>
          </cell>
        </row>
        <row r="5066">
          <cell r="B5066" t="str">
            <v>774100-00G/004713</v>
          </cell>
          <cell r="C5066" t="str">
            <v>774100-00G</v>
          </cell>
          <cell r="D5066" t="str">
            <v>OK</v>
          </cell>
          <cell r="E5066">
            <v>43699.448611111111</v>
          </cell>
        </row>
        <row r="5067">
          <cell r="B5067" t="str">
            <v>776445-00E/004718</v>
          </cell>
          <cell r="C5067" t="str">
            <v>776445-00E</v>
          </cell>
          <cell r="D5067" t="str">
            <v>OK</v>
          </cell>
          <cell r="E5067">
            <v>43699.638888888891</v>
          </cell>
        </row>
        <row r="5068">
          <cell r="B5068" t="str">
            <v>776445-00E/004677</v>
          </cell>
          <cell r="C5068" t="str">
            <v>776445-00E</v>
          </cell>
          <cell r="D5068" t="str">
            <v>OK</v>
          </cell>
          <cell r="E5068">
            <v>43699.912499999999</v>
          </cell>
        </row>
        <row r="5069">
          <cell r="B5069" t="str">
            <v>776445-00E/004677</v>
          </cell>
          <cell r="C5069" t="str">
            <v>776445-00E</v>
          </cell>
          <cell r="D5069" t="str">
            <v>OK</v>
          </cell>
          <cell r="E5069">
            <v>43699.912499999999</v>
          </cell>
        </row>
        <row r="5070">
          <cell r="B5070" t="str">
            <v>776445-00E/004677</v>
          </cell>
          <cell r="C5070" t="str">
            <v>776445-00E</v>
          </cell>
          <cell r="D5070" t="str">
            <v>OK</v>
          </cell>
          <cell r="E5070">
            <v>43699.912499999999</v>
          </cell>
        </row>
        <row r="5071">
          <cell r="B5071" t="str">
            <v>776445-00E/004721</v>
          </cell>
          <cell r="C5071" t="str">
            <v>776445-00E</v>
          </cell>
          <cell r="D5071" t="str">
            <v>OK</v>
          </cell>
          <cell r="E5071">
            <v>43699.768055555556</v>
          </cell>
        </row>
        <row r="5072">
          <cell r="B5072" t="str">
            <v>776445-00E/004723</v>
          </cell>
          <cell r="C5072" t="str">
            <v>776445-00E</v>
          </cell>
          <cell r="D5072" t="str">
            <v>OK</v>
          </cell>
          <cell r="E5072">
            <v>43699.977083333331</v>
          </cell>
        </row>
        <row r="5073">
          <cell r="B5073" t="str">
            <v>776445-00E/004720</v>
          </cell>
          <cell r="C5073" t="str">
            <v>776445-00E</v>
          </cell>
          <cell r="D5073" t="str">
            <v>OK</v>
          </cell>
          <cell r="E5073">
            <v>43699.977083333331</v>
          </cell>
        </row>
        <row r="5074">
          <cell r="B5074" t="str">
            <v>776445-00E/004720</v>
          </cell>
          <cell r="C5074" t="str">
            <v>776445-00E</v>
          </cell>
          <cell r="D5074" t="str">
            <v>OK</v>
          </cell>
          <cell r="E5074">
            <v>43699.977083333331</v>
          </cell>
        </row>
        <row r="5075">
          <cell r="B5075" t="str">
            <v>776445-00E/004719</v>
          </cell>
          <cell r="C5075" t="str">
            <v>776445-00E</v>
          </cell>
          <cell r="D5075" t="str">
            <v>OK</v>
          </cell>
          <cell r="E5075">
            <v>43699.711111111108</v>
          </cell>
        </row>
        <row r="5076">
          <cell r="B5076" t="str">
            <v>776445-00E/004722</v>
          </cell>
          <cell r="C5076" t="str">
            <v>776445-00E</v>
          </cell>
          <cell r="D5076" t="str">
            <v>OK</v>
          </cell>
          <cell r="E5076">
            <v>43700.041666666664</v>
          </cell>
        </row>
        <row r="5077">
          <cell r="B5077" t="str">
            <v>776445-00E/004722</v>
          </cell>
          <cell r="C5077" t="str">
            <v>776445-00E</v>
          </cell>
          <cell r="D5077" t="str">
            <v>OK</v>
          </cell>
          <cell r="E5077">
            <v>43700.041666666664</v>
          </cell>
        </row>
        <row r="5078">
          <cell r="B5078" t="str">
            <v>774100-00G/004714</v>
          </cell>
          <cell r="C5078" t="str">
            <v>774100-00G</v>
          </cell>
          <cell r="D5078" t="str">
            <v>OK</v>
          </cell>
          <cell r="E5078">
            <v>43699.416666666664</v>
          </cell>
        </row>
        <row r="5079">
          <cell r="B5079" t="str">
            <v>776445-00E/004726</v>
          </cell>
          <cell r="C5079" t="str">
            <v>776445-00E</v>
          </cell>
          <cell r="D5079" t="str">
            <v>OK</v>
          </cell>
          <cell r="E5079">
            <v>43700.363194444442</v>
          </cell>
        </row>
        <row r="5080">
          <cell r="B5080" t="str">
            <v>776445-00E/004728</v>
          </cell>
          <cell r="C5080" t="str">
            <v>776445-00E</v>
          </cell>
          <cell r="D5080" t="str">
            <v>OK</v>
          </cell>
          <cell r="E5080">
            <v>43700.293749999997</v>
          </cell>
        </row>
        <row r="5081">
          <cell r="B5081" t="str">
            <v>776445-00E/004724</v>
          </cell>
          <cell r="C5081" t="str">
            <v>776445-00E</v>
          </cell>
          <cell r="D5081" t="str">
            <v>OK</v>
          </cell>
          <cell r="E5081">
            <v>43700.061805555553</v>
          </cell>
        </row>
        <row r="5082">
          <cell r="B5082" t="str">
            <v>776445-00E/004729</v>
          </cell>
          <cell r="C5082" t="str">
            <v>776445-00E</v>
          </cell>
          <cell r="D5082" t="str">
            <v>OK</v>
          </cell>
          <cell r="E5082">
            <v>43700.336805555555</v>
          </cell>
        </row>
        <row r="5083">
          <cell r="B5083" t="str">
            <v>776445-00E/004731</v>
          </cell>
          <cell r="C5083" t="str">
            <v>776445-00E</v>
          </cell>
          <cell r="D5083" t="str">
            <v>OK</v>
          </cell>
          <cell r="E5083">
            <v>43700.409722222219</v>
          </cell>
        </row>
        <row r="5084">
          <cell r="B5084" t="str">
            <v>776445-00E/004735</v>
          </cell>
          <cell r="C5084" t="str">
            <v>776445-00E</v>
          </cell>
          <cell r="D5084" t="str">
            <v>OK</v>
          </cell>
          <cell r="E5084">
            <v>43700.685416666667</v>
          </cell>
        </row>
        <row r="5085">
          <cell r="B5085" t="str">
            <v>776445-00E/004730</v>
          </cell>
          <cell r="C5085" t="str">
            <v>776445-00E</v>
          </cell>
          <cell r="D5085" t="str">
            <v>OK</v>
          </cell>
          <cell r="E5085">
            <v>43700.625694444447</v>
          </cell>
        </row>
        <row r="5086">
          <cell r="B5086" t="str">
            <v>776445-00E/004734</v>
          </cell>
          <cell r="C5086" t="str">
            <v>776445-00E</v>
          </cell>
          <cell r="D5086" t="str">
            <v>OK</v>
          </cell>
          <cell r="E5086">
            <v>43700.625694444447</v>
          </cell>
        </row>
        <row r="5087">
          <cell r="B5087" t="str">
            <v>776445-00E/004732</v>
          </cell>
          <cell r="C5087" t="str">
            <v>776445-00E</v>
          </cell>
          <cell r="D5087" t="str">
            <v>OK</v>
          </cell>
          <cell r="E5087">
            <v>43700.490277777775</v>
          </cell>
        </row>
        <row r="5088">
          <cell r="B5088" t="str">
            <v>776445-00E/004736</v>
          </cell>
          <cell r="C5088" t="str">
            <v>776445-00E</v>
          </cell>
          <cell r="D5088" t="str">
            <v>OK</v>
          </cell>
          <cell r="E5088">
            <v>43700.743055555555</v>
          </cell>
        </row>
        <row r="5089">
          <cell r="B5089" t="str">
            <v>774100-00G/004716</v>
          </cell>
          <cell r="C5089" t="str">
            <v>774100-00G</v>
          </cell>
          <cell r="D5089" t="str">
            <v>OK</v>
          </cell>
          <cell r="E5089">
            <v>43699.706944444442</v>
          </cell>
        </row>
        <row r="5090">
          <cell r="B5090" t="str">
            <v>776445-00E/004727</v>
          </cell>
          <cell r="C5090" t="str">
            <v>776445-00E</v>
          </cell>
          <cell r="D5090" t="str">
            <v>OK</v>
          </cell>
          <cell r="E5090">
            <v>43700.151388888888</v>
          </cell>
        </row>
        <row r="5091">
          <cell r="B5091" t="str">
            <v>776445-00E/004725</v>
          </cell>
          <cell r="C5091" t="str">
            <v>776445-00E</v>
          </cell>
          <cell r="D5091" t="str">
            <v>OK</v>
          </cell>
          <cell r="E5091">
            <v>43700.075694444444</v>
          </cell>
        </row>
        <row r="5092">
          <cell r="B5092" t="str">
            <v>776445-00E/004738</v>
          </cell>
          <cell r="C5092" t="str">
            <v>776445-00E</v>
          </cell>
          <cell r="D5092" t="str">
            <v>OK</v>
          </cell>
          <cell r="E5092">
            <v>43702.973611111112</v>
          </cell>
        </row>
        <row r="5093">
          <cell r="B5093" t="str">
            <v>776445-00E/004740</v>
          </cell>
          <cell r="C5093" t="str">
            <v>776445-00E</v>
          </cell>
          <cell r="D5093" t="str">
            <v>OK</v>
          </cell>
          <cell r="E5093">
            <v>43703.077777777777</v>
          </cell>
        </row>
        <row r="5094">
          <cell r="B5094" t="str">
            <v>776445-00E/004737</v>
          </cell>
          <cell r="C5094" t="str">
            <v>776445-00E</v>
          </cell>
          <cell r="D5094" t="str">
            <v>OK</v>
          </cell>
          <cell r="E5094">
            <v>43703.073611111111</v>
          </cell>
        </row>
        <row r="5095">
          <cell r="B5095" t="str">
            <v>776445-00E/004717</v>
          </cell>
          <cell r="C5095" t="str">
            <v>776445-00E</v>
          </cell>
          <cell r="D5095" t="str">
            <v>OK</v>
          </cell>
          <cell r="E5095">
            <v>43699.630555555559</v>
          </cell>
        </row>
        <row r="5096">
          <cell r="B5096" t="str">
            <v>776445-00E/004733</v>
          </cell>
          <cell r="C5096" t="str">
            <v>776445-00E</v>
          </cell>
          <cell r="D5096" t="str">
            <v>OK</v>
          </cell>
          <cell r="E5096">
            <v>43700.704861111109</v>
          </cell>
        </row>
        <row r="5097">
          <cell r="B5097" t="str">
            <v>776445-00E/004743</v>
          </cell>
          <cell r="C5097" t="str">
            <v>776445-00E</v>
          </cell>
          <cell r="D5097" t="str">
            <v>OK</v>
          </cell>
          <cell r="E5097">
            <v>43703.430555555555</v>
          </cell>
        </row>
        <row r="5098">
          <cell r="B5098" t="str">
            <v>776445-00E/004743</v>
          </cell>
          <cell r="C5098" t="str">
            <v>776445-00E</v>
          </cell>
          <cell r="D5098" t="str">
            <v>OK</v>
          </cell>
          <cell r="E5098">
            <v>43703.430555555555</v>
          </cell>
        </row>
        <row r="5099">
          <cell r="B5099" t="str">
            <v>776445-00E/004750</v>
          </cell>
          <cell r="C5099" t="str">
            <v>776445-00E</v>
          </cell>
          <cell r="D5099" t="str">
            <v>OK</v>
          </cell>
          <cell r="E5099">
            <v>43703.640277777777</v>
          </cell>
        </row>
        <row r="5100">
          <cell r="B5100" t="str">
            <v>776445-00E/004750</v>
          </cell>
          <cell r="C5100" t="str">
            <v>776445-00E</v>
          </cell>
          <cell r="D5100" t="str">
            <v>OK</v>
          </cell>
          <cell r="E5100">
            <v>43703.640277777777</v>
          </cell>
        </row>
        <row r="5101">
          <cell r="B5101" t="str">
            <v>776445-00E/004744</v>
          </cell>
          <cell r="C5101" t="str">
            <v>776445-00E</v>
          </cell>
          <cell r="D5101" t="str">
            <v>OK</v>
          </cell>
          <cell r="E5101">
            <v>43703.371527777781</v>
          </cell>
        </row>
        <row r="5102">
          <cell r="B5102" t="str">
            <v>776445-00E/004744</v>
          </cell>
          <cell r="C5102" t="str">
            <v>776445-00E</v>
          </cell>
          <cell r="D5102" t="str">
            <v>OK</v>
          </cell>
          <cell r="E5102">
            <v>43703.371527777781</v>
          </cell>
        </row>
        <row r="5103">
          <cell r="B5103" t="str">
            <v>776445-00E/004744</v>
          </cell>
          <cell r="C5103" t="str">
            <v>776445-00E</v>
          </cell>
          <cell r="D5103" t="str">
            <v>OK</v>
          </cell>
          <cell r="E5103">
            <v>43703.371527777781</v>
          </cell>
        </row>
        <row r="5104">
          <cell r="B5104" t="str">
            <v>776445-00E/004739</v>
          </cell>
          <cell r="C5104" t="str">
            <v>776445-00E</v>
          </cell>
          <cell r="D5104" t="str">
            <v>OK</v>
          </cell>
          <cell r="E5104">
            <v>43702.993055555555</v>
          </cell>
        </row>
        <row r="5105">
          <cell r="B5105" t="str">
            <v>776445-00E/004747</v>
          </cell>
          <cell r="C5105" t="str">
            <v>776445-00E</v>
          </cell>
          <cell r="D5105" t="str">
            <v>OK</v>
          </cell>
          <cell r="E5105">
            <v>43703.53125</v>
          </cell>
        </row>
        <row r="5106">
          <cell r="B5106" t="str">
            <v>776445-00E/004747</v>
          </cell>
          <cell r="C5106" t="str">
            <v>776445-00E</v>
          </cell>
          <cell r="D5106" t="str">
            <v>OK</v>
          </cell>
          <cell r="E5106">
            <v>43703.53125</v>
          </cell>
        </row>
        <row r="5107">
          <cell r="B5107" t="str">
            <v>776445-00E/004746</v>
          </cell>
          <cell r="C5107" t="str">
            <v>776445-00E</v>
          </cell>
          <cell r="D5107" t="str">
            <v>OK</v>
          </cell>
          <cell r="E5107">
            <v>43703.443749999999</v>
          </cell>
        </row>
        <row r="5108">
          <cell r="B5108" t="str">
            <v>776445-00E/004742</v>
          </cell>
          <cell r="C5108" t="str">
            <v>776445-00E</v>
          </cell>
          <cell r="D5108" t="str">
            <v>OK</v>
          </cell>
          <cell r="E5108">
            <v>43703.330555555556</v>
          </cell>
        </row>
        <row r="5109">
          <cell r="B5109" t="str">
            <v>776445-00E/004749</v>
          </cell>
          <cell r="C5109" t="str">
            <v>776445-00E</v>
          </cell>
          <cell r="D5109" t="str">
            <v>OK</v>
          </cell>
          <cell r="E5109">
            <v>43703.722222222219</v>
          </cell>
        </row>
        <row r="5110">
          <cell r="B5110" t="str">
            <v>776445-00E/004745</v>
          </cell>
          <cell r="C5110" t="str">
            <v>776445-00E</v>
          </cell>
          <cell r="D5110" t="str">
            <v>OK</v>
          </cell>
          <cell r="E5110">
            <v>43703.720833333333</v>
          </cell>
        </row>
        <row r="5111">
          <cell r="B5111" t="str">
            <v>776445-00E/004741</v>
          </cell>
          <cell r="C5111" t="str">
            <v>776445-00E</v>
          </cell>
          <cell r="D5111" t="str">
            <v>OK</v>
          </cell>
          <cell r="E5111">
            <v>43703.3</v>
          </cell>
        </row>
        <row r="5112">
          <cell r="B5112" t="str">
            <v>776445-00E/004757</v>
          </cell>
          <cell r="C5112" t="str">
            <v>776445-00E</v>
          </cell>
          <cell r="D5112" t="str">
            <v>OK</v>
          </cell>
          <cell r="E5112">
            <v>43704.332638888889</v>
          </cell>
        </row>
        <row r="5113">
          <cell r="B5113" t="str">
            <v>776445-00E/004758</v>
          </cell>
          <cell r="C5113" t="str">
            <v>776445-00E</v>
          </cell>
          <cell r="D5113" t="str">
            <v>OK</v>
          </cell>
          <cell r="E5113">
            <v>43704.395138888889</v>
          </cell>
        </row>
        <row r="5114">
          <cell r="B5114" t="str">
            <v>774100-00G/004759</v>
          </cell>
          <cell r="C5114" t="str">
            <v>774100-00G</v>
          </cell>
          <cell r="D5114" t="str">
            <v>OK</v>
          </cell>
          <cell r="E5114">
            <v>43704.481249999997</v>
          </cell>
        </row>
        <row r="5115">
          <cell r="B5115" t="str">
            <v>776445-00E/004761</v>
          </cell>
          <cell r="C5115" t="str">
            <v>776445-00E</v>
          </cell>
          <cell r="D5115" t="str">
            <v>OK</v>
          </cell>
          <cell r="E5115">
            <v>43704.631249999999</v>
          </cell>
        </row>
        <row r="5116">
          <cell r="B5116" t="str">
            <v>776445-00E/004753</v>
          </cell>
          <cell r="C5116" t="str">
            <v>776445-00E</v>
          </cell>
          <cell r="D5116" t="str">
            <v>OK</v>
          </cell>
          <cell r="E5116">
            <v>43704.011805555558</v>
          </cell>
        </row>
        <row r="5117">
          <cell r="B5117" t="str">
            <v>776445-00E/004760</v>
          </cell>
          <cell r="C5117" t="str">
            <v>776445-00E</v>
          </cell>
          <cell r="D5117" t="str">
            <v>OK</v>
          </cell>
          <cell r="E5117">
            <v>43704.856249999997</v>
          </cell>
        </row>
        <row r="5118">
          <cell r="B5118" t="str">
            <v>776445-00E/004752</v>
          </cell>
          <cell r="C5118" t="str">
            <v>776445-00E</v>
          </cell>
          <cell r="D5118" t="str">
            <v>OK</v>
          </cell>
          <cell r="E5118">
            <v>43704.716666666667</v>
          </cell>
        </row>
        <row r="5119">
          <cell r="B5119" t="str">
            <v>776445-00E/004748</v>
          </cell>
          <cell r="C5119" t="str">
            <v>776445-00E</v>
          </cell>
          <cell r="D5119" t="str">
            <v>OK</v>
          </cell>
          <cell r="E5119">
            <v>43703.659722222219</v>
          </cell>
        </row>
        <row r="5120">
          <cell r="B5120" t="str">
            <v>776445-00E/004756</v>
          </cell>
          <cell r="C5120" t="str">
            <v>776445-00E</v>
          </cell>
          <cell r="D5120" t="str">
            <v>OK</v>
          </cell>
          <cell r="E5120">
            <v>43704.813194444447</v>
          </cell>
        </row>
        <row r="5121">
          <cell r="B5121" t="str">
            <v>776445-00E/004762</v>
          </cell>
          <cell r="C5121" t="str">
            <v>776445-00E</v>
          </cell>
          <cell r="D5121" t="str">
            <v>OK</v>
          </cell>
          <cell r="E5121">
            <v>43705.01666666667</v>
          </cell>
        </row>
        <row r="5122">
          <cell r="B5122" t="str">
            <v>776445-00E/004763</v>
          </cell>
          <cell r="C5122" t="str">
            <v>776445-00E</v>
          </cell>
          <cell r="D5122" t="str">
            <v>OK</v>
          </cell>
          <cell r="E5122">
            <v>43705.054861111108</v>
          </cell>
        </row>
        <row r="5123">
          <cell r="B5123" t="str">
            <v>776445-00E/004770</v>
          </cell>
          <cell r="C5123" t="str">
            <v>776445-00E</v>
          </cell>
          <cell r="D5123" t="str">
            <v>OK</v>
          </cell>
          <cell r="E5123">
            <v>43705.373611111114</v>
          </cell>
        </row>
        <row r="5124">
          <cell r="B5124" t="str">
            <v>776445-00E/004767</v>
          </cell>
          <cell r="C5124" t="str">
            <v>776445-00E</v>
          </cell>
          <cell r="D5124" t="str">
            <v>OK</v>
          </cell>
          <cell r="E5124">
            <v>43705.270138888889</v>
          </cell>
        </row>
        <row r="5125">
          <cell r="B5125" t="str">
            <v>776445-00E/004764</v>
          </cell>
          <cell r="C5125" t="str">
            <v>776445-00E</v>
          </cell>
          <cell r="D5125" t="str">
            <v>OK</v>
          </cell>
          <cell r="E5125">
            <v>43704.956250000003</v>
          </cell>
        </row>
        <row r="5126">
          <cell r="B5126" t="str">
            <v>776445-00E/004769</v>
          </cell>
          <cell r="C5126" t="str">
            <v>776445-00E</v>
          </cell>
          <cell r="D5126" t="str">
            <v>OK</v>
          </cell>
          <cell r="E5126">
            <v>43705.705555555556</v>
          </cell>
        </row>
        <row r="5127">
          <cell r="B5127" t="str">
            <v>776445-00E/004769</v>
          </cell>
          <cell r="C5127" t="str">
            <v>776445-00E</v>
          </cell>
          <cell r="D5127" t="str">
            <v>OK</v>
          </cell>
          <cell r="E5127">
            <v>43705.705555555556</v>
          </cell>
        </row>
        <row r="5128">
          <cell r="B5128" t="str">
            <v>776445-00E/004769</v>
          </cell>
          <cell r="C5128" t="str">
            <v>776445-00E</v>
          </cell>
          <cell r="D5128" t="str">
            <v>OK</v>
          </cell>
          <cell r="E5128">
            <v>43705.705555555556</v>
          </cell>
        </row>
        <row r="5129">
          <cell r="B5129" t="str">
            <v>776445-00E/004769</v>
          </cell>
          <cell r="C5129" t="str">
            <v>776445-00E</v>
          </cell>
          <cell r="D5129" t="str">
            <v>OK</v>
          </cell>
          <cell r="E5129">
            <v>43705.705555555556</v>
          </cell>
        </row>
        <row r="5130">
          <cell r="B5130" t="str">
            <v>776445-00E/004769</v>
          </cell>
          <cell r="C5130" t="str">
            <v>776445-00E</v>
          </cell>
          <cell r="D5130" t="str">
            <v>OK</v>
          </cell>
          <cell r="E5130">
            <v>43705.705555555556</v>
          </cell>
        </row>
        <row r="5131">
          <cell r="B5131" t="str">
            <v>776445-00E/004769</v>
          </cell>
          <cell r="C5131" t="str">
            <v>776445-00E</v>
          </cell>
          <cell r="D5131" t="str">
            <v>OK</v>
          </cell>
          <cell r="E5131">
            <v>43705.705555555556</v>
          </cell>
        </row>
        <row r="5132">
          <cell r="B5132" t="str">
            <v>776445-00E/004774</v>
          </cell>
          <cell r="C5132" t="str">
            <v>776445-00E</v>
          </cell>
          <cell r="D5132" t="str">
            <v>OK</v>
          </cell>
          <cell r="E5132">
            <v>43706.03125</v>
          </cell>
        </row>
        <row r="5133">
          <cell r="B5133" t="str">
            <v>776445-00E/004768</v>
          </cell>
          <cell r="C5133" t="str">
            <v>776445-00E</v>
          </cell>
          <cell r="D5133" t="str">
            <v>OK</v>
          </cell>
          <cell r="E5133">
            <v>43705.48541666667</v>
          </cell>
        </row>
        <row r="5134">
          <cell r="B5134" t="str">
            <v>776445-00E/004772</v>
          </cell>
          <cell r="C5134" t="str">
            <v>776445-00E</v>
          </cell>
          <cell r="D5134" t="str">
            <v>OK</v>
          </cell>
          <cell r="E5134">
            <v>43705.634027777778</v>
          </cell>
        </row>
        <row r="5135">
          <cell r="B5135" t="str">
            <v>776445-00E/004778</v>
          </cell>
          <cell r="C5135" t="str">
            <v>776445-00E</v>
          </cell>
          <cell r="D5135" t="str">
            <v>OK</v>
          </cell>
          <cell r="E5135">
            <v>43706.42083333333</v>
          </cell>
        </row>
        <row r="5136">
          <cell r="B5136" t="str">
            <v>776445-00E/004779</v>
          </cell>
          <cell r="C5136" t="str">
            <v>776445-00E</v>
          </cell>
          <cell r="D5136" t="str">
            <v>OK</v>
          </cell>
          <cell r="E5136">
            <v>43706.5</v>
          </cell>
        </row>
        <row r="5137">
          <cell r="B5137" t="str">
            <v>776445-00E/004775</v>
          </cell>
          <cell r="C5137" t="str">
            <v>776445-00E</v>
          </cell>
          <cell r="D5137" t="str">
            <v>OK</v>
          </cell>
          <cell r="E5137">
            <v>43706.377083333333</v>
          </cell>
        </row>
        <row r="5138">
          <cell r="B5138" t="str">
            <v>774100-00G/004777</v>
          </cell>
          <cell r="C5138" t="str">
            <v>774100-00G</v>
          </cell>
          <cell r="D5138" t="str">
            <v>OK</v>
          </cell>
          <cell r="E5138">
            <v>43706.325694444444</v>
          </cell>
        </row>
        <row r="5139">
          <cell r="B5139" t="str">
            <v>774100-00G/004782</v>
          </cell>
          <cell r="C5139" t="str">
            <v>774100-00G</v>
          </cell>
          <cell r="D5139" t="str">
            <v>OK</v>
          </cell>
          <cell r="E5139">
            <v>43706.636111111111</v>
          </cell>
        </row>
        <row r="5140">
          <cell r="B5140" t="str">
            <v>776445-00E/004773</v>
          </cell>
          <cell r="C5140" t="str">
            <v>776445-00E</v>
          </cell>
          <cell r="D5140" t="str">
            <v>OK</v>
          </cell>
          <cell r="E5140">
            <v>43705.97152777778</v>
          </cell>
        </row>
        <row r="5141">
          <cell r="B5141" t="str">
            <v>776445-00E/004751</v>
          </cell>
          <cell r="C5141" t="str">
            <v>776445-00E</v>
          </cell>
          <cell r="D5141" t="str">
            <v>OK</v>
          </cell>
          <cell r="E5141">
            <v>43703.956250000003</v>
          </cell>
        </row>
        <row r="5142">
          <cell r="B5142" t="str">
            <v>776445-00E/004754</v>
          </cell>
          <cell r="C5142" t="str">
            <v>776445-00E</v>
          </cell>
          <cell r="D5142" t="str">
            <v>OK</v>
          </cell>
          <cell r="E5142">
            <v>43704.07916666667</v>
          </cell>
        </row>
        <row r="5143">
          <cell r="B5143" t="str">
            <v>774100-00G/004766</v>
          </cell>
          <cell r="C5143" t="str">
            <v>774100-00G</v>
          </cell>
          <cell r="D5143" t="str">
            <v>OK</v>
          </cell>
          <cell r="E5143">
            <v>43705.322222222225</v>
          </cell>
        </row>
        <row r="5144">
          <cell r="B5144" t="str">
            <v>774100-00G/004785</v>
          </cell>
          <cell r="C5144" t="str">
            <v>774100-00G</v>
          </cell>
          <cell r="D5144" t="str">
            <v>OK</v>
          </cell>
          <cell r="E5144">
            <v>43706.966666666667</v>
          </cell>
        </row>
        <row r="5145">
          <cell r="B5145" t="str">
            <v>776445-00E/004781</v>
          </cell>
          <cell r="C5145" t="str">
            <v>776445-00E</v>
          </cell>
          <cell r="D5145" t="str">
            <v>OK</v>
          </cell>
          <cell r="E5145">
            <v>43706.831944444442</v>
          </cell>
        </row>
        <row r="5146">
          <cell r="B5146" t="str">
            <v>776445-00E/004780</v>
          </cell>
          <cell r="C5146" t="str">
            <v>776445-00E</v>
          </cell>
          <cell r="D5146" t="str">
            <v>OK</v>
          </cell>
          <cell r="E5146">
            <v>43706.72152777778</v>
          </cell>
        </row>
        <row r="5147">
          <cell r="B5147" t="str">
            <v>774100-00G/004787</v>
          </cell>
          <cell r="C5147" t="str">
            <v>774100-00G</v>
          </cell>
          <cell r="D5147" t="str">
            <v>OK</v>
          </cell>
          <cell r="E5147">
            <v>43707.378472222219</v>
          </cell>
        </row>
        <row r="5148">
          <cell r="B5148" t="str">
            <v>776445-00E/004788</v>
          </cell>
          <cell r="C5148" t="str">
            <v>776445-00E</v>
          </cell>
          <cell r="D5148" t="str">
            <v>OK</v>
          </cell>
          <cell r="E5148">
            <v>43707.321527777778</v>
          </cell>
        </row>
        <row r="5149">
          <cell r="B5149" t="str">
            <v>776445-00E/004786</v>
          </cell>
          <cell r="C5149" t="str">
            <v>776445-00E</v>
          </cell>
          <cell r="D5149" t="str">
            <v>OK</v>
          </cell>
          <cell r="E5149">
            <v>43707.040972222225</v>
          </cell>
        </row>
        <row r="5150">
          <cell r="B5150" t="str">
            <v>776445-00E/004792</v>
          </cell>
          <cell r="C5150" t="str">
            <v>776445-00E</v>
          </cell>
          <cell r="D5150" t="str">
            <v>OK</v>
          </cell>
          <cell r="E5150">
            <v>43709.948611111111</v>
          </cell>
        </row>
        <row r="5151">
          <cell r="B5151" t="str">
            <v>776445-00E/004783</v>
          </cell>
          <cell r="C5151" t="str">
            <v>776445-00E</v>
          </cell>
          <cell r="D5151" t="str">
            <v>OK</v>
          </cell>
          <cell r="E5151">
            <v>43707.434027777781</v>
          </cell>
        </row>
        <row r="5152">
          <cell r="B5152" t="str">
            <v>776445-00E/004790</v>
          </cell>
          <cell r="C5152" t="str">
            <v>776445-00E</v>
          </cell>
          <cell r="D5152" t="str">
            <v>OK</v>
          </cell>
          <cell r="E5152">
            <v>43707.719444444447</v>
          </cell>
        </row>
        <row r="5153">
          <cell r="B5153" t="str">
            <v>776445-00E/004790</v>
          </cell>
          <cell r="C5153" t="str">
            <v>776445-00E</v>
          </cell>
          <cell r="D5153" t="str">
            <v>OK</v>
          </cell>
          <cell r="E5153">
            <v>43707.719444444447</v>
          </cell>
        </row>
        <row r="5154">
          <cell r="B5154" t="str">
            <v>776445-00E/004790</v>
          </cell>
          <cell r="C5154" t="str">
            <v>776445-00E</v>
          </cell>
          <cell r="D5154" t="str">
            <v>OK</v>
          </cell>
          <cell r="E5154">
            <v>43707.719444444447</v>
          </cell>
        </row>
        <row r="5155">
          <cell r="B5155" t="str">
            <v>776445-00E/004790</v>
          </cell>
          <cell r="C5155" t="str">
            <v>776445-00E</v>
          </cell>
          <cell r="D5155" t="str">
            <v>OK</v>
          </cell>
          <cell r="E5155">
            <v>43707.719444444447</v>
          </cell>
        </row>
        <row r="5156">
          <cell r="B5156" t="str">
            <v>776445-00E/004790</v>
          </cell>
          <cell r="C5156" t="str">
            <v>776445-00E</v>
          </cell>
          <cell r="D5156" t="str">
            <v>OK</v>
          </cell>
          <cell r="E5156">
            <v>43707.719444444447</v>
          </cell>
        </row>
        <row r="5157">
          <cell r="B5157" t="str">
            <v>776445-00E/004790</v>
          </cell>
          <cell r="C5157" t="str">
            <v>776445-00E</v>
          </cell>
          <cell r="D5157" t="str">
            <v>OK</v>
          </cell>
          <cell r="E5157">
            <v>43707.719444444447</v>
          </cell>
        </row>
        <row r="5158">
          <cell r="B5158" t="str">
            <v>776445-00E/004790</v>
          </cell>
          <cell r="C5158" t="str">
            <v>776445-00E</v>
          </cell>
          <cell r="D5158" t="str">
            <v>OK</v>
          </cell>
          <cell r="E5158">
            <v>43707.719444444447</v>
          </cell>
        </row>
        <row r="5159">
          <cell r="B5159" t="str">
            <v>776445-00E/004790</v>
          </cell>
          <cell r="C5159" t="str">
            <v>776445-00E</v>
          </cell>
          <cell r="D5159" t="str">
            <v>OK</v>
          </cell>
          <cell r="E5159">
            <v>43707.719444444447</v>
          </cell>
        </row>
        <row r="5160">
          <cell r="B5160" t="str">
            <v>776445-00E/004790</v>
          </cell>
          <cell r="C5160" t="str">
            <v>776445-00E</v>
          </cell>
          <cell r="D5160" t="str">
            <v>OK</v>
          </cell>
          <cell r="E5160">
            <v>43707.719444444447</v>
          </cell>
        </row>
        <row r="5161">
          <cell r="B5161" t="str">
            <v>776445-00E/004790</v>
          </cell>
          <cell r="C5161" t="str">
            <v>776445-00E</v>
          </cell>
          <cell r="D5161" t="str">
            <v>OK</v>
          </cell>
          <cell r="E5161">
            <v>43707.719444444447</v>
          </cell>
        </row>
        <row r="5162">
          <cell r="B5162" t="str">
            <v>776445-00E/004790</v>
          </cell>
          <cell r="C5162" t="str">
            <v>776445-00E</v>
          </cell>
          <cell r="D5162" t="str">
            <v>OK</v>
          </cell>
          <cell r="E5162">
            <v>43707.719444444447</v>
          </cell>
        </row>
        <row r="5163">
          <cell r="B5163" t="str">
            <v>776445-00E/004790</v>
          </cell>
          <cell r="C5163" t="str">
            <v>776445-00E</v>
          </cell>
          <cell r="D5163" t="str">
            <v>OK</v>
          </cell>
          <cell r="E5163">
            <v>43707.719444444447</v>
          </cell>
        </row>
        <row r="5164">
          <cell r="B5164" t="str">
            <v>776445-00E/004790</v>
          </cell>
          <cell r="C5164" t="str">
            <v>776445-00E</v>
          </cell>
          <cell r="D5164" t="str">
            <v>OK</v>
          </cell>
          <cell r="E5164">
            <v>43707.719444444447</v>
          </cell>
        </row>
        <row r="5165">
          <cell r="B5165" t="str">
            <v>776445-00E/004790</v>
          </cell>
          <cell r="C5165" t="str">
            <v>776445-00E</v>
          </cell>
          <cell r="D5165" t="str">
            <v>OK</v>
          </cell>
          <cell r="E5165">
            <v>43707.719444444447</v>
          </cell>
        </row>
        <row r="5166">
          <cell r="B5166" t="str">
            <v>776445-00E/004790</v>
          </cell>
          <cell r="C5166" t="str">
            <v>776445-00E</v>
          </cell>
          <cell r="D5166" t="str">
            <v>OK</v>
          </cell>
          <cell r="E5166">
            <v>43707.719444444447</v>
          </cell>
        </row>
        <row r="5167">
          <cell r="B5167" t="str">
            <v>776445-00E/004790</v>
          </cell>
          <cell r="C5167" t="str">
            <v>776445-00E</v>
          </cell>
          <cell r="D5167" t="str">
            <v>OK</v>
          </cell>
          <cell r="E5167">
            <v>43707.719444444447</v>
          </cell>
        </row>
        <row r="5168">
          <cell r="B5168" t="str">
            <v>776445-00E/004790</v>
          </cell>
          <cell r="C5168" t="str">
            <v>776445-00E</v>
          </cell>
          <cell r="D5168" t="str">
            <v>OK</v>
          </cell>
          <cell r="E5168">
            <v>43707.719444444447</v>
          </cell>
        </row>
        <row r="5169">
          <cell r="B5169" t="str">
            <v>776445-00E/004790</v>
          </cell>
          <cell r="C5169" t="str">
            <v>776445-00E</v>
          </cell>
          <cell r="D5169" t="str">
            <v>OK</v>
          </cell>
          <cell r="E5169">
            <v>43707.719444444447</v>
          </cell>
        </row>
        <row r="5170">
          <cell r="B5170" t="str">
            <v>776445-00E/004784</v>
          </cell>
          <cell r="C5170" t="str">
            <v>776445-00E</v>
          </cell>
          <cell r="D5170" t="str">
            <v>OK</v>
          </cell>
          <cell r="E5170">
            <v>43707.64166666667</v>
          </cell>
        </row>
        <row r="5171">
          <cell r="B5171" t="str">
            <v>774100-00G/004771</v>
          </cell>
          <cell r="C5171" t="str">
            <v>774100-00G</v>
          </cell>
          <cell r="D5171" t="str">
            <v>OK</v>
          </cell>
          <cell r="E5171">
            <v>43705.762499999997</v>
          </cell>
        </row>
        <row r="5172">
          <cell r="B5172" t="str">
            <v>774100-00G/004755</v>
          </cell>
          <cell r="C5172" t="str">
            <v>774100-00G</v>
          </cell>
          <cell r="D5172" t="str">
            <v>OK</v>
          </cell>
          <cell r="E5172">
            <v>43704.156944444447</v>
          </cell>
        </row>
        <row r="5173">
          <cell r="B5173" t="str">
            <v>774100-00G/004765</v>
          </cell>
          <cell r="C5173" t="str">
            <v>774100-00G</v>
          </cell>
          <cell r="D5173" t="str">
            <v>OK</v>
          </cell>
          <cell r="E5173">
            <v>43705.075694444444</v>
          </cell>
        </row>
        <row r="5174">
          <cell r="B5174" t="str">
            <v>776445-00E/004789</v>
          </cell>
          <cell r="C5174" t="str">
            <v>776445-00E</v>
          </cell>
          <cell r="D5174" t="str">
            <v>OK</v>
          </cell>
          <cell r="E5174">
            <v>43710.383333333331</v>
          </cell>
        </row>
        <row r="5175">
          <cell r="B5175" t="str">
            <v>776445-00E/004789</v>
          </cell>
          <cell r="C5175" t="str">
            <v>776445-00E</v>
          </cell>
          <cell r="D5175" t="str">
            <v>OK</v>
          </cell>
          <cell r="E5175">
            <v>43710.383333333331</v>
          </cell>
        </row>
        <row r="5176">
          <cell r="B5176" t="str">
            <v>776445-00E/004789</v>
          </cell>
          <cell r="C5176" t="str">
            <v>776445-00E</v>
          </cell>
          <cell r="D5176" t="str">
            <v>OK</v>
          </cell>
          <cell r="E5176">
            <v>43710.383333333331</v>
          </cell>
        </row>
        <row r="5177">
          <cell r="B5177" t="str">
            <v>776445-00E/004789</v>
          </cell>
          <cell r="C5177" t="str">
            <v>776445-00E</v>
          </cell>
          <cell r="D5177" t="str">
            <v>OK</v>
          </cell>
          <cell r="E5177">
            <v>43710.383333333331</v>
          </cell>
        </row>
        <row r="5178">
          <cell r="B5178" t="str">
            <v>776445-00E/004794</v>
          </cell>
          <cell r="C5178" t="str">
            <v>776445-00E</v>
          </cell>
          <cell r="D5178" t="str">
            <v>OK</v>
          </cell>
          <cell r="E5178">
            <v>43710.745833333334</v>
          </cell>
        </row>
        <row r="5179">
          <cell r="B5179" t="str">
            <v>776445-00E/004795</v>
          </cell>
          <cell r="C5179" t="str">
            <v>776445-00E</v>
          </cell>
          <cell r="D5179" t="str">
            <v>OK</v>
          </cell>
          <cell r="E5179">
            <v>43710.95208333333</v>
          </cell>
        </row>
        <row r="5180">
          <cell r="B5180" t="str">
            <v>774100-00G/004793</v>
          </cell>
          <cell r="C5180" t="str">
            <v>774100-00G</v>
          </cell>
          <cell r="D5180" t="str">
            <v>OK</v>
          </cell>
          <cell r="E5180">
            <v>43710.830555555556</v>
          </cell>
        </row>
        <row r="5181">
          <cell r="B5181" t="str">
            <v>774100-00G/004793</v>
          </cell>
          <cell r="C5181" t="str">
            <v>774100-00G</v>
          </cell>
          <cell r="D5181" t="str">
            <v>OK</v>
          </cell>
          <cell r="E5181">
            <v>43710.830555555556</v>
          </cell>
        </row>
        <row r="5182">
          <cell r="B5182" t="str">
            <v>774100-00G/004793</v>
          </cell>
          <cell r="C5182" t="str">
            <v>774100-00G</v>
          </cell>
          <cell r="D5182" t="str">
            <v>OK</v>
          </cell>
          <cell r="E5182">
            <v>43710.830555555556</v>
          </cell>
        </row>
        <row r="5183">
          <cell r="B5183" t="str">
            <v>774100-00G/004793</v>
          </cell>
          <cell r="C5183" t="str">
            <v>774100-00G</v>
          </cell>
          <cell r="D5183" t="str">
            <v>OK</v>
          </cell>
          <cell r="E5183">
            <v>43710.830555555556</v>
          </cell>
        </row>
        <row r="5184">
          <cell r="B5184" t="str">
            <v>774100-00G/004793</v>
          </cell>
          <cell r="C5184" t="str">
            <v>774100-00G</v>
          </cell>
          <cell r="D5184" t="str">
            <v>OK</v>
          </cell>
          <cell r="E5184">
            <v>43710.830555555556</v>
          </cell>
        </row>
        <row r="5185">
          <cell r="B5185" t="str">
            <v>776445-00E/004797</v>
          </cell>
          <cell r="C5185" t="str">
            <v>776445-00E</v>
          </cell>
          <cell r="D5185" t="str">
            <v>OK</v>
          </cell>
          <cell r="E5185">
            <v>43711.632638888892</v>
          </cell>
        </row>
        <row r="5186">
          <cell r="B5186" t="str">
            <v>774100-00G/004796</v>
          </cell>
          <cell r="C5186" t="str">
            <v>774100-00G</v>
          </cell>
          <cell r="D5186" t="str">
            <v>OK</v>
          </cell>
          <cell r="E5186">
            <v>43711.70416666667</v>
          </cell>
        </row>
        <row r="5187">
          <cell r="B5187" t="str">
            <v>776445-00E/004802</v>
          </cell>
          <cell r="C5187" t="str">
            <v>776445-00E</v>
          </cell>
          <cell r="D5187" t="str">
            <v>OK</v>
          </cell>
          <cell r="E5187">
            <v>43712.043749999997</v>
          </cell>
        </row>
        <row r="5188">
          <cell r="B5188" t="str">
            <v>774100-00G/004799</v>
          </cell>
          <cell r="C5188" t="str">
            <v>774100-00G</v>
          </cell>
          <cell r="D5188" t="str">
            <v>OK</v>
          </cell>
          <cell r="E5188">
            <v>43711.952777777777</v>
          </cell>
        </row>
        <row r="5189">
          <cell r="B5189" t="str">
            <v>774100-00G/004791</v>
          </cell>
          <cell r="C5189" t="str">
            <v>774100-00G</v>
          </cell>
          <cell r="D5189" t="str">
            <v>OK</v>
          </cell>
          <cell r="E5189">
            <v>43711.728472222225</v>
          </cell>
        </row>
        <row r="5190">
          <cell r="B5190" t="str">
            <v>774100-00G/004791</v>
          </cell>
          <cell r="C5190" t="str">
            <v>774100-00G</v>
          </cell>
          <cell r="D5190" t="str">
            <v>OK</v>
          </cell>
          <cell r="E5190">
            <v>43711.728472222225</v>
          </cell>
        </row>
        <row r="5191">
          <cell r="B5191" t="str">
            <v>776445-00E/004798</v>
          </cell>
          <cell r="C5191" t="str">
            <v>776445-00E</v>
          </cell>
          <cell r="D5191" t="str">
            <v>OK</v>
          </cell>
          <cell r="E5191">
            <v>43711.786805555559</v>
          </cell>
        </row>
        <row r="5192">
          <cell r="B5192" t="str">
            <v>776445-00E/004801</v>
          </cell>
          <cell r="C5192" t="str">
            <v>776445-00E</v>
          </cell>
          <cell r="D5192" t="str">
            <v>OK</v>
          </cell>
          <cell r="E5192">
            <v>43712</v>
          </cell>
        </row>
        <row r="5193">
          <cell r="B5193" t="str">
            <v>776445-00E/004805</v>
          </cell>
          <cell r="C5193" t="str">
            <v>776445-00E</v>
          </cell>
          <cell r="D5193" t="str">
            <v>OK</v>
          </cell>
          <cell r="E5193">
            <v>43712.32916666667</v>
          </cell>
        </row>
        <row r="5194">
          <cell r="B5194" t="str">
            <v>776445-00E/004804</v>
          </cell>
          <cell r="C5194" t="str">
            <v>776445-00E</v>
          </cell>
          <cell r="D5194" t="str">
            <v>OK</v>
          </cell>
          <cell r="E5194">
            <v>43712.365972222222</v>
          </cell>
        </row>
        <row r="5195">
          <cell r="B5195" t="str">
            <v>774100-00G/004806</v>
          </cell>
          <cell r="C5195" t="str">
            <v>774100-00G</v>
          </cell>
          <cell r="D5195" t="str">
            <v>OK</v>
          </cell>
          <cell r="E5195">
            <v>43712.520138888889</v>
          </cell>
        </row>
        <row r="5196">
          <cell r="B5196" t="str">
            <v>776445-00E/004800</v>
          </cell>
          <cell r="C5196" t="str">
            <v>776445-00E</v>
          </cell>
          <cell r="D5196" t="str">
            <v>OK</v>
          </cell>
          <cell r="E5196">
            <v>43712.10833333333</v>
          </cell>
        </row>
        <row r="5197">
          <cell r="B5197" t="str">
            <v>776445-00E/004803</v>
          </cell>
          <cell r="C5197" t="str">
            <v>776445-00E</v>
          </cell>
          <cell r="D5197" t="str">
            <v>OK</v>
          </cell>
          <cell r="E5197">
            <v>43712.431250000001</v>
          </cell>
        </row>
        <row r="5198">
          <cell r="B5198" t="str">
            <v>774100-00G/004809</v>
          </cell>
          <cell r="C5198" t="str">
            <v>774100-00G</v>
          </cell>
          <cell r="D5198" t="str">
            <v>OK</v>
          </cell>
          <cell r="E5198">
            <v>43712.785416666666</v>
          </cell>
        </row>
        <row r="5199">
          <cell r="B5199" t="str">
            <v>774100-00G/004809</v>
          </cell>
          <cell r="C5199" t="str">
            <v>774100-00G</v>
          </cell>
          <cell r="D5199" t="str">
            <v>OK</v>
          </cell>
          <cell r="E5199">
            <v>43712.785416666666</v>
          </cell>
        </row>
        <row r="5200">
          <cell r="B5200" t="str">
            <v>774100-00G/004808</v>
          </cell>
          <cell r="C5200" t="str">
            <v>774100-00G</v>
          </cell>
          <cell r="D5200" t="str">
            <v>OK</v>
          </cell>
          <cell r="E5200">
            <v>43712.697222222225</v>
          </cell>
        </row>
        <row r="5201">
          <cell r="B5201" t="str">
            <v>774100-00G/004811</v>
          </cell>
          <cell r="C5201" t="str">
            <v>774100-00G</v>
          </cell>
          <cell r="D5201" t="str">
            <v>OK</v>
          </cell>
          <cell r="E5201">
            <v>43712.963888888888</v>
          </cell>
        </row>
        <row r="5202">
          <cell r="B5202" t="str">
            <v>776445-00E/004812</v>
          </cell>
          <cell r="C5202" t="str">
            <v>776445-00E</v>
          </cell>
          <cell r="D5202" t="str">
            <v>OK</v>
          </cell>
          <cell r="E5202">
            <v>43713.037499999999</v>
          </cell>
        </row>
        <row r="5203">
          <cell r="B5203" t="str">
            <v>774100-00G/004807</v>
          </cell>
          <cell r="C5203" t="str">
            <v>774100-00G</v>
          </cell>
          <cell r="D5203" t="str">
            <v>OK</v>
          </cell>
          <cell r="E5203">
            <v>43712.630555555559</v>
          </cell>
        </row>
        <row r="5204">
          <cell r="B5204" t="str">
            <v>776445-00E/004817</v>
          </cell>
          <cell r="C5204" t="str">
            <v>776445-00E</v>
          </cell>
          <cell r="D5204" t="str">
            <v>OK</v>
          </cell>
          <cell r="E5204">
            <v>43713.948611111111</v>
          </cell>
        </row>
        <row r="5205">
          <cell r="B5205" t="str">
            <v>776445-00E/004814</v>
          </cell>
          <cell r="C5205" t="str">
            <v>776445-00E</v>
          </cell>
          <cell r="D5205" t="str">
            <v>OK</v>
          </cell>
          <cell r="E5205">
            <v>43713.736111111109</v>
          </cell>
        </row>
        <row r="5206">
          <cell r="B5206" t="str">
            <v>776445-00E/004814</v>
          </cell>
          <cell r="C5206" t="str">
            <v>776445-00E</v>
          </cell>
          <cell r="D5206" t="str">
            <v>OK</v>
          </cell>
          <cell r="E5206">
            <v>43713.736111111109</v>
          </cell>
        </row>
        <row r="5207">
          <cell r="B5207" t="str">
            <v>776445-00E/004814</v>
          </cell>
          <cell r="C5207" t="str">
            <v>776445-00E</v>
          </cell>
          <cell r="D5207" t="str">
            <v>OK</v>
          </cell>
          <cell r="E5207">
            <v>43713.736111111109</v>
          </cell>
        </row>
        <row r="5208">
          <cell r="B5208" t="str">
            <v>776445-00E/004814</v>
          </cell>
          <cell r="C5208" t="str">
            <v>776445-00E</v>
          </cell>
          <cell r="D5208" t="str">
            <v>OK</v>
          </cell>
          <cell r="E5208">
            <v>43713.736111111109</v>
          </cell>
        </row>
        <row r="5210">
          <cell r="B5210" t="str">
            <v>776445-00E/004813</v>
          </cell>
          <cell r="C5210" t="str">
            <v>776445-00E</v>
          </cell>
          <cell r="D5210" t="str">
            <v>OK</v>
          </cell>
          <cell r="E5210">
            <v>43713.815972222219</v>
          </cell>
        </row>
        <row r="5211">
          <cell r="B5211" t="str">
            <v>776445-00E/004818</v>
          </cell>
          <cell r="C5211" t="str">
            <v>776445-00E</v>
          </cell>
          <cell r="D5211" t="str">
            <v>OK</v>
          </cell>
          <cell r="E5211">
            <v>43714.323611111111</v>
          </cell>
        </row>
        <row r="5212">
          <cell r="B5212" t="str">
            <v>774100-00G/004816</v>
          </cell>
          <cell r="C5212" t="str">
            <v>774100-00G</v>
          </cell>
          <cell r="D5212" t="str">
            <v>OK</v>
          </cell>
          <cell r="E5212">
            <v>43714.009722222225</v>
          </cell>
        </row>
        <row r="5213">
          <cell r="B5213" t="str">
            <v>774100-00G/004810</v>
          </cell>
          <cell r="C5213" t="str">
            <v>774100-00G</v>
          </cell>
          <cell r="D5213" t="str">
            <v>OK</v>
          </cell>
          <cell r="E5213">
            <v>43714.369444444441</v>
          </cell>
        </row>
        <row r="5214">
          <cell r="B5214" t="str">
            <v>774100-00G/004815</v>
          </cell>
          <cell r="C5214" t="str">
            <v>774100-00G</v>
          </cell>
          <cell r="D5214" t="str">
            <v>OK</v>
          </cell>
          <cell r="E5214">
            <v>43717.036805555559</v>
          </cell>
        </row>
        <row r="5215">
          <cell r="B5215" t="str">
            <v>774100-00G/004822</v>
          </cell>
          <cell r="C5215" t="str">
            <v>774100-00G</v>
          </cell>
          <cell r="D5215" t="str">
            <v>OK</v>
          </cell>
          <cell r="E5215">
            <v>43717.074305555558</v>
          </cell>
        </row>
        <row r="5216">
          <cell r="B5216" t="str">
            <v>774100-00G/004821</v>
          </cell>
          <cell r="C5216" t="str">
            <v>774100-00G</v>
          </cell>
          <cell r="D5216" t="str">
            <v>OK</v>
          </cell>
          <cell r="E5216">
            <v>43716.980555555558</v>
          </cell>
        </row>
        <row r="5217">
          <cell r="B5217" t="str">
            <v>776445-00E/004824</v>
          </cell>
          <cell r="C5217" t="str">
            <v>776445-00E</v>
          </cell>
          <cell r="D5217" t="str">
            <v>OK</v>
          </cell>
          <cell r="E5217">
            <v>43717.43472222222</v>
          </cell>
        </row>
        <row r="5218">
          <cell r="B5218" t="str">
            <v>776445-00E/004823</v>
          </cell>
          <cell r="C5218" t="str">
            <v>776445-00E</v>
          </cell>
          <cell r="D5218" t="str">
            <v>OK</v>
          </cell>
          <cell r="E5218">
            <v>43717.345833333333</v>
          </cell>
        </row>
        <row r="5219">
          <cell r="B5219" t="str">
            <v>776445-00E/004827</v>
          </cell>
          <cell r="C5219" t="str">
            <v>776445-00E</v>
          </cell>
          <cell r="D5219" t="str">
            <v>OK</v>
          </cell>
          <cell r="E5219">
            <v>43717.677777777775</v>
          </cell>
        </row>
        <row r="5220">
          <cell r="B5220" t="str">
            <v>776445-00E/004827</v>
          </cell>
          <cell r="C5220" t="str">
            <v>776445-00E</v>
          </cell>
          <cell r="D5220" t="str">
            <v>OK</v>
          </cell>
          <cell r="E5220">
            <v>43717.677777777775</v>
          </cell>
        </row>
        <row r="5221">
          <cell r="B5221" t="str">
            <v>776445-00E/004827</v>
          </cell>
          <cell r="C5221" t="str">
            <v>776445-00E</v>
          </cell>
          <cell r="D5221" t="str">
            <v>OK</v>
          </cell>
          <cell r="E5221">
            <v>43717.677777777775</v>
          </cell>
        </row>
        <row r="5222">
          <cell r="B5222" t="str">
            <v>776445-00E/004828</v>
          </cell>
          <cell r="C5222" t="str">
            <v>776445-00E</v>
          </cell>
          <cell r="D5222" t="str">
            <v>OK</v>
          </cell>
          <cell r="E5222">
            <v>43717.620833333334</v>
          </cell>
        </row>
        <row r="5223">
          <cell r="B5223" t="str">
            <v>776445-00E/004832</v>
          </cell>
          <cell r="C5223" t="str">
            <v>776445-00E</v>
          </cell>
          <cell r="D5223" t="str">
            <v>OK</v>
          </cell>
          <cell r="E5223">
            <v>43718.074999999997</v>
          </cell>
        </row>
        <row r="5224">
          <cell r="B5224" t="str">
            <v>774100-00G/004826</v>
          </cell>
          <cell r="C5224" t="str">
            <v>774100-00G</v>
          </cell>
          <cell r="D5224" t="str">
            <v>OK</v>
          </cell>
          <cell r="E5224">
            <v>43717.536111111112</v>
          </cell>
        </row>
        <row r="5225">
          <cell r="B5225" t="str">
            <v>776445-00E/004830</v>
          </cell>
          <cell r="C5225" t="str">
            <v>776445-00E</v>
          </cell>
          <cell r="D5225" t="str">
            <v>OK</v>
          </cell>
          <cell r="E5225">
            <v>43718.064583333333</v>
          </cell>
        </row>
        <row r="5226">
          <cell r="B5226" t="str">
            <v>774100-00G/004829</v>
          </cell>
          <cell r="C5226" t="str">
            <v>774100-00G</v>
          </cell>
          <cell r="D5226" t="str">
            <v>OK</v>
          </cell>
          <cell r="E5226">
            <v>43717.719444444447</v>
          </cell>
        </row>
        <row r="5227">
          <cell r="B5227" t="str">
            <v>774100-00G/004829</v>
          </cell>
          <cell r="C5227" t="str">
            <v>774100-00G</v>
          </cell>
          <cell r="D5227" t="str">
            <v>OK</v>
          </cell>
          <cell r="E5227">
            <v>43717.719444444447</v>
          </cell>
        </row>
        <row r="5228">
          <cell r="B5228" t="str">
            <v>776445-00E/004825</v>
          </cell>
          <cell r="C5228" t="str">
            <v>776445-00E</v>
          </cell>
          <cell r="D5228" t="str">
            <v>OK</v>
          </cell>
          <cell r="E5228">
            <v>43718.109722222223</v>
          </cell>
        </row>
        <row r="5229">
          <cell r="B5229" t="str">
            <v>776445-00E/004831</v>
          </cell>
          <cell r="C5229" t="str">
            <v>776445-00E</v>
          </cell>
          <cell r="D5229" t="str">
            <v>OK</v>
          </cell>
          <cell r="E5229">
            <v>43717.99722222222</v>
          </cell>
        </row>
        <row r="5230">
          <cell r="B5230" t="str">
            <v>776445-00E/004833</v>
          </cell>
          <cell r="C5230" t="str">
            <v>776445-00E</v>
          </cell>
          <cell r="D5230" t="str">
            <v>OK</v>
          </cell>
          <cell r="E5230">
            <v>43718.424305555556</v>
          </cell>
        </row>
        <row r="5231">
          <cell r="B5231" t="str">
            <v>776445-00E/004835</v>
          </cell>
          <cell r="C5231" t="str">
            <v>776445-00E</v>
          </cell>
          <cell r="D5231" t="str">
            <v>OK</v>
          </cell>
          <cell r="E5231">
            <v>43718.354861111111</v>
          </cell>
        </row>
        <row r="5232">
          <cell r="B5232" t="str">
            <v>774100-00G/004836</v>
          </cell>
          <cell r="C5232" t="str">
            <v>774100-00G</v>
          </cell>
          <cell r="D5232" t="str">
            <v>OK</v>
          </cell>
          <cell r="E5232">
            <v>43718.688888888886</v>
          </cell>
        </row>
        <row r="5233">
          <cell r="B5233" t="str">
            <v>774100-00G/004834</v>
          </cell>
          <cell r="C5233" t="str">
            <v>774100-00G</v>
          </cell>
          <cell r="D5233" t="str">
            <v>OK</v>
          </cell>
          <cell r="E5233">
            <v>43718.438888888886</v>
          </cell>
        </row>
        <row r="5234">
          <cell r="B5234" t="str">
            <v>774100-00G/004776</v>
          </cell>
          <cell r="C5234" t="str">
            <v>774100-00G</v>
          </cell>
          <cell r="D5234" t="str">
            <v>OK</v>
          </cell>
          <cell r="E5234">
            <v>43706.11041666667</v>
          </cell>
        </row>
        <row r="5235">
          <cell r="B5235" t="str">
            <v>776445-00E/004838</v>
          </cell>
          <cell r="C5235" t="str">
            <v>776445-00E</v>
          </cell>
          <cell r="D5235" t="str">
            <v>OK</v>
          </cell>
          <cell r="E5235">
            <v>43718.625694444447</v>
          </cell>
        </row>
        <row r="5236">
          <cell r="B5236" t="str">
            <v>776445-00E/004820</v>
          </cell>
          <cell r="C5236" t="str">
            <v>776445-00E</v>
          </cell>
          <cell r="D5236" t="str">
            <v>OK</v>
          </cell>
          <cell r="E5236">
            <v>43717.051388888889</v>
          </cell>
        </row>
        <row r="5237">
          <cell r="B5237" t="str">
            <v>776445-00E/004840</v>
          </cell>
          <cell r="C5237" t="str">
            <v>776445-00E</v>
          </cell>
          <cell r="D5237" t="str">
            <v>OK</v>
          </cell>
          <cell r="E5237">
            <v>43719.033333333333</v>
          </cell>
        </row>
        <row r="5238">
          <cell r="B5238" t="str">
            <v>776445-00E/004837</v>
          </cell>
          <cell r="C5238" t="str">
            <v>776445-00E</v>
          </cell>
          <cell r="D5238" t="str">
            <v>OK</v>
          </cell>
          <cell r="E5238">
            <v>43718.730555555558</v>
          </cell>
        </row>
        <row r="5239">
          <cell r="B5239" t="str">
            <v>776445-00E/004837</v>
          </cell>
          <cell r="C5239" t="str">
            <v>776445-00E</v>
          </cell>
          <cell r="D5239" t="str">
            <v>OK</v>
          </cell>
          <cell r="E5239">
            <v>43718.730555555558</v>
          </cell>
        </row>
        <row r="5240">
          <cell r="B5240" t="str">
            <v>776445-00E/004841</v>
          </cell>
          <cell r="C5240" t="str">
            <v>776445-00E</v>
          </cell>
          <cell r="D5240" t="str">
            <v>OK</v>
          </cell>
          <cell r="E5240">
            <v>43718.974999999999</v>
          </cell>
        </row>
        <row r="5241">
          <cell r="B5241" t="str">
            <v>776445-00E/004839</v>
          </cell>
          <cell r="C5241" t="str">
            <v>776445-00E</v>
          </cell>
          <cell r="D5241" t="str">
            <v>OK</v>
          </cell>
          <cell r="E5241">
            <v>43719.072916666664</v>
          </cell>
        </row>
        <row r="5242">
          <cell r="B5242" t="str">
            <v>774100-00G/004819</v>
          </cell>
          <cell r="C5242" t="str">
            <v>774100-00G</v>
          </cell>
          <cell r="D5242" t="str">
            <v>OK</v>
          </cell>
          <cell r="E5242">
            <v>43719.118055555555</v>
          </cell>
        </row>
        <row r="5243">
          <cell r="B5243" t="str">
            <v>774100-00G/004819</v>
          </cell>
          <cell r="C5243" t="str">
            <v>774100-00G</v>
          </cell>
          <cell r="D5243" t="str">
            <v>OK</v>
          </cell>
          <cell r="E5243">
            <v>43719.118055555555</v>
          </cell>
        </row>
        <row r="5244">
          <cell r="B5244" t="str">
            <v>774100-00G/004819</v>
          </cell>
          <cell r="C5244" t="str">
            <v>774100-00G</v>
          </cell>
          <cell r="D5244" t="str">
            <v>OK</v>
          </cell>
          <cell r="E5244">
            <v>43719.118055555555</v>
          </cell>
        </row>
        <row r="5245">
          <cell r="B5245" t="str">
            <v>774100-00G/004842</v>
          </cell>
          <cell r="C5245" t="str">
            <v>774100-00G</v>
          </cell>
          <cell r="D5245" t="str">
            <v>OK</v>
          </cell>
          <cell r="E5245">
            <v>43719.370138888888</v>
          </cell>
        </row>
        <row r="5246">
          <cell r="B5246" t="str">
            <v>776445-00E/004844</v>
          </cell>
          <cell r="C5246" t="str">
            <v>776445-00E</v>
          </cell>
          <cell r="D5246" t="str">
            <v>OK</v>
          </cell>
          <cell r="E5246">
            <v>43719.527777777781</v>
          </cell>
        </row>
        <row r="5247">
          <cell r="B5247" t="str">
            <v>774100-00G/004843</v>
          </cell>
          <cell r="C5247" t="str">
            <v>774100-00G</v>
          </cell>
          <cell r="D5247" t="str">
            <v>OK</v>
          </cell>
          <cell r="E5247">
            <v>43719.37222222222</v>
          </cell>
        </row>
        <row r="5248">
          <cell r="B5248" t="str">
            <v>774100-00G/004846</v>
          </cell>
          <cell r="C5248" t="str">
            <v>774100-00G</v>
          </cell>
          <cell r="D5248" t="str">
            <v>OK</v>
          </cell>
          <cell r="E5248">
            <v>43719.692361111112</v>
          </cell>
        </row>
        <row r="5249">
          <cell r="B5249" t="str">
            <v>776445-00E/004847</v>
          </cell>
          <cell r="C5249" t="str">
            <v>776445-00E</v>
          </cell>
          <cell r="D5249" t="str">
            <v>OK</v>
          </cell>
          <cell r="E5249">
            <v>43719.62222222222</v>
          </cell>
        </row>
        <row r="5250">
          <cell r="B5250" t="str">
            <v>776445-00E/004847</v>
          </cell>
          <cell r="C5250" t="str">
            <v>776445-00E</v>
          </cell>
          <cell r="D5250" t="str">
            <v>OK</v>
          </cell>
          <cell r="E5250">
            <v>43719.62222222222</v>
          </cell>
        </row>
        <row r="5251">
          <cell r="B5251" t="str">
            <v>776445-00E/004848</v>
          </cell>
          <cell r="C5251" t="str">
            <v>776445-00E</v>
          </cell>
          <cell r="D5251" t="str">
            <v>OK</v>
          </cell>
          <cell r="E5251">
            <v>43719.745138888888</v>
          </cell>
        </row>
        <row r="5252">
          <cell r="B5252" t="str">
            <v>776445-00E/004845</v>
          </cell>
          <cell r="C5252" t="str">
            <v>776445-00E</v>
          </cell>
          <cell r="D5252" t="str">
            <v>OK</v>
          </cell>
          <cell r="E5252">
            <v>43719.849305555559</v>
          </cell>
        </row>
        <row r="5253">
          <cell r="B5253" t="str">
            <v>776445-00E/004854</v>
          </cell>
          <cell r="C5253" t="str">
            <v>776445-00E</v>
          </cell>
          <cell r="D5253" t="str">
            <v>OK</v>
          </cell>
          <cell r="E5253">
            <v>43720.452777777777</v>
          </cell>
        </row>
        <row r="5254">
          <cell r="B5254" t="str">
            <v>776445-00E/004852</v>
          </cell>
          <cell r="C5254" t="str">
            <v>776445-00E</v>
          </cell>
          <cell r="D5254" t="str">
            <v>OK</v>
          </cell>
          <cell r="E5254">
            <v>43720.335416666669</v>
          </cell>
        </row>
        <row r="5255">
          <cell r="B5255" t="str">
            <v>776445-00E/004849</v>
          </cell>
          <cell r="C5255" t="str">
            <v>776445-00E</v>
          </cell>
          <cell r="D5255" t="str">
            <v>OK</v>
          </cell>
          <cell r="E5255">
            <v>43720.009722222225</v>
          </cell>
        </row>
        <row r="5256">
          <cell r="B5256" t="str">
            <v>776445-00E/004850</v>
          </cell>
          <cell r="C5256" t="str">
            <v>776445-00E</v>
          </cell>
          <cell r="D5256" t="str">
            <v>OK</v>
          </cell>
          <cell r="E5256">
            <v>43720.069444444445</v>
          </cell>
        </row>
        <row r="5257">
          <cell r="B5257" t="str">
            <v>776445-00E/004851</v>
          </cell>
          <cell r="C5257" t="str">
            <v>776445-00E</v>
          </cell>
          <cell r="D5257" t="str">
            <v>OK</v>
          </cell>
          <cell r="E5257">
            <v>43720.359027777777</v>
          </cell>
        </row>
        <row r="5258">
          <cell r="B5258" t="str">
            <v>776445-00E/004857</v>
          </cell>
          <cell r="C5258" t="str">
            <v>776445-00E</v>
          </cell>
          <cell r="D5258" t="str">
            <v>OK</v>
          </cell>
          <cell r="E5258">
            <v>43720.680555555555</v>
          </cell>
        </row>
        <row r="5259">
          <cell r="B5259" t="str">
            <v>776445-00E/004857</v>
          </cell>
          <cell r="C5259" t="str">
            <v>776445-00E</v>
          </cell>
          <cell r="D5259" t="str">
            <v>OK</v>
          </cell>
          <cell r="E5259">
            <v>43720.680555555555</v>
          </cell>
        </row>
        <row r="5260">
          <cell r="B5260" t="str">
            <v>776445-00E/004855</v>
          </cell>
          <cell r="C5260" t="str">
            <v>776445-00E</v>
          </cell>
          <cell r="D5260" t="str">
            <v>OK</v>
          </cell>
          <cell r="E5260">
            <v>43720.568749999999</v>
          </cell>
        </row>
        <row r="5261">
          <cell r="B5261" t="str">
            <v>776445-00E/004858</v>
          </cell>
          <cell r="C5261" t="str">
            <v>776445-00E</v>
          </cell>
          <cell r="D5261" t="str">
            <v>OK</v>
          </cell>
          <cell r="E5261">
            <v>43720.618750000001</v>
          </cell>
        </row>
        <row r="5262">
          <cell r="B5262" t="str">
            <v>776445-00E/004858</v>
          </cell>
          <cell r="C5262" t="str">
            <v>776445-00E</v>
          </cell>
          <cell r="D5262" t="str">
            <v>OK</v>
          </cell>
          <cell r="E5262">
            <v>43720.618750000001</v>
          </cell>
        </row>
        <row r="5263">
          <cell r="B5263" t="str">
            <v>776445-00E/004856</v>
          </cell>
          <cell r="C5263" t="str">
            <v>776445-00E</v>
          </cell>
          <cell r="D5263" t="str">
            <v>OK</v>
          </cell>
          <cell r="E5263">
            <v>43720.715277777781</v>
          </cell>
        </row>
        <row r="5264">
          <cell r="B5264" t="str">
            <v>776445-00E/004860</v>
          </cell>
          <cell r="C5264" t="str">
            <v>776445-00E</v>
          </cell>
          <cell r="D5264" t="str">
            <v>OK</v>
          </cell>
          <cell r="E5264">
            <v>43721.032638888886</v>
          </cell>
        </row>
        <row r="5265">
          <cell r="B5265" t="str">
            <v>776445-00E/004859</v>
          </cell>
          <cell r="C5265" t="str">
            <v>776445-00E</v>
          </cell>
          <cell r="D5265" t="str">
            <v>OK</v>
          </cell>
          <cell r="E5265">
            <v>43721.076388888891</v>
          </cell>
        </row>
        <row r="5266">
          <cell r="B5266" t="str">
            <v>776445-00E/004864</v>
          </cell>
          <cell r="C5266" t="str">
            <v>776445-00E</v>
          </cell>
          <cell r="D5266" t="str">
            <v>OK</v>
          </cell>
          <cell r="E5266">
            <v>43721.345138888886</v>
          </cell>
        </row>
        <row r="5267">
          <cell r="B5267" t="str">
            <v>776445-00E/004863</v>
          </cell>
          <cell r="C5267" t="str">
            <v>776445-00E</v>
          </cell>
          <cell r="D5267" t="str">
            <v>OK</v>
          </cell>
          <cell r="E5267">
            <v>43721.344444444447</v>
          </cell>
        </row>
        <row r="5268">
          <cell r="B5268" t="str">
            <v>776445-00E/004863</v>
          </cell>
          <cell r="C5268" t="str">
            <v>776445-00E</v>
          </cell>
          <cell r="D5268" t="str">
            <v>OK</v>
          </cell>
          <cell r="E5268">
            <v>43721.344444444447</v>
          </cell>
        </row>
        <row r="5269">
          <cell r="B5269" t="str">
            <v>776445-00E/004866</v>
          </cell>
          <cell r="C5269" t="str">
            <v>776445-00E</v>
          </cell>
          <cell r="D5269" t="str">
            <v>OK</v>
          </cell>
          <cell r="E5269">
            <v>43721.509027777778</v>
          </cell>
        </row>
        <row r="5270">
          <cell r="B5270" t="str">
            <v>776445-00E/004865</v>
          </cell>
          <cell r="C5270" t="str">
            <v>776445-00E</v>
          </cell>
          <cell r="D5270" t="str">
            <v>OK</v>
          </cell>
          <cell r="E5270">
            <v>43721.489583333336</v>
          </cell>
        </row>
        <row r="5271">
          <cell r="B5271" t="str">
            <v>776445-00E/004868</v>
          </cell>
          <cell r="C5271" t="str">
            <v>776445-00E</v>
          </cell>
          <cell r="D5271" t="str">
            <v>OK</v>
          </cell>
          <cell r="E5271">
            <v>43721.748611111114</v>
          </cell>
        </row>
        <row r="5272">
          <cell r="B5272" t="str">
            <v>776445-00E/004870</v>
          </cell>
          <cell r="C5272" t="str">
            <v>776445-00E</v>
          </cell>
          <cell r="D5272" t="str">
            <v>OK</v>
          </cell>
          <cell r="E5272">
            <v>43724.052777777775</v>
          </cell>
        </row>
        <row r="5273">
          <cell r="B5273" t="str">
            <v>776445-00E/004862</v>
          </cell>
          <cell r="C5273" t="str">
            <v>776445-00E</v>
          </cell>
          <cell r="D5273" t="str">
            <v>OK</v>
          </cell>
          <cell r="E5273">
            <v>43721.138194444444</v>
          </cell>
        </row>
        <row r="5274">
          <cell r="B5274" t="str">
            <v>776445-00E/004869</v>
          </cell>
          <cell r="C5274" t="str">
            <v>776445-00E</v>
          </cell>
          <cell r="D5274" t="str">
            <v>OK</v>
          </cell>
          <cell r="E5274">
            <v>43723.984722222223</v>
          </cell>
        </row>
        <row r="5275">
          <cell r="B5275" t="str">
            <v>776445-00E/004874</v>
          </cell>
          <cell r="C5275" t="str">
            <v>776445-00E</v>
          </cell>
          <cell r="D5275" t="str">
            <v>OK</v>
          </cell>
          <cell r="E5275">
            <v>43724.296527777777</v>
          </cell>
        </row>
        <row r="5276">
          <cell r="B5276" t="str">
            <v>776445-00E/004873</v>
          </cell>
          <cell r="C5276" t="str">
            <v>776445-00E</v>
          </cell>
          <cell r="D5276" t="str">
            <v>OK</v>
          </cell>
          <cell r="E5276">
            <v>43724.444444444445</v>
          </cell>
        </row>
        <row r="5277">
          <cell r="B5277" t="str">
            <v>776445-00E/004867</v>
          </cell>
          <cell r="C5277" t="str">
            <v>776445-00E</v>
          </cell>
          <cell r="D5277" t="str">
            <v>OK</v>
          </cell>
          <cell r="E5277">
            <v>43724.126388888886</v>
          </cell>
        </row>
        <row r="5278">
          <cell r="B5278" t="str">
            <v>776445-00E/004853</v>
          </cell>
          <cell r="C5278" t="str">
            <v>776445-00E</v>
          </cell>
          <cell r="D5278" t="str">
            <v>OK</v>
          </cell>
          <cell r="E5278">
            <v>43720.431250000001</v>
          </cell>
        </row>
        <row r="5279">
          <cell r="B5279" t="str">
            <v>774100-00G/004872</v>
          </cell>
          <cell r="C5279" t="str">
            <v>774100-00G</v>
          </cell>
          <cell r="D5279" t="str">
            <v>OK</v>
          </cell>
          <cell r="E5279">
            <v>43724.370138888888</v>
          </cell>
        </row>
        <row r="5280">
          <cell r="B5280" t="str">
            <v>774100-00G/004872</v>
          </cell>
          <cell r="C5280" t="str">
            <v>774100-00G</v>
          </cell>
          <cell r="D5280" t="str">
            <v>OK</v>
          </cell>
          <cell r="E5280">
            <v>43724.370138888888</v>
          </cell>
        </row>
        <row r="5281">
          <cell r="B5281" t="str">
            <v>776445-00E/004877</v>
          </cell>
          <cell r="C5281" t="str">
            <v>776445-00E</v>
          </cell>
          <cell r="D5281" t="str">
            <v>OK</v>
          </cell>
          <cell r="E5281">
            <v>43724.643055555556</v>
          </cell>
        </row>
        <row r="5282">
          <cell r="B5282" t="str">
            <v>776445-00E/004878</v>
          </cell>
          <cell r="C5282" t="str">
            <v>776445-00E</v>
          </cell>
          <cell r="D5282" t="str">
            <v>OK</v>
          </cell>
          <cell r="E5282">
            <v>43725.053472222222</v>
          </cell>
        </row>
        <row r="5283">
          <cell r="B5283" t="str">
            <v>776445-00E/004871</v>
          </cell>
          <cell r="C5283" t="str">
            <v>776445-00E</v>
          </cell>
          <cell r="D5283" t="str">
            <v>OK</v>
          </cell>
          <cell r="E5283">
            <v>43724.73541666667</v>
          </cell>
        </row>
        <row r="5284">
          <cell r="B5284" t="str">
            <v>776445-00E/004876</v>
          </cell>
          <cell r="C5284" t="str">
            <v>776445-00E</v>
          </cell>
          <cell r="D5284" t="str">
            <v>OK</v>
          </cell>
          <cell r="E5284">
            <v>43724.540277777778</v>
          </cell>
        </row>
        <row r="5285">
          <cell r="B5285" t="str">
            <v>774100-00G/004875</v>
          </cell>
          <cell r="C5285" t="str">
            <v>774100-00G</v>
          </cell>
          <cell r="D5285" t="str">
            <v>OK</v>
          </cell>
          <cell r="E5285">
            <v>43724.8125</v>
          </cell>
        </row>
        <row r="5286">
          <cell r="B5286" t="str">
            <v>774100-00G/004884</v>
          </cell>
          <cell r="C5286" t="str">
            <v>774100-00G</v>
          </cell>
          <cell r="D5286" t="str">
            <v>OK</v>
          </cell>
          <cell r="E5286">
            <v>43725.286805555559</v>
          </cell>
        </row>
        <row r="5287">
          <cell r="B5287" t="str">
            <v>774100-00G/004880</v>
          </cell>
          <cell r="C5287" t="str">
            <v>774100-00G</v>
          </cell>
          <cell r="D5287" t="str">
            <v>OK</v>
          </cell>
          <cell r="E5287">
            <v>43725.180555555555</v>
          </cell>
        </row>
        <row r="5288">
          <cell r="B5288" t="str">
            <v>776445-00E/004885</v>
          </cell>
          <cell r="C5288" t="str">
            <v>776445-00E</v>
          </cell>
          <cell r="D5288" t="str">
            <v>OK</v>
          </cell>
          <cell r="E5288">
            <v>43725.341666666667</v>
          </cell>
        </row>
        <row r="5289">
          <cell r="B5289" t="str">
            <v>776445-00E/004883</v>
          </cell>
          <cell r="C5289" t="str">
            <v>776445-00E</v>
          </cell>
          <cell r="D5289" t="str">
            <v>OK</v>
          </cell>
          <cell r="E5289">
            <v>43725.433333333334</v>
          </cell>
        </row>
        <row r="5290">
          <cell r="B5290" t="str">
            <v>776445-00E/004861</v>
          </cell>
          <cell r="C5290" t="str">
            <v>776445-00E</v>
          </cell>
          <cell r="D5290" t="str">
            <v>OK</v>
          </cell>
          <cell r="E5290">
            <v>43724.804166666669</v>
          </cell>
        </row>
        <row r="5291">
          <cell r="B5291" t="str">
            <v>776445-00E/004882</v>
          </cell>
          <cell r="C5291" t="str">
            <v>776445-00E</v>
          </cell>
          <cell r="D5291" t="str">
            <v>OK</v>
          </cell>
          <cell r="E5291">
            <v>43725.668055555558</v>
          </cell>
        </row>
        <row r="5292">
          <cell r="B5292" t="str">
            <v>776445-00E/004887</v>
          </cell>
          <cell r="C5292" t="str">
            <v>776445-00E</v>
          </cell>
          <cell r="D5292" t="str">
            <v>OK</v>
          </cell>
          <cell r="E5292">
            <v>43725.71597222222</v>
          </cell>
        </row>
        <row r="5293">
          <cell r="B5293" t="str">
            <v>776445-00E/004881</v>
          </cell>
          <cell r="C5293" t="str">
            <v>776445-00E</v>
          </cell>
          <cell r="D5293" t="str">
            <v>OK</v>
          </cell>
          <cell r="E5293">
            <v>43725.811111111114</v>
          </cell>
        </row>
        <row r="5294">
          <cell r="B5294" t="str">
            <v>776445-00E/004888</v>
          </cell>
          <cell r="C5294" t="str">
            <v>776445-00E</v>
          </cell>
          <cell r="D5294" t="str">
            <v>OK</v>
          </cell>
          <cell r="E5294">
            <v>43725.751388888886</v>
          </cell>
        </row>
        <row r="5295">
          <cell r="B5295" t="str">
            <v>776445-00E/004890</v>
          </cell>
          <cell r="C5295" t="str">
            <v>776445-00E</v>
          </cell>
          <cell r="D5295" t="str">
            <v>OK</v>
          </cell>
          <cell r="E5295">
            <v>43726.040277777778</v>
          </cell>
        </row>
        <row r="5296">
          <cell r="B5296" t="str">
            <v>776445-00E/004889</v>
          </cell>
          <cell r="C5296" t="str">
            <v>776445-00E</v>
          </cell>
          <cell r="D5296" t="str">
            <v>OK</v>
          </cell>
          <cell r="E5296">
            <v>43726.002083333333</v>
          </cell>
        </row>
        <row r="5297">
          <cell r="B5297" t="str">
            <v>774100-00G/004886</v>
          </cell>
          <cell r="C5297" t="str">
            <v>774100-00G</v>
          </cell>
          <cell r="D5297" t="str">
            <v>OK</v>
          </cell>
          <cell r="E5297">
            <v>43726.059027777781</v>
          </cell>
        </row>
        <row r="5298">
          <cell r="B5298" t="str">
            <v>776445-00E/004891</v>
          </cell>
          <cell r="C5298" t="str">
            <v>776445-00E</v>
          </cell>
          <cell r="D5298" t="str">
            <v>OK</v>
          </cell>
          <cell r="E5298">
            <v>43726.518055555556</v>
          </cell>
        </row>
        <row r="5299">
          <cell r="B5299" t="str">
            <v>776445-00E/004892</v>
          </cell>
          <cell r="C5299" t="str">
            <v>776445-00E</v>
          </cell>
          <cell r="D5299" t="str">
            <v>OK</v>
          </cell>
          <cell r="E5299">
            <v>43726.327777777777</v>
          </cell>
        </row>
        <row r="5300">
          <cell r="B5300" t="str">
            <v>776445-00E/004894</v>
          </cell>
          <cell r="C5300" t="str">
            <v>776445-00E</v>
          </cell>
          <cell r="D5300" t="str">
            <v>OK</v>
          </cell>
          <cell r="E5300">
            <v>43726.698611111111</v>
          </cell>
        </row>
        <row r="5301">
          <cell r="B5301" t="str">
            <v>776445-00E/004895</v>
          </cell>
          <cell r="C5301" t="str">
            <v>776445-00E</v>
          </cell>
          <cell r="D5301" t="str">
            <v>OK</v>
          </cell>
          <cell r="E5301">
            <v>43726.804166666669</v>
          </cell>
        </row>
        <row r="5302">
          <cell r="B5302" t="str">
            <v>776445-00E/004893</v>
          </cell>
          <cell r="C5302" t="str">
            <v>776445-00E</v>
          </cell>
          <cell r="D5302" t="str">
            <v>OK</v>
          </cell>
          <cell r="E5302">
            <v>43726.638194444444</v>
          </cell>
        </row>
        <row r="5303">
          <cell r="B5303" t="str">
            <v>776445-00E/004896</v>
          </cell>
          <cell r="C5303" t="str">
            <v>776445-00E</v>
          </cell>
          <cell r="D5303" t="str">
            <v>OK</v>
          </cell>
          <cell r="E5303">
            <v>43726.74722222222</v>
          </cell>
        </row>
        <row r="5304">
          <cell r="B5304" t="str">
            <v>776445-00E/004899</v>
          </cell>
          <cell r="C5304" t="str">
            <v>776445-00E</v>
          </cell>
          <cell r="D5304" t="str">
            <v>OK</v>
          </cell>
          <cell r="E5304">
            <v>43726.959027777775</v>
          </cell>
        </row>
        <row r="5305">
          <cell r="B5305" t="str">
            <v>776445-00E/004897</v>
          </cell>
          <cell r="C5305" t="str">
            <v>776445-00E</v>
          </cell>
          <cell r="D5305" t="str">
            <v>OK</v>
          </cell>
          <cell r="E5305">
            <v>43727.286111111112</v>
          </cell>
        </row>
        <row r="5306">
          <cell r="B5306" t="str">
            <v>776445-00E/004897</v>
          </cell>
          <cell r="C5306" t="str">
            <v>776445-00E</v>
          </cell>
          <cell r="D5306" t="str">
            <v>OK</v>
          </cell>
          <cell r="E5306">
            <v>43727.286111111112</v>
          </cell>
        </row>
        <row r="5307">
          <cell r="B5307" t="str">
            <v>776445-00E/004901</v>
          </cell>
          <cell r="C5307" t="str">
            <v>776445-00E</v>
          </cell>
          <cell r="D5307" t="str">
            <v>OK</v>
          </cell>
          <cell r="E5307">
            <v>43727.34652777778</v>
          </cell>
        </row>
        <row r="5308">
          <cell r="B5308" t="str">
            <v>776445-00E/004904</v>
          </cell>
          <cell r="C5308" t="str">
            <v>776445-00E</v>
          </cell>
          <cell r="D5308" t="str">
            <v>OK</v>
          </cell>
          <cell r="E5308">
            <v>43727.7</v>
          </cell>
        </row>
        <row r="5309">
          <cell r="B5309" t="str">
            <v>776445-00E/004903</v>
          </cell>
          <cell r="C5309" t="str">
            <v>776445-00E</v>
          </cell>
          <cell r="D5309" t="str">
            <v>OK</v>
          </cell>
          <cell r="E5309">
            <v>43727.640277777777</v>
          </cell>
        </row>
        <row r="5310">
          <cell r="B5310" t="str">
            <v>776445-00E/004902</v>
          </cell>
          <cell r="C5310" t="str">
            <v>776445-00E</v>
          </cell>
          <cell r="D5310" t="str">
            <v>OK</v>
          </cell>
          <cell r="E5310">
            <v>43727.737500000003</v>
          </cell>
        </row>
        <row r="5311">
          <cell r="B5311" t="str">
            <v>776445-00E/004898</v>
          </cell>
          <cell r="C5311" t="str">
            <v>776445-00E</v>
          </cell>
          <cell r="D5311" t="str">
            <v>OK</v>
          </cell>
          <cell r="E5311">
            <v>43726.963194444441</v>
          </cell>
        </row>
        <row r="5312">
          <cell r="B5312" t="str">
            <v>776445-00E/004909</v>
          </cell>
          <cell r="C5312" t="str">
            <v>776445-00E</v>
          </cell>
          <cell r="D5312" t="str">
            <v>OK</v>
          </cell>
          <cell r="E5312">
            <v>43728.129166666666</v>
          </cell>
        </row>
        <row r="5313">
          <cell r="B5313" t="str">
            <v>776445-00E/004905</v>
          </cell>
          <cell r="C5313" t="str">
            <v>776445-00E</v>
          </cell>
          <cell r="D5313" t="str">
            <v>OK</v>
          </cell>
          <cell r="E5313">
            <v>43727.810416666667</v>
          </cell>
        </row>
        <row r="5314">
          <cell r="B5314" t="str">
            <v>776445-00E/004905</v>
          </cell>
          <cell r="C5314" t="str">
            <v>776445-00E</v>
          </cell>
          <cell r="D5314" t="str">
            <v>OK</v>
          </cell>
          <cell r="E5314">
            <v>43727.810416666667</v>
          </cell>
        </row>
        <row r="5315">
          <cell r="B5315" t="str">
            <v>776445-00E/004906</v>
          </cell>
          <cell r="C5315" t="str">
            <v>776445-00E</v>
          </cell>
          <cell r="D5315" t="str">
            <v>OK</v>
          </cell>
          <cell r="E5315">
            <v>43727.807638888888</v>
          </cell>
        </row>
        <row r="5316">
          <cell r="B5316" t="str">
            <v>776445-00E/004898</v>
          </cell>
          <cell r="C5316" t="str">
            <v>776445-00E</v>
          </cell>
          <cell r="D5316" t="str">
            <v>OK</v>
          </cell>
          <cell r="E5316">
            <v>43726.963194444441</v>
          </cell>
        </row>
        <row r="5317">
          <cell r="B5317" t="str">
            <v>776445-00E/004908</v>
          </cell>
          <cell r="C5317" t="str">
            <v>776445-00E</v>
          </cell>
          <cell r="D5317" t="str">
            <v>OK</v>
          </cell>
          <cell r="E5317">
            <v>43727.981249999997</v>
          </cell>
        </row>
        <row r="5318">
          <cell r="B5318" t="str">
            <v>776445-00E/004900</v>
          </cell>
          <cell r="C5318" t="str">
            <v>776445-00E</v>
          </cell>
          <cell r="D5318" t="str">
            <v>OK</v>
          </cell>
          <cell r="E5318">
            <v>43727.402777777781</v>
          </cell>
        </row>
        <row r="5319">
          <cell r="B5319" t="str">
            <v>776445-00E/004914</v>
          </cell>
          <cell r="C5319" t="str">
            <v>776445-00E</v>
          </cell>
          <cell r="D5319" t="str">
            <v>OK</v>
          </cell>
          <cell r="E5319">
            <v>43728.361805555556</v>
          </cell>
        </row>
        <row r="5320">
          <cell r="B5320" t="str">
            <v>776445-00E/004911</v>
          </cell>
          <cell r="C5320" t="str">
            <v>776445-00E</v>
          </cell>
          <cell r="D5320" t="str">
            <v>OK</v>
          </cell>
          <cell r="E5320">
            <v>43728.430555555555</v>
          </cell>
        </row>
        <row r="5321">
          <cell r="B5321" t="str">
            <v>776445-00E/004910</v>
          </cell>
          <cell r="C5321" t="str">
            <v>776445-00E</v>
          </cell>
          <cell r="D5321" t="str">
            <v>OK</v>
          </cell>
          <cell r="E5321">
            <v>43728.324305555558</v>
          </cell>
        </row>
        <row r="5322">
          <cell r="B5322" t="str">
            <v>776445-00E/004910</v>
          </cell>
          <cell r="C5322" t="str">
            <v>776445-00E</v>
          </cell>
          <cell r="D5322" t="str">
            <v>OK</v>
          </cell>
          <cell r="E5322">
            <v>43728.324305555558</v>
          </cell>
        </row>
        <row r="5323">
          <cell r="B5323" t="str">
            <v>776445-00E/004907</v>
          </cell>
          <cell r="C5323" t="str">
            <v>776445-00E</v>
          </cell>
          <cell r="D5323" t="str">
            <v>OK</v>
          </cell>
          <cell r="E5323">
            <v>43728.058333333334</v>
          </cell>
        </row>
        <row r="5324">
          <cell r="B5324" t="str">
            <v>776445-00E/004912</v>
          </cell>
          <cell r="C5324" t="str">
            <v>776445-00E</v>
          </cell>
          <cell r="D5324" t="str">
            <v>OK</v>
          </cell>
          <cell r="E5324">
            <v>43728.182638888888</v>
          </cell>
        </row>
        <row r="5325">
          <cell r="B5325" t="str">
            <v>776445-00E/004913</v>
          </cell>
          <cell r="C5325" t="str">
            <v>776445-00E</v>
          </cell>
          <cell r="D5325" t="str">
            <v>OK</v>
          </cell>
          <cell r="E5325">
            <v>43728.291666666664</v>
          </cell>
        </row>
        <row r="5326">
          <cell r="B5326" t="str">
            <v>776445-00E/004916</v>
          </cell>
          <cell r="C5326" t="str">
            <v>776445-00E</v>
          </cell>
          <cell r="D5326" t="str">
            <v>OK</v>
          </cell>
          <cell r="E5326">
            <v>43728.668055555558</v>
          </cell>
        </row>
        <row r="5327">
          <cell r="B5327" t="str">
            <v>776445-00E/004921</v>
          </cell>
          <cell r="C5327" t="str">
            <v>776445-00E</v>
          </cell>
          <cell r="D5327" t="str">
            <v>OK</v>
          </cell>
          <cell r="E5327">
            <v>43728.77847222222</v>
          </cell>
        </row>
        <row r="5328">
          <cell r="B5328" t="str">
            <v>776445-00E/004921</v>
          </cell>
          <cell r="C5328" t="str">
            <v>776445-00E</v>
          </cell>
          <cell r="D5328" t="str">
            <v>OK</v>
          </cell>
          <cell r="E5328">
            <v>43728.77847222222</v>
          </cell>
        </row>
        <row r="5329">
          <cell r="B5329" t="str">
            <v>776445-00E/004915</v>
          </cell>
          <cell r="C5329" t="str">
            <v>776445-00E</v>
          </cell>
          <cell r="D5329" t="str">
            <v>OK</v>
          </cell>
          <cell r="E5329">
            <v>43728.693055555559</v>
          </cell>
        </row>
        <row r="5330">
          <cell r="B5330" t="str">
            <v>776445-00E/004917</v>
          </cell>
          <cell r="C5330" t="str">
            <v>776445-00E</v>
          </cell>
          <cell r="D5330" t="str">
            <v>OK</v>
          </cell>
          <cell r="E5330">
            <v>43728.631944444445</v>
          </cell>
        </row>
        <row r="5331">
          <cell r="B5331" t="str">
            <v>776445-00E/004917</v>
          </cell>
          <cell r="C5331" t="str">
            <v>776445-00E</v>
          </cell>
          <cell r="D5331" t="str">
            <v>OK</v>
          </cell>
          <cell r="E5331">
            <v>43728.631944444445</v>
          </cell>
        </row>
        <row r="5332">
          <cell r="B5332" t="str">
            <v>776445-00E/004917</v>
          </cell>
          <cell r="C5332" t="str">
            <v>776445-00E</v>
          </cell>
          <cell r="D5332" t="str">
            <v>OK</v>
          </cell>
          <cell r="E5332">
            <v>43728.631944444445</v>
          </cell>
        </row>
        <row r="5333">
          <cell r="B5333" t="str">
            <v>776445-00E/004917</v>
          </cell>
          <cell r="C5333" t="str">
            <v>776445-00E</v>
          </cell>
          <cell r="D5333" t="str">
            <v>OK</v>
          </cell>
          <cell r="E5333">
            <v>43728.631944444445</v>
          </cell>
        </row>
        <row r="5334">
          <cell r="B5334" t="str">
            <v>776445-00E/004923</v>
          </cell>
          <cell r="C5334" t="str">
            <v>776445-00E</v>
          </cell>
          <cell r="D5334" t="str">
            <v>OK</v>
          </cell>
          <cell r="E5334">
            <v>43730.954861111109</v>
          </cell>
        </row>
        <row r="5335">
          <cell r="B5335" t="str">
            <v>776445-00E/004918</v>
          </cell>
          <cell r="C5335" t="str">
            <v>776445-00E</v>
          </cell>
          <cell r="D5335" t="str">
            <v>OK</v>
          </cell>
          <cell r="E5335">
            <v>43728.713888888888</v>
          </cell>
        </row>
        <row r="5336">
          <cell r="B5336" t="str">
            <v>776445-00E/004925</v>
          </cell>
          <cell r="C5336" t="str">
            <v>776445-00E</v>
          </cell>
          <cell r="D5336" t="str">
            <v>OK</v>
          </cell>
          <cell r="E5336">
            <v>43731.324999999997</v>
          </cell>
        </row>
        <row r="5337">
          <cell r="B5337" t="str">
            <v>776445-00E/004926</v>
          </cell>
          <cell r="C5337" t="str">
            <v>776445-00E</v>
          </cell>
          <cell r="D5337" t="str">
            <v>OK</v>
          </cell>
          <cell r="E5337">
            <v>43731.521527777775</v>
          </cell>
        </row>
        <row r="5338">
          <cell r="B5338" t="str">
            <v>776445-00E/004928</v>
          </cell>
          <cell r="C5338" t="str">
            <v>776445-00E</v>
          </cell>
          <cell r="D5338" t="str">
            <v>OK</v>
          </cell>
          <cell r="E5338">
            <v>43731.37222222222</v>
          </cell>
        </row>
        <row r="5339">
          <cell r="B5339" t="str">
            <v>776445-00E/004924</v>
          </cell>
          <cell r="C5339" t="str">
            <v>776445-00E</v>
          </cell>
          <cell r="D5339" t="str">
            <v>OK</v>
          </cell>
          <cell r="E5339">
            <v>43731.080555555556</v>
          </cell>
        </row>
        <row r="5340">
          <cell r="B5340" t="str">
            <v>776445-00E/004922</v>
          </cell>
          <cell r="C5340" t="str">
            <v>776445-00E</v>
          </cell>
          <cell r="D5340" t="str">
            <v>OK</v>
          </cell>
          <cell r="E5340">
            <v>43728.74722222222</v>
          </cell>
        </row>
        <row r="5341">
          <cell r="B5341" t="str">
            <v>776445-00E/004927</v>
          </cell>
          <cell r="C5341" t="str">
            <v>776445-00E</v>
          </cell>
          <cell r="D5341" t="str">
            <v>OK</v>
          </cell>
          <cell r="E5341">
            <v>43731.578472222223</v>
          </cell>
        </row>
        <row r="5342">
          <cell r="B5342" t="str">
            <v>776445-00E/004920</v>
          </cell>
          <cell r="C5342" t="str">
            <v>776445-00E</v>
          </cell>
          <cell r="D5342" t="str">
            <v>OK</v>
          </cell>
          <cell r="E5342">
            <v>43731.033333333333</v>
          </cell>
        </row>
        <row r="5343">
          <cell r="B5343" t="str">
            <v>776445-00E/004932</v>
          </cell>
          <cell r="C5343" t="str">
            <v>776445-00E</v>
          </cell>
          <cell r="D5343" t="str">
            <v>OK</v>
          </cell>
          <cell r="E5343">
            <v>43734.068055555559</v>
          </cell>
        </row>
        <row r="5344">
          <cell r="B5344" t="str">
            <v>776445-00E/004937</v>
          </cell>
          <cell r="C5344" t="str">
            <v>776445-00E</v>
          </cell>
          <cell r="D5344" t="str">
            <v>OK</v>
          </cell>
          <cell r="E5344">
            <v>43734.390972222223</v>
          </cell>
        </row>
        <row r="5345">
          <cell r="B5345" t="str">
            <v>776445-00E/004936</v>
          </cell>
          <cell r="C5345" t="str">
            <v>776445-00E</v>
          </cell>
          <cell r="D5345" t="str">
            <v>OK</v>
          </cell>
          <cell r="E5345">
            <v>43734.37777777778</v>
          </cell>
        </row>
        <row r="5346">
          <cell r="B5346" t="str">
            <v>776445-00E/004931</v>
          </cell>
          <cell r="C5346" t="str">
            <v>776445-00E</v>
          </cell>
          <cell r="D5346" t="str">
            <v>OK</v>
          </cell>
          <cell r="E5346">
            <v>43734.06527777778</v>
          </cell>
        </row>
        <row r="5347">
          <cell r="B5347" t="str">
            <v>776445-00E/004929</v>
          </cell>
          <cell r="C5347" t="str">
            <v>776445-00E</v>
          </cell>
          <cell r="D5347" t="str">
            <v>OK</v>
          </cell>
          <cell r="E5347">
            <v>43733.962500000001</v>
          </cell>
        </row>
        <row r="5348">
          <cell r="B5348" t="str">
            <v>776445-00E/004935</v>
          </cell>
          <cell r="C5348" t="str">
            <v>776445-00E</v>
          </cell>
          <cell r="D5348" t="str">
            <v>OK</v>
          </cell>
          <cell r="E5348">
            <v>43734.322916666664</v>
          </cell>
        </row>
        <row r="5349">
          <cell r="B5349" t="str">
            <v>776445-00E/004939</v>
          </cell>
          <cell r="C5349" t="str">
            <v>776445-00E</v>
          </cell>
          <cell r="D5349" t="str">
            <v>OK</v>
          </cell>
          <cell r="E5349">
            <v>43734.502083333333</v>
          </cell>
        </row>
        <row r="5350">
          <cell r="B5350" t="str">
            <v>774100-00G/004934</v>
          </cell>
          <cell r="C5350" t="str">
            <v>774100-00G</v>
          </cell>
          <cell r="D5350" t="str">
            <v>OK</v>
          </cell>
          <cell r="E5350">
            <v>43734.340277777781</v>
          </cell>
        </row>
        <row r="5351">
          <cell r="B5351" t="str">
            <v>774100-00G/004933</v>
          </cell>
          <cell r="C5351" t="str">
            <v>774100-00G</v>
          </cell>
          <cell r="D5351" t="str">
            <v>OK</v>
          </cell>
          <cell r="E5351">
            <v>43734.168055555558</v>
          </cell>
        </row>
        <row r="5352">
          <cell r="B5352" t="str">
            <v>774100-00G/004938</v>
          </cell>
          <cell r="C5352" t="str">
            <v>774100-00G</v>
          </cell>
          <cell r="D5352" t="str">
            <v>OK</v>
          </cell>
          <cell r="E5352">
            <v>43734.507638888892</v>
          </cell>
        </row>
        <row r="5353">
          <cell r="B5353" t="str">
            <v>776445-00E/004930</v>
          </cell>
          <cell r="C5353" t="str">
            <v>776445-00E</v>
          </cell>
          <cell r="D5353" t="str">
            <v>OK</v>
          </cell>
          <cell r="E5353">
            <v>43733.958333333336</v>
          </cell>
        </row>
        <row r="5354">
          <cell r="B5354" t="str">
            <v>776445-00E/004942</v>
          </cell>
          <cell r="C5354" t="str">
            <v>776445-00E</v>
          </cell>
          <cell r="D5354" t="str">
            <v>OK</v>
          </cell>
          <cell r="E5354">
            <v>43734.677777777775</v>
          </cell>
        </row>
        <row r="5355">
          <cell r="B5355" t="str">
            <v>776445-00E/004946</v>
          </cell>
          <cell r="C5355" t="str">
            <v>776445-00E</v>
          </cell>
          <cell r="D5355" t="str">
            <v>OK</v>
          </cell>
          <cell r="E5355">
            <v>43735.007638888892</v>
          </cell>
        </row>
        <row r="5356">
          <cell r="B5356" t="str">
            <v>776445-00E/004947</v>
          </cell>
          <cell r="C5356" t="str">
            <v>776445-00E</v>
          </cell>
          <cell r="D5356" t="str">
            <v>OK</v>
          </cell>
          <cell r="E5356">
            <v>43734.960416666669</v>
          </cell>
        </row>
        <row r="5357">
          <cell r="B5357" t="str">
            <v>776445-00E/004940</v>
          </cell>
          <cell r="C5357" t="str">
            <v>776445-00E</v>
          </cell>
          <cell r="D5357" t="str">
            <v>OK</v>
          </cell>
          <cell r="E5357">
            <v>43734.566666666666</v>
          </cell>
        </row>
        <row r="5358">
          <cell r="B5358" t="str">
            <v>774100-00G/004941</v>
          </cell>
          <cell r="C5358" t="str">
            <v>774100-00G</v>
          </cell>
          <cell r="D5358" t="str">
            <v>OK</v>
          </cell>
          <cell r="E5358">
            <v>43734.677777777775</v>
          </cell>
        </row>
        <row r="5359">
          <cell r="B5359" t="str">
            <v>774100-00G/004948</v>
          </cell>
          <cell r="C5359" t="str">
            <v>774100-00G</v>
          </cell>
          <cell r="D5359" t="str">
            <v>OK</v>
          </cell>
          <cell r="E5359">
            <v>43735.024305555555</v>
          </cell>
        </row>
        <row r="5360">
          <cell r="B5360" t="str">
            <v>774100-00G/004949</v>
          </cell>
          <cell r="C5360" t="str">
            <v>774100-00G</v>
          </cell>
          <cell r="D5360" t="str">
            <v>OK</v>
          </cell>
          <cell r="E5360">
            <v>43735.125</v>
          </cell>
        </row>
        <row r="5361">
          <cell r="B5361" t="str">
            <v>776445-00E/004945</v>
          </cell>
          <cell r="C5361" t="str">
            <v>776445-00E</v>
          </cell>
          <cell r="D5361" t="str">
            <v>OK</v>
          </cell>
          <cell r="E5361">
            <v>43735.354861111111</v>
          </cell>
        </row>
        <row r="5362">
          <cell r="B5362" t="str">
            <v>776445-00E/004945</v>
          </cell>
          <cell r="C5362" t="str">
            <v>776445-00E</v>
          </cell>
          <cell r="D5362" t="str">
            <v>OK</v>
          </cell>
          <cell r="E5362">
            <v>43735.354861111111</v>
          </cell>
        </row>
        <row r="5363">
          <cell r="B5363" t="str">
            <v>776445-00E/004950</v>
          </cell>
          <cell r="C5363" t="str">
            <v>776445-00E</v>
          </cell>
          <cell r="D5363" t="str">
            <v>OK</v>
          </cell>
          <cell r="E5363">
            <v>43735.314583333333</v>
          </cell>
        </row>
        <row r="5364">
          <cell r="B5364" t="str">
            <v>776445-00E/004952</v>
          </cell>
          <cell r="C5364" t="str">
            <v>776445-00E</v>
          </cell>
          <cell r="D5364" t="str">
            <v>OK</v>
          </cell>
          <cell r="E5364">
            <v>43735.500694444447</v>
          </cell>
        </row>
        <row r="5365">
          <cell r="B5365" t="str">
            <v>776445-00E/004955</v>
          </cell>
          <cell r="C5365" t="str">
            <v>776445-00E</v>
          </cell>
          <cell r="D5365" t="str">
            <v>OK</v>
          </cell>
          <cell r="E5365">
            <v>43735.557638888888</v>
          </cell>
        </row>
        <row r="5366">
          <cell r="B5366" t="str">
            <v>774100-00G/004954</v>
          </cell>
          <cell r="C5366" t="str">
            <v>774100-00G</v>
          </cell>
          <cell r="D5366" t="str">
            <v>OK</v>
          </cell>
          <cell r="E5366">
            <v>43735.527083333334</v>
          </cell>
        </row>
        <row r="5367">
          <cell r="B5367" t="str">
            <v>776445-00E/004951</v>
          </cell>
          <cell r="C5367" t="str">
            <v>776445-00E</v>
          </cell>
          <cell r="D5367" t="str">
            <v>OK</v>
          </cell>
          <cell r="E5367">
            <v>43735.425000000003</v>
          </cell>
        </row>
        <row r="5368">
          <cell r="B5368" t="str">
            <v>776445-00E/004959</v>
          </cell>
          <cell r="C5368" t="str">
            <v>776445-00E</v>
          </cell>
          <cell r="D5368" t="str">
            <v>OK</v>
          </cell>
          <cell r="E5368">
            <v>43737.972222222219</v>
          </cell>
        </row>
        <row r="5369">
          <cell r="B5369" t="str">
            <v>776445-00E/004960</v>
          </cell>
          <cell r="C5369" t="str">
            <v>776445-00E</v>
          </cell>
          <cell r="D5369" t="str">
            <v>OK</v>
          </cell>
          <cell r="E5369">
            <v>43738.001388888886</v>
          </cell>
        </row>
        <row r="5370">
          <cell r="B5370" t="str">
            <v>776445-00E/004957</v>
          </cell>
          <cell r="C5370" t="str">
            <v>776445-00E</v>
          </cell>
          <cell r="D5370" t="str">
            <v>OK</v>
          </cell>
          <cell r="E5370">
            <v>43735.727777777778</v>
          </cell>
        </row>
        <row r="5371">
          <cell r="B5371" t="str">
            <v>774100-00G/004953</v>
          </cell>
          <cell r="C5371" t="str">
            <v>774100-00G</v>
          </cell>
          <cell r="D5371" t="str">
            <v>OK</v>
          </cell>
          <cell r="E5371">
            <v>43735.520833333336</v>
          </cell>
        </row>
        <row r="5372">
          <cell r="B5372" t="str">
            <v>776445-00E/004962</v>
          </cell>
          <cell r="C5372" t="str">
            <v>776445-00E</v>
          </cell>
          <cell r="D5372" t="str">
            <v>OK</v>
          </cell>
          <cell r="E5372">
            <v>43738.128472222219</v>
          </cell>
        </row>
        <row r="5373">
          <cell r="B5373" t="str">
            <v>776445-00E/004963</v>
          </cell>
          <cell r="C5373" t="str">
            <v>776445-00E</v>
          </cell>
          <cell r="D5373" t="str">
            <v>OK</v>
          </cell>
          <cell r="E5373">
            <v>43738.042361111111</v>
          </cell>
        </row>
        <row r="5374">
          <cell r="B5374" t="str">
            <v>774100-00G/004966</v>
          </cell>
          <cell r="C5374" t="str">
            <v>774100-00G</v>
          </cell>
          <cell r="D5374" t="str">
            <v>OK</v>
          </cell>
          <cell r="E5374">
            <v>43738.334027777775</v>
          </cell>
        </row>
        <row r="5375">
          <cell r="B5375" t="str">
            <v>774100-00G/004966</v>
          </cell>
          <cell r="C5375" t="str">
            <v>774100-00G</v>
          </cell>
          <cell r="D5375" t="str">
            <v>OK</v>
          </cell>
          <cell r="E5375">
            <v>43738.334027777775</v>
          </cell>
        </row>
        <row r="5376">
          <cell r="B5376" t="str">
            <v>774100-00G/004966</v>
          </cell>
          <cell r="C5376" t="str">
            <v>774100-00G</v>
          </cell>
          <cell r="D5376" t="str">
            <v>OK</v>
          </cell>
          <cell r="E5376">
            <v>43738.334027777775</v>
          </cell>
        </row>
        <row r="5377">
          <cell r="B5377" t="str">
            <v>774100-00G/004943</v>
          </cell>
          <cell r="C5377" t="str">
            <v>774100-00G</v>
          </cell>
          <cell r="D5377" t="str">
            <v>OK</v>
          </cell>
          <cell r="E5377">
            <v>43734.777777777781</v>
          </cell>
        </row>
        <row r="5378">
          <cell r="B5378" t="str">
            <v>774100-00G/004944</v>
          </cell>
          <cell r="C5378" t="str">
            <v>774100-00G</v>
          </cell>
          <cell r="D5378" t="str">
            <v>OK</v>
          </cell>
          <cell r="E5378">
            <v>43734.784722222219</v>
          </cell>
        </row>
        <row r="5379">
          <cell r="B5379" t="str">
            <v>776445-00E/004968</v>
          </cell>
          <cell r="C5379" t="str">
            <v>776445-00E</v>
          </cell>
          <cell r="D5379" t="str">
            <v>OK</v>
          </cell>
          <cell r="E5379">
            <v>43738.380555555559</v>
          </cell>
        </row>
        <row r="5380">
          <cell r="B5380" t="str">
            <v>776445-00E/004969</v>
          </cell>
          <cell r="C5380" t="str">
            <v>776445-00E</v>
          </cell>
          <cell r="D5380" t="str">
            <v>OK</v>
          </cell>
          <cell r="E5380">
            <v>43738.438888888886</v>
          </cell>
        </row>
        <row r="5381">
          <cell r="B5381" t="str">
            <v>776445-00E/004972</v>
          </cell>
          <cell r="C5381" t="str">
            <v>776445-00E</v>
          </cell>
          <cell r="D5381" t="str">
            <v>OK</v>
          </cell>
          <cell r="E5381">
            <v>43738.62777777778</v>
          </cell>
        </row>
        <row r="5382">
          <cell r="B5382" t="str">
            <v>774100-00G/004958</v>
          </cell>
          <cell r="C5382" t="str">
            <v>774100-00G</v>
          </cell>
          <cell r="D5382" t="str">
            <v>OK</v>
          </cell>
          <cell r="E5382">
            <v>43735.723611111112</v>
          </cell>
        </row>
        <row r="5383">
          <cell r="B5383" t="str">
            <v>776445-00E/004967</v>
          </cell>
          <cell r="C5383" t="str">
            <v>776445-00E</v>
          </cell>
          <cell r="D5383" t="str">
            <v>OK</v>
          </cell>
          <cell r="E5383">
            <v>43738.321527777778</v>
          </cell>
        </row>
        <row r="5384">
          <cell r="B5384" t="str">
            <v>776445-00E/004973</v>
          </cell>
          <cell r="C5384" t="str">
            <v>776445-00E</v>
          </cell>
          <cell r="D5384" t="str">
            <v>OK</v>
          </cell>
          <cell r="E5384">
            <v>43738.67291666667</v>
          </cell>
        </row>
        <row r="5385">
          <cell r="B5385" t="str">
            <v>776445-00E/004976</v>
          </cell>
          <cell r="C5385" t="str">
            <v>776445-00E</v>
          </cell>
          <cell r="D5385" t="str">
            <v>OK</v>
          </cell>
          <cell r="E5385">
            <v>43738.820138888892</v>
          </cell>
        </row>
        <row r="5386">
          <cell r="B5386" t="str">
            <v>776445-00E/004974</v>
          </cell>
          <cell r="C5386" t="str">
            <v>776445-00E</v>
          </cell>
          <cell r="D5386" t="str">
            <v>OK</v>
          </cell>
          <cell r="E5386">
            <v>43738.976388888892</v>
          </cell>
        </row>
        <row r="5387">
          <cell r="B5387" t="str">
            <v>774100-00G/004978</v>
          </cell>
          <cell r="C5387" t="str">
            <v>774100-00G</v>
          </cell>
          <cell r="D5387" t="str">
            <v>OK</v>
          </cell>
          <cell r="E5387">
            <v>43739.00277777778</v>
          </cell>
        </row>
        <row r="5388">
          <cell r="B5388" t="str">
            <v>776445-00E/004979</v>
          </cell>
          <cell r="C5388" t="str">
            <v>776445-00E</v>
          </cell>
          <cell r="D5388" t="str">
            <v>OK</v>
          </cell>
          <cell r="E5388">
            <v>43739.026388888888</v>
          </cell>
        </row>
        <row r="5389">
          <cell r="B5389" t="str">
            <v>776445-00E/004965</v>
          </cell>
          <cell r="C5389" t="str">
            <v>776445-00E</v>
          </cell>
          <cell r="D5389" t="str">
            <v>OK</v>
          </cell>
          <cell r="E5389">
            <v>43738.397222222222</v>
          </cell>
        </row>
        <row r="5390">
          <cell r="B5390" t="str">
            <v>774100-00G/004964</v>
          </cell>
          <cell r="C5390" t="str">
            <v>774100-00G</v>
          </cell>
          <cell r="D5390" t="str">
            <v>OK</v>
          </cell>
          <cell r="E5390">
            <v>43738.125694444447</v>
          </cell>
        </row>
        <row r="5391">
          <cell r="B5391" t="str">
            <v>776445-00E/004983</v>
          </cell>
          <cell r="C5391" t="str">
            <v>776445-00E</v>
          </cell>
          <cell r="D5391" t="str">
            <v>OK</v>
          </cell>
          <cell r="E5391">
            <v>43739.292361111111</v>
          </cell>
        </row>
        <row r="5392">
          <cell r="B5392" t="str">
            <v>776445-00E/004975</v>
          </cell>
          <cell r="C5392" t="str">
            <v>776445-00E</v>
          </cell>
          <cell r="D5392" t="str">
            <v>OK</v>
          </cell>
          <cell r="E5392">
            <v>43739.097916666666</v>
          </cell>
        </row>
        <row r="5393">
          <cell r="B5393" t="str">
            <v>776445-00E/004985</v>
          </cell>
          <cell r="C5393" t="str">
            <v>776445-00E</v>
          </cell>
          <cell r="D5393" t="str">
            <v>OK</v>
          </cell>
          <cell r="E5393">
            <v>43739.677777777775</v>
          </cell>
        </row>
        <row r="5394">
          <cell r="B5394" t="str">
            <v>776445-00E/004985</v>
          </cell>
          <cell r="C5394" t="str">
            <v>776445-00E</v>
          </cell>
          <cell r="D5394" t="str">
            <v>OK</v>
          </cell>
          <cell r="E5394">
            <v>43739.677777777775</v>
          </cell>
        </row>
        <row r="5395">
          <cell r="B5395" t="str">
            <v>776445-00E/004984</v>
          </cell>
          <cell r="C5395" t="str">
            <v>776445-00E</v>
          </cell>
          <cell r="D5395" t="str">
            <v>OK</v>
          </cell>
          <cell r="E5395">
            <v>43739.626388888886</v>
          </cell>
        </row>
        <row r="5396">
          <cell r="B5396" t="str">
            <v>774100-00G/004970</v>
          </cell>
          <cell r="C5396" t="str">
            <v>774100-00G</v>
          </cell>
          <cell r="D5396" t="str">
            <v>OK</v>
          </cell>
          <cell r="E5396">
            <v>43738.523611111108</v>
          </cell>
        </row>
        <row r="5397">
          <cell r="B5397" t="str">
            <v>774100-00G/004971</v>
          </cell>
          <cell r="C5397" t="str">
            <v>774100-00G</v>
          </cell>
          <cell r="D5397" t="str">
            <v>OK</v>
          </cell>
          <cell r="E5397">
            <v>43739.59652777778</v>
          </cell>
        </row>
        <row r="5398">
          <cell r="B5398" t="str">
            <v>774100-00G/004971</v>
          </cell>
          <cell r="C5398" t="str">
            <v>774100-00G</v>
          </cell>
          <cell r="D5398" t="str">
            <v>OK</v>
          </cell>
          <cell r="E5398">
            <v>43739.59652777778</v>
          </cell>
        </row>
        <row r="5399">
          <cell r="B5399" t="str">
            <v>774100-00G/004961</v>
          </cell>
          <cell r="C5399" t="str">
            <v>774100-00G</v>
          </cell>
          <cell r="D5399" t="str">
            <v>OK</v>
          </cell>
          <cell r="E5399">
            <v>43738.039583333331</v>
          </cell>
        </row>
        <row r="5400">
          <cell r="B5400" t="str">
            <v>774100-00G/004961</v>
          </cell>
          <cell r="C5400" t="str">
            <v>774100-00G</v>
          </cell>
          <cell r="D5400" t="str">
            <v>OK</v>
          </cell>
          <cell r="E5400">
            <v>43738.039583333331</v>
          </cell>
        </row>
        <row r="5401">
          <cell r="B5401" t="str">
            <v>774100-00G/004961</v>
          </cell>
          <cell r="C5401" t="str">
            <v>774100-00G</v>
          </cell>
          <cell r="D5401" t="str">
            <v>OK</v>
          </cell>
          <cell r="E5401">
            <v>43738.039583333331</v>
          </cell>
        </row>
        <row r="5402">
          <cell r="B5402" t="str">
            <v>774100-00G/004961</v>
          </cell>
          <cell r="C5402" t="str">
            <v>774100-00G</v>
          </cell>
          <cell r="D5402" t="str">
            <v>OK</v>
          </cell>
          <cell r="E5402">
            <v>43738.039583333331</v>
          </cell>
        </row>
        <row r="5403">
          <cell r="B5403" t="str">
            <v>774100-00G/004961</v>
          </cell>
          <cell r="C5403" t="str">
            <v>774100-00G</v>
          </cell>
          <cell r="D5403" t="str">
            <v>OK</v>
          </cell>
          <cell r="E5403">
            <v>43738.039583333331</v>
          </cell>
        </row>
        <row r="5404">
          <cell r="B5404" t="str">
            <v>776445-00E/004986</v>
          </cell>
          <cell r="C5404" t="str">
            <v>776445-00E</v>
          </cell>
          <cell r="D5404" t="str">
            <v>OK</v>
          </cell>
          <cell r="E5404">
            <v>43740.069444444445</v>
          </cell>
        </row>
        <row r="5405">
          <cell r="B5405" t="str">
            <v>776445-00E/004982</v>
          </cell>
          <cell r="C5405" t="str">
            <v>776445-00E</v>
          </cell>
          <cell r="D5405" t="str">
            <v>OK</v>
          </cell>
          <cell r="E5405">
            <v>43740.040277777778</v>
          </cell>
        </row>
        <row r="5406">
          <cell r="B5406" t="str">
            <v>776445-00E/004987</v>
          </cell>
          <cell r="C5406" t="str">
            <v>776445-00E</v>
          </cell>
          <cell r="D5406" t="str">
            <v>OK</v>
          </cell>
          <cell r="E5406">
            <v>43739.968055555553</v>
          </cell>
        </row>
        <row r="5407">
          <cell r="B5407" t="str">
            <v>774100-00G/004981</v>
          </cell>
          <cell r="C5407" t="str">
            <v>774100-00G</v>
          </cell>
          <cell r="D5407" t="str">
            <v>OK</v>
          </cell>
          <cell r="E5407">
            <v>43739.767361111109</v>
          </cell>
        </row>
        <row r="5408">
          <cell r="B5408" t="str">
            <v>776445-00E/004988</v>
          </cell>
          <cell r="C5408" t="str">
            <v>776445-00E</v>
          </cell>
          <cell r="D5408" t="str">
            <v>OK</v>
          </cell>
          <cell r="E5408">
            <v>43739.96597222222</v>
          </cell>
        </row>
        <row r="5409">
          <cell r="B5409" t="str">
            <v>776445-00E/004996</v>
          </cell>
          <cell r="C5409" t="str">
            <v>776445-00E</v>
          </cell>
          <cell r="D5409" t="str">
            <v>OK</v>
          </cell>
          <cell r="E5409">
            <v>43740.395138888889</v>
          </cell>
        </row>
        <row r="5410">
          <cell r="B5410" t="str">
            <v>776445-00E/004996</v>
          </cell>
          <cell r="C5410" t="str">
            <v>776445-00E</v>
          </cell>
          <cell r="D5410" t="str">
            <v>OK</v>
          </cell>
          <cell r="E5410">
            <v>43740.395138888889</v>
          </cell>
        </row>
        <row r="5411">
          <cell r="B5411" t="str">
            <v>774100-00G/004993</v>
          </cell>
          <cell r="C5411" t="str">
            <v>774100-00G</v>
          </cell>
          <cell r="D5411" t="str">
            <v>OK</v>
          </cell>
          <cell r="E5411">
            <v>43740.384722222225</v>
          </cell>
        </row>
        <row r="5412">
          <cell r="B5412" t="str">
            <v>776445-00E/004991</v>
          </cell>
          <cell r="C5412" t="str">
            <v>776445-00E</v>
          </cell>
          <cell r="D5412" t="str">
            <v>OK</v>
          </cell>
          <cell r="E5412">
            <v>43740.322222222225</v>
          </cell>
        </row>
        <row r="5413">
          <cell r="B5413" t="str">
            <v>774100-00G/004980</v>
          </cell>
          <cell r="C5413" t="str">
            <v>774100-00G</v>
          </cell>
          <cell r="D5413" t="str">
            <v>OK</v>
          </cell>
          <cell r="E5413">
            <v>43739.15347222222</v>
          </cell>
        </row>
        <row r="5414">
          <cell r="B5414" t="str">
            <v>774100-00G/004992</v>
          </cell>
          <cell r="C5414" t="str">
            <v>774100-00G</v>
          </cell>
          <cell r="D5414" t="str">
            <v>OK</v>
          </cell>
          <cell r="E5414">
            <v>43740.123611111114</v>
          </cell>
        </row>
        <row r="5415">
          <cell r="B5415" t="str">
            <v>774100-00G/004989</v>
          </cell>
          <cell r="C5415" t="str">
            <v>774100-00G</v>
          </cell>
          <cell r="D5415" t="str">
            <v>OK</v>
          </cell>
          <cell r="E5415">
            <v>43739.723611111112</v>
          </cell>
        </row>
        <row r="5416">
          <cell r="B5416" t="str">
            <v>774100-00G/004990</v>
          </cell>
          <cell r="C5416" t="str">
            <v>774100-00G</v>
          </cell>
          <cell r="D5416" t="str">
            <v>OK</v>
          </cell>
          <cell r="E5416">
            <v>43740.03125</v>
          </cell>
        </row>
        <row r="5417">
          <cell r="B5417" t="str">
            <v>774100-00G/004990</v>
          </cell>
          <cell r="C5417" t="str">
            <v>774100-00G</v>
          </cell>
          <cell r="D5417" t="str">
            <v>OK</v>
          </cell>
          <cell r="E5417">
            <v>43740.03125</v>
          </cell>
        </row>
        <row r="5418">
          <cell r="B5418" t="str">
            <v>776445-00E/004997</v>
          </cell>
          <cell r="C5418" t="str">
            <v>776445-00E</v>
          </cell>
          <cell r="D5418" t="str">
            <v>OK</v>
          </cell>
          <cell r="E5418">
            <v>43740.688888888886</v>
          </cell>
        </row>
        <row r="5419">
          <cell r="B5419" t="str">
            <v>776445-00E/004999</v>
          </cell>
          <cell r="C5419" t="str">
            <v>776445-00E</v>
          </cell>
          <cell r="D5419" t="str">
            <v>OK</v>
          </cell>
          <cell r="E5419">
            <v>43740.62222222222</v>
          </cell>
        </row>
        <row r="5420">
          <cell r="B5420" t="str">
            <v>776445-00E/004995</v>
          </cell>
          <cell r="C5420" t="str">
            <v>776445-00E</v>
          </cell>
          <cell r="D5420" t="str">
            <v>OK</v>
          </cell>
          <cell r="E5420">
            <v>43740.31527777778</v>
          </cell>
        </row>
        <row r="5421">
          <cell r="B5421" t="str">
            <v>776445-00E/004995</v>
          </cell>
          <cell r="C5421" t="str">
            <v>776445-00E</v>
          </cell>
          <cell r="D5421" t="str">
            <v>OK</v>
          </cell>
          <cell r="E5421">
            <v>43740.31527777778</v>
          </cell>
        </row>
        <row r="5422">
          <cell r="B5422" t="str">
            <v>776445-00E/004994</v>
          </cell>
          <cell r="C5422" t="str">
            <v>776445-00E</v>
          </cell>
          <cell r="D5422" t="str">
            <v>OK</v>
          </cell>
          <cell r="E5422">
            <v>43740.506944444445</v>
          </cell>
        </row>
        <row r="5423">
          <cell r="B5423" t="str">
            <v>774100-00G/005001</v>
          </cell>
          <cell r="C5423" t="str">
            <v>774100-00G</v>
          </cell>
          <cell r="D5423" t="str">
            <v>OK</v>
          </cell>
          <cell r="E5423">
            <v>43740.745833333334</v>
          </cell>
        </row>
        <row r="5424">
          <cell r="B5424" t="str">
            <v>776445-00E/005003</v>
          </cell>
          <cell r="C5424" t="str">
            <v>776445-00E</v>
          </cell>
          <cell r="D5424" t="str">
            <v>OK</v>
          </cell>
          <cell r="E5424">
            <v>43740.836805555555</v>
          </cell>
        </row>
        <row r="5425">
          <cell r="B5425" t="str">
            <v>776445-00E/005002</v>
          </cell>
          <cell r="C5425" t="str">
            <v>776445-00E</v>
          </cell>
          <cell r="D5425" t="str">
            <v>OK</v>
          </cell>
          <cell r="E5425">
            <v>43740.73333333333</v>
          </cell>
        </row>
        <row r="5426">
          <cell r="B5426" t="str">
            <v>776445-00E/004998</v>
          </cell>
          <cell r="C5426" t="str">
            <v>776445-00E</v>
          </cell>
          <cell r="D5426" t="str">
            <v>OK</v>
          </cell>
          <cell r="E5426">
            <v>43740.621527777781</v>
          </cell>
        </row>
        <row r="5427">
          <cell r="B5427" t="str">
            <v>776445-00E/005012</v>
          </cell>
          <cell r="C5427" t="str">
            <v>776445-00E</v>
          </cell>
          <cell r="D5427" t="str">
            <v>OK</v>
          </cell>
          <cell r="E5427">
            <v>43741.388888888891</v>
          </cell>
        </row>
        <row r="5428">
          <cell r="B5428" t="str">
            <v>776445-00E/005004</v>
          </cell>
          <cell r="C5428" t="str">
            <v>776445-00E</v>
          </cell>
          <cell r="D5428" t="str">
            <v>OK</v>
          </cell>
          <cell r="E5428">
            <v>43741.029166666667</v>
          </cell>
        </row>
        <row r="5429">
          <cell r="B5429" t="str">
            <v>776445-00E/005009</v>
          </cell>
          <cell r="C5429" t="str">
            <v>776445-00E</v>
          </cell>
          <cell r="D5429" t="str">
            <v>OK</v>
          </cell>
          <cell r="E5429">
            <v>43741.127083333333</v>
          </cell>
        </row>
        <row r="5430">
          <cell r="B5430" t="str">
            <v>776445-00E/005008</v>
          </cell>
          <cell r="C5430" t="str">
            <v>776445-00E</v>
          </cell>
          <cell r="D5430" t="str">
            <v>OK</v>
          </cell>
          <cell r="E5430">
            <v>43741.07916666667</v>
          </cell>
        </row>
        <row r="5431">
          <cell r="B5431" t="str">
            <v>774100-00G/005013</v>
          </cell>
          <cell r="C5431" t="str">
            <v>774100-00G</v>
          </cell>
          <cell r="D5431" t="str">
            <v>OK</v>
          </cell>
          <cell r="E5431">
            <v>43741.322222222225</v>
          </cell>
        </row>
        <row r="5432">
          <cell r="B5432" t="str">
            <v>774100-00G/004977</v>
          </cell>
          <cell r="C5432" t="str">
            <v>774100-00G</v>
          </cell>
          <cell r="D5432" t="str">
            <v>OK</v>
          </cell>
          <cell r="E5432">
            <v>43738.85833333333</v>
          </cell>
        </row>
        <row r="5433">
          <cell r="B5433" t="str">
            <v>774100-00G/005000</v>
          </cell>
          <cell r="C5433" t="str">
            <v>774100-00G</v>
          </cell>
          <cell r="D5433" t="str">
            <v>OK</v>
          </cell>
          <cell r="E5433">
            <v>43740.68472222222</v>
          </cell>
        </row>
        <row r="5434">
          <cell r="B5434" t="str">
            <v>776445-00E/005010</v>
          </cell>
          <cell r="C5434" t="str">
            <v>776445-00E</v>
          </cell>
          <cell r="D5434" t="str">
            <v>OK</v>
          </cell>
          <cell r="E5434">
            <v>43741.385416666664</v>
          </cell>
        </row>
        <row r="5435">
          <cell r="B5435" t="str">
            <v>776445-00E/005010</v>
          </cell>
          <cell r="C5435" t="str">
            <v>776445-00E</v>
          </cell>
          <cell r="D5435" t="str">
            <v>OK</v>
          </cell>
          <cell r="E5435">
            <v>43741.385416666664</v>
          </cell>
        </row>
        <row r="5436">
          <cell r="B5436" t="str">
            <v>774100-00G/005011</v>
          </cell>
          <cell r="C5436" t="str">
            <v>774100-00G</v>
          </cell>
          <cell r="D5436" t="str">
            <v>OK</v>
          </cell>
          <cell r="E5436">
            <v>43741.320833333331</v>
          </cell>
        </row>
        <row r="5437">
          <cell r="B5437" t="str">
            <v>776445-00E/005005</v>
          </cell>
          <cell r="C5437" t="str">
            <v>776445-00E</v>
          </cell>
          <cell r="D5437" t="str">
            <v>OK</v>
          </cell>
          <cell r="E5437">
            <v>43740.959027777775</v>
          </cell>
        </row>
        <row r="5438">
          <cell r="B5438" t="str">
            <v>776445-00E/005005</v>
          </cell>
          <cell r="C5438" t="str">
            <v>776445-00E</v>
          </cell>
          <cell r="D5438" t="str">
            <v>OK</v>
          </cell>
          <cell r="E5438">
            <v>43740.959027777775</v>
          </cell>
        </row>
        <row r="5439">
          <cell r="B5439" t="str">
            <v>776445-00E/005018</v>
          </cell>
          <cell r="C5439" t="str">
            <v>776445-00E</v>
          </cell>
          <cell r="D5439" t="str">
            <v>OK</v>
          </cell>
          <cell r="E5439">
            <v>43741.709027777775</v>
          </cell>
        </row>
        <row r="5440">
          <cell r="B5440" t="str">
            <v>776445-00E/005014</v>
          </cell>
          <cell r="C5440" t="str">
            <v>776445-00E</v>
          </cell>
          <cell r="D5440" t="str">
            <v>OK</v>
          </cell>
          <cell r="E5440">
            <v>43741.67291666667</v>
          </cell>
        </row>
        <row r="5441">
          <cell r="B5441" t="str">
            <v>776445-00E/005015</v>
          </cell>
          <cell r="C5441" t="str">
            <v>776445-00E</v>
          </cell>
          <cell r="D5441" t="str">
            <v>OK</v>
          </cell>
          <cell r="E5441">
            <v>43741.62222222222</v>
          </cell>
        </row>
        <row r="5442">
          <cell r="B5442" t="str">
            <v>774100-00G/005007</v>
          </cell>
          <cell r="C5442" t="str">
            <v>774100-00G</v>
          </cell>
          <cell r="D5442" t="str">
            <v>OK</v>
          </cell>
          <cell r="E5442">
            <v>43741.030555555553</v>
          </cell>
        </row>
        <row r="5443">
          <cell r="B5443" t="str">
            <v>774100-00G/005007</v>
          </cell>
          <cell r="C5443" t="str">
            <v>774100-00G</v>
          </cell>
          <cell r="D5443" t="str">
            <v>OK</v>
          </cell>
          <cell r="E5443">
            <v>43741.030555555553</v>
          </cell>
        </row>
        <row r="5444">
          <cell r="B5444" t="str">
            <v>774100-00G/005007</v>
          </cell>
          <cell r="C5444" t="str">
            <v>774100-00G</v>
          </cell>
          <cell r="D5444" t="str">
            <v>OK</v>
          </cell>
          <cell r="E5444">
            <v>43741.030555555553</v>
          </cell>
        </row>
        <row r="5445">
          <cell r="B5445" t="str">
            <v>774100-00G/005017</v>
          </cell>
          <cell r="C5445" t="str">
            <v>774100-00G</v>
          </cell>
          <cell r="D5445" t="str">
            <v>OK</v>
          </cell>
          <cell r="E5445">
            <v>43741.670138888891</v>
          </cell>
        </row>
        <row r="5446">
          <cell r="B5446" t="str">
            <v>776445-00E/005021</v>
          </cell>
          <cell r="C5446" t="str">
            <v>776445-00E</v>
          </cell>
          <cell r="D5446" t="str">
            <v>OK</v>
          </cell>
          <cell r="E5446">
            <v>43741.963194444441</v>
          </cell>
        </row>
        <row r="5447">
          <cell r="B5447" t="str">
            <v>776445-00E/005027</v>
          </cell>
          <cell r="C5447" t="str">
            <v>776445-00E</v>
          </cell>
          <cell r="D5447" t="str">
            <v>OK</v>
          </cell>
          <cell r="E5447">
            <v>43742.045138888891</v>
          </cell>
        </row>
        <row r="5448">
          <cell r="B5448" t="str">
            <v>776445-00E/005024</v>
          </cell>
          <cell r="C5448" t="str">
            <v>776445-00E</v>
          </cell>
          <cell r="D5448" t="str">
            <v>OK</v>
          </cell>
          <cell r="E5448">
            <v>43742.007638888892</v>
          </cell>
        </row>
        <row r="5449">
          <cell r="B5449" t="str">
            <v>776445-00E/005019</v>
          </cell>
          <cell r="C5449" t="str">
            <v>776445-00E</v>
          </cell>
          <cell r="D5449" t="str">
            <v>OK</v>
          </cell>
          <cell r="E5449">
            <v>43741.711805555555</v>
          </cell>
        </row>
        <row r="5450">
          <cell r="B5450" t="str">
            <v>776445-00E/005020</v>
          </cell>
          <cell r="C5450" t="str">
            <v>776445-00E</v>
          </cell>
          <cell r="D5450" t="str">
            <v>OK</v>
          </cell>
          <cell r="E5450">
            <v>43741.8</v>
          </cell>
        </row>
        <row r="5451">
          <cell r="B5451" t="str">
            <v>776445-00E/005028</v>
          </cell>
          <cell r="C5451" t="str">
            <v>776445-00E</v>
          </cell>
          <cell r="D5451" t="str">
            <v>OK</v>
          </cell>
          <cell r="E5451">
            <v>43742.329861111109</v>
          </cell>
        </row>
        <row r="5452">
          <cell r="B5452" t="str">
            <v>776445-00E/005026</v>
          </cell>
          <cell r="C5452" t="str">
            <v>776445-00E</v>
          </cell>
          <cell r="D5452" t="str">
            <v>OK</v>
          </cell>
          <cell r="E5452">
            <v>43742.404861111114</v>
          </cell>
        </row>
        <row r="5453">
          <cell r="B5453" t="str">
            <v>776445-00E/005029</v>
          </cell>
          <cell r="C5453" t="str">
            <v>776445-00E</v>
          </cell>
          <cell r="D5453" t="str">
            <v>OK</v>
          </cell>
          <cell r="E5453">
            <v>43742.32916666667</v>
          </cell>
        </row>
        <row r="5454">
          <cell r="B5454" t="str">
            <v>774100-00G/005006</v>
          </cell>
          <cell r="C5454" t="str">
            <v>774100-00G</v>
          </cell>
          <cell r="D5454" t="str">
            <v>OK</v>
          </cell>
          <cell r="E5454">
            <v>43740.974999999999</v>
          </cell>
        </row>
        <row r="5455">
          <cell r="B5455" t="str">
            <v>774100-00G/005016</v>
          </cell>
          <cell r="C5455" t="str">
            <v>774100-00G</v>
          </cell>
          <cell r="D5455" t="str">
            <v>OK</v>
          </cell>
          <cell r="E5455">
            <v>43741.620833333334</v>
          </cell>
        </row>
        <row r="5456">
          <cell r="B5456" t="str">
            <v>776445-00E/005030</v>
          </cell>
          <cell r="C5456" t="str">
            <v>776445-00E</v>
          </cell>
          <cell r="D5456" t="str">
            <v>OK</v>
          </cell>
          <cell r="E5456">
            <v>43742.426388888889</v>
          </cell>
        </row>
        <row r="5457">
          <cell r="B5457" t="str">
            <v>776445-00E/005033</v>
          </cell>
          <cell r="C5457" t="str">
            <v>776445-00E</v>
          </cell>
          <cell r="D5457" t="str">
            <v>OK</v>
          </cell>
          <cell r="E5457">
            <v>43742.518750000003</v>
          </cell>
        </row>
        <row r="5458">
          <cell r="B5458" t="str">
            <v>776445-00E/005033</v>
          </cell>
          <cell r="C5458" t="str">
            <v>776445-00E</v>
          </cell>
          <cell r="D5458" t="str">
            <v>OK</v>
          </cell>
          <cell r="E5458">
            <v>43742.518750000003</v>
          </cell>
        </row>
        <row r="5459">
          <cell r="B5459" t="str">
            <v>776445-00E/005036</v>
          </cell>
          <cell r="C5459" t="str">
            <v>776445-00E</v>
          </cell>
          <cell r="D5459" t="str">
            <v>OK</v>
          </cell>
          <cell r="E5459">
            <v>43742.688888888886</v>
          </cell>
        </row>
        <row r="5460">
          <cell r="B5460" t="str">
            <v>776445-00E/005034</v>
          </cell>
          <cell r="C5460" t="str">
            <v>776445-00E</v>
          </cell>
          <cell r="D5460" t="str">
            <v>OK</v>
          </cell>
          <cell r="E5460">
            <v>43742.737500000003</v>
          </cell>
        </row>
        <row r="5461">
          <cell r="B5461" t="str">
            <v>776445-00E/005032</v>
          </cell>
          <cell r="C5461" t="str">
            <v>776445-00E</v>
          </cell>
          <cell r="D5461" t="str">
            <v>OK</v>
          </cell>
          <cell r="E5461">
            <v>43742.611805555556</v>
          </cell>
        </row>
        <row r="5462">
          <cell r="B5462" t="str">
            <v>776445-00E/005035</v>
          </cell>
          <cell r="C5462" t="str">
            <v>776445-00E</v>
          </cell>
          <cell r="D5462" t="str">
            <v>OK</v>
          </cell>
          <cell r="E5462">
            <v>43742.618750000001</v>
          </cell>
        </row>
        <row r="5463">
          <cell r="B5463" t="str">
            <v>776445-00E/005025</v>
          </cell>
          <cell r="C5463" t="str">
            <v>776445-00E</v>
          </cell>
          <cell r="D5463" t="str">
            <v>OK</v>
          </cell>
          <cell r="E5463">
            <v>43742.011111111111</v>
          </cell>
        </row>
        <row r="5464">
          <cell r="B5464" t="str">
            <v>776445-00E/005038</v>
          </cell>
          <cell r="C5464" t="str">
            <v>776445-00E</v>
          </cell>
          <cell r="D5464" t="str">
            <v>OK</v>
          </cell>
          <cell r="E5464">
            <v>43744.96875</v>
          </cell>
        </row>
        <row r="5465">
          <cell r="B5465" t="str">
            <v>776445-00E/005023</v>
          </cell>
          <cell r="C5465" t="str">
            <v>776445-00E</v>
          </cell>
          <cell r="D5465" t="str">
            <v>OK</v>
          </cell>
          <cell r="E5465">
            <v>43742.041666666664</v>
          </cell>
        </row>
        <row r="5466">
          <cell r="B5466" t="str">
            <v>776445-00E/005039</v>
          </cell>
          <cell r="C5466" t="str">
            <v>776445-00E</v>
          </cell>
          <cell r="D5466" t="str">
            <v>OK</v>
          </cell>
          <cell r="E5466">
            <v>43745.009722222225</v>
          </cell>
        </row>
        <row r="5467">
          <cell r="B5467" t="str">
            <v>776445-00E/005039</v>
          </cell>
          <cell r="C5467" t="str">
            <v>776445-00E</v>
          </cell>
          <cell r="D5467" t="str">
            <v>OK</v>
          </cell>
          <cell r="E5467">
            <v>43745.009722222225</v>
          </cell>
        </row>
        <row r="5468">
          <cell r="B5468" t="str">
            <v>776445-00E/005022</v>
          </cell>
          <cell r="C5468" t="str">
            <v>776445-00E</v>
          </cell>
          <cell r="D5468" t="str">
            <v>OK</v>
          </cell>
          <cell r="E5468">
            <v>43741.957638888889</v>
          </cell>
        </row>
        <row r="5469">
          <cell r="B5469" t="str">
            <v>776445-00E/005022</v>
          </cell>
          <cell r="C5469" t="str">
            <v>776445-00E</v>
          </cell>
          <cell r="D5469" t="str">
            <v>OK</v>
          </cell>
          <cell r="E5469">
            <v>43741.957638888889</v>
          </cell>
        </row>
        <row r="5470">
          <cell r="B5470" t="str">
            <v>776445-00E/005040</v>
          </cell>
          <cell r="C5470" t="str">
            <v>776445-00E</v>
          </cell>
          <cell r="D5470" t="str">
            <v>OK</v>
          </cell>
          <cell r="E5470">
            <v>43745.341666666667</v>
          </cell>
        </row>
        <row r="5471">
          <cell r="B5471" t="str">
            <v>776445-00E/005040</v>
          </cell>
          <cell r="C5471" t="str">
            <v>776445-00E</v>
          </cell>
          <cell r="D5471" t="str">
            <v>OK</v>
          </cell>
          <cell r="E5471">
            <v>43745.341666666667</v>
          </cell>
        </row>
        <row r="5472">
          <cell r="B5472" t="str">
            <v>774100-00G/005042</v>
          </cell>
          <cell r="C5472" t="str">
            <v>774100-00G</v>
          </cell>
          <cell r="D5472" t="str">
            <v>OK</v>
          </cell>
          <cell r="E5472">
            <v>43745.075694444444</v>
          </cell>
        </row>
        <row r="5473">
          <cell r="B5473" t="str">
            <v>776445-00E/005031</v>
          </cell>
          <cell r="C5473" t="str">
            <v>776445-00E</v>
          </cell>
          <cell r="D5473" t="str">
            <v>OK</v>
          </cell>
          <cell r="E5473">
            <v>43745.025694444441</v>
          </cell>
        </row>
        <row r="5474">
          <cell r="B5474" t="str">
            <v>776445-00E/005044</v>
          </cell>
          <cell r="C5474" t="str">
            <v>776445-00E</v>
          </cell>
          <cell r="D5474" t="str">
            <v>OK</v>
          </cell>
          <cell r="E5474">
            <v>43745.28402777778</v>
          </cell>
        </row>
        <row r="5475">
          <cell r="B5475" t="str">
            <v>776445-00E/005037</v>
          </cell>
          <cell r="C5475" t="str">
            <v>776445-00E</v>
          </cell>
          <cell r="D5475" t="str">
            <v>OK</v>
          </cell>
          <cell r="E5475">
            <v>43742.688194444447</v>
          </cell>
        </row>
        <row r="5476">
          <cell r="B5476" t="str">
            <v>776445-00E/005047</v>
          </cell>
          <cell r="C5476" t="str">
            <v>776445-00E</v>
          </cell>
          <cell r="D5476" t="str">
            <v>OK</v>
          </cell>
          <cell r="E5476">
            <v>43745.697916666664</v>
          </cell>
        </row>
        <row r="5477">
          <cell r="B5477" t="str">
            <v>776445-00E/005045</v>
          </cell>
          <cell r="C5477" t="str">
            <v>776445-00E</v>
          </cell>
          <cell r="D5477" t="str">
            <v>OK</v>
          </cell>
          <cell r="E5477">
            <v>43745.643055555556</v>
          </cell>
        </row>
        <row r="5478">
          <cell r="B5478" t="str">
            <v>776445-00E/005048</v>
          </cell>
          <cell r="C5478" t="str">
            <v>776445-00E</v>
          </cell>
          <cell r="D5478" t="str">
            <v>OK</v>
          </cell>
          <cell r="E5478">
            <v>43745.959722222222</v>
          </cell>
        </row>
        <row r="5479">
          <cell r="B5479" t="str">
            <v>776445-00E/005050</v>
          </cell>
          <cell r="C5479" t="str">
            <v>776445-00E</v>
          </cell>
          <cell r="D5479" t="str">
            <v>OK</v>
          </cell>
          <cell r="E5479">
            <v>43746.030555555553</v>
          </cell>
        </row>
        <row r="5480">
          <cell r="B5480" t="str">
            <v>776445-00E/005050</v>
          </cell>
          <cell r="C5480" t="str">
            <v>776445-00E</v>
          </cell>
          <cell r="D5480" t="str">
            <v>OK</v>
          </cell>
          <cell r="E5480">
            <v>43746.030555555553</v>
          </cell>
        </row>
        <row r="5481">
          <cell r="B5481" t="str">
            <v>776445-00E/005043</v>
          </cell>
          <cell r="C5481" t="str">
            <v>776445-00E</v>
          </cell>
          <cell r="D5481" t="str">
            <v>OK</v>
          </cell>
          <cell r="E5481">
            <v>43745.965277777781</v>
          </cell>
        </row>
        <row r="5482">
          <cell r="B5482" t="str">
            <v>776445-00E/005043</v>
          </cell>
          <cell r="C5482" t="str">
            <v>776445-00E</v>
          </cell>
          <cell r="D5482" t="str">
            <v>OK</v>
          </cell>
          <cell r="E5482">
            <v>43745.965277777781</v>
          </cell>
        </row>
        <row r="5483">
          <cell r="B5483" t="str">
            <v>774100-00G/005049</v>
          </cell>
          <cell r="C5483" t="str">
            <v>774100-00G</v>
          </cell>
          <cell r="D5483" t="str">
            <v>OK</v>
          </cell>
          <cell r="E5483">
            <v>43745.786805555559</v>
          </cell>
        </row>
        <row r="5484">
          <cell r="B5484" t="str">
            <v>774100-00G/005052</v>
          </cell>
          <cell r="C5484" t="str">
            <v>774100-00G</v>
          </cell>
          <cell r="D5484" t="str">
            <v>OK</v>
          </cell>
          <cell r="E5484">
            <v>43746.081250000003</v>
          </cell>
        </row>
        <row r="5485">
          <cell r="B5485" t="str">
            <v>776445-00E/005051</v>
          </cell>
          <cell r="C5485" t="str">
            <v>776445-00E</v>
          </cell>
          <cell r="D5485" t="str">
            <v>OK</v>
          </cell>
          <cell r="E5485">
            <v>43746.700694444444</v>
          </cell>
        </row>
        <row r="5486">
          <cell r="B5486" t="str">
            <v>776445-00E/005053</v>
          </cell>
          <cell r="C5486" t="str">
            <v>776445-00E</v>
          </cell>
          <cell r="D5486" t="str">
            <v>OK</v>
          </cell>
          <cell r="E5486">
            <v>43746.779166666667</v>
          </cell>
        </row>
        <row r="5487">
          <cell r="B5487" t="str">
            <v>776445-00E/005054</v>
          </cell>
          <cell r="C5487" t="str">
            <v>776445-00E</v>
          </cell>
          <cell r="D5487" t="str">
            <v>OK</v>
          </cell>
          <cell r="E5487">
            <v>43746.815972222219</v>
          </cell>
        </row>
        <row r="5488">
          <cell r="B5488" t="str">
            <v>776445-00E/005054</v>
          </cell>
          <cell r="C5488" t="str">
            <v>776445-00E</v>
          </cell>
          <cell r="D5488" t="str">
            <v>OK</v>
          </cell>
          <cell r="E5488">
            <v>43746.815972222219</v>
          </cell>
        </row>
        <row r="5489">
          <cell r="B5489" t="str">
            <v>776445-00E/005059</v>
          </cell>
          <cell r="C5489" t="str">
            <v>776445-00E</v>
          </cell>
          <cell r="D5489" t="str">
            <v>OK</v>
          </cell>
          <cell r="E5489">
            <v>43747.056250000001</v>
          </cell>
        </row>
        <row r="5490">
          <cell r="B5490" t="str">
            <v>776445-00E/005060</v>
          </cell>
          <cell r="C5490" t="str">
            <v>776445-00E</v>
          </cell>
          <cell r="D5490" t="str">
            <v>OK</v>
          </cell>
          <cell r="E5490">
            <v>43746.960416666669</v>
          </cell>
        </row>
        <row r="5491">
          <cell r="B5491" t="str">
            <v>776445-00E/005062</v>
          </cell>
          <cell r="C5491" t="str">
            <v>776445-00E</v>
          </cell>
          <cell r="D5491" t="str">
            <v>OK</v>
          </cell>
          <cell r="E5491">
            <v>43747.292361111111</v>
          </cell>
        </row>
        <row r="5492">
          <cell r="B5492" t="str">
            <v>776445-00E/005041</v>
          </cell>
          <cell r="C5492" t="str">
            <v>776445-00E</v>
          </cell>
          <cell r="D5492" t="str">
            <v>OK</v>
          </cell>
          <cell r="E5492">
            <v>43746.643750000003</v>
          </cell>
        </row>
        <row r="5493">
          <cell r="B5493" t="str">
            <v>776445-00E/005064</v>
          </cell>
          <cell r="C5493" t="str">
            <v>776445-00E</v>
          </cell>
          <cell r="D5493" t="str">
            <v>OK</v>
          </cell>
          <cell r="E5493">
            <v>43747.664583333331</v>
          </cell>
        </row>
        <row r="5494">
          <cell r="B5494" t="str">
            <v>774100-00G/005065</v>
          </cell>
          <cell r="C5494" t="str">
            <v>774100-00G</v>
          </cell>
          <cell r="D5494" t="str">
            <v>OK</v>
          </cell>
          <cell r="E5494">
            <v>43747.618055555555</v>
          </cell>
        </row>
        <row r="5495">
          <cell r="B5495" t="str">
            <v>774100-00G/005055</v>
          </cell>
          <cell r="C5495" t="str">
            <v>774100-00G</v>
          </cell>
          <cell r="D5495" t="str">
            <v>OK</v>
          </cell>
          <cell r="E5495">
            <v>43746.53402777778</v>
          </cell>
        </row>
        <row r="5496">
          <cell r="B5496" t="str">
            <v>776445-00E/005056</v>
          </cell>
          <cell r="C5496" t="str">
            <v>776445-00E</v>
          </cell>
          <cell r="D5496" t="str">
            <v>OK</v>
          </cell>
          <cell r="E5496">
            <v>43746.541666666664</v>
          </cell>
        </row>
        <row r="5497">
          <cell r="B5497" t="str">
            <v>776445-00E/005071</v>
          </cell>
          <cell r="C5497" t="str">
            <v>776445-00E</v>
          </cell>
          <cell r="D5497" t="str">
            <v>OK</v>
          </cell>
          <cell r="E5497">
            <v>43747.964583333334</v>
          </cell>
        </row>
        <row r="5498">
          <cell r="B5498" t="str">
            <v>776445-00E/005070</v>
          </cell>
          <cell r="C5498" t="str">
            <v>776445-00E</v>
          </cell>
          <cell r="D5498" t="str">
            <v>OK</v>
          </cell>
          <cell r="E5498">
            <v>43748.025694444441</v>
          </cell>
        </row>
        <row r="5499">
          <cell r="B5499" t="str">
            <v>776445-00E/005058</v>
          </cell>
          <cell r="C5499" t="str">
            <v>776445-00E</v>
          </cell>
          <cell r="D5499" t="str">
            <v>OK</v>
          </cell>
          <cell r="E5499">
            <v>43747.727777777778</v>
          </cell>
        </row>
        <row r="5500">
          <cell r="B5500" t="str">
            <v>776445-00H/005063</v>
          </cell>
          <cell r="C5500" t="str">
            <v>776445-00H</v>
          </cell>
          <cell r="D5500" t="str">
            <v>OK</v>
          </cell>
          <cell r="E5500">
            <v>43747.352777777778</v>
          </cell>
        </row>
        <row r="5501">
          <cell r="B5501" t="str">
            <v>776445-00E/005069</v>
          </cell>
          <cell r="C5501" t="str">
            <v>776445-00E</v>
          </cell>
          <cell r="D5501" t="str">
            <v>OK</v>
          </cell>
          <cell r="E5501">
            <v>43747.808333333334</v>
          </cell>
        </row>
        <row r="5502">
          <cell r="B5502" t="str">
            <v>776445-00E/005072</v>
          </cell>
          <cell r="C5502" t="str">
            <v>776445-00E</v>
          </cell>
          <cell r="D5502" t="str">
            <v>OK</v>
          </cell>
          <cell r="E5502">
            <v>43748.072916666664</v>
          </cell>
        </row>
        <row r="5503">
          <cell r="B5503" t="str">
            <v>776445-00E/005067</v>
          </cell>
          <cell r="C5503" t="str">
            <v>776445-00E</v>
          </cell>
          <cell r="D5503" t="str">
            <v>OK</v>
          </cell>
          <cell r="E5503">
            <v>43747.720833333333</v>
          </cell>
        </row>
        <row r="5504">
          <cell r="B5504" t="str">
            <v>776445-00E/005078</v>
          </cell>
          <cell r="C5504" t="str">
            <v>776445-00E</v>
          </cell>
          <cell r="D5504" t="str">
            <v>OK</v>
          </cell>
          <cell r="E5504">
            <v>43748.413888888892</v>
          </cell>
        </row>
        <row r="5505">
          <cell r="B5505" t="str">
            <v>776445-00E/005079</v>
          </cell>
          <cell r="C5505" t="str">
            <v>776445-00E</v>
          </cell>
          <cell r="D5505" t="str">
            <v>OK</v>
          </cell>
          <cell r="E5505">
            <v>43748.488888888889</v>
          </cell>
        </row>
        <row r="5506">
          <cell r="B5506" t="str">
            <v>774100-00G/005073</v>
          </cell>
          <cell r="C5506" t="str">
            <v>774100-00G</v>
          </cell>
          <cell r="D5506" t="str">
            <v>OK</v>
          </cell>
          <cell r="E5506">
            <v>43748.36041666667</v>
          </cell>
        </row>
        <row r="5507">
          <cell r="B5507" t="str">
            <v>776445-00E/005077</v>
          </cell>
          <cell r="C5507" t="str">
            <v>776445-00E</v>
          </cell>
          <cell r="D5507" t="str">
            <v>OK</v>
          </cell>
          <cell r="E5507">
            <v>43748.445138888892</v>
          </cell>
        </row>
        <row r="5508">
          <cell r="B5508" t="str">
            <v>776445-00E/005077</v>
          </cell>
          <cell r="C5508" t="str">
            <v>776445-00E</v>
          </cell>
          <cell r="D5508" t="str">
            <v>OK</v>
          </cell>
          <cell r="E5508">
            <v>43748.445138888892</v>
          </cell>
        </row>
        <row r="5509">
          <cell r="B5509" t="str">
            <v>776445-00E/005076</v>
          </cell>
          <cell r="C5509" t="str">
            <v>776445-00E</v>
          </cell>
          <cell r="D5509" t="str">
            <v>OK</v>
          </cell>
          <cell r="E5509">
            <v>43748.638888888891</v>
          </cell>
        </row>
        <row r="5510">
          <cell r="B5510" t="str">
            <v>774100-00G/005061</v>
          </cell>
          <cell r="C5510" t="str">
            <v>774100-00G</v>
          </cell>
          <cell r="D5510" t="str">
            <v>OK</v>
          </cell>
          <cell r="E5510">
            <v>43747.431944444441</v>
          </cell>
        </row>
        <row r="5511">
          <cell r="B5511" t="str">
            <v>774100-00G/005061</v>
          </cell>
          <cell r="C5511" t="str">
            <v>774100-00G</v>
          </cell>
          <cell r="D5511" t="str">
            <v>OK</v>
          </cell>
          <cell r="E5511">
            <v>43747.431944444441</v>
          </cell>
        </row>
        <row r="5512">
          <cell r="B5512" t="str">
            <v>774100-00G/005061</v>
          </cell>
          <cell r="C5512" t="str">
            <v>774100-00G</v>
          </cell>
          <cell r="D5512" t="str">
            <v>OK</v>
          </cell>
          <cell r="E5512">
            <v>43747.431944444441</v>
          </cell>
        </row>
        <row r="5513">
          <cell r="B5513" t="str">
            <v>774100-00G/005046</v>
          </cell>
          <cell r="C5513" t="str">
            <v>774100-00G</v>
          </cell>
          <cell r="D5513" t="str">
            <v>OK</v>
          </cell>
          <cell r="E5513">
            <v>43745.393055555556</v>
          </cell>
        </row>
        <row r="5514">
          <cell r="B5514" t="str">
            <v>774100-00G/005068</v>
          </cell>
          <cell r="C5514" t="str">
            <v>774100-00G</v>
          </cell>
          <cell r="D5514" t="str">
            <v>OK</v>
          </cell>
          <cell r="E5514">
            <v>43748.144444444442</v>
          </cell>
        </row>
        <row r="5515">
          <cell r="B5515" t="str">
            <v>774100-00G/005057</v>
          </cell>
          <cell r="C5515" t="str">
            <v>774100-00G</v>
          </cell>
          <cell r="D5515" t="str">
            <v>OK</v>
          </cell>
          <cell r="E5515">
            <v>43746.973611111112</v>
          </cell>
        </row>
        <row r="5516">
          <cell r="B5516" t="str">
            <v>774100-00G/005057</v>
          </cell>
          <cell r="C5516" t="str">
            <v>774100-00G</v>
          </cell>
          <cell r="D5516" t="str">
            <v>OK</v>
          </cell>
          <cell r="E5516">
            <v>43746.973611111112</v>
          </cell>
        </row>
        <row r="5517">
          <cell r="B5517" t="str">
            <v>776445-00E/005075</v>
          </cell>
          <cell r="C5517" t="str">
            <v>776445-00E</v>
          </cell>
          <cell r="D5517" t="str">
            <v>OK</v>
          </cell>
          <cell r="E5517">
            <v>43748.32916666667</v>
          </cell>
        </row>
        <row r="5518">
          <cell r="B5518" t="str">
            <v>776445-00E/005080</v>
          </cell>
          <cell r="C5518" t="str">
            <v>776445-00E</v>
          </cell>
          <cell r="D5518" t="str">
            <v>OK</v>
          </cell>
          <cell r="E5518">
            <v>43749.036111111112</v>
          </cell>
        </row>
        <row r="5519">
          <cell r="B5519" t="str">
            <v>776445-00E/005074</v>
          </cell>
          <cell r="C5519" t="str">
            <v>776445-00E</v>
          </cell>
          <cell r="D5519" t="str">
            <v>OK</v>
          </cell>
          <cell r="E5519">
            <v>43748.692361111112</v>
          </cell>
        </row>
        <row r="5520">
          <cell r="B5520" t="str">
            <v>776445-00E/005081</v>
          </cell>
          <cell r="C5520" t="str">
            <v>776445-00E</v>
          </cell>
          <cell r="D5520" t="str">
            <v>OK</v>
          </cell>
          <cell r="E5520">
            <v>43748.734722222223</v>
          </cell>
        </row>
        <row r="5521">
          <cell r="B5521" t="str">
            <v>776445-00E/005086</v>
          </cell>
          <cell r="C5521" t="str">
            <v>776445-00E</v>
          </cell>
          <cell r="D5521" t="str">
            <v>OK</v>
          </cell>
          <cell r="E5521">
            <v>43749.029861111114</v>
          </cell>
        </row>
        <row r="5522">
          <cell r="B5522" t="str">
            <v>776445-00E/005066</v>
          </cell>
          <cell r="C5522" t="str">
            <v>776445-00E</v>
          </cell>
          <cell r="D5522" t="str">
            <v>OK</v>
          </cell>
          <cell r="E5522">
            <v>43747.681250000001</v>
          </cell>
        </row>
        <row r="5523">
          <cell r="B5523" t="str">
            <v>776445-00E/005083</v>
          </cell>
          <cell r="C5523" t="str">
            <v>776445-00E</v>
          </cell>
          <cell r="D5523" t="str">
            <v>OK</v>
          </cell>
          <cell r="E5523">
            <v>43748.972222222219</v>
          </cell>
        </row>
        <row r="5524">
          <cell r="B5524" t="str">
            <v>774100-00G/005087</v>
          </cell>
          <cell r="C5524" t="str">
            <v>774100-00G</v>
          </cell>
          <cell r="D5524" t="str">
            <v>OK</v>
          </cell>
          <cell r="E5524">
            <v>43749.293749999997</v>
          </cell>
        </row>
        <row r="5525">
          <cell r="B5525" t="str">
            <v>774100-00G/005084</v>
          </cell>
          <cell r="C5525" t="str">
            <v>774100-00G</v>
          </cell>
          <cell r="D5525" t="str">
            <v>OK</v>
          </cell>
          <cell r="E5525">
            <v>43748.969444444447</v>
          </cell>
        </row>
        <row r="5526">
          <cell r="B5526" t="str">
            <v>776445-00E/005089</v>
          </cell>
          <cell r="C5526" t="str">
            <v>776445-00E</v>
          </cell>
          <cell r="D5526" t="str">
            <v>OK</v>
          </cell>
          <cell r="E5526">
            <v>43749.356249999997</v>
          </cell>
        </row>
        <row r="5527">
          <cell r="B5527" t="str">
            <v>776445-00E/005089</v>
          </cell>
          <cell r="C5527" t="str">
            <v>776445-00E</v>
          </cell>
          <cell r="D5527" t="str">
            <v>OK</v>
          </cell>
          <cell r="E5527">
            <v>43749.356249999997</v>
          </cell>
        </row>
        <row r="5528">
          <cell r="B5528" t="str">
            <v>776445-00E/005089</v>
          </cell>
          <cell r="C5528" t="str">
            <v>776445-00E</v>
          </cell>
          <cell r="D5528" t="str">
            <v>OK</v>
          </cell>
          <cell r="E5528">
            <v>43749.356249999997</v>
          </cell>
        </row>
        <row r="5529">
          <cell r="B5529" t="str">
            <v>776445-00E/005089</v>
          </cell>
          <cell r="C5529" t="str">
            <v>776445-00E</v>
          </cell>
          <cell r="D5529" t="str">
            <v>OK</v>
          </cell>
          <cell r="E5529">
            <v>43749.356249999997</v>
          </cell>
        </row>
        <row r="5530">
          <cell r="B5530" t="str">
            <v>776445-00E/005089</v>
          </cell>
          <cell r="C5530" t="str">
            <v>776445-00E</v>
          </cell>
          <cell r="D5530" t="str">
            <v>OK</v>
          </cell>
          <cell r="E5530">
            <v>43749.356249999997</v>
          </cell>
        </row>
        <row r="5531">
          <cell r="B5531" t="str">
            <v>776445-00E/005089</v>
          </cell>
          <cell r="C5531" t="str">
            <v>776445-00E</v>
          </cell>
          <cell r="D5531" t="str">
            <v>OK</v>
          </cell>
          <cell r="E5531">
            <v>43749.356249999997</v>
          </cell>
        </row>
        <row r="5532">
          <cell r="B5532" t="str">
            <v>776445-00E/005090</v>
          </cell>
          <cell r="C5532" t="str">
            <v>776445-00E</v>
          </cell>
          <cell r="D5532" t="str">
            <v>OK</v>
          </cell>
          <cell r="E5532">
            <v>43749.416666666664</v>
          </cell>
        </row>
        <row r="5533">
          <cell r="B5533" t="str">
            <v>776445-00E/005085</v>
          </cell>
          <cell r="C5533" t="str">
            <v>776445-00E</v>
          </cell>
          <cell r="D5533" t="str">
            <v>OK</v>
          </cell>
          <cell r="E5533">
            <v>43749.349305555559</v>
          </cell>
        </row>
        <row r="5534">
          <cell r="B5534" t="str">
            <v>776445-00E/005085</v>
          </cell>
          <cell r="C5534" t="str">
            <v>776445-00E</v>
          </cell>
          <cell r="D5534" t="str">
            <v>OK</v>
          </cell>
          <cell r="E5534">
            <v>43749.349305555559</v>
          </cell>
        </row>
        <row r="5535">
          <cell r="B5535" t="str">
            <v>776445-00E/005085</v>
          </cell>
          <cell r="C5535" t="str">
            <v>776445-00E</v>
          </cell>
          <cell r="D5535" t="str">
            <v>OK</v>
          </cell>
          <cell r="E5535">
            <v>43749.349305555559</v>
          </cell>
        </row>
        <row r="5536">
          <cell r="B5536" t="str">
            <v>776445-00E/005095</v>
          </cell>
          <cell r="C5536" t="str">
            <v>776445-00E</v>
          </cell>
          <cell r="D5536" t="str">
            <v>OK</v>
          </cell>
          <cell r="E5536">
            <v>43749.620833333334</v>
          </cell>
        </row>
        <row r="5537">
          <cell r="B5537" t="str">
            <v>774100-00G/005082</v>
          </cell>
          <cell r="C5537" t="str">
            <v>774100-00G</v>
          </cell>
          <cell r="D5537" t="str">
            <v>OK</v>
          </cell>
          <cell r="E5537">
            <v>43748.824999999997</v>
          </cell>
        </row>
        <row r="5538">
          <cell r="B5538" t="str">
            <v>776445-00E/005094</v>
          </cell>
          <cell r="C5538" t="str">
            <v>776445-00E</v>
          </cell>
          <cell r="D5538" t="str">
            <v>OK</v>
          </cell>
          <cell r="E5538">
            <v>43749.512499999997</v>
          </cell>
        </row>
        <row r="5539">
          <cell r="B5539" t="str">
            <v>776445-00E/005091</v>
          </cell>
          <cell r="C5539" t="str">
            <v>776445-00E</v>
          </cell>
          <cell r="D5539" t="str">
            <v>OK</v>
          </cell>
          <cell r="E5539">
            <v>43749.412499999999</v>
          </cell>
        </row>
        <row r="5540">
          <cell r="B5540" t="str">
            <v>776445-00E/005088</v>
          </cell>
          <cell r="C5540" t="str">
            <v>776445-00E</v>
          </cell>
          <cell r="D5540" t="str">
            <v>OK</v>
          </cell>
          <cell r="E5540">
            <v>43749.287499999999</v>
          </cell>
        </row>
        <row r="5541">
          <cell r="B5541" t="str">
            <v>776445-00E/005092</v>
          </cell>
          <cell r="C5541" t="str">
            <v>776445-00E</v>
          </cell>
          <cell r="D5541" t="str">
            <v>OK</v>
          </cell>
          <cell r="E5541">
            <v>43752.04791666667</v>
          </cell>
        </row>
        <row r="5542">
          <cell r="B5542" t="str">
            <v>776445-00E/005093</v>
          </cell>
          <cell r="C5542" t="str">
            <v>776445-00E</v>
          </cell>
          <cell r="D5542" t="str">
            <v>OK</v>
          </cell>
          <cell r="E5542">
            <v>43752.134722222225</v>
          </cell>
        </row>
        <row r="5543">
          <cell r="B5543" t="str">
            <v>776445-00E/005096</v>
          </cell>
          <cell r="C5543" t="str">
            <v>776445-00E</v>
          </cell>
          <cell r="D5543" t="str">
            <v>OK</v>
          </cell>
          <cell r="E5543">
            <v>43749.681250000001</v>
          </cell>
        </row>
        <row r="5544">
          <cell r="B5544" t="str">
            <v>776445-00E/005098</v>
          </cell>
          <cell r="C5544" t="str">
            <v>776445-00E</v>
          </cell>
          <cell r="D5544" t="str">
            <v>OK</v>
          </cell>
          <cell r="E5544">
            <v>43751.961805555555</v>
          </cell>
        </row>
        <row r="5545">
          <cell r="B5545" t="str">
            <v>776445-00E/005099</v>
          </cell>
          <cell r="C5545" t="str">
            <v>776445-00E</v>
          </cell>
          <cell r="D5545" t="str">
            <v>OK</v>
          </cell>
          <cell r="E5545">
            <v>43752.010416666664</v>
          </cell>
        </row>
        <row r="5546">
          <cell r="B5546" t="str">
            <v>776445-00E/005097</v>
          </cell>
          <cell r="C5546" t="str">
            <v>776445-00E</v>
          </cell>
          <cell r="D5546" t="str">
            <v>OK</v>
          </cell>
          <cell r="E5546">
            <v>43749.732638888891</v>
          </cell>
        </row>
        <row r="5547">
          <cell r="B5547" t="str">
            <v>774100-00G/005103</v>
          </cell>
          <cell r="C5547" t="str">
            <v>774100-00G</v>
          </cell>
          <cell r="D5547" t="str">
            <v>OK</v>
          </cell>
          <cell r="E5547">
            <v>43752.40625</v>
          </cell>
        </row>
        <row r="5548">
          <cell r="B5548" t="str">
            <v>776445-00E/005102</v>
          </cell>
          <cell r="C5548" t="str">
            <v>776445-00E</v>
          </cell>
          <cell r="D5548" t="str">
            <v>OK</v>
          </cell>
          <cell r="E5548">
            <v>43752.329861111109</v>
          </cell>
        </row>
        <row r="5549">
          <cell r="B5549" t="str">
            <v>776445-00E/005100</v>
          </cell>
          <cell r="C5549" t="str">
            <v>776445-00E</v>
          </cell>
          <cell r="D5549" t="str">
            <v>OK</v>
          </cell>
          <cell r="E5549">
            <v>43752.508333333331</v>
          </cell>
        </row>
        <row r="5550">
          <cell r="B5550" t="str">
            <v>776445-00E/005101</v>
          </cell>
          <cell r="C5550" t="str">
            <v>776445-00E</v>
          </cell>
          <cell r="D5550" t="str">
            <v>OK</v>
          </cell>
          <cell r="E5550">
            <v>43752.740972222222</v>
          </cell>
        </row>
        <row r="5551">
          <cell r="B5551" t="str">
            <v>776445-00E/005105</v>
          </cell>
          <cell r="C5551" t="str">
            <v>776445-00E</v>
          </cell>
          <cell r="D5551" t="str">
            <v>OK</v>
          </cell>
          <cell r="E5551">
            <v>43752.695138888892</v>
          </cell>
        </row>
        <row r="5552">
          <cell r="B5552" t="str">
            <v>776445-00E/005108</v>
          </cell>
          <cell r="C5552" t="str">
            <v>776445-00E</v>
          </cell>
          <cell r="D5552" t="str">
            <v>OK</v>
          </cell>
          <cell r="E5552">
            <v>43752.948611111111</v>
          </cell>
        </row>
        <row r="5553">
          <cell r="B5553" t="str">
            <v>776445-00E/005109</v>
          </cell>
          <cell r="C5553" t="str">
            <v>776445-00E</v>
          </cell>
          <cell r="D5553" t="str">
            <v>OK</v>
          </cell>
          <cell r="E5553">
            <v>43753.138888888891</v>
          </cell>
        </row>
        <row r="5554">
          <cell r="B5554" t="str">
            <v>776445-00E/005106</v>
          </cell>
          <cell r="C5554" t="str">
            <v>776445-00E</v>
          </cell>
          <cell r="D5554" t="str">
            <v>OK</v>
          </cell>
          <cell r="E5554">
            <v>43753.063888888886</v>
          </cell>
        </row>
        <row r="5555">
          <cell r="B5555" t="str">
            <v>774100-00G/005104</v>
          </cell>
          <cell r="C5555" t="str">
            <v>774100-00G</v>
          </cell>
          <cell r="D5555" t="str">
            <v>OK</v>
          </cell>
          <cell r="E5555">
            <v>43752.806944444441</v>
          </cell>
        </row>
        <row r="5556">
          <cell r="B5556" t="str">
            <v>774100-00G/005107</v>
          </cell>
          <cell r="C5556" t="str">
            <v>774100-00G</v>
          </cell>
          <cell r="D5556" t="str">
            <v>OK</v>
          </cell>
          <cell r="E5556">
            <v>43753.018750000003</v>
          </cell>
        </row>
        <row r="5557">
          <cell r="B5557" t="str">
            <v>776445-00E/005112</v>
          </cell>
          <cell r="C5557" t="str">
            <v>776445-00E</v>
          </cell>
          <cell r="D5557" t="str">
            <v>OK</v>
          </cell>
          <cell r="E5557">
            <v>43753.325694444444</v>
          </cell>
        </row>
        <row r="5558">
          <cell r="B5558" t="str">
            <v>774100-00G/005111</v>
          </cell>
          <cell r="C5558" t="str">
            <v>774100-00G</v>
          </cell>
          <cell r="D5558" t="str">
            <v>OK</v>
          </cell>
          <cell r="E5558">
            <v>43753.324999999997</v>
          </cell>
        </row>
        <row r="5559">
          <cell r="B5559" t="str">
            <v>776445-00E/005113</v>
          </cell>
          <cell r="C5559" t="str">
            <v>776445-00E</v>
          </cell>
          <cell r="D5559" t="str">
            <v>OK</v>
          </cell>
          <cell r="E5559">
            <v>43753.500694444447</v>
          </cell>
        </row>
        <row r="5560">
          <cell r="B5560" t="str">
            <v>776445-00E/005114</v>
          </cell>
          <cell r="C5560" t="str">
            <v>776445-00E</v>
          </cell>
          <cell r="D5560" t="str">
            <v>OK</v>
          </cell>
          <cell r="E5560">
            <v>43753.4</v>
          </cell>
        </row>
        <row r="5561">
          <cell r="B5561" t="str">
            <v>776445-00E/005110</v>
          </cell>
          <cell r="C5561" t="str">
            <v>776445-00E</v>
          </cell>
          <cell r="D5561" t="str">
            <v>OK</v>
          </cell>
          <cell r="E5561">
            <v>43753.368055555555</v>
          </cell>
        </row>
        <row r="5562">
          <cell r="B5562" t="str">
            <v>776445-00E/005120</v>
          </cell>
          <cell r="C5562" t="str">
            <v>776445-00E</v>
          </cell>
          <cell r="D5562" t="str">
            <v>OK</v>
          </cell>
          <cell r="E5562">
            <v>43754.324999999997</v>
          </cell>
        </row>
        <row r="5563">
          <cell r="B5563" t="str">
            <v>776445-00E/005118</v>
          </cell>
          <cell r="C5563" t="str">
            <v>776445-00E</v>
          </cell>
          <cell r="D5563" t="str">
            <v>OK</v>
          </cell>
          <cell r="E5563">
            <v>43753.947222222225</v>
          </cell>
        </row>
        <row r="5564">
          <cell r="B5564" t="str">
            <v>774100-00G/005121</v>
          </cell>
          <cell r="C5564" t="str">
            <v>774100-00G</v>
          </cell>
          <cell r="D5564" t="str">
            <v>OK</v>
          </cell>
          <cell r="E5564">
            <v>43754.40347222222</v>
          </cell>
        </row>
        <row r="5565">
          <cell r="B5565" t="str">
            <v>774100-00G/005116</v>
          </cell>
          <cell r="C5565" t="str">
            <v>774100-00G</v>
          </cell>
          <cell r="D5565" t="str">
            <v>OK</v>
          </cell>
          <cell r="E5565">
            <v>43754.020138888889</v>
          </cell>
        </row>
        <row r="5566">
          <cell r="B5566" t="str">
            <v>776445-00E/005117</v>
          </cell>
          <cell r="C5566" t="str">
            <v>776445-00E</v>
          </cell>
          <cell r="D5566" t="str">
            <v>OK</v>
          </cell>
          <cell r="E5566">
            <v>43754.951388888891</v>
          </cell>
        </row>
        <row r="5567">
          <cell r="B5567" t="str">
            <v>776445-00E/005119</v>
          </cell>
          <cell r="C5567" t="str">
            <v>776445-00E</v>
          </cell>
          <cell r="D5567" t="str">
            <v>OK</v>
          </cell>
          <cell r="E5567">
            <v>43755.168749999997</v>
          </cell>
        </row>
        <row r="5568">
          <cell r="B5568" t="str">
            <v>776445-00E/005122</v>
          </cell>
          <cell r="C5568" t="str">
            <v>776445-00E</v>
          </cell>
          <cell r="D5568" t="str">
            <v>OK</v>
          </cell>
          <cell r="E5568">
            <v>43755.38958333333</v>
          </cell>
        </row>
        <row r="5569">
          <cell r="B5569" t="str">
            <v>774100-00G/005129</v>
          </cell>
          <cell r="C5569" t="str">
            <v>774100-00G</v>
          </cell>
          <cell r="D5569" t="str">
            <v>OK</v>
          </cell>
          <cell r="E5569">
            <v>43756.074999999997</v>
          </cell>
        </row>
        <row r="5570">
          <cell r="B5570" t="str">
            <v>774100-00G/005129</v>
          </cell>
          <cell r="C5570" t="str">
            <v>774100-00G</v>
          </cell>
          <cell r="D5570" t="str">
            <v>OK</v>
          </cell>
          <cell r="E5570">
            <v>43756.074999999997</v>
          </cell>
        </row>
        <row r="5571">
          <cell r="B5571" t="str">
            <v>774100-00G/005128</v>
          </cell>
          <cell r="C5571" t="str">
            <v>774100-00G</v>
          </cell>
          <cell r="D5571" t="str">
            <v>OK</v>
          </cell>
          <cell r="E5571">
            <v>43756.033333333333</v>
          </cell>
        </row>
        <row r="5572">
          <cell r="B5572" t="str">
            <v>774100-00G/005127</v>
          </cell>
          <cell r="C5572" t="str">
            <v>774100-00G</v>
          </cell>
          <cell r="D5572" t="str">
            <v>OK</v>
          </cell>
          <cell r="E5572">
            <v>43755.95416666667</v>
          </cell>
        </row>
        <row r="5573">
          <cell r="B5573" t="str">
            <v>774100-00G/005123</v>
          </cell>
          <cell r="C5573" t="str">
            <v>774100-00G</v>
          </cell>
          <cell r="D5573" t="str">
            <v>OK</v>
          </cell>
          <cell r="E5573">
            <v>43755.792361111111</v>
          </cell>
        </row>
        <row r="5574">
          <cell r="B5574" t="str">
            <v>774100-00G/005123</v>
          </cell>
          <cell r="C5574" t="str">
            <v>774100-00G</v>
          </cell>
          <cell r="D5574" t="str">
            <v>OK</v>
          </cell>
          <cell r="E5574">
            <v>43755.792361111111</v>
          </cell>
        </row>
        <row r="5575">
          <cell r="B5575" t="str">
            <v>774100-00G/005123</v>
          </cell>
          <cell r="C5575" t="str">
            <v>774100-00G</v>
          </cell>
          <cell r="D5575" t="str">
            <v>OK</v>
          </cell>
          <cell r="E5575">
            <v>43755.792361111111</v>
          </cell>
        </row>
        <row r="5576">
          <cell r="B5576" t="str">
            <v>774100-00G/005123</v>
          </cell>
          <cell r="C5576" t="str">
            <v>774100-00G</v>
          </cell>
          <cell r="D5576" t="str">
            <v>OK</v>
          </cell>
          <cell r="E5576">
            <v>43755.792361111111</v>
          </cell>
        </row>
        <row r="5577">
          <cell r="B5577" t="str">
            <v>774100-00G/005123</v>
          </cell>
          <cell r="C5577" t="str">
            <v>774100-00G</v>
          </cell>
          <cell r="D5577" t="str">
            <v>OK</v>
          </cell>
          <cell r="E5577">
            <v>43755.792361111111</v>
          </cell>
        </row>
        <row r="5578">
          <cell r="B5578" t="str">
            <v>776445-00E/005115</v>
          </cell>
          <cell r="C5578" t="str">
            <v>776445-00E</v>
          </cell>
          <cell r="D5578" t="str">
            <v>OK</v>
          </cell>
          <cell r="E5578">
            <v>43753.6875</v>
          </cell>
        </row>
        <row r="5579">
          <cell r="B5579" t="str">
            <v>774100-00G/005130</v>
          </cell>
          <cell r="C5579" t="str">
            <v>774100-00G</v>
          </cell>
          <cell r="D5579" t="str">
            <v>OK</v>
          </cell>
          <cell r="E5579">
            <v>43756.324999999997</v>
          </cell>
        </row>
        <row r="5580">
          <cell r="B5580" t="str">
            <v>774100-00G/005125</v>
          </cell>
          <cell r="C5580" t="str">
            <v>774100-00G</v>
          </cell>
          <cell r="D5580" t="str">
            <v>OK</v>
          </cell>
          <cell r="E5580">
            <v>43756.430555555555</v>
          </cell>
        </row>
        <row r="5581">
          <cell r="B5581" t="str">
            <v>776445-00E/005124</v>
          </cell>
          <cell r="C5581" t="str">
            <v>776445-00E</v>
          </cell>
          <cell r="D5581" t="str">
            <v>OK</v>
          </cell>
          <cell r="E5581">
            <v>43755.330555555556</v>
          </cell>
        </row>
        <row r="5582">
          <cell r="B5582" t="str">
            <v>774100-00G/005126</v>
          </cell>
          <cell r="C5582" t="str">
            <v>774100-00G</v>
          </cell>
          <cell r="D5582" t="str">
            <v>OK</v>
          </cell>
          <cell r="E5582">
            <v>43759.197916666664</v>
          </cell>
        </row>
        <row r="5583">
          <cell r="B5583" t="str">
            <v>774100-00G/005132</v>
          </cell>
          <cell r="C5583" t="str">
            <v>774100-00G</v>
          </cell>
          <cell r="D5583" t="str">
            <v>OK</v>
          </cell>
          <cell r="E5583">
            <v>43759.125</v>
          </cell>
        </row>
        <row r="5584">
          <cell r="B5584" t="str">
            <v>774100-00G/005133</v>
          </cell>
          <cell r="C5584" t="str">
            <v>774100-00G</v>
          </cell>
          <cell r="D5584" t="str">
            <v>OK</v>
          </cell>
          <cell r="E5584">
            <v>43759.024305555555</v>
          </cell>
        </row>
        <row r="5585">
          <cell r="B5585" t="str">
            <v>774100-00G/005131</v>
          </cell>
          <cell r="C5585" t="str">
            <v>774100-00G</v>
          </cell>
          <cell r="D5585" t="str">
            <v>OK</v>
          </cell>
          <cell r="E5585">
            <v>43756.544444444444</v>
          </cell>
        </row>
        <row r="5586">
          <cell r="B5586" t="str">
            <v>774100-00G/005136</v>
          </cell>
          <cell r="C5586" t="str">
            <v>774100-00G</v>
          </cell>
          <cell r="D5586" t="str">
            <v>OK</v>
          </cell>
          <cell r="E5586">
            <v>43759.720833333333</v>
          </cell>
        </row>
        <row r="5587">
          <cell r="B5587" t="str">
            <v>774100-00G/005136</v>
          </cell>
          <cell r="C5587" t="str">
            <v>774100-00G</v>
          </cell>
          <cell r="D5587" t="str">
            <v>OK</v>
          </cell>
          <cell r="E5587">
            <v>43759.720833333333</v>
          </cell>
        </row>
        <row r="5588">
          <cell r="B5588" t="str">
            <v>774100-00G/005136</v>
          </cell>
          <cell r="C5588" t="str">
            <v>774100-00G</v>
          </cell>
          <cell r="D5588" t="str">
            <v>OK</v>
          </cell>
          <cell r="E5588">
            <v>43759.720833333333</v>
          </cell>
        </row>
        <row r="5589">
          <cell r="B5589" t="str">
            <v>774100-00G/005136</v>
          </cell>
          <cell r="C5589" t="str">
            <v>774100-00G</v>
          </cell>
          <cell r="D5589" t="str">
            <v>OK</v>
          </cell>
          <cell r="E5589">
            <v>43759.720833333333</v>
          </cell>
        </row>
        <row r="5590">
          <cell r="B5590" t="str">
            <v>774100-00G/005136</v>
          </cell>
          <cell r="C5590" t="str">
            <v>774100-00G</v>
          </cell>
          <cell r="D5590" t="str">
            <v>OK</v>
          </cell>
          <cell r="E5590">
            <v>43759.720833333333</v>
          </cell>
        </row>
        <row r="5591">
          <cell r="B5591" t="str">
            <v>774100-00G/005136</v>
          </cell>
          <cell r="C5591" t="str">
            <v>774100-00G</v>
          </cell>
          <cell r="D5591" t="str">
            <v>OK</v>
          </cell>
          <cell r="E5591">
            <v>43759.720833333333</v>
          </cell>
        </row>
        <row r="5592">
          <cell r="B5592" t="str">
            <v>774100-00G/005136</v>
          </cell>
          <cell r="C5592" t="str">
            <v>774100-00G</v>
          </cell>
          <cell r="D5592" t="str">
            <v>OK</v>
          </cell>
          <cell r="E5592">
            <v>43759.720833333333</v>
          </cell>
        </row>
        <row r="5593">
          <cell r="B5593" t="str">
            <v>774100-00G/005136</v>
          </cell>
          <cell r="C5593" t="str">
            <v>774100-00G</v>
          </cell>
          <cell r="D5593" t="str">
            <v>OK</v>
          </cell>
          <cell r="E5593">
            <v>43759.720833333333</v>
          </cell>
        </row>
        <row r="5594">
          <cell r="B5594" t="str">
            <v>774100-00G/005136</v>
          </cell>
          <cell r="C5594" t="str">
            <v>774100-00G</v>
          </cell>
          <cell r="D5594" t="str">
            <v>OK</v>
          </cell>
          <cell r="E5594">
            <v>43759.720833333333</v>
          </cell>
        </row>
        <row r="5595">
          <cell r="B5595" t="str">
            <v>774100-00G/005136</v>
          </cell>
          <cell r="C5595" t="str">
            <v>774100-00G</v>
          </cell>
          <cell r="D5595" t="str">
            <v>OK</v>
          </cell>
          <cell r="E5595">
            <v>43759.720833333333</v>
          </cell>
        </row>
        <row r="5596">
          <cell r="B5596" t="str">
            <v>774100-00G/005136</v>
          </cell>
          <cell r="C5596" t="str">
            <v>774100-00G</v>
          </cell>
          <cell r="D5596" t="str">
            <v>OK</v>
          </cell>
          <cell r="E5596">
            <v>43759.720833333333</v>
          </cell>
        </row>
        <row r="5597">
          <cell r="B5597" t="str">
            <v>774100-00G/005134</v>
          </cell>
          <cell r="C5597" t="str">
            <v>774100-00G</v>
          </cell>
          <cell r="D5597" t="str">
            <v>OK</v>
          </cell>
          <cell r="E5597">
            <v>43759.638888888891</v>
          </cell>
        </row>
        <row r="5598">
          <cell r="B5598" t="str">
            <v>774100-00G/005135</v>
          </cell>
          <cell r="C5598" t="str">
            <v>774100-00G</v>
          </cell>
          <cell r="D5598" t="str">
            <v>OK</v>
          </cell>
          <cell r="E5598">
            <v>43760.114583333336</v>
          </cell>
        </row>
        <row r="5599">
          <cell r="B5599" t="str">
            <v>774100-00G/005138</v>
          </cell>
          <cell r="C5599" t="str">
            <v>774100-00G</v>
          </cell>
          <cell r="D5599" t="str">
            <v>OK</v>
          </cell>
          <cell r="E5599">
            <v>43760.518750000003</v>
          </cell>
        </row>
        <row r="5600">
          <cell r="B5600" t="str">
            <v>776445-00E/005143</v>
          </cell>
          <cell r="C5600" t="str">
            <v>776445-00E</v>
          </cell>
          <cell r="D5600" t="str">
            <v>OK</v>
          </cell>
          <cell r="E5600">
            <v>43761.009027777778</v>
          </cell>
        </row>
        <row r="5601">
          <cell r="B5601" t="str">
            <v>776445-00E/005142</v>
          </cell>
          <cell r="C5601" t="str">
            <v>776445-00E</v>
          </cell>
          <cell r="D5601" t="str">
            <v>OK</v>
          </cell>
          <cell r="E5601">
            <v>43760.95</v>
          </cell>
        </row>
        <row r="5602">
          <cell r="B5602" t="str">
            <v>776445-00E/005144</v>
          </cell>
          <cell r="C5602" t="str">
            <v>776445-00E</v>
          </cell>
          <cell r="D5602" t="str">
            <v>OK</v>
          </cell>
          <cell r="E5602">
            <v>43761.339583333334</v>
          </cell>
        </row>
        <row r="5603">
          <cell r="B5603" t="str">
            <v>776445-00E/005140</v>
          </cell>
          <cell r="C5603" t="str">
            <v>776445-00E</v>
          </cell>
          <cell r="D5603" t="str">
            <v>OK</v>
          </cell>
          <cell r="E5603">
            <v>43760.798611111109</v>
          </cell>
        </row>
        <row r="5604">
          <cell r="B5604" t="str">
            <v>776445-00E/005145</v>
          </cell>
          <cell r="C5604" t="str">
            <v>776445-00E</v>
          </cell>
          <cell r="D5604" t="str">
            <v>OK</v>
          </cell>
          <cell r="E5604">
            <v>43761.4375</v>
          </cell>
        </row>
        <row r="5605">
          <cell r="B5605" t="str">
            <v>776445-00E/005141</v>
          </cell>
          <cell r="C5605" t="str">
            <v>776445-00E</v>
          </cell>
          <cell r="D5605" t="str">
            <v>OK</v>
          </cell>
          <cell r="E5605">
            <v>43760.665972222225</v>
          </cell>
        </row>
        <row r="5606">
          <cell r="B5606" t="str">
            <v>776445-00E/005146</v>
          </cell>
          <cell r="C5606" t="str">
            <v>776445-00E</v>
          </cell>
          <cell r="D5606" t="str">
            <v>OK</v>
          </cell>
          <cell r="E5606">
            <v>43762.023611111108</v>
          </cell>
        </row>
        <row r="5607">
          <cell r="B5607" t="str">
            <v>774100-00G/005137</v>
          </cell>
          <cell r="C5607" t="str">
            <v>774100-00G</v>
          </cell>
          <cell r="D5607" t="str">
            <v>OK</v>
          </cell>
          <cell r="E5607">
            <v>43761.663194444445</v>
          </cell>
        </row>
        <row r="5608">
          <cell r="B5608" t="str">
            <v>776445-00E/005148</v>
          </cell>
          <cell r="C5608" t="str">
            <v>776445-00E</v>
          </cell>
          <cell r="D5608" t="str">
            <v>OK</v>
          </cell>
          <cell r="E5608">
            <v>43762.409722222219</v>
          </cell>
        </row>
        <row r="5609">
          <cell r="B5609" t="str">
            <v>776445-00E/004956</v>
          </cell>
          <cell r="C5609" t="str">
            <v>776445-00E</v>
          </cell>
          <cell r="D5609" t="str">
            <v>OK</v>
          </cell>
          <cell r="E5609">
            <v>43735.640972222223</v>
          </cell>
        </row>
        <row r="5610">
          <cell r="B5610" t="str">
            <v>776445-00E/005150</v>
          </cell>
          <cell r="C5610" t="str">
            <v>776445-00E</v>
          </cell>
          <cell r="D5610" t="str">
            <v>OK</v>
          </cell>
          <cell r="E5610">
            <v>43762.675694444442</v>
          </cell>
        </row>
        <row r="5611">
          <cell r="B5611" t="str">
            <v>776445-00E/005152</v>
          </cell>
          <cell r="C5611" t="str">
            <v>776445-00E</v>
          </cell>
          <cell r="D5611" t="str">
            <v>OK</v>
          </cell>
          <cell r="E5611">
            <v>43762.741666666669</v>
          </cell>
        </row>
        <row r="5612">
          <cell r="B5612" t="str">
            <v>776445-00E/005149</v>
          </cell>
          <cell r="C5612" t="str">
            <v>776445-00E</v>
          </cell>
          <cell r="D5612" t="str">
            <v>OK</v>
          </cell>
          <cell r="E5612">
            <v>43762.209722222222</v>
          </cell>
        </row>
        <row r="5613">
          <cell r="B5613" t="str">
            <v>776445-00E/005147</v>
          </cell>
          <cell r="C5613" t="str">
            <v>776445-00E</v>
          </cell>
          <cell r="D5613" t="str">
            <v>OK</v>
          </cell>
          <cell r="E5613">
            <v>43762.486805555556</v>
          </cell>
        </row>
        <row r="5614">
          <cell r="B5614" t="str">
            <v>776445-00E/005153</v>
          </cell>
          <cell r="C5614" t="str">
            <v>776445-00E</v>
          </cell>
          <cell r="D5614" t="str">
            <v>OK</v>
          </cell>
          <cell r="E5614">
            <v>43763.142361111109</v>
          </cell>
        </row>
        <row r="5615">
          <cell r="B5615" t="str">
            <v>776445-00E/005156</v>
          </cell>
          <cell r="C5615" t="str">
            <v>776445-00E</v>
          </cell>
          <cell r="D5615" t="str">
            <v>OK</v>
          </cell>
          <cell r="E5615">
            <v>43763.34375</v>
          </cell>
        </row>
        <row r="5616">
          <cell r="B5616" t="str">
            <v>776445-00E/005156</v>
          </cell>
          <cell r="C5616" t="str">
            <v>776445-00E</v>
          </cell>
          <cell r="D5616" t="str">
            <v>OK</v>
          </cell>
          <cell r="E5616">
            <v>43763.34375</v>
          </cell>
        </row>
        <row r="5617">
          <cell r="B5617" t="str">
            <v>776445-00E/005156</v>
          </cell>
          <cell r="C5617" t="str">
            <v>776445-00E</v>
          </cell>
          <cell r="D5617" t="str">
            <v>OK</v>
          </cell>
          <cell r="E5617">
            <v>43763.34375</v>
          </cell>
        </row>
        <row r="5618">
          <cell r="B5618" t="str">
            <v>776445-00E/005151</v>
          </cell>
          <cell r="C5618" t="str">
            <v>776445-00E</v>
          </cell>
          <cell r="D5618" t="str">
            <v>OK</v>
          </cell>
          <cell r="E5618">
            <v>43763.034722222219</v>
          </cell>
        </row>
        <row r="5619">
          <cell r="B5619" t="str">
            <v>776445-00E/005157</v>
          </cell>
          <cell r="C5619" t="str">
            <v>776445-00E</v>
          </cell>
          <cell r="D5619" t="str">
            <v>OK</v>
          </cell>
          <cell r="E5619">
            <v>43763.627083333333</v>
          </cell>
        </row>
        <row r="5620">
          <cell r="B5620" t="str">
            <v>776445-00E/005158</v>
          </cell>
          <cell r="C5620" t="str">
            <v>776445-00E</v>
          </cell>
          <cell r="D5620" t="str">
            <v>OK</v>
          </cell>
          <cell r="E5620">
            <v>43766.991666666669</v>
          </cell>
        </row>
        <row r="5621">
          <cell r="B5621" t="str">
            <v>776445-00E/005155</v>
          </cell>
          <cell r="C5621" t="str">
            <v>776445-00E</v>
          </cell>
          <cell r="D5621" t="str">
            <v>OK</v>
          </cell>
          <cell r="E5621">
            <v>43766.964583333334</v>
          </cell>
        </row>
        <row r="5622">
          <cell r="B5622" t="str">
            <v>776445-00E/005160</v>
          </cell>
          <cell r="C5622" t="str">
            <v>776445-00E</v>
          </cell>
          <cell r="D5622" t="str">
            <v>OK</v>
          </cell>
          <cell r="E5622">
            <v>43767.388194444444</v>
          </cell>
        </row>
        <row r="5623">
          <cell r="B5623" t="str">
            <v>776445-00E/005159</v>
          </cell>
          <cell r="C5623" t="str">
            <v>776445-00E</v>
          </cell>
          <cell r="D5623" t="str">
            <v>OK</v>
          </cell>
          <cell r="E5623">
            <v>43767.322222222225</v>
          </cell>
        </row>
        <row r="5624">
          <cell r="B5624" t="str">
            <v>776445-00E/005159</v>
          </cell>
          <cell r="C5624" t="str">
            <v>776445-00E</v>
          </cell>
          <cell r="D5624" t="str">
            <v>OK</v>
          </cell>
          <cell r="E5624">
            <v>43767.322222222225</v>
          </cell>
        </row>
        <row r="5625">
          <cell r="B5625" t="str">
            <v>776445-00E/005159</v>
          </cell>
          <cell r="C5625" t="str">
            <v>776445-00E</v>
          </cell>
          <cell r="D5625" t="str">
            <v>OK</v>
          </cell>
          <cell r="E5625">
            <v>43767.322222222225</v>
          </cell>
        </row>
        <row r="5626">
          <cell r="B5626" t="str">
            <v>776445-00E/005159</v>
          </cell>
          <cell r="C5626" t="str">
            <v>776445-00E</v>
          </cell>
          <cell r="D5626" t="str">
            <v>OK</v>
          </cell>
          <cell r="E5626">
            <v>43767.322222222225</v>
          </cell>
        </row>
        <row r="5627">
          <cell r="B5627" t="str">
            <v>776445-00E/005159</v>
          </cell>
          <cell r="C5627" t="str">
            <v>776445-00E</v>
          </cell>
          <cell r="D5627" t="str">
            <v>OK</v>
          </cell>
          <cell r="E5627">
            <v>43767.322222222225</v>
          </cell>
        </row>
        <row r="5628">
          <cell r="B5628" t="str">
            <v>776445-00E/005159</v>
          </cell>
          <cell r="C5628" t="str">
            <v>776445-00E</v>
          </cell>
          <cell r="D5628" t="str">
            <v>OK</v>
          </cell>
          <cell r="E5628">
            <v>43767.322222222225</v>
          </cell>
        </row>
        <row r="5629">
          <cell r="B5629" t="str">
            <v>776445-00E/005159</v>
          </cell>
          <cell r="C5629" t="str">
            <v>776445-00E</v>
          </cell>
          <cell r="D5629" t="str">
            <v>OK</v>
          </cell>
          <cell r="E5629">
            <v>43767.322222222225</v>
          </cell>
        </row>
        <row r="5630">
          <cell r="B5630" t="str">
            <v>776445-00E/005154</v>
          </cell>
          <cell r="C5630" t="str">
            <v>776445-00E</v>
          </cell>
          <cell r="D5630" t="str">
            <v>OK</v>
          </cell>
          <cell r="E5630">
            <v>43767.671527777777</v>
          </cell>
        </row>
        <row r="5631">
          <cell r="B5631" t="str">
            <v>776445-00E/005162</v>
          </cell>
          <cell r="C5631" t="str">
            <v>776445-00E</v>
          </cell>
          <cell r="D5631" t="str">
            <v>OK</v>
          </cell>
          <cell r="E5631">
            <v>43767.824999999997</v>
          </cell>
        </row>
        <row r="5632">
          <cell r="B5632" t="str">
            <v>776445-00E/005164</v>
          </cell>
          <cell r="C5632" t="str">
            <v>776445-00E</v>
          </cell>
          <cell r="D5632" t="str">
            <v>OK</v>
          </cell>
          <cell r="E5632">
            <v>43768.070138888892</v>
          </cell>
        </row>
        <row r="5633">
          <cell r="B5633" t="str">
            <v>776445-00E/005161</v>
          </cell>
          <cell r="C5633" t="str">
            <v>776445-00E</v>
          </cell>
          <cell r="D5633" t="str">
            <v>OK</v>
          </cell>
          <cell r="E5633">
            <v>43768.057638888888</v>
          </cell>
        </row>
        <row r="5634">
          <cell r="B5634" t="str">
            <v>776445-00E/005161</v>
          </cell>
          <cell r="C5634" t="str">
            <v>776445-00E</v>
          </cell>
          <cell r="D5634" t="str">
            <v>OK</v>
          </cell>
          <cell r="E5634">
            <v>43768.057638888888</v>
          </cell>
        </row>
        <row r="5635">
          <cell r="B5635" t="str">
            <v>776445-00E/005161</v>
          </cell>
          <cell r="C5635" t="str">
            <v>776445-00E</v>
          </cell>
          <cell r="D5635" t="str">
            <v>OK</v>
          </cell>
          <cell r="E5635">
            <v>43768.057638888888</v>
          </cell>
        </row>
        <row r="5636">
          <cell r="B5636" t="str">
            <v>776445-00E/005161</v>
          </cell>
          <cell r="C5636" t="str">
            <v>776445-00E</v>
          </cell>
          <cell r="D5636" t="str">
            <v>OK</v>
          </cell>
          <cell r="E5636">
            <v>43768.057638888888</v>
          </cell>
        </row>
        <row r="5637">
          <cell r="B5637" t="str">
            <v>776445-00E/005161</v>
          </cell>
          <cell r="C5637" t="str">
            <v>776445-00E</v>
          </cell>
          <cell r="D5637" t="str">
            <v>OK</v>
          </cell>
          <cell r="E5637">
            <v>43768.057638888888</v>
          </cell>
        </row>
        <row r="5638">
          <cell r="B5638" t="str">
            <v>776445-00E/005161</v>
          </cell>
          <cell r="C5638" t="str">
            <v>776445-00E</v>
          </cell>
          <cell r="D5638" t="str">
            <v>OK</v>
          </cell>
          <cell r="E5638">
            <v>43768.057638888888</v>
          </cell>
        </row>
        <row r="5639">
          <cell r="B5639" t="str">
            <v>776445-00E/005161</v>
          </cell>
          <cell r="C5639" t="str">
            <v>776445-00E</v>
          </cell>
          <cell r="D5639" t="str">
            <v>OK</v>
          </cell>
          <cell r="E5639">
            <v>43768.057638888888</v>
          </cell>
        </row>
        <row r="5640">
          <cell r="B5640" t="str">
            <v>776445-00E/005163</v>
          </cell>
          <cell r="C5640" t="str">
            <v>776445-00E</v>
          </cell>
          <cell r="D5640" t="str">
            <v>OK</v>
          </cell>
          <cell r="E5640">
            <v>43768.350694444445</v>
          </cell>
        </row>
        <row r="5641">
          <cell r="B5641" t="str">
            <v>776445-00E/005169</v>
          </cell>
          <cell r="C5641" t="str">
            <v>776445-00E</v>
          </cell>
          <cell r="D5641" t="str">
            <v>OK</v>
          </cell>
          <cell r="E5641">
            <v>43769.071527777778</v>
          </cell>
        </row>
        <row r="5642">
          <cell r="B5642" t="str">
            <v>776445-00E/005170</v>
          </cell>
          <cell r="C5642" t="str">
            <v>776445-00E</v>
          </cell>
          <cell r="D5642" t="str">
            <v>OK</v>
          </cell>
          <cell r="E5642">
            <v>43769.070138888892</v>
          </cell>
        </row>
        <row r="5643">
          <cell r="B5643" t="str">
            <v>776445-00E/005173</v>
          </cell>
          <cell r="C5643" t="str">
            <v>776445-00E</v>
          </cell>
          <cell r="D5643" t="str">
            <v>OK</v>
          </cell>
          <cell r="E5643">
            <v>43769.300694444442</v>
          </cell>
        </row>
        <row r="5644">
          <cell r="B5644" t="str">
            <v>776445-00E/005168</v>
          </cell>
          <cell r="C5644" t="str">
            <v>776445-00E</v>
          </cell>
          <cell r="D5644" t="str">
            <v>OK</v>
          </cell>
          <cell r="E5644">
            <v>43770.344444444447</v>
          </cell>
        </row>
        <row r="5645">
          <cell r="B5645" t="str">
            <v>776445-00E/005172</v>
          </cell>
          <cell r="C5645" t="str">
            <v>776445-00E</v>
          </cell>
          <cell r="D5645" t="str">
            <v>OK</v>
          </cell>
          <cell r="E5645">
            <v>43770.290972222225</v>
          </cell>
        </row>
        <row r="5646">
          <cell r="B5646" t="str">
            <v>776445-00E/005171</v>
          </cell>
          <cell r="C5646" t="str">
            <v>776445-00E</v>
          </cell>
          <cell r="D5646" t="str">
            <v>OK</v>
          </cell>
          <cell r="E5646">
            <v>43770.286805555559</v>
          </cell>
        </row>
        <row r="5647">
          <cell r="B5647" t="str">
            <v>776445-00E/005176</v>
          </cell>
          <cell r="C5647" t="str">
            <v>776445-00E</v>
          </cell>
          <cell r="D5647" t="str">
            <v>OK</v>
          </cell>
          <cell r="E5647">
            <v>43773.29791666667</v>
          </cell>
        </row>
        <row r="5648">
          <cell r="B5648" t="str">
            <v>776445-00E/005167</v>
          </cell>
          <cell r="C5648" t="str">
            <v>776445-00E</v>
          </cell>
          <cell r="D5648" t="str">
            <v>OK</v>
          </cell>
          <cell r="E5648">
            <v>43772.974305555559</v>
          </cell>
        </row>
        <row r="5649">
          <cell r="B5649" t="str">
            <v>776445-00E/005167</v>
          </cell>
          <cell r="C5649" t="str">
            <v>776445-00E</v>
          </cell>
          <cell r="D5649" t="str">
            <v>OK</v>
          </cell>
          <cell r="E5649">
            <v>43772.974305555559</v>
          </cell>
        </row>
        <row r="5650">
          <cell r="B5650" t="str">
            <v>776445-00E/005167</v>
          </cell>
          <cell r="C5650" t="str">
            <v>776445-00E</v>
          </cell>
          <cell r="D5650" t="str">
            <v>OK</v>
          </cell>
          <cell r="E5650">
            <v>43772.974305555559</v>
          </cell>
        </row>
        <row r="5651">
          <cell r="B5651" t="str">
            <v>776445-00E/005167</v>
          </cell>
          <cell r="C5651" t="str">
            <v>776445-00E</v>
          </cell>
          <cell r="D5651" t="str">
            <v>OK</v>
          </cell>
          <cell r="E5651">
            <v>43772.974305555559</v>
          </cell>
        </row>
        <row r="5652">
          <cell r="B5652" t="str">
            <v>776445-00E/005167</v>
          </cell>
          <cell r="C5652" t="str">
            <v>776445-00E</v>
          </cell>
          <cell r="D5652" t="str">
            <v>OK</v>
          </cell>
          <cell r="E5652">
            <v>43772.974305555559</v>
          </cell>
        </row>
        <row r="5653">
          <cell r="B5653" t="str">
            <v>776445-00E/005167</v>
          </cell>
          <cell r="C5653" t="str">
            <v>776445-00E</v>
          </cell>
          <cell r="D5653" t="str">
            <v>OK</v>
          </cell>
          <cell r="E5653">
            <v>43772.974305555559</v>
          </cell>
        </row>
        <row r="5654">
          <cell r="B5654" t="str">
            <v>776445-00E/005167</v>
          </cell>
          <cell r="C5654" t="str">
            <v>776445-00E</v>
          </cell>
          <cell r="D5654" t="str">
            <v>OK</v>
          </cell>
          <cell r="E5654">
            <v>43772.974305555559</v>
          </cell>
        </row>
        <row r="5655">
          <cell r="B5655" t="str">
            <v>776445-00E/005167</v>
          </cell>
          <cell r="C5655" t="str">
            <v>776445-00E</v>
          </cell>
          <cell r="D5655" t="str">
            <v>OK</v>
          </cell>
          <cell r="E5655">
            <v>43772.974305555559</v>
          </cell>
        </row>
        <row r="5656">
          <cell r="B5656" t="str">
            <v>776445-00E/005167</v>
          </cell>
          <cell r="C5656" t="str">
            <v>776445-00E</v>
          </cell>
          <cell r="D5656" t="str">
            <v>OK</v>
          </cell>
          <cell r="E5656">
            <v>43772.974305555559</v>
          </cell>
        </row>
        <row r="5657">
          <cell r="B5657" t="str">
            <v>776445-00E/005167</v>
          </cell>
          <cell r="C5657" t="str">
            <v>776445-00E</v>
          </cell>
          <cell r="D5657" t="str">
            <v>OK</v>
          </cell>
          <cell r="E5657">
            <v>43772.974305555559</v>
          </cell>
        </row>
        <row r="5658">
          <cell r="B5658" t="str">
            <v>776445-00E/005167</v>
          </cell>
          <cell r="C5658" t="str">
            <v>776445-00E</v>
          </cell>
          <cell r="D5658" t="str">
            <v>OK</v>
          </cell>
          <cell r="E5658">
            <v>43772.974305555559</v>
          </cell>
        </row>
        <row r="5659">
          <cell r="B5659" t="str">
            <v>776445-00E/005167</v>
          </cell>
          <cell r="C5659" t="str">
            <v>776445-00E</v>
          </cell>
          <cell r="D5659" t="str">
            <v>OK</v>
          </cell>
          <cell r="E5659">
            <v>43772.974305555559</v>
          </cell>
        </row>
        <row r="5660">
          <cell r="B5660" t="str">
            <v>776445-00E/005167</v>
          </cell>
          <cell r="C5660" t="str">
            <v>776445-00E</v>
          </cell>
          <cell r="D5660" t="str">
            <v>OK</v>
          </cell>
          <cell r="E5660">
            <v>43772.974305555559</v>
          </cell>
        </row>
        <row r="5661">
          <cell r="B5661" t="str">
            <v>776445-00E/005167</v>
          </cell>
          <cell r="C5661" t="str">
            <v>776445-00E</v>
          </cell>
          <cell r="D5661" t="str">
            <v>OK</v>
          </cell>
          <cell r="E5661">
            <v>43772.974305555559</v>
          </cell>
        </row>
        <row r="5662">
          <cell r="B5662" t="str">
            <v>776445-00E/005167</v>
          </cell>
          <cell r="C5662" t="str">
            <v>776445-00E</v>
          </cell>
          <cell r="D5662" t="str">
            <v>OK</v>
          </cell>
          <cell r="E5662">
            <v>43772.974305555559</v>
          </cell>
        </row>
        <row r="5663">
          <cell r="B5663" t="str">
            <v>776445-00E/005167</v>
          </cell>
          <cell r="C5663" t="str">
            <v>776445-00E</v>
          </cell>
          <cell r="D5663" t="str">
            <v>OK</v>
          </cell>
          <cell r="E5663">
            <v>43772.974305555559</v>
          </cell>
        </row>
        <row r="5664">
          <cell r="B5664" t="str">
            <v>776445-00E/005167</v>
          </cell>
          <cell r="C5664" t="str">
            <v>776445-00E</v>
          </cell>
          <cell r="D5664" t="str">
            <v>OK</v>
          </cell>
          <cell r="E5664">
            <v>43772.974305555559</v>
          </cell>
        </row>
        <row r="5665">
          <cell r="B5665" t="str">
            <v>776445-00E/005167</v>
          </cell>
          <cell r="C5665" t="str">
            <v>776445-00E</v>
          </cell>
          <cell r="D5665" t="str">
            <v>OK</v>
          </cell>
          <cell r="E5665">
            <v>43772.974305555559</v>
          </cell>
        </row>
        <row r="5666">
          <cell r="B5666" t="str">
            <v>776445-00E/005167</v>
          </cell>
          <cell r="C5666" t="str">
            <v>776445-00E</v>
          </cell>
          <cell r="D5666" t="str">
            <v>OK</v>
          </cell>
          <cell r="E5666">
            <v>43772.974305555559</v>
          </cell>
        </row>
        <row r="5667">
          <cell r="B5667" t="str">
            <v>776445-00E/005166</v>
          </cell>
          <cell r="C5667" t="str">
            <v>776445-00E</v>
          </cell>
          <cell r="D5667" t="str">
            <v>OK</v>
          </cell>
          <cell r="E5667">
            <v>43770.384027777778</v>
          </cell>
        </row>
        <row r="5668">
          <cell r="B5668" t="str">
            <v>776445-00E/005174</v>
          </cell>
          <cell r="C5668" t="str">
            <v>776445-00E</v>
          </cell>
          <cell r="D5668" t="str">
            <v>OK</v>
          </cell>
          <cell r="E5668">
            <v>43773.084027777775</v>
          </cell>
        </row>
        <row r="5669">
          <cell r="B5669" t="str">
            <v>776445-00E/005165</v>
          </cell>
          <cell r="C5669" t="str">
            <v>776445-00E</v>
          </cell>
          <cell r="D5669" t="str">
            <v>OK</v>
          </cell>
          <cell r="E5669">
            <v>43773.038888888892</v>
          </cell>
        </row>
        <row r="5670">
          <cell r="B5670" t="str">
            <v>776445-00E/005175</v>
          </cell>
          <cell r="C5670" t="str">
            <v>776445-00E</v>
          </cell>
          <cell r="D5670" t="str">
            <v>OK</v>
          </cell>
          <cell r="E5670">
            <v>43773.353472222225</v>
          </cell>
        </row>
        <row r="5671">
          <cell r="B5671" t="str">
            <v>776445-00E/005184</v>
          </cell>
          <cell r="C5671" t="str">
            <v>776445-00E</v>
          </cell>
          <cell r="D5671" t="str">
            <v>OK</v>
          </cell>
          <cell r="E5671">
            <v>43774.538194444445</v>
          </cell>
        </row>
        <row r="5672">
          <cell r="B5672" t="str">
            <v>776445-00E/005182</v>
          </cell>
          <cell r="C5672" t="str">
            <v>776445-00E</v>
          </cell>
          <cell r="D5672" t="str">
            <v>OK</v>
          </cell>
          <cell r="E5672">
            <v>43774.057638888888</v>
          </cell>
        </row>
        <row r="5673">
          <cell r="B5673" t="str">
            <v>776445-00E/005177</v>
          </cell>
          <cell r="C5673" t="str">
            <v>776445-00E</v>
          </cell>
          <cell r="D5673" t="str">
            <v>OK</v>
          </cell>
          <cell r="E5673">
            <v>43773.455555555556</v>
          </cell>
        </row>
        <row r="5674">
          <cell r="B5674" t="str">
            <v>776445-00E/005181</v>
          </cell>
          <cell r="C5674" t="str">
            <v>776445-00E</v>
          </cell>
          <cell r="D5674" t="str">
            <v>OK</v>
          </cell>
          <cell r="E5674">
            <v>43774.140972222223</v>
          </cell>
        </row>
        <row r="5675">
          <cell r="B5675" t="str">
            <v>776445-00E/005185</v>
          </cell>
          <cell r="C5675" t="str">
            <v>776445-00E</v>
          </cell>
          <cell r="D5675" t="str">
            <v>OK</v>
          </cell>
          <cell r="E5675">
            <v>43774.728472222225</v>
          </cell>
        </row>
        <row r="5676">
          <cell r="B5676" t="str">
            <v>776445-00E/005183</v>
          </cell>
          <cell r="C5676" t="str">
            <v>776445-00E</v>
          </cell>
          <cell r="D5676" t="str">
            <v>OK</v>
          </cell>
          <cell r="E5676">
            <v>43774.782638888886</v>
          </cell>
        </row>
        <row r="5677">
          <cell r="B5677" t="str">
            <v>776445-00E/005180</v>
          </cell>
          <cell r="C5677" t="str">
            <v>776445-00E</v>
          </cell>
          <cell r="D5677" t="str">
            <v>OK</v>
          </cell>
          <cell r="E5677">
            <v>43773.820138888892</v>
          </cell>
        </row>
        <row r="5678">
          <cell r="B5678" t="str">
            <v>776445-00E/005179</v>
          </cell>
          <cell r="C5678" t="str">
            <v>776445-00E</v>
          </cell>
          <cell r="D5678" t="str">
            <v>OK</v>
          </cell>
          <cell r="E5678">
            <v>43774.722916666666</v>
          </cell>
        </row>
        <row r="5679">
          <cell r="B5679" t="str">
            <v>776445-00E/005178</v>
          </cell>
          <cell r="C5679" t="str">
            <v>776445-00E</v>
          </cell>
          <cell r="D5679" t="str">
            <v>OK</v>
          </cell>
          <cell r="E5679">
            <v>43773.795138888891</v>
          </cell>
        </row>
        <row r="5680">
          <cell r="B5680" t="str">
            <v>776445-00E/005188</v>
          </cell>
          <cell r="C5680" t="str">
            <v>776445-00E</v>
          </cell>
          <cell r="D5680" t="str">
            <v>OK</v>
          </cell>
          <cell r="E5680">
            <v>43775.199305555558</v>
          </cell>
        </row>
        <row r="5681">
          <cell r="B5681" t="str">
            <v>776445-00E/005186</v>
          </cell>
          <cell r="C5681" t="str">
            <v>776445-00E</v>
          </cell>
          <cell r="D5681" t="str">
            <v>OK</v>
          </cell>
          <cell r="E5681">
            <v>43775.393750000003</v>
          </cell>
        </row>
        <row r="5682">
          <cell r="B5682" t="str">
            <v>776445-00E/005187</v>
          </cell>
          <cell r="C5682" t="str">
            <v>776445-00E</v>
          </cell>
          <cell r="D5682" t="str">
            <v>OK</v>
          </cell>
          <cell r="E5682">
            <v>43775.489583333336</v>
          </cell>
        </row>
        <row r="5683">
          <cell r="B5683" t="str">
            <v>776445-00E/005187</v>
          </cell>
          <cell r="C5683" t="str">
            <v>776445-00E</v>
          </cell>
          <cell r="D5683" t="str">
            <v>OK</v>
          </cell>
          <cell r="E5683">
            <v>43775.489583333336</v>
          </cell>
        </row>
        <row r="5684">
          <cell r="B5684" t="str">
            <v>776445-00E/005192</v>
          </cell>
          <cell r="C5684" t="str">
            <v>776445-00E</v>
          </cell>
          <cell r="D5684" t="str">
            <v>OK</v>
          </cell>
          <cell r="E5684">
            <v>43775.724305555559</v>
          </cell>
        </row>
        <row r="5685">
          <cell r="B5685" t="str">
            <v>776445-00E/005191</v>
          </cell>
          <cell r="C5685" t="str">
            <v>776445-00E</v>
          </cell>
          <cell r="D5685" t="str">
            <v>OK</v>
          </cell>
          <cell r="E5685">
            <v>43775.73541666667</v>
          </cell>
        </row>
        <row r="5686">
          <cell r="B5686" t="str">
            <v>776445-00E/005194</v>
          </cell>
          <cell r="C5686" t="str">
            <v>776445-00E</v>
          </cell>
          <cell r="D5686" t="str">
            <v>OK</v>
          </cell>
          <cell r="E5686">
            <v>43776.048611111109</v>
          </cell>
        </row>
        <row r="5687">
          <cell r="B5687" t="str">
            <v>776445-00E/005193</v>
          </cell>
          <cell r="C5687" t="str">
            <v>776445-00E</v>
          </cell>
          <cell r="D5687" t="str">
            <v>OK</v>
          </cell>
          <cell r="E5687">
            <v>43776.298611111109</v>
          </cell>
        </row>
        <row r="5688">
          <cell r="B5688" t="str">
            <v>776445-00E/005195</v>
          </cell>
          <cell r="C5688" t="str">
            <v>776445-00E</v>
          </cell>
          <cell r="D5688" t="str">
            <v>OK</v>
          </cell>
          <cell r="E5688">
            <v>43776.390972222223</v>
          </cell>
        </row>
        <row r="5689">
          <cell r="B5689" t="str">
            <v>776445-00E/005198</v>
          </cell>
          <cell r="C5689" t="str">
            <v>776445-00E</v>
          </cell>
          <cell r="D5689" t="str">
            <v>OK</v>
          </cell>
          <cell r="E5689">
            <v>43776.701388888891</v>
          </cell>
        </row>
        <row r="5690">
          <cell r="B5690" t="str">
            <v>776445-00E/005196</v>
          </cell>
          <cell r="C5690" t="str">
            <v>776445-00E</v>
          </cell>
          <cell r="D5690" t="str">
            <v>OK</v>
          </cell>
          <cell r="E5690">
            <v>43777.068749999999</v>
          </cell>
        </row>
        <row r="5691">
          <cell r="B5691" t="str">
            <v>776445-00E/005197</v>
          </cell>
          <cell r="C5691" t="str">
            <v>776445-00E</v>
          </cell>
          <cell r="D5691" t="str">
            <v>OK</v>
          </cell>
          <cell r="E5691">
            <v>43776.788888888892</v>
          </cell>
        </row>
        <row r="5692">
          <cell r="B5692" t="str">
            <v>776445-00E/005197</v>
          </cell>
          <cell r="C5692" t="str">
            <v>776445-00E</v>
          </cell>
          <cell r="D5692" t="str">
            <v>OK</v>
          </cell>
          <cell r="E5692">
            <v>43776.788888888892</v>
          </cell>
        </row>
        <row r="5693">
          <cell r="B5693" t="str">
            <v>776445-00E/005197</v>
          </cell>
          <cell r="C5693" t="str">
            <v>776445-00E</v>
          </cell>
          <cell r="D5693" t="str">
            <v>OK</v>
          </cell>
          <cell r="E5693">
            <v>43776.788888888892</v>
          </cell>
        </row>
        <row r="5694">
          <cell r="B5694" t="str">
            <v>776445-00E/005197</v>
          </cell>
          <cell r="C5694" t="str">
            <v>776445-00E</v>
          </cell>
          <cell r="D5694" t="str">
            <v>OK</v>
          </cell>
          <cell r="E5694">
            <v>43776.788888888892</v>
          </cell>
        </row>
        <row r="5695">
          <cell r="B5695" t="str">
            <v>776445-00E/005197</v>
          </cell>
          <cell r="C5695" t="str">
            <v>776445-00E</v>
          </cell>
          <cell r="D5695" t="str">
            <v>OK</v>
          </cell>
          <cell r="E5695">
            <v>43776.788888888892</v>
          </cell>
        </row>
        <row r="5696">
          <cell r="B5696" t="str">
            <v>776445-00E/005199</v>
          </cell>
          <cell r="C5696" t="str">
            <v>776445-00E</v>
          </cell>
          <cell r="D5696" t="str">
            <v>OK</v>
          </cell>
          <cell r="E5696">
            <v>43776.868055555555</v>
          </cell>
        </row>
        <row r="5697">
          <cell r="B5697" t="str">
            <v>776445-00E/005190</v>
          </cell>
          <cell r="C5697" t="str">
            <v>776445-00E</v>
          </cell>
          <cell r="D5697" t="str">
            <v>OK</v>
          </cell>
          <cell r="E5697">
            <v>43776.4375</v>
          </cell>
        </row>
        <row r="5698">
          <cell r="B5698" t="str">
            <v>776445-00E/005202</v>
          </cell>
          <cell r="C5698" t="str">
            <v>776445-00E</v>
          </cell>
          <cell r="D5698" t="str">
            <v>OK</v>
          </cell>
          <cell r="E5698">
            <v>43777.29583333333</v>
          </cell>
        </row>
        <row r="5699">
          <cell r="B5699" t="str">
            <v>776445-00E/005201</v>
          </cell>
          <cell r="C5699" t="str">
            <v>776445-00E</v>
          </cell>
          <cell r="D5699" t="str">
            <v>OK</v>
          </cell>
          <cell r="E5699">
            <v>43777.386805555558</v>
          </cell>
        </row>
        <row r="5700">
          <cell r="B5700" t="str">
            <v>776445-00E/005200</v>
          </cell>
          <cell r="C5700" t="str">
            <v>776445-00E</v>
          </cell>
          <cell r="D5700" t="str">
            <v>OK</v>
          </cell>
          <cell r="E5700">
            <v>43777.495138888888</v>
          </cell>
        </row>
        <row r="5701">
          <cell r="B5701" t="str">
            <v>776445-00E/005206</v>
          </cell>
          <cell r="C5701" t="str">
            <v>776445-00E</v>
          </cell>
          <cell r="D5701" t="str">
            <v>OK</v>
          </cell>
          <cell r="E5701">
            <v>43779.979166666664</v>
          </cell>
        </row>
        <row r="5702">
          <cell r="B5702" t="str">
            <v>776445-00E/005206</v>
          </cell>
          <cell r="C5702" t="str">
            <v>776445-00E</v>
          </cell>
          <cell r="D5702" t="str">
            <v>OK</v>
          </cell>
          <cell r="E5702">
            <v>43779.979166666664</v>
          </cell>
        </row>
        <row r="5703">
          <cell r="B5703" t="str">
            <v>776445-00E/005206</v>
          </cell>
          <cell r="C5703" t="str">
            <v>776445-00E</v>
          </cell>
          <cell r="D5703" t="str">
            <v>OK</v>
          </cell>
          <cell r="E5703">
            <v>43779.979166666664</v>
          </cell>
        </row>
        <row r="5704">
          <cell r="B5704" t="str">
            <v>776445-00E/005204</v>
          </cell>
          <cell r="C5704" t="str">
            <v>776445-00E</v>
          </cell>
          <cell r="D5704" t="str">
            <v>OK</v>
          </cell>
          <cell r="E5704">
            <v>43780.054166666669</v>
          </cell>
        </row>
        <row r="5705">
          <cell r="B5705" t="str">
            <v>776445-00E/005205</v>
          </cell>
          <cell r="C5705" t="str">
            <v>776445-00E</v>
          </cell>
          <cell r="D5705" t="str">
            <v>OK</v>
          </cell>
          <cell r="E5705">
            <v>43777.792361111111</v>
          </cell>
        </row>
        <row r="5706">
          <cell r="B5706" t="str">
            <v>776445-00E/005212</v>
          </cell>
          <cell r="C5706" t="str">
            <v>776445-00E</v>
          </cell>
          <cell r="D5706" t="str">
            <v>OK</v>
          </cell>
          <cell r="E5706">
            <v>43780.52847222222</v>
          </cell>
        </row>
        <row r="5707">
          <cell r="B5707" t="str">
            <v>776445-00E/005208</v>
          </cell>
          <cell r="C5707" t="str">
            <v>776445-00E</v>
          </cell>
          <cell r="D5707" t="str">
            <v>OK</v>
          </cell>
          <cell r="E5707">
            <v>43780.439583333333</v>
          </cell>
        </row>
        <row r="5708">
          <cell r="B5708" t="str">
            <v>776445-00E/005210</v>
          </cell>
          <cell r="C5708" t="str">
            <v>776445-00E</v>
          </cell>
          <cell r="D5708" t="str">
            <v>OK</v>
          </cell>
          <cell r="E5708">
            <v>43780.717361111114</v>
          </cell>
        </row>
        <row r="5709">
          <cell r="B5709" t="str">
            <v>776445-00E/005211</v>
          </cell>
          <cell r="C5709" t="str">
            <v>776445-00E</v>
          </cell>
          <cell r="D5709" t="str">
            <v>OK</v>
          </cell>
          <cell r="E5709">
            <v>43781.078472222223</v>
          </cell>
        </row>
        <row r="5710">
          <cell r="B5710" t="str">
            <v>776445-00E/005209</v>
          </cell>
          <cell r="C5710" t="str">
            <v>776445-00E</v>
          </cell>
          <cell r="D5710" t="str">
            <v>OK</v>
          </cell>
          <cell r="E5710">
            <v>43780.970138888886</v>
          </cell>
        </row>
        <row r="5711">
          <cell r="B5711" t="str">
            <v>776445-00E/005216</v>
          </cell>
          <cell r="C5711" t="str">
            <v>776445-00E</v>
          </cell>
          <cell r="D5711" t="str">
            <v>OK</v>
          </cell>
          <cell r="E5711">
            <v>43781.286805555559</v>
          </cell>
        </row>
        <row r="5712">
          <cell r="B5712" t="str">
            <v>776445-00E/005218</v>
          </cell>
          <cell r="C5712" t="str">
            <v>776445-00E</v>
          </cell>
          <cell r="D5712" t="str">
            <v>OK</v>
          </cell>
          <cell r="E5712">
            <v>43781.449305555558</v>
          </cell>
        </row>
        <row r="5713">
          <cell r="B5713" t="str">
            <v>776445-00E/005217</v>
          </cell>
          <cell r="C5713" t="str">
            <v>776445-00E</v>
          </cell>
          <cell r="D5713" t="str">
            <v>OK</v>
          </cell>
          <cell r="E5713">
            <v>43781.377083333333</v>
          </cell>
        </row>
        <row r="5714">
          <cell r="B5714" t="str">
            <v>776445-00E/005217</v>
          </cell>
          <cell r="C5714" t="str">
            <v>776445-00E</v>
          </cell>
          <cell r="D5714" t="str">
            <v>OK</v>
          </cell>
          <cell r="E5714">
            <v>43781.377083333333</v>
          </cell>
        </row>
        <row r="5715">
          <cell r="B5715" t="str">
            <v>776445-00E/005215</v>
          </cell>
          <cell r="C5715" t="str">
            <v>776445-00E</v>
          </cell>
          <cell r="D5715" t="str">
            <v>OK</v>
          </cell>
          <cell r="E5715">
            <v>43781.442361111112</v>
          </cell>
        </row>
        <row r="5716">
          <cell r="B5716" t="str">
            <v>776445-00E/005215</v>
          </cell>
          <cell r="C5716" t="str">
            <v>776445-00E</v>
          </cell>
          <cell r="D5716" t="str">
            <v>OK</v>
          </cell>
          <cell r="E5716">
            <v>43781.442361111112</v>
          </cell>
        </row>
        <row r="5717">
          <cell r="B5717" t="str">
            <v>776445-00E/005215</v>
          </cell>
          <cell r="C5717" t="str">
            <v>776445-00E</v>
          </cell>
          <cell r="D5717" t="str">
            <v>OK</v>
          </cell>
          <cell r="E5717">
            <v>43781.442361111112</v>
          </cell>
        </row>
        <row r="5718">
          <cell r="B5718" t="str">
            <v>776445-00E/005213</v>
          </cell>
          <cell r="C5718" t="str">
            <v>776445-00E</v>
          </cell>
          <cell r="D5718" t="str">
            <v>OK</v>
          </cell>
          <cell r="E5718">
            <v>43781.026388888888</v>
          </cell>
        </row>
        <row r="5719">
          <cell r="B5719" t="str">
            <v>776445-00E/005219</v>
          </cell>
          <cell r="C5719" t="str">
            <v>776445-00E</v>
          </cell>
          <cell r="D5719" t="str">
            <v>OK</v>
          </cell>
          <cell r="E5719">
            <v>43781.520138888889</v>
          </cell>
        </row>
        <row r="5720">
          <cell r="B5720" t="str">
            <v>776445-00E/005219</v>
          </cell>
          <cell r="C5720" t="str">
            <v>776445-00E</v>
          </cell>
          <cell r="D5720" t="str">
            <v>OK</v>
          </cell>
          <cell r="E5720">
            <v>43781.520138888889</v>
          </cell>
        </row>
        <row r="5721">
          <cell r="B5721" t="str">
            <v>776445-00E/005219</v>
          </cell>
          <cell r="C5721" t="str">
            <v>776445-00E</v>
          </cell>
          <cell r="D5721" t="str">
            <v>OK</v>
          </cell>
          <cell r="E5721">
            <v>43781.520138888889</v>
          </cell>
        </row>
        <row r="5722">
          <cell r="B5722" t="str">
            <v>776445-00E/005219</v>
          </cell>
          <cell r="C5722" t="str">
            <v>776445-00E</v>
          </cell>
          <cell r="D5722" t="str">
            <v>OK</v>
          </cell>
          <cell r="E5722">
            <v>43781.520138888889</v>
          </cell>
        </row>
        <row r="5723">
          <cell r="B5723" t="str">
            <v>776445-00E/005219</v>
          </cell>
          <cell r="C5723" t="str">
            <v>776445-00E</v>
          </cell>
          <cell r="D5723" t="str">
            <v>OK</v>
          </cell>
          <cell r="E5723">
            <v>43781.520138888889</v>
          </cell>
        </row>
        <row r="5724">
          <cell r="B5724" t="str">
            <v>776445-00E/005219</v>
          </cell>
          <cell r="C5724" t="str">
            <v>776445-00E</v>
          </cell>
          <cell r="D5724" t="str">
            <v>OK</v>
          </cell>
          <cell r="E5724">
            <v>43781.520138888889</v>
          </cell>
        </row>
        <row r="5725">
          <cell r="B5725" t="str">
            <v>776445-00E/005203</v>
          </cell>
          <cell r="C5725" t="str">
            <v>776445-00E</v>
          </cell>
          <cell r="D5725" t="str">
            <v>OK</v>
          </cell>
          <cell r="E5725">
            <v>43780.130555555559</v>
          </cell>
        </row>
        <row r="5726">
          <cell r="B5726" t="str">
            <v>776445-00E/005220</v>
          </cell>
          <cell r="C5726" t="str">
            <v>776445-00E</v>
          </cell>
          <cell r="D5726" t="str">
            <v>OK</v>
          </cell>
          <cell r="E5726">
            <v>43781.631249999999</v>
          </cell>
        </row>
        <row r="5727">
          <cell r="B5727" t="str">
            <v>776445-00E/005220</v>
          </cell>
          <cell r="C5727" t="str">
            <v>776445-00E</v>
          </cell>
          <cell r="D5727" t="str">
            <v>OK</v>
          </cell>
          <cell r="E5727">
            <v>43781.631249999999</v>
          </cell>
        </row>
        <row r="5728">
          <cell r="B5728" t="str">
            <v>776445-00E/005220</v>
          </cell>
          <cell r="C5728" t="str">
            <v>776445-00E</v>
          </cell>
          <cell r="D5728" t="str">
            <v>OK</v>
          </cell>
          <cell r="E5728">
            <v>43781.631249999999</v>
          </cell>
        </row>
        <row r="5729">
          <cell r="B5729" t="str">
            <v>776445-00E/005220</v>
          </cell>
          <cell r="C5729" t="str">
            <v>776445-00E</v>
          </cell>
          <cell r="D5729" t="str">
            <v>OK</v>
          </cell>
          <cell r="E5729">
            <v>43781.631249999999</v>
          </cell>
        </row>
        <row r="5730">
          <cell r="B5730" t="str">
            <v>776445-00E/005226</v>
          </cell>
          <cell r="C5730" t="str">
            <v>776445-00E</v>
          </cell>
          <cell r="D5730" t="str">
            <v>OK</v>
          </cell>
          <cell r="E5730">
            <v>43782.129861111112</v>
          </cell>
        </row>
        <row r="5731">
          <cell r="B5731" t="str">
            <v>776445-00E/005223</v>
          </cell>
          <cell r="C5731" t="str">
            <v>776445-00E</v>
          </cell>
          <cell r="D5731" t="str">
            <v>OK</v>
          </cell>
          <cell r="E5731">
            <v>43781.968055555553</v>
          </cell>
        </row>
        <row r="5732">
          <cell r="B5732" t="str">
            <v>776445-00E/005221</v>
          </cell>
          <cell r="C5732" t="str">
            <v>776445-00E</v>
          </cell>
          <cell r="D5732" t="str">
            <v>OK</v>
          </cell>
          <cell r="E5732">
            <v>43781.699305555558</v>
          </cell>
        </row>
        <row r="5733">
          <cell r="B5733" t="str">
            <v>776445-00E/005221</v>
          </cell>
          <cell r="C5733" t="str">
            <v>776445-00E</v>
          </cell>
          <cell r="D5733" t="str">
            <v>OK</v>
          </cell>
          <cell r="E5733">
            <v>43781.699305555558</v>
          </cell>
        </row>
        <row r="5734">
          <cell r="B5734" t="str">
            <v>776445-00E/005222</v>
          </cell>
          <cell r="C5734" t="str">
            <v>776445-00E</v>
          </cell>
          <cell r="D5734" t="str">
            <v>OK</v>
          </cell>
          <cell r="E5734">
            <v>43781.745833333334</v>
          </cell>
        </row>
        <row r="5735">
          <cell r="B5735" t="str">
            <v>776445-00E/005222</v>
          </cell>
          <cell r="C5735" t="str">
            <v>776445-00E</v>
          </cell>
          <cell r="D5735" t="str">
            <v>OK</v>
          </cell>
          <cell r="E5735">
            <v>43781.745833333334</v>
          </cell>
        </row>
        <row r="5736">
          <cell r="B5736" t="str">
            <v>776445-00E/005224</v>
          </cell>
          <cell r="C5736" t="str">
            <v>776445-00E</v>
          </cell>
          <cell r="D5736" t="str">
            <v>OK</v>
          </cell>
          <cell r="E5736">
            <v>43782.13958333333</v>
          </cell>
        </row>
        <row r="5737">
          <cell r="B5737" t="str">
            <v>776445-00E/005224</v>
          </cell>
          <cell r="C5737" t="str">
            <v>776445-00E</v>
          </cell>
          <cell r="D5737" t="str">
            <v>OK</v>
          </cell>
          <cell r="E5737">
            <v>43782.13958333333</v>
          </cell>
        </row>
        <row r="5738">
          <cell r="B5738" t="str">
            <v>776445-00E/005224</v>
          </cell>
          <cell r="C5738" t="str">
            <v>776445-00E</v>
          </cell>
          <cell r="D5738" t="str">
            <v>OK</v>
          </cell>
          <cell r="E5738">
            <v>43782.13958333333</v>
          </cell>
        </row>
        <row r="5739">
          <cell r="B5739" t="str">
            <v>776445-00E/005224</v>
          </cell>
          <cell r="C5739" t="str">
            <v>776445-00E</v>
          </cell>
          <cell r="D5739" t="str">
            <v>OK</v>
          </cell>
          <cell r="E5739">
            <v>43782.13958333333</v>
          </cell>
        </row>
        <row r="5740">
          <cell r="B5740" t="str">
            <v>776445-00E/005224</v>
          </cell>
          <cell r="C5740" t="str">
            <v>776445-00E</v>
          </cell>
          <cell r="D5740" t="str">
            <v>OK</v>
          </cell>
          <cell r="E5740">
            <v>43782.13958333333</v>
          </cell>
        </row>
        <row r="5741">
          <cell r="B5741" t="str">
            <v>776445-00E/005224</v>
          </cell>
          <cell r="C5741" t="str">
            <v>776445-00E</v>
          </cell>
          <cell r="D5741" t="str">
            <v>OK</v>
          </cell>
          <cell r="E5741">
            <v>43782.13958333333</v>
          </cell>
        </row>
        <row r="5742">
          <cell r="B5742" t="str">
            <v>776445-00E/005225</v>
          </cell>
          <cell r="C5742" t="str">
            <v>776445-00E</v>
          </cell>
          <cell r="D5742" t="str">
            <v>OK</v>
          </cell>
          <cell r="E5742">
            <v>43782.05</v>
          </cell>
        </row>
        <row r="5743">
          <cell r="B5743" t="str">
            <v>776445-00E/005228</v>
          </cell>
          <cell r="C5743" t="str">
            <v>776445-00E</v>
          </cell>
          <cell r="D5743" t="str">
            <v>OK</v>
          </cell>
          <cell r="E5743">
            <v>43782.322916666664</v>
          </cell>
        </row>
        <row r="5744">
          <cell r="B5744" t="str">
            <v>776445-00E/005227</v>
          </cell>
          <cell r="C5744" t="str">
            <v>776445-00E</v>
          </cell>
          <cell r="D5744" t="str">
            <v>OK</v>
          </cell>
          <cell r="E5744">
            <v>43782.331944444442</v>
          </cell>
        </row>
        <row r="5745">
          <cell r="B5745" t="str">
            <v>776445-00E/005230</v>
          </cell>
          <cell r="C5745" t="str">
            <v>776445-00E</v>
          </cell>
          <cell r="D5745" t="str">
            <v>OK</v>
          </cell>
          <cell r="E5745">
            <v>43782.400694444441</v>
          </cell>
        </row>
        <row r="5746">
          <cell r="B5746" t="str">
            <v>776445-00E/005229</v>
          </cell>
          <cell r="C5746" t="str">
            <v>776445-00E</v>
          </cell>
          <cell r="D5746" t="str">
            <v>OK</v>
          </cell>
          <cell r="E5746">
            <v>43782.395138888889</v>
          </cell>
        </row>
        <row r="5747">
          <cell r="B5747" t="str">
            <v>776445-00E/005231</v>
          </cell>
          <cell r="C5747" t="str">
            <v>776445-00E</v>
          </cell>
          <cell r="D5747" t="str">
            <v>OK</v>
          </cell>
          <cell r="E5747">
            <v>43782.695138888892</v>
          </cell>
        </row>
        <row r="5748">
          <cell r="B5748" t="str">
            <v>776445-00E/005232</v>
          </cell>
          <cell r="C5748" t="str">
            <v>776445-00E</v>
          </cell>
          <cell r="D5748" t="str">
            <v>OK</v>
          </cell>
          <cell r="E5748">
            <v>43782.629166666666</v>
          </cell>
        </row>
        <row r="5749">
          <cell r="B5749" t="str">
            <v>776445-00E/005236</v>
          </cell>
          <cell r="C5749" t="str">
            <v>776445-00E</v>
          </cell>
          <cell r="D5749" t="str">
            <v>OK</v>
          </cell>
          <cell r="E5749">
            <v>43783.03402777778</v>
          </cell>
        </row>
        <row r="5750">
          <cell r="B5750" t="str">
            <v>776445-00E/005233</v>
          </cell>
          <cell r="C5750" t="str">
            <v>776445-00E</v>
          </cell>
          <cell r="D5750" t="str">
            <v>OK</v>
          </cell>
          <cell r="E5750">
            <v>43782.745138888888</v>
          </cell>
        </row>
        <row r="5751">
          <cell r="B5751" t="str">
            <v>776445-00E/005233</v>
          </cell>
          <cell r="C5751" t="str">
            <v>776445-00E</v>
          </cell>
          <cell r="D5751" t="str">
            <v>OK</v>
          </cell>
          <cell r="E5751">
            <v>43782.745138888888</v>
          </cell>
        </row>
        <row r="5752">
          <cell r="B5752" t="str">
            <v>776445-00E/005233</v>
          </cell>
          <cell r="C5752" t="str">
            <v>776445-00E</v>
          </cell>
          <cell r="D5752" t="str">
            <v>OK</v>
          </cell>
          <cell r="E5752">
            <v>43782.745138888888</v>
          </cell>
        </row>
        <row r="5753">
          <cell r="B5753" t="str">
            <v>776445-00E/005233</v>
          </cell>
          <cell r="C5753" t="str">
            <v>776445-00E</v>
          </cell>
          <cell r="D5753" t="str">
            <v>OK</v>
          </cell>
          <cell r="E5753">
            <v>43782.745138888888</v>
          </cell>
        </row>
        <row r="5754">
          <cell r="B5754" t="str">
            <v>776445-00E/005233</v>
          </cell>
          <cell r="C5754" t="str">
            <v>776445-00E</v>
          </cell>
          <cell r="D5754" t="str">
            <v>OK</v>
          </cell>
          <cell r="E5754">
            <v>43782.745138888888</v>
          </cell>
        </row>
        <row r="5755">
          <cell r="B5755" t="str">
            <v>776445-00E/005233</v>
          </cell>
          <cell r="C5755" t="str">
            <v>776445-00E</v>
          </cell>
          <cell r="D5755" t="str">
            <v>OK</v>
          </cell>
          <cell r="E5755">
            <v>43782.745138888888</v>
          </cell>
        </row>
        <row r="5756">
          <cell r="B5756" t="str">
            <v>776445-00E/005233</v>
          </cell>
          <cell r="C5756" t="str">
            <v>776445-00E</v>
          </cell>
          <cell r="D5756" t="str">
            <v>OK</v>
          </cell>
          <cell r="E5756">
            <v>43782.745138888888</v>
          </cell>
        </row>
        <row r="5757">
          <cell r="B5757" t="str">
            <v>776445-00E/005233</v>
          </cell>
          <cell r="C5757" t="str">
            <v>776445-00E</v>
          </cell>
          <cell r="D5757" t="str">
            <v>OK</v>
          </cell>
          <cell r="E5757">
            <v>43782.745138888888</v>
          </cell>
        </row>
        <row r="5758">
          <cell r="B5758" t="str">
            <v>776445-00E/005233</v>
          </cell>
          <cell r="C5758" t="str">
            <v>776445-00E</v>
          </cell>
          <cell r="D5758" t="str">
            <v>OK</v>
          </cell>
          <cell r="E5758">
            <v>43782.745138888888</v>
          </cell>
        </row>
        <row r="5759">
          <cell r="B5759" t="str">
            <v>776445-00E/005233</v>
          </cell>
          <cell r="C5759" t="str">
            <v>776445-00E</v>
          </cell>
          <cell r="D5759" t="str">
            <v>OK</v>
          </cell>
          <cell r="E5759">
            <v>43782.745138888888</v>
          </cell>
        </row>
        <row r="5760">
          <cell r="B5760" t="str">
            <v>776445-00E/005233</v>
          </cell>
          <cell r="C5760" t="str">
            <v>776445-00E</v>
          </cell>
          <cell r="D5760" t="str">
            <v>OK</v>
          </cell>
          <cell r="E5760">
            <v>43782.745138888888</v>
          </cell>
        </row>
        <row r="5761">
          <cell r="B5761" t="str">
            <v>776445-00E/005233</v>
          </cell>
          <cell r="C5761" t="str">
            <v>776445-00E</v>
          </cell>
          <cell r="D5761" t="str">
            <v>OK</v>
          </cell>
          <cell r="E5761">
            <v>43782.745138888888</v>
          </cell>
        </row>
        <row r="5762">
          <cell r="B5762" t="str">
            <v>776445-00E/005237</v>
          </cell>
          <cell r="C5762" t="str">
            <v>776445-00E</v>
          </cell>
          <cell r="D5762" t="str">
            <v>OK</v>
          </cell>
          <cell r="E5762">
            <v>43783.076388888891</v>
          </cell>
        </row>
        <row r="5763">
          <cell r="B5763" t="str">
            <v>776445-00E/005235</v>
          </cell>
          <cell r="C5763" t="str">
            <v>776445-00E</v>
          </cell>
          <cell r="D5763" t="str">
            <v>OK</v>
          </cell>
          <cell r="E5763">
            <v>43782.96875</v>
          </cell>
        </row>
        <row r="5764">
          <cell r="B5764" t="str">
            <v>776445-00E/005234</v>
          </cell>
          <cell r="C5764" t="str">
            <v>776445-00E</v>
          </cell>
          <cell r="D5764" t="str">
            <v>OK</v>
          </cell>
          <cell r="E5764">
            <v>43782.840277777781</v>
          </cell>
        </row>
        <row r="5765">
          <cell r="B5765" t="str">
            <v>776445-00E/005243</v>
          </cell>
          <cell r="C5765" t="str">
            <v>776445-00E</v>
          </cell>
          <cell r="D5765" t="str">
            <v>OK</v>
          </cell>
          <cell r="E5765">
            <v>43783.624305555553</v>
          </cell>
        </row>
        <row r="5766">
          <cell r="B5766" t="str">
            <v>776445-00E/005243</v>
          </cell>
          <cell r="C5766" t="str">
            <v>776445-00E</v>
          </cell>
          <cell r="D5766" t="str">
            <v>OK</v>
          </cell>
          <cell r="E5766">
            <v>43783.624305555553</v>
          </cell>
        </row>
        <row r="5767">
          <cell r="B5767" t="str">
            <v>776445-00E/005243</v>
          </cell>
          <cell r="C5767" t="str">
            <v>776445-00E</v>
          </cell>
          <cell r="D5767" t="str">
            <v>OK</v>
          </cell>
          <cell r="E5767">
            <v>43783.624305555553</v>
          </cell>
        </row>
        <row r="5768">
          <cell r="B5768" t="str">
            <v>776445-00E/005243</v>
          </cell>
          <cell r="C5768" t="str">
            <v>776445-00E</v>
          </cell>
          <cell r="D5768" t="str">
            <v>OK</v>
          </cell>
          <cell r="E5768">
            <v>43783.624305555553</v>
          </cell>
        </row>
        <row r="5769">
          <cell r="B5769" t="str">
            <v>776445-00E/005243</v>
          </cell>
          <cell r="C5769" t="str">
            <v>776445-00E</v>
          </cell>
          <cell r="D5769" t="str">
            <v>OK</v>
          </cell>
          <cell r="E5769">
            <v>43783.624305555553</v>
          </cell>
        </row>
        <row r="5770">
          <cell r="B5770" t="str">
            <v>776445-00E/005243</v>
          </cell>
          <cell r="C5770" t="str">
            <v>776445-00E</v>
          </cell>
          <cell r="D5770" t="str">
            <v>OK</v>
          </cell>
          <cell r="E5770">
            <v>43783.624305555553</v>
          </cell>
        </row>
        <row r="5771">
          <cell r="B5771" t="str">
            <v>776445-00E/005239</v>
          </cell>
          <cell r="C5771" t="str">
            <v>776445-00E</v>
          </cell>
          <cell r="D5771" t="str">
            <v>OK</v>
          </cell>
          <cell r="E5771">
            <v>43783.433333333334</v>
          </cell>
        </row>
        <row r="5772">
          <cell r="B5772" t="str">
            <v>776445-00E/005242</v>
          </cell>
          <cell r="C5772" t="str">
            <v>776445-00E</v>
          </cell>
          <cell r="D5772" t="str">
            <v>OK</v>
          </cell>
          <cell r="E5772">
            <v>43783.754166666666</v>
          </cell>
        </row>
        <row r="5773">
          <cell r="B5773" t="str">
            <v>776445-00E/005240</v>
          </cell>
          <cell r="C5773" t="str">
            <v>776445-00E</v>
          </cell>
          <cell r="D5773" t="str">
            <v>OK</v>
          </cell>
          <cell r="E5773">
            <v>43783.371527777781</v>
          </cell>
        </row>
        <row r="5774">
          <cell r="B5774" t="str">
            <v>776445-00E/005241</v>
          </cell>
          <cell r="C5774" t="str">
            <v>776445-00E</v>
          </cell>
          <cell r="D5774" t="str">
            <v>OK</v>
          </cell>
          <cell r="E5774">
            <v>43783.691666666666</v>
          </cell>
        </row>
        <row r="5775">
          <cell r="B5775" t="str">
            <v>776445-00E/005246</v>
          </cell>
          <cell r="C5775" t="str">
            <v>776445-00E</v>
          </cell>
          <cell r="D5775" t="str">
            <v>OK</v>
          </cell>
          <cell r="E5775">
            <v>43784.063888888886</v>
          </cell>
        </row>
        <row r="5776">
          <cell r="B5776" t="str">
            <v>776445-00E/005247</v>
          </cell>
          <cell r="C5776" t="str">
            <v>776445-00E</v>
          </cell>
          <cell r="D5776" t="str">
            <v>OK</v>
          </cell>
          <cell r="E5776">
            <v>43783.998611111114</v>
          </cell>
        </row>
        <row r="5777">
          <cell r="B5777" t="str">
            <v>776445-00E/005247</v>
          </cell>
          <cell r="C5777" t="str">
            <v>776445-00E</v>
          </cell>
          <cell r="D5777" t="str">
            <v>OK</v>
          </cell>
          <cell r="E5777">
            <v>43783.998611111114</v>
          </cell>
        </row>
        <row r="5778">
          <cell r="B5778" t="str">
            <v>776445-00E/005250</v>
          </cell>
          <cell r="C5778" t="str">
            <v>776445-00E</v>
          </cell>
          <cell r="D5778" t="str">
            <v>OK</v>
          </cell>
          <cell r="E5778">
            <v>43784.298611111109</v>
          </cell>
        </row>
        <row r="5779">
          <cell r="B5779" t="str">
            <v>776445-00E/005207</v>
          </cell>
          <cell r="C5779" t="str">
            <v>776445-00E</v>
          </cell>
          <cell r="D5779" t="str">
            <v>OK</v>
          </cell>
          <cell r="E5779">
            <v>43780.423611111109</v>
          </cell>
        </row>
        <row r="5780">
          <cell r="B5780" t="str">
            <v>776445-00E/005238</v>
          </cell>
          <cell r="C5780" t="str">
            <v>776445-00E</v>
          </cell>
          <cell r="D5780" t="str">
            <v>OK</v>
          </cell>
          <cell r="E5780">
            <v>43783.29791666667</v>
          </cell>
        </row>
        <row r="5781">
          <cell r="B5781" t="str">
            <v>776445-00E/005252</v>
          </cell>
          <cell r="C5781" t="str">
            <v>776445-00E</v>
          </cell>
          <cell r="D5781" t="str">
            <v>OK</v>
          </cell>
          <cell r="E5781">
            <v>43784.443055555559</v>
          </cell>
        </row>
        <row r="5782">
          <cell r="B5782" t="str">
            <v>776445-00E/005249</v>
          </cell>
          <cell r="C5782" t="str">
            <v>776445-00E</v>
          </cell>
          <cell r="D5782" t="str">
            <v>OK</v>
          </cell>
          <cell r="E5782">
            <v>43784.375</v>
          </cell>
        </row>
        <row r="5783">
          <cell r="B5783" t="str">
            <v>776445-00E/005253</v>
          </cell>
          <cell r="C5783" t="str">
            <v>776445-00E</v>
          </cell>
          <cell r="D5783" t="str">
            <v>OK</v>
          </cell>
          <cell r="E5783">
            <v>43784.621527777781</v>
          </cell>
        </row>
        <row r="5784">
          <cell r="B5784" t="str">
            <v>776445-00E/005248</v>
          </cell>
          <cell r="C5784" t="str">
            <v>776445-00E</v>
          </cell>
          <cell r="D5784" t="str">
            <v>OK</v>
          </cell>
          <cell r="E5784">
            <v>43784.157638888886</v>
          </cell>
        </row>
        <row r="5785">
          <cell r="B5785" t="str">
            <v>776445-00E/005244</v>
          </cell>
          <cell r="C5785" t="str">
            <v>776445-00E</v>
          </cell>
          <cell r="D5785" t="str">
            <v>OK</v>
          </cell>
          <cell r="E5785">
            <v>43783.822222222225</v>
          </cell>
        </row>
        <row r="5786">
          <cell r="B5786" t="str">
            <v>776445-00E/005244</v>
          </cell>
          <cell r="C5786" t="str">
            <v>776445-00E</v>
          </cell>
          <cell r="D5786" t="str">
            <v>OK</v>
          </cell>
          <cell r="E5786">
            <v>43783.822222222225</v>
          </cell>
        </row>
        <row r="5787">
          <cell r="B5787" t="str">
            <v>776445-00E/005214</v>
          </cell>
          <cell r="C5787" t="str">
            <v>776445-00E</v>
          </cell>
          <cell r="D5787" t="str">
            <v>OK</v>
          </cell>
          <cell r="E5787">
            <v>43784.68472222222</v>
          </cell>
        </row>
        <row r="5788">
          <cell r="B5788" t="str">
            <v>776445-00E/005255</v>
          </cell>
          <cell r="C5788" t="str">
            <v>776445-00E</v>
          </cell>
          <cell r="D5788" t="str">
            <v>OK</v>
          </cell>
          <cell r="E5788">
            <v>43787.006944444445</v>
          </cell>
        </row>
        <row r="5789">
          <cell r="B5789" t="str">
            <v>776445-00E/005254</v>
          </cell>
          <cell r="C5789" t="str">
            <v>776445-00E</v>
          </cell>
          <cell r="D5789" t="str">
            <v>OK</v>
          </cell>
          <cell r="E5789">
            <v>43786.949305555558</v>
          </cell>
        </row>
        <row r="5790">
          <cell r="B5790" t="str">
            <v>774100-00G/005256</v>
          </cell>
          <cell r="C5790" t="str">
            <v>774100-00G</v>
          </cell>
          <cell r="D5790" t="str">
            <v>OK</v>
          </cell>
          <cell r="E5790">
            <v>43787.048611111109</v>
          </cell>
        </row>
        <row r="5791">
          <cell r="B5791" t="str">
            <v>776445-00E/005258</v>
          </cell>
          <cell r="C5791" t="str">
            <v>776445-00E</v>
          </cell>
          <cell r="D5791" t="str">
            <v>OK</v>
          </cell>
          <cell r="E5791">
            <v>43787.642361111109</v>
          </cell>
        </row>
        <row r="5792">
          <cell r="B5792" t="str">
            <v>776445-00E/005258</v>
          </cell>
          <cell r="C5792" t="str">
            <v>776445-00E</v>
          </cell>
          <cell r="D5792" t="str">
            <v>OK</v>
          </cell>
          <cell r="E5792">
            <v>43787.642361111109</v>
          </cell>
        </row>
        <row r="5793">
          <cell r="B5793" t="str">
            <v>774100-00G/005259</v>
          </cell>
          <cell r="C5793" t="str">
            <v>774100-00G</v>
          </cell>
          <cell r="D5793" t="str">
            <v>OK</v>
          </cell>
          <cell r="E5793">
            <v>43787.504166666666</v>
          </cell>
        </row>
        <row r="5794">
          <cell r="B5794" t="str">
            <v>776445-00E/005251</v>
          </cell>
          <cell r="C5794" t="str">
            <v>776445-00E</v>
          </cell>
          <cell r="D5794" t="str">
            <v>OK</v>
          </cell>
          <cell r="E5794">
            <v>43787.724999999999</v>
          </cell>
        </row>
        <row r="5795">
          <cell r="B5795" t="str">
            <v>776445-00E/005257</v>
          </cell>
          <cell r="C5795" t="str">
            <v>776445-00E</v>
          </cell>
          <cell r="D5795" t="str">
            <v>OK</v>
          </cell>
          <cell r="E5795">
            <v>43787.950694444444</v>
          </cell>
        </row>
        <row r="5796">
          <cell r="B5796" t="str">
            <v>774100-00G/005260</v>
          </cell>
          <cell r="C5796" t="str">
            <v>774100-00G</v>
          </cell>
          <cell r="D5796" t="str">
            <v>OK</v>
          </cell>
          <cell r="E5796">
            <v>43787.819444444445</v>
          </cell>
        </row>
        <row r="5797">
          <cell r="B5797" t="str">
            <v>776445-00E/005264</v>
          </cell>
          <cell r="C5797" t="str">
            <v>776445-00E</v>
          </cell>
          <cell r="D5797" t="str">
            <v>OK</v>
          </cell>
          <cell r="E5797">
            <v>43788.490972222222</v>
          </cell>
        </row>
        <row r="5798">
          <cell r="B5798" t="str">
            <v>776445-00E/005262</v>
          </cell>
          <cell r="C5798" t="str">
            <v>776445-00E</v>
          </cell>
          <cell r="D5798" t="str">
            <v>OK</v>
          </cell>
          <cell r="E5798">
            <v>43788.015972222223</v>
          </cell>
        </row>
        <row r="5799">
          <cell r="B5799" t="str">
            <v>776445-00E/005262</v>
          </cell>
          <cell r="C5799" t="str">
            <v>776445-00E</v>
          </cell>
          <cell r="D5799" t="str">
            <v>OK</v>
          </cell>
          <cell r="E5799">
            <v>43788.015972222223</v>
          </cell>
        </row>
        <row r="5800">
          <cell r="B5800" t="str">
            <v>776445-00E/005245</v>
          </cell>
          <cell r="C5800" t="str">
            <v>776445-00E</v>
          </cell>
          <cell r="D5800" t="str">
            <v>OK</v>
          </cell>
          <cell r="E5800">
            <v>43788.105555555558</v>
          </cell>
        </row>
        <row r="5801">
          <cell r="B5801" t="str">
            <v>776445-00E/005245</v>
          </cell>
          <cell r="C5801" t="str">
            <v>776445-00E</v>
          </cell>
          <cell r="D5801" t="str">
            <v>OK</v>
          </cell>
          <cell r="E5801">
            <v>43788.105555555558</v>
          </cell>
        </row>
        <row r="5802">
          <cell r="B5802" t="str">
            <v>776445-00E/005263</v>
          </cell>
          <cell r="C5802" t="str">
            <v>776445-00E</v>
          </cell>
          <cell r="D5802" t="str">
            <v>OK</v>
          </cell>
          <cell r="E5802">
            <v>43788.04791666667</v>
          </cell>
        </row>
        <row r="5803">
          <cell r="B5803" t="str">
            <v>776445-00E/005266</v>
          </cell>
          <cell r="C5803" t="str">
            <v>776445-00E</v>
          </cell>
          <cell r="D5803" t="str">
            <v>OK</v>
          </cell>
          <cell r="E5803">
            <v>43788.387499999997</v>
          </cell>
        </row>
        <row r="5804">
          <cell r="B5804" t="str">
            <v>776445-00E/005268</v>
          </cell>
          <cell r="C5804" t="str">
            <v>776445-00E</v>
          </cell>
          <cell r="D5804" t="str">
            <v>OK</v>
          </cell>
          <cell r="E5804">
            <v>43788.716666666667</v>
          </cell>
        </row>
        <row r="5805">
          <cell r="B5805" t="str">
            <v>776445-00E/005272</v>
          </cell>
          <cell r="C5805" t="str">
            <v>776445-00E</v>
          </cell>
          <cell r="D5805" t="str">
            <v>OK</v>
          </cell>
          <cell r="E5805">
            <v>43789.025694444441</v>
          </cell>
        </row>
        <row r="5806">
          <cell r="B5806" t="str">
            <v>776445-00E/005270</v>
          </cell>
          <cell r="C5806" t="str">
            <v>776445-00E</v>
          </cell>
          <cell r="D5806" t="str">
            <v>OK</v>
          </cell>
          <cell r="E5806">
            <v>43788.956250000003</v>
          </cell>
        </row>
        <row r="5807">
          <cell r="B5807" t="str">
            <v>776445-00E/005267</v>
          </cell>
          <cell r="C5807" t="str">
            <v>776445-00E</v>
          </cell>
          <cell r="D5807" t="str">
            <v>OK</v>
          </cell>
          <cell r="E5807">
            <v>43789.035416666666</v>
          </cell>
        </row>
        <row r="5808">
          <cell r="B5808" t="str">
            <v>776445-00E/005271</v>
          </cell>
          <cell r="C5808" t="str">
            <v>776445-00E</v>
          </cell>
          <cell r="D5808" t="str">
            <v>OK</v>
          </cell>
          <cell r="E5808">
            <v>43788.819444444445</v>
          </cell>
        </row>
        <row r="5809">
          <cell r="B5809" t="str">
            <v>776445-00E/005265</v>
          </cell>
          <cell r="C5809" t="str">
            <v>776445-00E</v>
          </cell>
          <cell r="D5809" t="str">
            <v>OK</v>
          </cell>
          <cell r="E5809">
            <v>43788.966666666667</v>
          </cell>
        </row>
        <row r="5810">
          <cell r="B5810" t="str">
            <v>776445-00E/005261</v>
          </cell>
          <cell r="C5810" t="str">
            <v>776445-00E</v>
          </cell>
          <cell r="D5810" t="str">
            <v>OK</v>
          </cell>
          <cell r="E5810">
            <v>43788.638194444444</v>
          </cell>
        </row>
        <row r="5811">
          <cell r="B5811" t="str">
            <v>776445-00E/005269</v>
          </cell>
          <cell r="C5811" t="str">
            <v>776445-00E</v>
          </cell>
          <cell r="D5811" t="str">
            <v>OK</v>
          </cell>
          <cell r="E5811">
            <v>43788.78402777778</v>
          </cell>
        </row>
        <row r="5812">
          <cell r="B5812" t="str">
            <v>776445-00E/005273</v>
          </cell>
          <cell r="C5812" t="str">
            <v>776445-00E</v>
          </cell>
          <cell r="D5812" t="str">
            <v>OK</v>
          </cell>
          <cell r="E5812">
            <v>43789.085416666669</v>
          </cell>
        </row>
        <row r="5813">
          <cell r="B5813" t="str">
            <v>776445-00E/005274</v>
          </cell>
          <cell r="C5813" t="str">
            <v>776445-00E</v>
          </cell>
          <cell r="D5813" t="str">
            <v>OK</v>
          </cell>
          <cell r="E5813">
            <v>43789.501388888886</v>
          </cell>
        </row>
        <row r="5814">
          <cell r="B5814" t="str">
            <v>776445-00E/005275</v>
          </cell>
          <cell r="C5814" t="str">
            <v>776445-00E</v>
          </cell>
          <cell r="D5814" t="str">
            <v>OK</v>
          </cell>
          <cell r="E5814">
            <v>43789.509722222225</v>
          </cell>
        </row>
        <row r="5815">
          <cell r="B5815" t="str">
            <v>776445-00E/005276</v>
          </cell>
          <cell r="C5815" t="str">
            <v>776445-00E</v>
          </cell>
          <cell r="D5815" t="str">
            <v>OK</v>
          </cell>
          <cell r="E5815">
            <v>43789.635416666664</v>
          </cell>
        </row>
        <row r="5816">
          <cell r="B5816" t="str">
            <v>776445-00E/005277</v>
          </cell>
          <cell r="C5816" t="str">
            <v>776445-00E</v>
          </cell>
          <cell r="D5816" t="str">
            <v>OK</v>
          </cell>
          <cell r="E5816">
            <v>43789.814583333333</v>
          </cell>
        </row>
        <row r="5817">
          <cell r="B5817" t="str">
            <v>776445-00E/005281</v>
          </cell>
          <cell r="C5817" t="str">
            <v>776445-00E</v>
          </cell>
          <cell r="D5817" t="str">
            <v>OK</v>
          </cell>
          <cell r="E5817">
            <v>43789.960416666669</v>
          </cell>
        </row>
        <row r="5818">
          <cell r="B5818" t="str">
            <v>776445-00E/005279</v>
          </cell>
          <cell r="C5818" t="str">
            <v>776445-00E</v>
          </cell>
          <cell r="D5818" t="str">
            <v>OK</v>
          </cell>
          <cell r="E5818">
            <v>43789.955555555556</v>
          </cell>
        </row>
        <row r="5819">
          <cell r="B5819" t="str">
            <v>776445-00E/005283</v>
          </cell>
          <cell r="C5819" t="str">
            <v>776445-00E</v>
          </cell>
          <cell r="D5819" t="str">
            <v>OK</v>
          </cell>
          <cell r="E5819">
            <v>43790.509722222225</v>
          </cell>
        </row>
        <row r="5820">
          <cell r="B5820" t="str">
            <v>776445-00E/005285</v>
          </cell>
          <cell r="C5820" t="str">
            <v>776445-00E</v>
          </cell>
          <cell r="D5820" t="str">
            <v>OK</v>
          </cell>
          <cell r="E5820">
            <v>43790.347222222219</v>
          </cell>
        </row>
        <row r="5821">
          <cell r="B5821" t="str">
            <v>776445-00E/005189</v>
          </cell>
          <cell r="C5821" t="str">
            <v>776445-00E</v>
          </cell>
          <cell r="D5821" t="str">
            <v>OK</v>
          </cell>
          <cell r="E5821">
            <v>43775.314583333333</v>
          </cell>
        </row>
        <row r="5822">
          <cell r="B5822" t="str">
            <v>776445-00E/005280</v>
          </cell>
          <cell r="C5822" t="str">
            <v>776445-00E</v>
          </cell>
          <cell r="D5822" t="str">
            <v>OK</v>
          </cell>
          <cell r="E5822">
            <v>43790.041666666664</v>
          </cell>
        </row>
        <row r="5823">
          <cell r="B5823" t="str">
            <v>776445-00E/005284</v>
          </cell>
          <cell r="C5823" t="str">
            <v>776445-00E</v>
          </cell>
          <cell r="D5823" t="str">
            <v>OK</v>
          </cell>
          <cell r="E5823">
            <v>43790.415277777778</v>
          </cell>
        </row>
        <row r="5824">
          <cell r="B5824" t="str">
            <v>776445-00E/005289</v>
          </cell>
          <cell r="C5824" t="str">
            <v>776445-00E</v>
          </cell>
          <cell r="D5824" t="str">
            <v>OK</v>
          </cell>
          <cell r="E5824">
            <v>43790.701388888891</v>
          </cell>
        </row>
        <row r="5825">
          <cell r="B5825" t="str">
            <v>776445-00E/005290</v>
          </cell>
          <cell r="C5825" t="str">
            <v>776445-00E</v>
          </cell>
          <cell r="D5825" t="str">
            <v>OK</v>
          </cell>
          <cell r="E5825">
            <v>43790.73541666667</v>
          </cell>
        </row>
        <row r="5826">
          <cell r="B5826" t="str">
            <v>776445-00E/005288</v>
          </cell>
          <cell r="C5826" t="str">
            <v>776445-00E</v>
          </cell>
          <cell r="D5826" t="str">
            <v>OK</v>
          </cell>
          <cell r="E5826">
            <v>43790.65902777778</v>
          </cell>
        </row>
        <row r="5827">
          <cell r="B5827" t="str">
            <v>776445-00E/005286</v>
          </cell>
          <cell r="C5827" t="str">
            <v>776445-00E</v>
          </cell>
          <cell r="D5827" t="str">
            <v>OK</v>
          </cell>
          <cell r="E5827">
            <v>43791.022916666669</v>
          </cell>
        </row>
        <row r="5828">
          <cell r="B5828" t="str">
            <v>776445-00E/005291</v>
          </cell>
          <cell r="C5828" t="str">
            <v>776445-00E</v>
          </cell>
          <cell r="D5828" t="str">
            <v>OK</v>
          </cell>
          <cell r="E5828">
            <v>43790.807638888888</v>
          </cell>
        </row>
        <row r="5829">
          <cell r="B5829" t="str">
            <v>776445-00E/005287</v>
          </cell>
          <cell r="C5829" t="str">
            <v>776445-00E</v>
          </cell>
          <cell r="D5829" t="str">
            <v>OK</v>
          </cell>
          <cell r="E5829">
            <v>43790.957638888889</v>
          </cell>
        </row>
        <row r="5830">
          <cell r="B5830" t="str">
            <v>776445-00E/005292</v>
          </cell>
          <cell r="C5830" t="str">
            <v>776445-00E</v>
          </cell>
          <cell r="D5830" t="str">
            <v>OK</v>
          </cell>
          <cell r="E5830">
            <v>43790.959722222222</v>
          </cell>
        </row>
        <row r="5831">
          <cell r="B5831" t="str">
            <v>776445-00E/005294</v>
          </cell>
          <cell r="C5831" t="str">
            <v>776445-00E</v>
          </cell>
          <cell r="D5831" t="str">
            <v>OK</v>
          </cell>
          <cell r="E5831">
            <v>43791.033333333333</v>
          </cell>
        </row>
        <row r="5832">
          <cell r="B5832" t="str">
            <v>776445-00E/005278</v>
          </cell>
          <cell r="C5832" t="str">
            <v>776445-00E</v>
          </cell>
          <cell r="D5832" t="str">
            <v>OK</v>
          </cell>
          <cell r="E5832">
            <v>43789.693749999999</v>
          </cell>
        </row>
        <row r="5833">
          <cell r="B5833" t="str">
            <v>776445-00E/005296</v>
          </cell>
          <cell r="C5833" t="str">
            <v>776445-00E</v>
          </cell>
          <cell r="D5833" t="str">
            <v>OK</v>
          </cell>
          <cell r="E5833">
            <v>43791.386111111111</v>
          </cell>
        </row>
        <row r="5834">
          <cell r="B5834" t="str">
            <v>776445-00E/005295</v>
          </cell>
          <cell r="C5834" t="str">
            <v>776445-00E</v>
          </cell>
          <cell r="D5834" t="str">
            <v>OK</v>
          </cell>
          <cell r="E5834">
            <v>43791.689583333333</v>
          </cell>
        </row>
        <row r="5835">
          <cell r="B5835" t="str">
            <v>776445-00E/005293</v>
          </cell>
          <cell r="C5835" t="str">
            <v>776445-00E</v>
          </cell>
          <cell r="D5835" t="str">
            <v>OK</v>
          </cell>
          <cell r="E5835">
            <v>43791.719444444447</v>
          </cell>
        </row>
        <row r="5836">
          <cell r="B5836" t="str">
            <v>776445-00E/005300</v>
          </cell>
          <cell r="C5836" t="str">
            <v>776445-00E</v>
          </cell>
          <cell r="D5836" t="str">
            <v>OK</v>
          </cell>
          <cell r="E5836">
            <v>43793.952777777777</v>
          </cell>
        </row>
        <row r="5837">
          <cell r="B5837" t="str">
            <v>776445-00E/005300</v>
          </cell>
          <cell r="C5837" t="str">
            <v>776445-00E</v>
          </cell>
          <cell r="D5837" t="str">
            <v>OK</v>
          </cell>
          <cell r="E5837">
            <v>43793.952777777777</v>
          </cell>
        </row>
        <row r="5838">
          <cell r="B5838" t="str">
            <v>776445-00E/005300</v>
          </cell>
          <cell r="C5838" t="str">
            <v>776445-00E</v>
          </cell>
          <cell r="D5838" t="str">
            <v>OK</v>
          </cell>
          <cell r="E5838">
            <v>43793.952777777777</v>
          </cell>
        </row>
        <row r="5839">
          <cell r="B5839" t="str">
            <v>776445-00E/005300</v>
          </cell>
          <cell r="C5839" t="str">
            <v>776445-00E</v>
          </cell>
          <cell r="D5839" t="str">
            <v>OK</v>
          </cell>
          <cell r="E5839">
            <v>43793.952777777777</v>
          </cell>
        </row>
        <row r="5840">
          <cell r="B5840" t="str">
            <v>776445-00E/005300</v>
          </cell>
          <cell r="C5840" t="str">
            <v>776445-00E</v>
          </cell>
          <cell r="D5840" t="str">
            <v>OK</v>
          </cell>
          <cell r="E5840">
            <v>43793.952777777777</v>
          </cell>
        </row>
        <row r="5841">
          <cell r="B5841" t="str">
            <v>776445-00E/005300</v>
          </cell>
          <cell r="C5841" t="str">
            <v>776445-00E</v>
          </cell>
          <cell r="D5841" t="str">
            <v>OK</v>
          </cell>
          <cell r="E5841">
            <v>43793.952777777777</v>
          </cell>
        </row>
        <row r="5842">
          <cell r="B5842" t="str">
            <v>776445-00E/005300</v>
          </cell>
          <cell r="C5842" t="str">
            <v>776445-00E</v>
          </cell>
          <cell r="D5842" t="str">
            <v>OK</v>
          </cell>
          <cell r="E5842">
            <v>43793.952777777777</v>
          </cell>
        </row>
        <row r="5843">
          <cell r="B5843" t="str">
            <v>776445-00E/005300</v>
          </cell>
          <cell r="C5843" t="str">
            <v>776445-00E</v>
          </cell>
          <cell r="D5843" t="str">
            <v>OK</v>
          </cell>
          <cell r="E5843">
            <v>43793.952777777777</v>
          </cell>
        </row>
        <row r="5844">
          <cell r="B5844" t="str">
            <v>776445-00E/005300</v>
          </cell>
          <cell r="C5844" t="str">
            <v>776445-00E</v>
          </cell>
          <cell r="D5844" t="str">
            <v>OK</v>
          </cell>
          <cell r="E5844">
            <v>43793.952777777777</v>
          </cell>
        </row>
        <row r="5845">
          <cell r="B5845" t="str">
            <v>776445-00E/005300</v>
          </cell>
          <cell r="C5845" t="str">
            <v>776445-00E</v>
          </cell>
          <cell r="D5845" t="str">
            <v>OK</v>
          </cell>
          <cell r="E5845">
            <v>43793.952777777777</v>
          </cell>
        </row>
        <row r="5846">
          <cell r="B5846" t="str">
            <v>776445-00E/005300</v>
          </cell>
          <cell r="C5846" t="str">
            <v>776445-00E</v>
          </cell>
          <cell r="D5846" t="str">
            <v>OK</v>
          </cell>
          <cell r="E5846">
            <v>43793.952777777777</v>
          </cell>
        </row>
        <row r="5847">
          <cell r="B5847" t="str">
            <v>776445-00E/005300</v>
          </cell>
          <cell r="C5847" t="str">
            <v>776445-00E</v>
          </cell>
          <cell r="D5847" t="str">
            <v>OK</v>
          </cell>
          <cell r="E5847">
            <v>43793.952777777777</v>
          </cell>
        </row>
        <row r="5848">
          <cell r="B5848" t="str">
            <v>776445-00E/005300</v>
          </cell>
          <cell r="C5848" t="str">
            <v>776445-00E</v>
          </cell>
          <cell r="D5848" t="str">
            <v>OK</v>
          </cell>
          <cell r="E5848">
            <v>43793.952777777777</v>
          </cell>
        </row>
        <row r="5849">
          <cell r="B5849" t="str">
            <v>776445-00E/005300</v>
          </cell>
          <cell r="C5849" t="str">
            <v>776445-00E</v>
          </cell>
          <cell r="D5849" t="str">
            <v>OK</v>
          </cell>
          <cell r="E5849">
            <v>43793.952777777777</v>
          </cell>
        </row>
        <row r="5850">
          <cell r="B5850" t="str">
            <v>776445-00E/005300</v>
          </cell>
          <cell r="C5850" t="str">
            <v>776445-00E</v>
          </cell>
          <cell r="D5850" t="str">
            <v>OK</v>
          </cell>
          <cell r="E5850">
            <v>43793.952777777777</v>
          </cell>
        </row>
        <row r="5851">
          <cell r="B5851" t="str">
            <v>776445-00E/005297</v>
          </cell>
          <cell r="C5851" t="str">
            <v>776445-00E</v>
          </cell>
          <cell r="D5851" t="str">
            <v>OK</v>
          </cell>
          <cell r="E5851">
            <v>43791.633333333331</v>
          </cell>
        </row>
        <row r="5852">
          <cell r="B5852" t="str">
            <v>774100-00G/005302</v>
          </cell>
          <cell r="C5852" t="str">
            <v>774100-00G</v>
          </cell>
          <cell r="D5852" t="str">
            <v>OK</v>
          </cell>
          <cell r="E5852">
            <v>43794.032638888886</v>
          </cell>
        </row>
        <row r="5853">
          <cell r="B5853" t="str">
            <v>776445-00E/005298</v>
          </cell>
          <cell r="C5853" t="str">
            <v>776445-00E</v>
          </cell>
          <cell r="D5853" t="str">
            <v>OK</v>
          </cell>
          <cell r="E5853">
            <v>43794.727083333331</v>
          </cell>
        </row>
        <row r="5854">
          <cell r="B5854" t="str">
            <v>774100-00G/005304</v>
          </cell>
          <cell r="C5854" t="str">
            <v>774100-00G</v>
          </cell>
          <cell r="D5854" t="str">
            <v>OK</v>
          </cell>
          <cell r="E5854">
            <v>43794.524305555555</v>
          </cell>
        </row>
        <row r="5855">
          <cell r="B5855" t="str">
            <v>774100-00G/005305</v>
          </cell>
          <cell r="C5855" t="str">
            <v>774100-00G</v>
          </cell>
          <cell r="D5855" t="str">
            <v>OK</v>
          </cell>
          <cell r="E5855">
            <v>43794.677777777775</v>
          </cell>
        </row>
        <row r="5856">
          <cell r="B5856" t="str">
            <v>774100-00G/005305</v>
          </cell>
          <cell r="C5856" t="str">
            <v>774100-00G</v>
          </cell>
          <cell r="D5856" t="str">
            <v>OK</v>
          </cell>
          <cell r="E5856">
            <v>43794.677777777775</v>
          </cell>
        </row>
        <row r="5857">
          <cell r="B5857" t="str">
            <v>774100-00G/005305</v>
          </cell>
          <cell r="C5857" t="str">
            <v>774100-00G</v>
          </cell>
          <cell r="D5857" t="str">
            <v>OK</v>
          </cell>
          <cell r="E5857">
            <v>43794.677777777775</v>
          </cell>
        </row>
        <row r="5858">
          <cell r="B5858" t="str">
            <v>774100-00G/005305</v>
          </cell>
          <cell r="C5858" t="str">
            <v>774100-00G</v>
          </cell>
          <cell r="D5858" t="str">
            <v>OK</v>
          </cell>
          <cell r="E5858">
            <v>43794.677777777775</v>
          </cell>
        </row>
        <row r="5859">
          <cell r="B5859" t="str">
            <v>774100-00G/005305</v>
          </cell>
          <cell r="C5859" t="str">
            <v>774100-00G</v>
          </cell>
          <cell r="D5859" t="str">
            <v>OK</v>
          </cell>
          <cell r="E5859">
            <v>43794.677777777775</v>
          </cell>
        </row>
        <row r="5860">
          <cell r="B5860" t="str">
            <v>774100-00G/005305</v>
          </cell>
          <cell r="C5860" t="str">
            <v>774100-00G</v>
          </cell>
          <cell r="D5860" t="str">
            <v>OK</v>
          </cell>
          <cell r="E5860">
            <v>43794.677777777775</v>
          </cell>
        </row>
        <row r="5861">
          <cell r="B5861" t="str">
            <v>776445-00E/005303</v>
          </cell>
          <cell r="C5861" t="str">
            <v>776445-00E</v>
          </cell>
          <cell r="D5861" t="str">
            <v>OK</v>
          </cell>
          <cell r="E5861">
            <v>43794.611805555556</v>
          </cell>
        </row>
        <row r="5862">
          <cell r="B5862" t="str">
            <v>776445-00E/005282</v>
          </cell>
          <cell r="C5862" t="str">
            <v>776445-00E</v>
          </cell>
          <cell r="D5862" t="str">
            <v>OK</v>
          </cell>
          <cell r="E5862">
            <v>43790.037499999999</v>
          </cell>
        </row>
        <row r="5863">
          <cell r="B5863" t="str">
            <v>776445-00E/005282</v>
          </cell>
          <cell r="C5863" t="str">
            <v>776445-00E</v>
          </cell>
          <cell r="D5863" t="str">
            <v>OK</v>
          </cell>
          <cell r="E5863">
            <v>43790.037499999999</v>
          </cell>
        </row>
        <row r="5864">
          <cell r="B5864" t="str">
            <v>776445-00E/005310</v>
          </cell>
          <cell r="C5864" t="str">
            <v>776445-00E</v>
          </cell>
          <cell r="D5864" t="str">
            <v>OK</v>
          </cell>
          <cell r="E5864">
            <v>43795.297222222223</v>
          </cell>
        </row>
        <row r="5865">
          <cell r="B5865" t="str">
            <v>776445-00E/005299</v>
          </cell>
          <cell r="C5865" t="str">
            <v>776445-00E</v>
          </cell>
          <cell r="D5865" t="str">
            <v>OK</v>
          </cell>
          <cell r="E5865">
            <v>43794.29791666667</v>
          </cell>
        </row>
        <row r="5866">
          <cell r="B5866" t="str">
            <v>776445-00E/005299</v>
          </cell>
          <cell r="C5866" t="str">
            <v>776445-00E</v>
          </cell>
          <cell r="D5866" t="str">
            <v>OK</v>
          </cell>
          <cell r="E5866">
            <v>43794.29791666667</v>
          </cell>
        </row>
        <row r="5867">
          <cell r="B5867" t="str">
            <v>774100-00G/005311</v>
          </cell>
          <cell r="C5867" t="str">
            <v>774100-00G</v>
          </cell>
          <cell r="D5867" t="str">
            <v>OK</v>
          </cell>
          <cell r="E5867">
            <v>43795.373611111114</v>
          </cell>
        </row>
        <row r="5868">
          <cell r="B5868" t="str">
            <v>776445-00E/005308</v>
          </cell>
          <cell r="C5868" t="str">
            <v>776445-00E</v>
          </cell>
          <cell r="D5868" t="str">
            <v>OK</v>
          </cell>
          <cell r="E5868">
            <v>43795.636805555558</v>
          </cell>
        </row>
        <row r="5869">
          <cell r="B5869" t="str">
            <v>776445-00E/005301</v>
          </cell>
          <cell r="C5869" t="str">
            <v>776445-00E</v>
          </cell>
          <cell r="D5869" t="str">
            <v>OK</v>
          </cell>
          <cell r="E5869">
            <v>43794.789583333331</v>
          </cell>
        </row>
        <row r="5870">
          <cell r="B5870" t="str">
            <v>776445-00E/005301</v>
          </cell>
          <cell r="C5870" t="str">
            <v>776445-00E</v>
          </cell>
          <cell r="D5870" t="str">
            <v>OK</v>
          </cell>
          <cell r="E5870">
            <v>43794.789583333331</v>
          </cell>
        </row>
        <row r="5871">
          <cell r="B5871" t="str">
            <v>776445-00E/005309</v>
          </cell>
          <cell r="C5871" t="str">
            <v>776445-00E</v>
          </cell>
          <cell r="D5871" t="str">
            <v>OK</v>
          </cell>
          <cell r="E5871">
            <v>43795.040972222225</v>
          </cell>
        </row>
        <row r="5872">
          <cell r="B5872" t="str">
            <v>774100-00G/005307</v>
          </cell>
          <cell r="C5872" t="str">
            <v>774100-00G</v>
          </cell>
          <cell r="D5872" t="str">
            <v>OK</v>
          </cell>
          <cell r="E5872">
            <v>43794.964583333334</v>
          </cell>
        </row>
        <row r="5873">
          <cell r="B5873" t="str">
            <v>774100-00G/005314</v>
          </cell>
          <cell r="C5873" t="str">
            <v>774100-00G</v>
          </cell>
          <cell r="D5873" t="str">
            <v>OK</v>
          </cell>
          <cell r="E5873">
            <v>43795.693749999999</v>
          </cell>
        </row>
        <row r="5874">
          <cell r="B5874" t="str">
            <v>774100-00G/005314</v>
          </cell>
          <cell r="C5874" t="str">
            <v>774100-00G</v>
          </cell>
          <cell r="D5874" t="str">
            <v>OK</v>
          </cell>
          <cell r="E5874">
            <v>43795.693749999999</v>
          </cell>
        </row>
        <row r="5875">
          <cell r="B5875" t="str">
            <v>774100-00G/005314</v>
          </cell>
          <cell r="C5875" t="str">
            <v>774100-00G</v>
          </cell>
          <cell r="D5875" t="str">
            <v>OK</v>
          </cell>
          <cell r="E5875">
            <v>43795.693749999999</v>
          </cell>
        </row>
        <row r="5876">
          <cell r="B5876" t="str">
            <v>774100-00G/005316</v>
          </cell>
          <cell r="C5876" t="str">
            <v>774100-00G</v>
          </cell>
          <cell r="D5876" t="str">
            <v>OK</v>
          </cell>
          <cell r="E5876">
            <v>43796.038888888892</v>
          </cell>
        </row>
        <row r="5877">
          <cell r="B5877" t="str">
            <v>776445-00E/005315</v>
          </cell>
          <cell r="C5877" t="str">
            <v>776445-00E</v>
          </cell>
          <cell r="D5877" t="str">
            <v>OK</v>
          </cell>
          <cell r="E5877">
            <v>43795.956250000003</v>
          </cell>
        </row>
        <row r="5878">
          <cell r="B5878" t="str">
            <v>776445-00E/005315</v>
          </cell>
          <cell r="C5878" t="str">
            <v>776445-00E</v>
          </cell>
          <cell r="D5878" t="str">
            <v>OK</v>
          </cell>
          <cell r="E5878">
            <v>43795.956250000003</v>
          </cell>
        </row>
        <row r="5879">
          <cell r="B5879" t="str">
            <v>776445-00E/005315</v>
          </cell>
          <cell r="C5879" t="str">
            <v>776445-00E</v>
          </cell>
          <cell r="D5879" t="str">
            <v>OK</v>
          </cell>
          <cell r="E5879">
            <v>43795.956250000003</v>
          </cell>
        </row>
        <row r="5880">
          <cell r="B5880" t="str">
            <v>776445-00E/005315</v>
          </cell>
          <cell r="C5880" t="str">
            <v>776445-00E</v>
          </cell>
          <cell r="D5880" t="str">
            <v>OK</v>
          </cell>
          <cell r="E5880">
            <v>43795.956250000003</v>
          </cell>
        </row>
        <row r="5881">
          <cell r="B5881" t="str">
            <v>776445-00E/005315</v>
          </cell>
          <cell r="C5881" t="str">
            <v>776445-00E</v>
          </cell>
          <cell r="D5881" t="str">
            <v>OK</v>
          </cell>
          <cell r="E5881">
            <v>43795.956250000003</v>
          </cell>
        </row>
        <row r="5882">
          <cell r="B5882" t="str">
            <v>776445-00E/005315</v>
          </cell>
          <cell r="C5882" t="str">
            <v>776445-00E</v>
          </cell>
          <cell r="D5882" t="str">
            <v>OK</v>
          </cell>
          <cell r="E5882">
            <v>43795.956250000003</v>
          </cell>
        </row>
        <row r="5883">
          <cell r="B5883" t="str">
            <v>776445-00E/005315</v>
          </cell>
          <cell r="C5883" t="str">
            <v>776445-00E</v>
          </cell>
          <cell r="D5883" t="str">
            <v>OK</v>
          </cell>
          <cell r="E5883">
            <v>43795.956250000003</v>
          </cell>
        </row>
        <row r="5884">
          <cell r="B5884" t="str">
            <v>776445-00E/005315</v>
          </cell>
          <cell r="C5884" t="str">
            <v>776445-00E</v>
          </cell>
          <cell r="D5884" t="str">
            <v>OK</v>
          </cell>
          <cell r="E5884">
            <v>43795.956250000003</v>
          </cell>
        </row>
        <row r="5885">
          <cell r="B5885" t="str">
            <v>776445-00E/005315</v>
          </cell>
          <cell r="C5885" t="str">
            <v>776445-00E</v>
          </cell>
          <cell r="D5885" t="str">
            <v>OK</v>
          </cell>
          <cell r="E5885">
            <v>43795.956250000003</v>
          </cell>
        </row>
        <row r="5886">
          <cell r="B5886" t="str">
            <v>776445-00E/005315</v>
          </cell>
          <cell r="C5886" t="str">
            <v>776445-00E</v>
          </cell>
          <cell r="D5886" t="str">
            <v>OK</v>
          </cell>
          <cell r="E5886">
            <v>43795.956250000003</v>
          </cell>
        </row>
        <row r="5887">
          <cell r="B5887" t="str">
            <v>776445-00E/005312</v>
          </cell>
          <cell r="C5887" t="str">
            <v>776445-00E</v>
          </cell>
          <cell r="D5887" t="str">
            <v>OK</v>
          </cell>
          <cell r="E5887">
            <v>43796.14166666667</v>
          </cell>
        </row>
        <row r="5888">
          <cell r="B5888" t="str">
            <v>776445-00E/005306</v>
          </cell>
          <cell r="C5888" t="str">
            <v>776445-00E</v>
          </cell>
          <cell r="D5888" t="str">
            <v>OK</v>
          </cell>
          <cell r="E5888">
            <v>43795.447916666664</v>
          </cell>
        </row>
        <row r="5889">
          <cell r="B5889" t="str">
            <v>776445-00E/005318</v>
          </cell>
          <cell r="C5889" t="str">
            <v>776445-00E</v>
          </cell>
          <cell r="D5889" t="str">
            <v>OK</v>
          </cell>
          <cell r="E5889">
            <v>43796.631944444445</v>
          </cell>
        </row>
        <row r="5890">
          <cell r="B5890" t="str">
            <v>776445-00E/005313</v>
          </cell>
          <cell r="C5890" t="str">
            <v>776445-00E</v>
          </cell>
          <cell r="D5890" t="str">
            <v>OK</v>
          </cell>
          <cell r="E5890">
            <v>43796.678472222222</v>
          </cell>
        </row>
        <row r="5891">
          <cell r="B5891" t="str">
            <v>774100-00G/005319</v>
          </cell>
          <cell r="C5891" t="str">
            <v>774100-00G</v>
          </cell>
          <cell r="D5891" t="str">
            <v>OK</v>
          </cell>
          <cell r="E5891">
            <v>43796.725694444445</v>
          </cell>
        </row>
        <row r="5892">
          <cell r="B5892" t="str">
            <v>776445-00E/005317</v>
          </cell>
          <cell r="C5892" t="str">
            <v>776445-00E</v>
          </cell>
          <cell r="D5892" t="str">
            <v>OK</v>
          </cell>
          <cell r="E5892">
            <v>43797.040277777778</v>
          </cell>
        </row>
        <row r="5893">
          <cell r="B5893" t="str">
            <v>776445-00E/005322</v>
          </cell>
          <cell r="C5893" t="str">
            <v>776445-00E</v>
          </cell>
          <cell r="D5893" t="str">
            <v>OK</v>
          </cell>
          <cell r="E5893">
            <v>43797.143750000003</v>
          </cell>
        </row>
        <row r="5894">
          <cell r="B5894" t="str">
            <v>776445-00E/005328</v>
          </cell>
          <cell r="C5894" t="str">
            <v>776445-00E</v>
          </cell>
          <cell r="D5894" t="str">
            <v>OK</v>
          </cell>
          <cell r="E5894">
            <v>43797.684027777781</v>
          </cell>
        </row>
        <row r="5895">
          <cell r="B5895" t="str">
            <v>776445-00E/005321</v>
          </cell>
          <cell r="C5895" t="str">
            <v>776445-00E</v>
          </cell>
          <cell r="D5895" t="str">
            <v>OK</v>
          </cell>
          <cell r="E5895">
            <v>43797.428472222222</v>
          </cell>
        </row>
        <row r="5896">
          <cell r="B5896" t="str">
            <v>776445-00E/005323</v>
          </cell>
          <cell r="C5896" t="str">
            <v>776445-00E</v>
          </cell>
          <cell r="D5896" t="str">
            <v>OK</v>
          </cell>
          <cell r="E5896">
            <v>43797.385416666664</v>
          </cell>
        </row>
        <row r="5897">
          <cell r="B5897" t="str">
            <v>774100-00G/005325</v>
          </cell>
          <cell r="C5897" t="str">
            <v>774100-00G</v>
          </cell>
          <cell r="D5897" t="str">
            <v>OK</v>
          </cell>
          <cell r="E5897">
            <v>43797.523611111108</v>
          </cell>
        </row>
        <row r="5898">
          <cell r="B5898" t="str">
            <v>774100-00G/005320</v>
          </cell>
          <cell r="C5898" t="str">
            <v>774100-00G</v>
          </cell>
          <cell r="D5898" t="str">
            <v>OK</v>
          </cell>
          <cell r="E5898">
            <v>43796.963194444441</v>
          </cell>
        </row>
        <row r="5899">
          <cell r="B5899" t="str">
            <v>776445-00E/005324</v>
          </cell>
          <cell r="C5899" t="str">
            <v>776445-00E</v>
          </cell>
          <cell r="D5899" t="str">
            <v>OK</v>
          </cell>
          <cell r="E5899">
            <v>43797.319444444445</v>
          </cell>
        </row>
        <row r="5900">
          <cell r="B5900" t="str">
            <v>774100-00G/005330</v>
          </cell>
          <cell r="C5900" t="str">
            <v>774100-00G</v>
          </cell>
          <cell r="D5900" t="str">
            <v>OK</v>
          </cell>
          <cell r="E5900">
            <v>43798.070833333331</v>
          </cell>
        </row>
        <row r="5901">
          <cell r="B5901" t="str">
            <v>774100-00G/005327</v>
          </cell>
          <cell r="C5901" t="str">
            <v>774100-00G</v>
          </cell>
          <cell r="D5901" t="str">
            <v>OK</v>
          </cell>
          <cell r="E5901">
            <v>43797.793749999997</v>
          </cell>
        </row>
        <row r="5902">
          <cell r="B5902" t="str">
            <v>776445-00E/005326</v>
          </cell>
          <cell r="C5902" t="str">
            <v>776445-00E</v>
          </cell>
          <cell r="D5902" t="str">
            <v>OK</v>
          </cell>
          <cell r="E5902">
            <v>43798.144444444442</v>
          </cell>
        </row>
        <row r="5903">
          <cell r="B5903" t="str">
            <v>776445-00E/005332</v>
          </cell>
          <cell r="C5903" t="str">
            <v>776445-00E</v>
          </cell>
          <cell r="D5903" t="str">
            <v>OK</v>
          </cell>
          <cell r="E5903">
            <v>43798.298611111109</v>
          </cell>
        </row>
        <row r="5904">
          <cell r="B5904" t="str">
            <v>776445-00E/005332</v>
          </cell>
          <cell r="C5904" t="str">
            <v>776445-00E</v>
          </cell>
          <cell r="D5904" t="str">
            <v>OK</v>
          </cell>
          <cell r="E5904">
            <v>43798.298611111109</v>
          </cell>
        </row>
        <row r="5905">
          <cell r="B5905" t="str">
            <v>776445-00E/005331</v>
          </cell>
          <cell r="C5905" t="str">
            <v>776445-00E</v>
          </cell>
          <cell r="D5905" t="str">
            <v>OK</v>
          </cell>
          <cell r="E5905">
            <v>43798.417361111111</v>
          </cell>
        </row>
        <row r="5906">
          <cell r="B5906" t="str">
            <v>776445-00E/005329</v>
          </cell>
          <cell r="C5906" t="str">
            <v>776445-00E</v>
          </cell>
          <cell r="D5906" t="str">
            <v>OK</v>
          </cell>
          <cell r="E5906">
            <v>43798.318055555559</v>
          </cell>
        </row>
        <row r="5907">
          <cell r="B5907" t="str">
            <v>776445-00E/005334</v>
          </cell>
          <cell r="C5907" t="str">
            <v>776445-00E</v>
          </cell>
          <cell r="D5907" t="str">
            <v>OK</v>
          </cell>
          <cell r="E5907">
            <v>43798.488888888889</v>
          </cell>
        </row>
        <row r="5908">
          <cell r="B5908" t="str">
            <v>776445-00E/005334</v>
          </cell>
          <cell r="C5908" t="str">
            <v>776445-00E</v>
          </cell>
          <cell r="D5908" t="str">
            <v>OK</v>
          </cell>
          <cell r="E5908">
            <v>43798.488888888889</v>
          </cell>
        </row>
        <row r="5909">
          <cell r="B5909" t="str">
            <v>776445-00E/005334</v>
          </cell>
          <cell r="C5909" t="str">
            <v>776445-00E</v>
          </cell>
          <cell r="D5909" t="str">
            <v>OK</v>
          </cell>
          <cell r="E5909">
            <v>43798.488888888889</v>
          </cell>
        </row>
        <row r="5910">
          <cell r="B5910" t="str">
            <v>776445-00E/005334</v>
          </cell>
          <cell r="C5910" t="str">
            <v>776445-00E</v>
          </cell>
          <cell r="D5910" t="str">
            <v>OK</v>
          </cell>
          <cell r="E5910">
            <v>43798.488888888889</v>
          </cell>
        </row>
        <row r="5911">
          <cell r="B5911" t="str">
            <v>776445-00E/005336</v>
          </cell>
          <cell r="C5911" t="str">
            <v>776445-00E</v>
          </cell>
          <cell r="D5911" t="str">
            <v>OK</v>
          </cell>
          <cell r="E5911">
            <v>43798.688888888886</v>
          </cell>
        </row>
        <row r="5912">
          <cell r="B5912" t="str">
            <v>776445-00E/005335</v>
          </cell>
          <cell r="C5912" t="str">
            <v>776445-00E</v>
          </cell>
          <cell r="D5912" t="str">
            <v>OK</v>
          </cell>
          <cell r="E5912">
            <v>43798.620138888888</v>
          </cell>
        </row>
        <row r="5913">
          <cell r="B5913" t="str">
            <v>776445-00E/005337</v>
          </cell>
          <cell r="C5913" t="str">
            <v>776445-00E</v>
          </cell>
          <cell r="D5913" t="str">
            <v>OK</v>
          </cell>
          <cell r="E5913">
            <v>43801.037499999999</v>
          </cell>
        </row>
        <row r="5914">
          <cell r="B5914" t="str">
            <v>774100-00G/005333</v>
          </cell>
          <cell r="C5914" t="str">
            <v>774100-00G</v>
          </cell>
          <cell r="D5914" t="str">
            <v>OK</v>
          </cell>
          <cell r="E5914">
            <v>43798.400694444441</v>
          </cell>
        </row>
        <row r="5915">
          <cell r="B5915" t="str">
            <v>774100-00G/005338</v>
          </cell>
          <cell r="C5915" t="str">
            <v>774100-00G</v>
          </cell>
          <cell r="D5915" t="str">
            <v>OK</v>
          </cell>
          <cell r="E5915">
            <v>43798.78125</v>
          </cell>
        </row>
        <row r="5916">
          <cell r="B5916" t="str">
            <v>774100-00G/005338</v>
          </cell>
          <cell r="C5916" t="str">
            <v>774100-00G</v>
          </cell>
          <cell r="D5916" t="str">
            <v>OK</v>
          </cell>
          <cell r="E5916">
            <v>43798.78125</v>
          </cell>
        </row>
        <row r="5917">
          <cell r="B5917" t="str">
            <v>774100-00G/005338</v>
          </cell>
          <cell r="C5917" t="str">
            <v>774100-00G</v>
          </cell>
          <cell r="D5917" t="str">
            <v>OK</v>
          </cell>
          <cell r="E5917">
            <v>43798.78125</v>
          </cell>
        </row>
        <row r="5918">
          <cell r="B5918" t="str">
            <v>776445-00E/005341</v>
          </cell>
          <cell r="C5918" t="str">
            <v>776445-00E</v>
          </cell>
          <cell r="D5918" t="str">
            <v>OK</v>
          </cell>
          <cell r="E5918">
            <v>43801.001388888886</v>
          </cell>
        </row>
        <row r="5919">
          <cell r="B5919" t="str">
            <v>774100-00G/005339</v>
          </cell>
          <cell r="C5919" t="str">
            <v>774100-00G</v>
          </cell>
          <cell r="D5919" t="str">
            <v>OK</v>
          </cell>
          <cell r="E5919">
            <v>43801.081944444442</v>
          </cell>
        </row>
        <row r="5920">
          <cell r="B5920" t="str">
            <v>776445-00E/005344</v>
          </cell>
          <cell r="C5920" t="str">
            <v>776445-00E</v>
          </cell>
          <cell r="D5920" t="str">
            <v>OK</v>
          </cell>
          <cell r="E5920">
            <v>43801.441666666666</v>
          </cell>
        </row>
        <row r="5921">
          <cell r="B5921" t="str">
            <v>776445-00E/005342</v>
          </cell>
          <cell r="C5921" t="str">
            <v>776445-00E</v>
          </cell>
          <cell r="D5921" t="str">
            <v>OK</v>
          </cell>
          <cell r="E5921">
            <v>43801.327777777777</v>
          </cell>
        </row>
        <row r="5922">
          <cell r="B5922" t="str">
            <v>776445-00E/005348</v>
          </cell>
          <cell r="C5922" t="str">
            <v>776445-00E</v>
          </cell>
          <cell r="D5922" t="str">
            <v>OK</v>
          </cell>
          <cell r="E5922">
            <v>43801.629861111112</v>
          </cell>
        </row>
        <row r="5923">
          <cell r="B5923" t="str">
            <v>774100-00G/005343</v>
          </cell>
          <cell r="C5923" t="str">
            <v>774100-00G</v>
          </cell>
          <cell r="D5923" t="str">
            <v>OK</v>
          </cell>
          <cell r="E5923">
            <v>43801.544444444444</v>
          </cell>
        </row>
        <row r="5924">
          <cell r="B5924" t="str">
            <v>774100-00G/005343</v>
          </cell>
          <cell r="C5924" t="str">
            <v>774100-00G</v>
          </cell>
          <cell r="D5924" t="str">
            <v>OK</v>
          </cell>
          <cell r="E5924">
            <v>43801.544444444444</v>
          </cell>
        </row>
        <row r="5925">
          <cell r="B5925" t="str">
            <v>774100-00G/005343</v>
          </cell>
          <cell r="C5925" t="str">
            <v>774100-00G</v>
          </cell>
          <cell r="D5925" t="str">
            <v>OK</v>
          </cell>
          <cell r="E5925">
            <v>43801.544444444444</v>
          </cell>
        </row>
        <row r="5926">
          <cell r="B5926" t="str">
            <v>774100-00G/005343</v>
          </cell>
          <cell r="C5926" t="str">
            <v>774100-00G</v>
          </cell>
          <cell r="D5926" t="str">
            <v>OK</v>
          </cell>
          <cell r="E5926">
            <v>43801.544444444444</v>
          </cell>
        </row>
        <row r="5927">
          <cell r="B5927" t="str">
            <v>776445-00E/005340</v>
          </cell>
          <cell r="C5927" t="str">
            <v>776445-00E</v>
          </cell>
          <cell r="D5927" t="str">
            <v>OK</v>
          </cell>
          <cell r="E5927">
            <v>43801.385416666664</v>
          </cell>
        </row>
        <row r="5928">
          <cell r="B5928" t="str">
            <v>774100-00G/005343</v>
          </cell>
          <cell r="C5928" t="str">
            <v>774100-00G</v>
          </cell>
          <cell r="D5928" t="str">
            <v>OK</v>
          </cell>
          <cell r="E5928">
            <v>43801.544444444444</v>
          </cell>
        </row>
        <row r="5929">
          <cell r="B5929" t="str">
            <v>776445-00E/005348</v>
          </cell>
          <cell r="C5929" t="str">
            <v>776445-00E</v>
          </cell>
          <cell r="D5929" t="str">
            <v>OK</v>
          </cell>
          <cell r="E5929">
            <v>43801.629861111112</v>
          </cell>
        </row>
        <row r="5930">
          <cell r="B5930" t="str">
            <v>776445-00E/005347</v>
          </cell>
          <cell r="C5930" t="str">
            <v>776445-00E</v>
          </cell>
          <cell r="D5930" t="str">
            <v>OK</v>
          </cell>
          <cell r="E5930">
            <v>43802.064583333333</v>
          </cell>
        </row>
        <row r="5931">
          <cell r="B5931" t="str">
            <v>776445-00E/005346</v>
          </cell>
          <cell r="C5931" t="str">
            <v>776445-00E</v>
          </cell>
          <cell r="D5931" t="str">
            <v>OK</v>
          </cell>
          <cell r="E5931">
            <v>43801.981249999997</v>
          </cell>
        </row>
        <row r="5932">
          <cell r="B5932" t="str">
            <v>774100-00G/005345</v>
          </cell>
          <cell r="C5932" t="str">
            <v>774100-00G</v>
          </cell>
          <cell r="D5932" t="str">
            <v>OK</v>
          </cell>
          <cell r="E5932">
            <v>43801.756249999999</v>
          </cell>
        </row>
        <row r="5933">
          <cell r="B5933" t="str">
            <v>774100-00G/005350</v>
          </cell>
          <cell r="C5933" t="str">
            <v>774100-00G</v>
          </cell>
          <cell r="D5933" t="str">
            <v>OK</v>
          </cell>
          <cell r="E5933">
            <v>43802.146527777775</v>
          </cell>
        </row>
        <row r="5934">
          <cell r="B5934" t="str">
            <v>776445-00E/005349</v>
          </cell>
          <cell r="C5934" t="str">
            <v>776445-00E</v>
          </cell>
          <cell r="D5934" t="str">
            <v>OK</v>
          </cell>
          <cell r="E5934">
            <v>43802.200694444444</v>
          </cell>
        </row>
        <row r="5935">
          <cell r="B5935" t="str">
            <v>776445-00E/005349</v>
          </cell>
          <cell r="C5935" t="str">
            <v>776445-00E</v>
          </cell>
          <cell r="D5935" t="str">
            <v>OK</v>
          </cell>
          <cell r="E5935">
            <v>43802.200694444444</v>
          </cell>
        </row>
        <row r="5936">
          <cell r="B5936" t="str">
            <v>774100-00G/005354</v>
          </cell>
          <cell r="C5936" t="str">
            <v>774100-00G</v>
          </cell>
          <cell r="D5936" t="str">
            <v>OK</v>
          </cell>
          <cell r="E5936">
            <v>43802.531944444447</v>
          </cell>
        </row>
        <row r="5937">
          <cell r="B5937" t="str">
            <v>776445-00E/005351</v>
          </cell>
          <cell r="C5937" t="str">
            <v>776445-00E</v>
          </cell>
          <cell r="D5937" t="str">
            <v>OK</v>
          </cell>
          <cell r="E5937">
            <v>43802.415277777778</v>
          </cell>
        </row>
        <row r="5938">
          <cell r="B5938" t="str">
            <v>774100-00G/005356</v>
          </cell>
          <cell r="C5938" t="str">
            <v>774100-00G</v>
          </cell>
          <cell r="D5938" t="str">
            <v>OK</v>
          </cell>
          <cell r="E5938">
            <v>43802.692361111112</v>
          </cell>
        </row>
        <row r="5939">
          <cell r="B5939" t="str">
            <v>776445-00E/005352</v>
          </cell>
          <cell r="C5939" t="str">
            <v>776445-00E</v>
          </cell>
          <cell r="D5939" t="str">
            <v>OK</v>
          </cell>
          <cell r="E5939">
            <v>43802.74722222222</v>
          </cell>
        </row>
        <row r="5940">
          <cell r="B5940" t="str">
            <v>776445-00E/005352</v>
          </cell>
          <cell r="C5940" t="str">
            <v>776445-00E</v>
          </cell>
          <cell r="D5940" t="str">
            <v>OK</v>
          </cell>
          <cell r="E5940">
            <v>43802.74722222222</v>
          </cell>
        </row>
        <row r="5941">
          <cell r="B5941" t="str">
            <v>776445-00E/005355</v>
          </cell>
          <cell r="C5941" t="str">
            <v>776445-00E</v>
          </cell>
          <cell r="D5941" t="str">
            <v>OK</v>
          </cell>
          <cell r="E5941">
            <v>43802.836805555555</v>
          </cell>
        </row>
        <row r="5942">
          <cell r="B5942" t="str">
            <v>776445-00E/005355</v>
          </cell>
          <cell r="C5942" t="str">
            <v>776445-00E</v>
          </cell>
          <cell r="D5942" t="str">
            <v>OK</v>
          </cell>
          <cell r="E5942">
            <v>43802.836805555555</v>
          </cell>
        </row>
        <row r="5943">
          <cell r="B5943" t="str">
            <v>776445-00E/005355</v>
          </cell>
          <cell r="C5943" t="str">
            <v>776445-00E</v>
          </cell>
          <cell r="D5943" t="str">
            <v>OK</v>
          </cell>
          <cell r="E5943">
            <v>43802.836805555555</v>
          </cell>
        </row>
        <row r="5944">
          <cell r="B5944" t="str">
            <v>776445-00E/005361</v>
          </cell>
          <cell r="C5944" t="str">
            <v>776445-00E</v>
          </cell>
          <cell r="D5944" t="str">
            <v>OK</v>
          </cell>
          <cell r="E5944">
            <v>43802.956250000003</v>
          </cell>
        </row>
        <row r="5945">
          <cell r="B5945" t="str">
            <v>776445-00E/005361</v>
          </cell>
          <cell r="C5945" t="str">
            <v>776445-00E</v>
          </cell>
          <cell r="D5945" t="str">
            <v>OK</v>
          </cell>
          <cell r="E5945">
            <v>43802.956250000003</v>
          </cell>
        </row>
        <row r="5946">
          <cell r="B5946" t="str">
            <v>776445-00E/005363</v>
          </cell>
          <cell r="C5946" t="str">
            <v>776445-00E</v>
          </cell>
          <cell r="D5946" t="str">
            <v>OK</v>
          </cell>
          <cell r="E5946">
            <v>43803.12777777778</v>
          </cell>
        </row>
        <row r="5947">
          <cell r="B5947" t="str">
            <v>776445-00E/005363</v>
          </cell>
          <cell r="C5947" t="str">
            <v>776445-00E</v>
          </cell>
          <cell r="D5947" t="str">
            <v>OK</v>
          </cell>
          <cell r="E5947">
            <v>43803.12777777778</v>
          </cell>
        </row>
        <row r="5948">
          <cell r="B5948" t="str">
            <v>776445-00E/005358</v>
          </cell>
          <cell r="C5948" t="str">
            <v>776445-00E</v>
          </cell>
          <cell r="D5948" t="str">
            <v>OK</v>
          </cell>
          <cell r="E5948">
            <v>43803.13958333333</v>
          </cell>
        </row>
        <row r="5949">
          <cell r="B5949" t="str">
            <v>776445-00E/005364</v>
          </cell>
          <cell r="C5949" t="str">
            <v>776445-00E</v>
          </cell>
          <cell r="D5949" t="str">
            <v>OK</v>
          </cell>
          <cell r="E5949">
            <v>43803.297222222223</v>
          </cell>
        </row>
        <row r="5950">
          <cell r="B5950" t="str">
            <v>776445-00E/005353</v>
          </cell>
          <cell r="C5950" t="str">
            <v>776445-00E</v>
          </cell>
          <cell r="D5950" t="str">
            <v>OK</v>
          </cell>
          <cell r="E5950">
            <v>43802.331250000003</v>
          </cell>
        </row>
        <row r="5951">
          <cell r="B5951" t="str">
            <v>776445-00E/005365</v>
          </cell>
          <cell r="C5951" t="str">
            <v>776445-00E</v>
          </cell>
          <cell r="D5951" t="str">
            <v>OK</v>
          </cell>
          <cell r="E5951">
            <v>43803.397222222222</v>
          </cell>
        </row>
        <row r="5952">
          <cell r="B5952" t="str">
            <v>776445-00E/005366</v>
          </cell>
          <cell r="C5952" t="str">
            <v>776445-00E</v>
          </cell>
          <cell r="D5952" t="str">
            <v>OK</v>
          </cell>
          <cell r="E5952">
            <v>43803.370833333334</v>
          </cell>
        </row>
        <row r="5953">
          <cell r="B5953" t="str">
            <v>776445-00E/005367</v>
          </cell>
          <cell r="C5953" t="str">
            <v>776445-00E</v>
          </cell>
          <cell r="D5953" t="str">
            <v>OK</v>
          </cell>
          <cell r="E5953">
            <v>43803.495138888888</v>
          </cell>
        </row>
        <row r="5954">
          <cell r="B5954" t="str">
            <v>776445-00E/005369</v>
          </cell>
          <cell r="C5954" t="str">
            <v>776445-00E</v>
          </cell>
          <cell r="D5954" t="str">
            <v>OK</v>
          </cell>
          <cell r="E5954">
            <v>43803.61041666667</v>
          </cell>
        </row>
        <row r="5955">
          <cell r="B5955" t="str">
            <v>776445-00E/005369</v>
          </cell>
          <cell r="C5955" t="str">
            <v>776445-00E</v>
          </cell>
          <cell r="D5955" t="str">
            <v>OK</v>
          </cell>
          <cell r="E5955">
            <v>43803.61041666667</v>
          </cell>
        </row>
        <row r="5956">
          <cell r="B5956" t="str">
            <v>774100-00G/005370</v>
          </cell>
          <cell r="C5956" t="str">
            <v>774100-00G</v>
          </cell>
          <cell r="D5956" t="str">
            <v>OK</v>
          </cell>
          <cell r="E5956">
            <v>43803.681944444441</v>
          </cell>
        </row>
        <row r="5957">
          <cell r="B5957" t="str">
            <v>774100-00G/005370</v>
          </cell>
          <cell r="C5957" t="str">
            <v>774100-00G</v>
          </cell>
          <cell r="D5957" t="str">
            <v>OK</v>
          </cell>
          <cell r="E5957">
            <v>43803.681944444441</v>
          </cell>
        </row>
        <row r="5958">
          <cell r="B5958" t="str">
            <v>774100-00G/005370</v>
          </cell>
          <cell r="C5958" t="str">
            <v>774100-00G</v>
          </cell>
          <cell r="D5958" t="str">
            <v>OK</v>
          </cell>
          <cell r="E5958">
            <v>43803.681944444441</v>
          </cell>
        </row>
        <row r="5959">
          <cell r="B5959" t="str">
            <v>774100-00G/005370</v>
          </cell>
          <cell r="C5959" t="str">
            <v>774100-00G</v>
          </cell>
          <cell r="D5959" t="str">
            <v>OK</v>
          </cell>
          <cell r="E5959">
            <v>43803.681944444441</v>
          </cell>
        </row>
        <row r="5960">
          <cell r="B5960" t="str">
            <v>774100-00G/005362</v>
          </cell>
          <cell r="C5960" t="str">
            <v>774100-00G</v>
          </cell>
          <cell r="D5960" t="str">
            <v>OK</v>
          </cell>
          <cell r="E5960">
            <v>43803.327777777777</v>
          </cell>
        </row>
        <row r="5961">
          <cell r="B5961" t="str">
            <v>776445-00E/005357</v>
          </cell>
          <cell r="C5961" t="str">
            <v>776445-00E</v>
          </cell>
          <cell r="D5961" t="str">
            <v>OK</v>
          </cell>
          <cell r="E5961">
            <v>43802.623611111114</v>
          </cell>
        </row>
        <row r="5962">
          <cell r="B5962" t="str">
            <v>774100-00G/005359</v>
          </cell>
          <cell r="C5962" t="str">
            <v>774100-00G</v>
          </cell>
          <cell r="D5962" t="str">
            <v>OK</v>
          </cell>
          <cell r="E5962">
            <v>43803.02847222222</v>
          </cell>
        </row>
        <row r="5963">
          <cell r="B5963" t="str">
            <v>776445-00E/005360</v>
          </cell>
          <cell r="C5963" t="str">
            <v>776445-00E</v>
          </cell>
          <cell r="D5963" t="str">
            <v>OK</v>
          </cell>
          <cell r="E5963">
            <v>43803.066666666666</v>
          </cell>
        </row>
        <row r="5964">
          <cell r="B5964" t="str">
            <v>776445-00E/005360</v>
          </cell>
          <cell r="C5964" t="str">
            <v>776445-00E</v>
          </cell>
          <cell r="D5964" t="str">
            <v>OK</v>
          </cell>
          <cell r="E5964">
            <v>43803.066666666666</v>
          </cell>
        </row>
        <row r="5965">
          <cell r="B5965" t="str">
            <v>776445-00E/005360</v>
          </cell>
          <cell r="C5965" t="str">
            <v>776445-00E</v>
          </cell>
          <cell r="D5965" t="str">
            <v>OK</v>
          </cell>
          <cell r="E5965">
            <v>43803.066666666666</v>
          </cell>
        </row>
        <row r="5966">
          <cell r="B5966" t="str">
            <v>776445-00E/005360</v>
          </cell>
          <cell r="C5966" t="str">
            <v>776445-00E</v>
          </cell>
          <cell r="D5966" t="str">
            <v>OK</v>
          </cell>
          <cell r="E5966">
            <v>43803.066666666666</v>
          </cell>
        </row>
        <row r="5967">
          <cell r="B5967" t="str">
            <v>776445-00E/005360</v>
          </cell>
          <cell r="C5967" t="str">
            <v>776445-00E</v>
          </cell>
          <cell r="D5967" t="str">
            <v>OK</v>
          </cell>
          <cell r="E5967">
            <v>43803.066666666666</v>
          </cell>
        </row>
        <row r="5968">
          <cell r="B5968" t="str">
            <v>776445-00E/005360</v>
          </cell>
          <cell r="C5968" t="str">
            <v>776445-00E</v>
          </cell>
          <cell r="D5968" t="str">
            <v>OK</v>
          </cell>
          <cell r="E5968">
            <v>43803.066666666666</v>
          </cell>
        </row>
        <row r="5969">
          <cell r="B5969" t="str">
            <v>776445-00E/005360</v>
          </cell>
          <cell r="C5969" t="str">
            <v>776445-00E</v>
          </cell>
          <cell r="D5969" t="str">
            <v>OK</v>
          </cell>
          <cell r="E5969">
            <v>43803.066666666666</v>
          </cell>
        </row>
        <row r="5970">
          <cell r="B5970" t="str">
            <v>776445-00E/005360</v>
          </cell>
          <cell r="C5970" t="str">
            <v>776445-00E</v>
          </cell>
          <cell r="D5970" t="str">
            <v>OK</v>
          </cell>
          <cell r="E5970">
            <v>43803.066666666666</v>
          </cell>
        </row>
        <row r="5971">
          <cell r="B5971" t="str">
            <v>776445-00E/005373</v>
          </cell>
          <cell r="C5971" t="str">
            <v>776445-00E</v>
          </cell>
          <cell r="D5971" t="str">
            <v>OK</v>
          </cell>
          <cell r="E5971">
            <v>43804.026388888888</v>
          </cell>
        </row>
        <row r="5972">
          <cell r="B5972" t="str">
            <v>776445-00E/005371</v>
          </cell>
          <cell r="C5972" t="str">
            <v>776445-00E</v>
          </cell>
          <cell r="D5972" t="str">
            <v>OK</v>
          </cell>
          <cell r="E5972">
            <v>43803.967361111114</v>
          </cell>
        </row>
        <row r="5973">
          <cell r="B5973" t="str">
            <v>774100-00G/005372</v>
          </cell>
          <cell r="C5973" t="str">
            <v>774100-00G</v>
          </cell>
          <cell r="D5973" t="str">
            <v>OK</v>
          </cell>
          <cell r="E5973">
            <v>43804.14166666667</v>
          </cell>
        </row>
        <row r="5974">
          <cell r="B5974" t="str">
            <v>774100-00G/005372</v>
          </cell>
          <cell r="C5974" t="str">
            <v>774100-00G</v>
          </cell>
          <cell r="D5974" t="str">
            <v>OK</v>
          </cell>
          <cell r="E5974">
            <v>43804.14166666667</v>
          </cell>
        </row>
        <row r="5975">
          <cell r="B5975" t="str">
            <v>774100-00G/005372</v>
          </cell>
          <cell r="C5975" t="str">
            <v>774100-00G</v>
          </cell>
          <cell r="D5975" t="str">
            <v>OK</v>
          </cell>
          <cell r="E5975">
            <v>43804.14166666667</v>
          </cell>
        </row>
        <row r="5976">
          <cell r="B5976" t="str">
            <v>774100-00G/005372</v>
          </cell>
          <cell r="C5976" t="str">
            <v>774100-00G</v>
          </cell>
          <cell r="D5976" t="str">
            <v>OK</v>
          </cell>
          <cell r="E5976">
            <v>43804.14166666667</v>
          </cell>
        </row>
        <row r="5977">
          <cell r="B5977" t="str">
            <v>776445-00E/005368</v>
          </cell>
          <cell r="C5977" t="str">
            <v>776445-00E</v>
          </cell>
          <cell r="D5977" t="str">
            <v>OK</v>
          </cell>
          <cell r="E5977">
            <v>43803.71597222222</v>
          </cell>
        </row>
        <row r="5978">
          <cell r="B5978" t="str">
            <v>776445-00E/005375</v>
          </cell>
          <cell r="C5978" t="str">
            <v>776445-00E</v>
          </cell>
          <cell r="D5978" t="str">
            <v>OK</v>
          </cell>
          <cell r="E5978">
            <v>43804.412499999999</v>
          </cell>
        </row>
        <row r="5979">
          <cell r="B5979" t="str">
            <v>776445-00E/005374</v>
          </cell>
          <cell r="C5979" t="str">
            <v>776445-00E</v>
          </cell>
          <cell r="D5979" t="str">
            <v>OK</v>
          </cell>
          <cell r="E5979">
            <v>43804.056944444441</v>
          </cell>
        </row>
        <row r="5980">
          <cell r="B5980" t="str">
            <v>776445-00E/005380</v>
          </cell>
          <cell r="C5980" t="str">
            <v>776445-00E</v>
          </cell>
          <cell r="D5980" t="str">
            <v>OK</v>
          </cell>
          <cell r="E5980">
            <v>43804.628472222219</v>
          </cell>
        </row>
        <row r="5981">
          <cell r="B5981" t="str">
            <v>776445-00E/005377</v>
          </cell>
          <cell r="C5981" t="str">
            <v>776445-00E</v>
          </cell>
          <cell r="D5981" t="str">
            <v>OK</v>
          </cell>
          <cell r="E5981">
            <v>43804.34652777778</v>
          </cell>
        </row>
        <row r="5982">
          <cell r="B5982" t="str">
            <v>776445-00E/005381</v>
          </cell>
          <cell r="C5982" t="str">
            <v>776445-00E</v>
          </cell>
          <cell r="D5982" t="str">
            <v>OK</v>
          </cell>
          <cell r="E5982">
            <v>43805.072916666664</v>
          </cell>
        </row>
        <row r="5983">
          <cell r="B5983" t="str">
            <v>776445-00E/005383</v>
          </cell>
          <cell r="C5983" t="str">
            <v>776445-00E</v>
          </cell>
          <cell r="D5983" t="str">
            <v>OK</v>
          </cell>
          <cell r="E5983">
            <v>43805.017361111109</v>
          </cell>
        </row>
        <row r="5984">
          <cell r="B5984" t="str">
            <v>776445-00E/005376</v>
          </cell>
          <cell r="C5984" t="str">
            <v>776445-00E</v>
          </cell>
          <cell r="D5984" t="str">
            <v>OK</v>
          </cell>
          <cell r="E5984">
            <v>43804.507638888892</v>
          </cell>
        </row>
        <row r="5985">
          <cell r="B5985" t="str">
            <v>776445-00E/005384</v>
          </cell>
          <cell r="C5985" t="str">
            <v>776445-00E</v>
          </cell>
          <cell r="D5985" t="str">
            <v>OK</v>
          </cell>
          <cell r="E5985">
            <v>43805.335416666669</v>
          </cell>
        </row>
        <row r="5986">
          <cell r="B5986" t="str">
            <v>776445-00E/005389</v>
          </cell>
          <cell r="C5986" t="str">
            <v>776445-00E</v>
          </cell>
          <cell r="D5986" t="str">
            <v>OK</v>
          </cell>
          <cell r="E5986">
            <v>43805.500694444447</v>
          </cell>
        </row>
        <row r="5987">
          <cell r="B5987" t="str">
            <v>776445-00E/005390</v>
          </cell>
          <cell r="C5987" t="str">
            <v>776445-00E</v>
          </cell>
          <cell r="D5987" t="str">
            <v>OK</v>
          </cell>
          <cell r="E5987">
            <v>43805.632638888892</v>
          </cell>
        </row>
        <row r="5988">
          <cell r="B5988" t="str">
            <v>776445-00E/005391</v>
          </cell>
          <cell r="C5988" t="str">
            <v>776445-00E</v>
          </cell>
          <cell r="D5988" t="str">
            <v>OK</v>
          </cell>
          <cell r="E5988">
            <v>43805.712500000001</v>
          </cell>
        </row>
        <row r="5989">
          <cell r="B5989" t="str">
            <v>774100-00G/005388</v>
          </cell>
          <cell r="C5989" t="str">
            <v>774100-00G</v>
          </cell>
          <cell r="D5989" t="str">
            <v>OK</v>
          </cell>
          <cell r="E5989">
            <v>43805.39166666667</v>
          </cell>
        </row>
        <row r="5990">
          <cell r="B5990" t="str">
            <v>776445-00E/005382</v>
          </cell>
          <cell r="C5990" t="str">
            <v>776445-00E</v>
          </cell>
          <cell r="D5990" t="str">
            <v>OK</v>
          </cell>
          <cell r="E5990">
            <v>43805.286805555559</v>
          </cell>
        </row>
        <row r="5991">
          <cell r="B5991" t="str">
            <v>774100-00G/005385</v>
          </cell>
          <cell r="C5991" t="str">
            <v>774100-00G</v>
          </cell>
          <cell r="D5991" t="str">
            <v>OK</v>
          </cell>
          <cell r="E5991">
            <v>43805.154861111114</v>
          </cell>
        </row>
        <row r="5992">
          <cell r="B5992" t="str">
            <v>774100-00G/005395</v>
          </cell>
          <cell r="C5992" t="str">
            <v>774100-00G</v>
          </cell>
          <cell r="D5992" t="str">
            <v>OK</v>
          </cell>
          <cell r="E5992">
            <v>43807.804166666669</v>
          </cell>
        </row>
        <row r="5993">
          <cell r="B5993" t="str">
            <v>776445-00E/005387</v>
          </cell>
          <cell r="C5993" t="str">
            <v>776445-00E</v>
          </cell>
          <cell r="D5993" t="str">
            <v>OK</v>
          </cell>
          <cell r="E5993">
            <v>43807.731944444444</v>
          </cell>
        </row>
        <row r="5994">
          <cell r="B5994" t="str">
            <v>776445-00E/005387</v>
          </cell>
          <cell r="C5994" t="str">
            <v>776445-00E</v>
          </cell>
          <cell r="D5994" t="str">
            <v>OK</v>
          </cell>
          <cell r="E5994">
            <v>43807.731944444444</v>
          </cell>
        </row>
        <row r="5995">
          <cell r="B5995" t="str">
            <v>776445-00E/005387</v>
          </cell>
          <cell r="C5995" t="str">
            <v>776445-00E</v>
          </cell>
          <cell r="D5995" t="str">
            <v>OK</v>
          </cell>
          <cell r="E5995">
            <v>43807.731944444444</v>
          </cell>
        </row>
        <row r="5996">
          <cell r="B5996" t="str">
            <v>776445-00E/005397</v>
          </cell>
          <cell r="C5996" t="str">
            <v>776445-00E</v>
          </cell>
          <cell r="D5996" t="str">
            <v>OK</v>
          </cell>
          <cell r="E5996">
            <v>43807.953472222223</v>
          </cell>
        </row>
        <row r="5997">
          <cell r="B5997" t="str">
            <v>776445-00E/005397</v>
          </cell>
          <cell r="C5997" t="str">
            <v>776445-00E</v>
          </cell>
          <cell r="D5997" t="str">
            <v>OK</v>
          </cell>
          <cell r="E5997">
            <v>43807.953472222223</v>
          </cell>
        </row>
        <row r="5998">
          <cell r="B5998" t="str">
            <v>776445-00E/005393</v>
          </cell>
          <cell r="C5998" t="str">
            <v>776445-00E</v>
          </cell>
          <cell r="D5998" t="str">
            <v>OK</v>
          </cell>
          <cell r="E5998">
            <v>43807.643055555556</v>
          </cell>
        </row>
        <row r="5999">
          <cell r="B5999" t="str">
            <v>776445-00E/005396</v>
          </cell>
          <cell r="C5999" t="str">
            <v>776445-00E</v>
          </cell>
          <cell r="D5999" t="str">
            <v>OK</v>
          </cell>
          <cell r="E5999">
            <v>43808.013194444444</v>
          </cell>
        </row>
        <row r="6000">
          <cell r="B6000" t="str">
            <v>776445-00E/005394</v>
          </cell>
          <cell r="C6000" t="str">
            <v>776445-00E</v>
          </cell>
          <cell r="D6000" t="str">
            <v>OK</v>
          </cell>
          <cell r="E6000">
            <v>43808.377083333333</v>
          </cell>
        </row>
        <row r="6001">
          <cell r="B6001" t="str">
            <v>776445-00E/005399</v>
          </cell>
          <cell r="C6001" t="str">
            <v>776445-00E</v>
          </cell>
          <cell r="D6001" t="str">
            <v>OK</v>
          </cell>
          <cell r="E6001">
            <v>43808.29791666667</v>
          </cell>
        </row>
        <row r="6002">
          <cell r="B6002" t="str">
            <v>776445-00E/005386</v>
          </cell>
          <cell r="C6002" t="str">
            <v>776445-00E</v>
          </cell>
          <cell r="D6002" t="str">
            <v>OK</v>
          </cell>
          <cell r="E6002">
            <v>43808.4375</v>
          </cell>
        </row>
        <row r="6003">
          <cell r="B6003" t="str">
            <v>776445-00E/005386</v>
          </cell>
          <cell r="C6003" t="str">
            <v>776445-00E</v>
          </cell>
          <cell r="D6003" t="str">
            <v>OK</v>
          </cell>
          <cell r="E6003">
            <v>43808.4375</v>
          </cell>
        </row>
        <row r="6004">
          <cell r="B6004" t="str">
            <v>776445-00E/005386</v>
          </cell>
          <cell r="C6004" t="str">
            <v>776445-00E</v>
          </cell>
          <cell r="D6004" t="str">
            <v>OK</v>
          </cell>
          <cell r="E6004">
            <v>43808.4375</v>
          </cell>
        </row>
        <row r="6005">
          <cell r="B6005" t="str">
            <v>776445-00E/005386</v>
          </cell>
          <cell r="C6005" t="str">
            <v>776445-00E</v>
          </cell>
          <cell r="D6005" t="str">
            <v>OK</v>
          </cell>
          <cell r="E6005">
            <v>43808.4375</v>
          </cell>
        </row>
        <row r="6006">
          <cell r="B6006" t="str">
            <v>776445-00E/005386</v>
          </cell>
          <cell r="C6006" t="str">
            <v>776445-00E</v>
          </cell>
          <cell r="D6006" t="str">
            <v>OK</v>
          </cell>
          <cell r="E6006">
            <v>43808.4375</v>
          </cell>
        </row>
        <row r="6007">
          <cell r="B6007" t="str">
            <v>774100-00G/005392</v>
          </cell>
          <cell r="C6007" t="str">
            <v>774100-00G</v>
          </cell>
          <cell r="D6007" t="str">
            <v>OK</v>
          </cell>
          <cell r="E6007">
            <v>43805.810416666667</v>
          </cell>
        </row>
        <row r="6008">
          <cell r="B6008" t="str">
            <v>774100-00G/005392</v>
          </cell>
          <cell r="C6008" t="str">
            <v>774100-00G</v>
          </cell>
          <cell r="D6008" t="str">
            <v>OK</v>
          </cell>
          <cell r="E6008">
            <v>43805.810416666667</v>
          </cell>
        </row>
        <row r="6009">
          <cell r="B6009" t="str">
            <v>776445-00E/005379</v>
          </cell>
          <cell r="C6009" t="str">
            <v>776445-00E</v>
          </cell>
          <cell r="D6009" t="str">
            <v>OK</v>
          </cell>
          <cell r="E6009">
            <v>43804.70208333333</v>
          </cell>
        </row>
        <row r="6010">
          <cell r="B6010" t="str">
            <v>776445-00E/005402</v>
          </cell>
          <cell r="C6010" t="str">
            <v>776445-00E</v>
          </cell>
          <cell r="D6010" t="str">
            <v>OK</v>
          </cell>
          <cell r="E6010">
            <v>43808.533333333333</v>
          </cell>
        </row>
        <row r="6011">
          <cell r="B6011" t="str">
            <v>776445-00E/005400</v>
          </cell>
          <cell r="C6011" t="str">
            <v>776445-00E</v>
          </cell>
          <cell r="D6011" t="str">
            <v>OK</v>
          </cell>
          <cell r="E6011">
            <v>43808.711805555555</v>
          </cell>
        </row>
        <row r="6012">
          <cell r="B6012" t="str">
            <v>776445-00E/005405</v>
          </cell>
          <cell r="C6012" t="str">
            <v>776445-00E</v>
          </cell>
          <cell r="D6012" t="str">
            <v>OK</v>
          </cell>
          <cell r="E6012">
            <v>43809.074305555558</v>
          </cell>
        </row>
        <row r="6013">
          <cell r="B6013" t="str">
            <v>776445-00E/005403</v>
          </cell>
          <cell r="C6013" t="str">
            <v>776445-00E</v>
          </cell>
          <cell r="D6013" t="str">
            <v>OK</v>
          </cell>
          <cell r="E6013">
            <v>43808.633333333331</v>
          </cell>
        </row>
        <row r="6014">
          <cell r="B6014" t="str">
            <v>776445-00E/005403</v>
          </cell>
          <cell r="C6014" t="str">
            <v>776445-00E</v>
          </cell>
          <cell r="D6014" t="str">
            <v>OK</v>
          </cell>
          <cell r="E6014">
            <v>43808.633333333331</v>
          </cell>
        </row>
        <row r="6015">
          <cell r="B6015" t="str">
            <v>776445-00E/005403</v>
          </cell>
          <cell r="C6015" t="str">
            <v>776445-00E</v>
          </cell>
          <cell r="D6015" t="str">
            <v>OK</v>
          </cell>
          <cell r="E6015">
            <v>43808.633333333331</v>
          </cell>
        </row>
        <row r="6016">
          <cell r="B6016" t="str">
            <v>776445-00E/005403</v>
          </cell>
          <cell r="C6016" t="str">
            <v>776445-00E</v>
          </cell>
          <cell r="D6016" t="str">
            <v>OK</v>
          </cell>
          <cell r="E6016">
            <v>43808.633333333331</v>
          </cell>
        </row>
        <row r="6017">
          <cell r="B6017" t="str">
            <v>776445-00E/005403</v>
          </cell>
          <cell r="C6017" t="str">
            <v>776445-00E</v>
          </cell>
          <cell r="D6017" t="str">
            <v>OK</v>
          </cell>
          <cell r="E6017">
            <v>43808.633333333331</v>
          </cell>
        </row>
        <row r="6018">
          <cell r="B6018" t="str">
            <v>776445-00E/005403</v>
          </cell>
          <cell r="C6018" t="str">
            <v>776445-00E</v>
          </cell>
          <cell r="D6018" t="str">
            <v>OK</v>
          </cell>
          <cell r="E6018">
            <v>43808.633333333331</v>
          </cell>
        </row>
        <row r="6019">
          <cell r="B6019" t="str">
            <v>776445-00E/005403</v>
          </cell>
          <cell r="C6019" t="str">
            <v>776445-00E</v>
          </cell>
          <cell r="D6019" t="str">
            <v>OK</v>
          </cell>
          <cell r="E6019">
            <v>43808.633333333331</v>
          </cell>
        </row>
        <row r="6020">
          <cell r="B6020" t="str">
            <v>776445-00E/005403</v>
          </cell>
          <cell r="C6020" t="str">
            <v>776445-00E</v>
          </cell>
          <cell r="D6020" t="str">
            <v>OK</v>
          </cell>
          <cell r="E6020">
            <v>43808.633333333331</v>
          </cell>
        </row>
        <row r="6021">
          <cell r="B6021" t="str">
            <v>776445-00E/005403</v>
          </cell>
          <cell r="C6021" t="str">
            <v>776445-00E</v>
          </cell>
          <cell r="D6021" t="str">
            <v>OK</v>
          </cell>
          <cell r="E6021">
            <v>43808.633333333331</v>
          </cell>
        </row>
        <row r="6022">
          <cell r="B6022" t="str">
            <v>776445-00E/005403</v>
          </cell>
          <cell r="C6022" t="str">
            <v>776445-00E</v>
          </cell>
          <cell r="D6022" t="str">
            <v>OK</v>
          </cell>
          <cell r="E6022">
            <v>43808.633333333331</v>
          </cell>
        </row>
        <row r="6023">
          <cell r="B6023" t="str">
            <v>776445-00E/005403</v>
          </cell>
          <cell r="C6023" t="str">
            <v>776445-00E</v>
          </cell>
          <cell r="D6023" t="str">
            <v>OK</v>
          </cell>
          <cell r="E6023">
            <v>43808.633333333331</v>
          </cell>
        </row>
        <row r="6024">
          <cell r="B6024" t="str">
            <v>776445-00E/005406</v>
          </cell>
          <cell r="C6024" t="str">
            <v>776445-00E</v>
          </cell>
          <cell r="D6024" t="str">
            <v>OK</v>
          </cell>
          <cell r="E6024">
            <v>43808.959027777775</v>
          </cell>
        </row>
        <row r="6025">
          <cell r="B6025" t="str">
            <v>776445-00E/005401</v>
          </cell>
          <cell r="C6025" t="str">
            <v>776445-00E</v>
          </cell>
          <cell r="D6025" t="str">
            <v>OK</v>
          </cell>
          <cell r="E6025">
            <v>43808.781944444447</v>
          </cell>
        </row>
        <row r="6026">
          <cell r="B6026" t="str">
            <v>776445-00E/005404</v>
          </cell>
          <cell r="C6026" t="str">
            <v>776445-00E</v>
          </cell>
          <cell r="D6026" t="str">
            <v>OK</v>
          </cell>
          <cell r="E6026">
            <v>43809.006249999999</v>
          </cell>
        </row>
        <row r="6027">
          <cell r="B6027" t="str">
            <v>776445-00E/005409</v>
          </cell>
          <cell r="C6027" t="str">
            <v>776445-00E</v>
          </cell>
          <cell r="D6027" t="str">
            <v>OK</v>
          </cell>
          <cell r="E6027">
            <v>43809.382638888892</v>
          </cell>
        </row>
        <row r="6028">
          <cell r="B6028" t="str">
            <v>776445-00E/005412</v>
          </cell>
          <cell r="C6028" t="str">
            <v>776445-00E</v>
          </cell>
          <cell r="D6028" t="str">
            <v>OK</v>
          </cell>
          <cell r="E6028">
            <v>43809.631249999999</v>
          </cell>
        </row>
        <row r="6029">
          <cell r="B6029" t="str">
            <v>776445-00E/005408</v>
          </cell>
          <cell r="C6029" t="str">
            <v>776445-00E</v>
          </cell>
          <cell r="D6029" t="str">
            <v>OK</v>
          </cell>
          <cell r="E6029">
            <v>43809.493055555555</v>
          </cell>
        </row>
        <row r="6030">
          <cell r="B6030" t="str">
            <v>776445-00E/005407</v>
          </cell>
          <cell r="C6030" t="str">
            <v>776445-00E</v>
          </cell>
          <cell r="D6030" t="str">
            <v>OK</v>
          </cell>
          <cell r="E6030">
            <v>43809.175000000003</v>
          </cell>
        </row>
        <row r="6031">
          <cell r="B6031" t="str">
            <v>776445-00E/005410</v>
          </cell>
          <cell r="C6031" t="str">
            <v>776445-00E</v>
          </cell>
          <cell r="D6031" t="str">
            <v>OK</v>
          </cell>
          <cell r="E6031">
            <v>43809.320833333331</v>
          </cell>
        </row>
        <row r="6032">
          <cell r="B6032" t="str">
            <v>776445-00E/005417</v>
          </cell>
          <cell r="C6032" t="str">
            <v>776445-00E</v>
          </cell>
          <cell r="D6032" t="str">
            <v>OK</v>
          </cell>
          <cell r="E6032">
            <v>43810.077777777777</v>
          </cell>
        </row>
        <row r="6033">
          <cell r="B6033" t="str">
            <v>776445-00E/005418</v>
          </cell>
          <cell r="C6033" t="str">
            <v>776445-00E</v>
          </cell>
          <cell r="D6033" t="str">
            <v>OK</v>
          </cell>
          <cell r="E6033">
            <v>43810.179166666669</v>
          </cell>
        </row>
        <row r="6034">
          <cell r="B6034" t="str">
            <v>776445-00E/005416</v>
          </cell>
          <cell r="C6034" t="str">
            <v>776445-00E</v>
          </cell>
          <cell r="D6034" t="str">
            <v>OK</v>
          </cell>
          <cell r="E6034">
            <v>43810.115972222222</v>
          </cell>
        </row>
        <row r="6035">
          <cell r="B6035" t="str">
            <v>776445-00E/005413</v>
          </cell>
          <cell r="C6035" t="str">
            <v>776445-00E</v>
          </cell>
          <cell r="D6035" t="str">
            <v>OK</v>
          </cell>
          <cell r="E6035">
            <v>43809.998611111114</v>
          </cell>
        </row>
        <row r="6036">
          <cell r="B6036" t="str">
            <v>776445-00E/005419</v>
          </cell>
          <cell r="C6036" t="str">
            <v>776445-00E</v>
          </cell>
          <cell r="D6036" t="str">
            <v>OK</v>
          </cell>
          <cell r="E6036">
            <v>43810.327777777777</v>
          </cell>
        </row>
        <row r="6037">
          <cell r="B6037" t="str">
            <v>776445-00E/005414</v>
          </cell>
          <cell r="C6037" t="str">
            <v>776445-00E</v>
          </cell>
          <cell r="D6037" t="str">
            <v>OK</v>
          </cell>
          <cell r="E6037">
            <v>43810.397222222222</v>
          </cell>
        </row>
        <row r="6038">
          <cell r="B6038" t="str">
            <v>776445-00E/005421</v>
          </cell>
          <cell r="C6038" t="str">
            <v>776445-00E</v>
          </cell>
          <cell r="D6038" t="str">
            <v>OK</v>
          </cell>
          <cell r="E6038">
            <v>43810.323611111111</v>
          </cell>
        </row>
        <row r="6039">
          <cell r="B6039" t="str">
            <v>776445-00E/005421</v>
          </cell>
          <cell r="C6039" t="str">
            <v>776445-00E</v>
          </cell>
          <cell r="D6039" t="str">
            <v>OK</v>
          </cell>
          <cell r="E6039">
            <v>43810.323611111111</v>
          </cell>
        </row>
        <row r="6040">
          <cell r="B6040" t="str">
            <v>774100-00G/005398</v>
          </cell>
          <cell r="C6040" t="str">
            <v>774100-00G</v>
          </cell>
          <cell r="D6040" t="str">
            <v>OK</v>
          </cell>
          <cell r="E6040">
            <v>43808.036111111112</v>
          </cell>
        </row>
        <row r="6041">
          <cell r="B6041" t="str">
            <v>776445-00E/005411</v>
          </cell>
          <cell r="C6041" t="str">
            <v>776445-00E</v>
          </cell>
          <cell r="D6041" t="str">
            <v>OK</v>
          </cell>
          <cell r="E6041">
            <v>43809.707638888889</v>
          </cell>
        </row>
        <row r="6042">
          <cell r="B6042" t="str">
            <v>776445-00E/005420</v>
          </cell>
          <cell r="C6042" t="str">
            <v>776445-00E</v>
          </cell>
          <cell r="D6042" t="str">
            <v>OK</v>
          </cell>
          <cell r="E6042">
            <v>43810.390277777777</v>
          </cell>
        </row>
        <row r="6043">
          <cell r="B6043" t="str">
            <v>776445-00E/005420</v>
          </cell>
          <cell r="C6043" t="str">
            <v>776445-00E</v>
          </cell>
          <cell r="D6043" t="str">
            <v>OK</v>
          </cell>
          <cell r="E6043">
            <v>43810.390277777777</v>
          </cell>
        </row>
        <row r="6044">
          <cell r="B6044" t="str">
            <v>776445-00E/005415</v>
          </cell>
          <cell r="C6044" t="str">
            <v>776445-00E</v>
          </cell>
          <cell r="D6044" t="str">
            <v>OK</v>
          </cell>
          <cell r="E6044">
            <v>43809.970138888886</v>
          </cell>
        </row>
        <row r="6045">
          <cell r="B6045" t="str">
            <v>776445-00E/005415</v>
          </cell>
          <cell r="C6045" t="str">
            <v>776445-00E</v>
          </cell>
          <cell r="D6045" t="str">
            <v>OK</v>
          </cell>
          <cell r="E6045">
            <v>43809.970138888886</v>
          </cell>
        </row>
        <row r="6046">
          <cell r="B6046" t="str">
            <v>776445-00E/005422</v>
          </cell>
          <cell r="C6046" t="str">
            <v>776445-00E</v>
          </cell>
          <cell r="D6046" t="str">
            <v>OK</v>
          </cell>
          <cell r="E6046">
            <v>43810.447222222225</v>
          </cell>
        </row>
        <row r="6047">
          <cell r="B6047" t="str">
            <v>776445-00E/005423</v>
          </cell>
          <cell r="C6047" t="str">
            <v>776445-00E</v>
          </cell>
          <cell r="D6047" t="str">
            <v>OK</v>
          </cell>
          <cell r="E6047">
            <v>43810.500694444447</v>
          </cell>
        </row>
        <row r="6048">
          <cell r="B6048" t="str">
            <v>776445-00E/005424</v>
          </cell>
          <cell r="C6048" t="str">
            <v>776445-00E</v>
          </cell>
          <cell r="D6048" t="str">
            <v>OK</v>
          </cell>
          <cell r="E6048">
            <v>43810.633333333331</v>
          </cell>
        </row>
        <row r="6049">
          <cell r="B6049" t="str">
            <v>776445-00E/005424</v>
          </cell>
          <cell r="C6049" t="str">
            <v>776445-00E</v>
          </cell>
          <cell r="D6049" t="str">
            <v>OK</v>
          </cell>
          <cell r="E6049">
            <v>43810.633333333331</v>
          </cell>
        </row>
        <row r="6050">
          <cell r="B6050" t="str">
            <v>776445-00E/005424</v>
          </cell>
          <cell r="C6050" t="str">
            <v>776445-00E</v>
          </cell>
          <cell r="D6050" t="str">
            <v>OK</v>
          </cell>
          <cell r="E6050">
            <v>43810.633333333331</v>
          </cell>
        </row>
        <row r="6051">
          <cell r="B6051" t="str">
            <v>776445-00E/005424</v>
          </cell>
          <cell r="C6051" t="str">
            <v>776445-00E</v>
          </cell>
          <cell r="D6051" t="str">
            <v>OK</v>
          </cell>
          <cell r="E6051">
            <v>43810.633333333331</v>
          </cell>
        </row>
        <row r="6052">
          <cell r="B6052" t="str">
            <v>776445-00E/005427</v>
          </cell>
          <cell r="C6052" t="str">
            <v>776445-00E</v>
          </cell>
          <cell r="D6052" t="str">
            <v>OK</v>
          </cell>
          <cell r="E6052">
            <v>43810.89166666667</v>
          </cell>
        </row>
        <row r="6053">
          <cell r="B6053" t="str">
            <v>776445-00E/005429</v>
          </cell>
          <cell r="C6053" t="str">
            <v>776445-00E</v>
          </cell>
          <cell r="D6053" t="str">
            <v>OK</v>
          </cell>
          <cell r="E6053">
            <v>43811.078472222223</v>
          </cell>
        </row>
        <row r="6054">
          <cell r="B6054" t="str">
            <v>776445-00E/005431</v>
          </cell>
          <cell r="C6054" t="str">
            <v>776445-00E</v>
          </cell>
          <cell r="D6054" t="str">
            <v>OK</v>
          </cell>
          <cell r="E6054">
            <v>43811.009722222225</v>
          </cell>
        </row>
        <row r="6055">
          <cell r="B6055" t="str">
            <v>776445-00E/005425</v>
          </cell>
          <cell r="C6055" t="str">
            <v>776445-00E</v>
          </cell>
          <cell r="D6055" t="str">
            <v>OK</v>
          </cell>
          <cell r="E6055">
            <v>43810.703472222223</v>
          </cell>
        </row>
        <row r="6056">
          <cell r="B6056" t="str">
            <v>776445-00E/005426</v>
          </cell>
          <cell r="C6056" t="str">
            <v>776445-00E</v>
          </cell>
          <cell r="D6056" t="str">
            <v>OK</v>
          </cell>
          <cell r="E6056">
            <v>43810.787499999999</v>
          </cell>
        </row>
        <row r="6057">
          <cell r="B6057" t="str">
            <v>776445-00E/005430</v>
          </cell>
          <cell r="C6057" t="str">
            <v>776445-00E</v>
          </cell>
          <cell r="D6057" t="str">
            <v>OK</v>
          </cell>
          <cell r="E6057">
            <v>43810.96875</v>
          </cell>
        </row>
        <row r="6058">
          <cell r="B6058" t="str">
            <v>776445-00E/005433</v>
          </cell>
          <cell r="C6058" t="str">
            <v>776445-00E</v>
          </cell>
          <cell r="D6058" t="str">
            <v>OK</v>
          </cell>
          <cell r="E6058">
            <v>43811.157638888886</v>
          </cell>
        </row>
        <row r="6059">
          <cell r="B6059" t="str">
            <v>776445-00E/005436</v>
          </cell>
          <cell r="C6059" t="str">
            <v>776445-00E</v>
          </cell>
          <cell r="D6059" t="str">
            <v>OK</v>
          </cell>
          <cell r="E6059">
            <v>43811.380555555559</v>
          </cell>
        </row>
        <row r="6060">
          <cell r="B6060" t="str">
            <v>776445-00E/005428</v>
          </cell>
          <cell r="C6060" t="str">
            <v>776445-00E</v>
          </cell>
          <cell r="D6060" t="str">
            <v>OK</v>
          </cell>
          <cell r="E6060">
            <v>43810.894444444442</v>
          </cell>
        </row>
        <row r="6061">
          <cell r="B6061" t="str">
            <v>776445-00E/005434</v>
          </cell>
          <cell r="C6061" t="str">
            <v>776445-00E</v>
          </cell>
          <cell r="D6061" t="str">
            <v>OK</v>
          </cell>
          <cell r="E6061">
            <v>43811.379166666666</v>
          </cell>
        </row>
        <row r="6062">
          <cell r="B6062" t="str">
            <v>776445-00E/005435</v>
          </cell>
          <cell r="C6062" t="str">
            <v>776445-00E</v>
          </cell>
          <cell r="D6062" t="str">
            <v>OK</v>
          </cell>
          <cell r="E6062">
            <v>43811.456944444442</v>
          </cell>
        </row>
        <row r="6063">
          <cell r="B6063" t="str">
            <v>776445-00E/005435</v>
          </cell>
          <cell r="C6063" t="str">
            <v>776445-00E</v>
          </cell>
          <cell r="D6063" t="str">
            <v>OK</v>
          </cell>
          <cell r="E6063">
            <v>43811.456944444442</v>
          </cell>
        </row>
        <row r="6064">
          <cell r="B6064" t="str">
            <v>776445-00E/005435</v>
          </cell>
          <cell r="C6064" t="str">
            <v>776445-00E</v>
          </cell>
          <cell r="D6064" t="str">
            <v>OK</v>
          </cell>
          <cell r="E6064">
            <v>43811.456944444442</v>
          </cell>
        </row>
        <row r="6065">
          <cell r="B6065" t="str">
            <v>776445-00E/005437</v>
          </cell>
          <cell r="C6065" t="str">
            <v>776445-00E</v>
          </cell>
          <cell r="D6065" t="str">
            <v>OK</v>
          </cell>
          <cell r="E6065">
            <v>43811.666666666664</v>
          </cell>
        </row>
        <row r="6066">
          <cell r="B6066" t="str">
            <v>776445-00E/005437</v>
          </cell>
          <cell r="C6066" t="str">
            <v>776445-00E</v>
          </cell>
          <cell r="D6066" t="str">
            <v>OK</v>
          </cell>
          <cell r="E6066">
            <v>43811.666666666664</v>
          </cell>
        </row>
        <row r="6067">
          <cell r="B6067" t="str">
            <v>776445-00E/005439</v>
          </cell>
          <cell r="C6067" t="str">
            <v>776445-00E</v>
          </cell>
          <cell r="D6067" t="str">
            <v>OK</v>
          </cell>
          <cell r="E6067">
            <v>43811.705555555556</v>
          </cell>
        </row>
        <row r="6068">
          <cell r="B6068" t="str">
            <v>776445-00E/005439</v>
          </cell>
          <cell r="C6068" t="str">
            <v>776445-00E</v>
          </cell>
          <cell r="D6068" t="str">
            <v>OK</v>
          </cell>
          <cell r="E6068">
            <v>43811.705555555556</v>
          </cell>
        </row>
        <row r="6069">
          <cell r="B6069" t="str">
            <v>776445-00E/005432</v>
          </cell>
          <cell r="C6069" t="str">
            <v>776445-00E</v>
          </cell>
          <cell r="D6069" t="str">
            <v>OK</v>
          </cell>
          <cell r="E6069">
            <v>43811.613888888889</v>
          </cell>
        </row>
        <row r="6070">
          <cell r="B6070" t="str">
            <v>776445-00E/005441</v>
          </cell>
          <cell r="C6070" t="str">
            <v>776445-00E</v>
          </cell>
          <cell r="D6070" t="str">
            <v>OK</v>
          </cell>
          <cell r="E6070">
            <v>43811.96875</v>
          </cell>
        </row>
        <row r="6071">
          <cell r="B6071" t="str">
            <v>776445-00E/005442</v>
          </cell>
          <cell r="C6071" t="str">
            <v>776445-00E</v>
          </cell>
          <cell r="D6071" t="str">
            <v>OK</v>
          </cell>
          <cell r="E6071">
            <v>43811.817361111112</v>
          </cell>
        </row>
        <row r="6072">
          <cell r="B6072" t="str">
            <v>776445-00E/005443</v>
          </cell>
          <cell r="C6072" t="str">
            <v>776445-00E</v>
          </cell>
          <cell r="D6072" t="str">
            <v>OK</v>
          </cell>
          <cell r="E6072">
            <v>43811.969444444447</v>
          </cell>
        </row>
        <row r="6073">
          <cell r="B6073" t="str">
            <v>776445-00E/005445</v>
          </cell>
          <cell r="C6073" t="str">
            <v>776445-00E</v>
          </cell>
          <cell r="D6073" t="str">
            <v>OK</v>
          </cell>
          <cell r="E6073">
            <v>43815.171527777777</v>
          </cell>
        </row>
        <row r="6074">
          <cell r="B6074" t="str">
            <v>776445-00E/005438</v>
          </cell>
          <cell r="C6074" t="str">
            <v>776445-00E</v>
          </cell>
          <cell r="D6074" t="str">
            <v>OK</v>
          </cell>
          <cell r="E6074">
            <v>43811.537499999999</v>
          </cell>
        </row>
        <row r="6075">
          <cell r="B6075" t="str">
            <v>776445-00E/005448</v>
          </cell>
          <cell r="C6075" t="str">
            <v>776445-00E</v>
          </cell>
          <cell r="D6075" t="str">
            <v>OK</v>
          </cell>
          <cell r="E6075">
            <v>43815.29583333333</v>
          </cell>
        </row>
        <row r="6076">
          <cell r="B6076" t="str">
            <v>776445-00E/005440</v>
          </cell>
          <cell r="C6076" t="str">
            <v>776445-00E</v>
          </cell>
          <cell r="D6076" t="str">
            <v>OK</v>
          </cell>
          <cell r="E6076">
            <v>43812.058333333334</v>
          </cell>
        </row>
        <row r="6077">
          <cell r="B6077" t="str">
            <v>776445-00E/005444</v>
          </cell>
          <cell r="C6077" t="str">
            <v>776445-00E</v>
          </cell>
          <cell r="D6077" t="str">
            <v>OK</v>
          </cell>
          <cell r="E6077">
            <v>43812.061111111114</v>
          </cell>
        </row>
        <row r="6078">
          <cell r="B6078" t="str">
            <v>776445-00E/005451</v>
          </cell>
          <cell r="C6078" t="str">
            <v>776445-00E</v>
          </cell>
          <cell r="D6078" t="str">
            <v>OK</v>
          </cell>
          <cell r="E6078">
            <v>43815.539583333331</v>
          </cell>
        </row>
        <row r="6079">
          <cell r="B6079" t="str">
            <v>776445-00E/005450</v>
          </cell>
          <cell r="C6079" t="str">
            <v>776445-00E</v>
          </cell>
          <cell r="D6079" t="str">
            <v>OK</v>
          </cell>
          <cell r="E6079">
            <v>43815.404861111114</v>
          </cell>
        </row>
        <row r="6080">
          <cell r="B6080" t="str">
            <v>776445-00E/005449</v>
          </cell>
          <cell r="C6080" t="str">
            <v>776445-00E</v>
          </cell>
          <cell r="D6080" t="str">
            <v>OK</v>
          </cell>
          <cell r="E6080">
            <v>43815.359722222223</v>
          </cell>
        </row>
        <row r="6081">
          <cell r="B6081" t="str">
            <v>776445-00E/005447</v>
          </cell>
          <cell r="C6081" t="str">
            <v>776445-00E</v>
          </cell>
          <cell r="D6081" t="str">
            <v>OK</v>
          </cell>
          <cell r="E6081">
            <v>43815.317361111112</v>
          </cell>
        </row>
        <row r="6082">
          <cell r="B6082" t="str">
            <v>776445-00E/005456</v>
          </cell>
          <cell r="C6082" t="str">
            <v>776445-00E</v>
          </cell>
          <cell r="D6082" t="str">
            <v>OK</v>
          </cell>
          <cell r="E6082">
            <v>43815.684027777781</v>
          </cell>
        </row>
        <row r="6083">
          <cell r="B6083" t="str">
            <v>776445-00E/005453</v>
          </cell>
          <cell r="C6083" t="str">
            <v>776445-00E</v>
          </cell>
          <cell r="D6083" t="str">
            <v>OK</v>
          </cell>
          <cell r="E6083">
            <v>43815.627083333333</v>
          </cell>
        </row>
        <row r="6084">
          <cell r="B6084" t="str">
            <v>776445-00E/005452</v>
          </cell>
          <cell r="C6084" t="str">
            <v>776445-00E</v>
          </cell>
          <cell r="D6084" t="str">
            <v>OK</v>
          </cell>
          <cell r="E6084">
            <v>43815.465277777781</v>
          </cell>
        </row>
        <row r="6085">
          <cell r="B6085" t="str">
            <v>776445-00E/005455</v>
          </cell>
          <cell r="C6085" t="str">
            <v>776445-00E</v>
          </cell>
          <cell r="D6085" t="str">
            <v>OK</v>
          </cell>
          <cell r="E6085">
            <v>43815.643750000003</v>
          </cell>
        </row>
        <row r="6086">
          <cell r="B6086" t="str">
            <v>776445-00E/005458</v>
          </cell>
          <cell r="C6086" t="str">
            <v>776445-00E</v>
          </cell>
          <cell r="D6086" t="str">
            <v>OK</v>
          </cell>
          <cell r="E6086">
            <v>43815.725694444445</v>
          </cell>
        </row>
        <row r="6087">
          <cell r="B6087" t="str">
            <v>776445-00E/005460</v>
          </cell>
          <cell r="C6087" t="str">
            <v>776445-00E</v>
          </cell>
          <cell r="D6087" t="str">
            <v>OK</v>
          </cell>
          <cell r="E6087">
            <v>43815.931250000001</v>
          </cell>
        </row>
        <row r="6088">
          <cell r="B6088" t="str">
            <v>776445-00E/005459</v>
          </cell>
          <cell r="C6088" t="str">
            <v>776445-00E</v>
          </cell>
          <cell r="D6088" t="str">
            <v>OK</v>
          </cell>
          <cell r="E6088">
            <v>43815.854166666664</v>
          </cell>
        </row>
        <row r="6089">
          <cell r="B6089" t="str">
            <v>776445-00E/005457</v>
          </cell>
          <cell r="C6089" t="str">
            <v>776445-00E</v>
          </cell>
          <cell r="D6089" t="str">
            <v>OK</v>
          </cell>
          <cell r="E6089">
            <v>43816.044444444444</v>
          </cell>
        </row>
        <row r="6090">
          <cell r="B6090" t="str">
            <v>776445-00E/005454</v>
          </cell>
          <cell r="C6090" t="str">
            <v>776445-00E</v>
          </cell>
          <cell r="D6090" t="str">
            <v>OK</v>
          </cell>
          <cell r="E6090">
            <v>43815.967361111114</v>
          </cell>
        </row>
        <row r="6091">
          <cell r="B6091" t="str">
            <v>776445-00E/005466</v>
          </cell>
          <cell r="C6091" t="str">
            <v>776445-00E</v>
          </cell>
          <cell r="D6091" t="str">
            <v>OK</v>
          </cell>
          <cell r="E6091">
            <v>43816.423611111109</v>
          </cell>
        </row>
        <row r="6092">
          <cell r="B6092" t="str">
            <v>776445-00E/005464</v>
          </cell>
          <cell r="C6092" t="str">
            <v>776445-00E</v>
          </cell>
          <cell r="D6092" t="str">
            <v>OK</v>
          </cell>
          <cell r="E6092">
            <v>43816.319444444445</v>
          </cell>
        </row>
        <row r="6093">
          <cell r="B6093" t="str">
            <v>774100-00G/005462</v>
          </cell>
          <cell r="C6093" t="str">
            <v>774100-00G</v>
          </cell>
          <cell r="D6093" t="str">
            <v>OK</v>
          </cell>
          <cell r="E6093">
            <v>43816.131944444445</v>
          </cell>
        </row>
        <row r="6094">
          <cell r="B6094" t="str">
            <v>774100-00G/005465</v>
          </cell>
          <cell r="C6094" t="str">
            <v>774100-00G</v>
          </cell>
          <cell r="D6094" t="str">
            <v>OK</v>
          </cell>
          <cell r="E6094">
            <v>43816.38958333333</v>
          </cell>
        </row>
        <row r="6095">
          <cell r="B6095" t="str">
            <v>776445-00E/005467</v>
          </cell>
          <cell r="C6095" t="str">
            <v>776445-00E</v>
          </cell>
          <cell r="D6095" t="str">
            <v>OK</v>
          </cell>
          <cell r="E6095">
            <v>43816.682638888888</v>
          </cell>
        </row>
        <row r="6096">
          <cell r="B6096" t="str">
            <v>776445-00E/005469</v>
          </cell>
          <cell r="C6096" t="str">
            <v>776445-00E</v>
          </cell>
          <cell r="D6096" t="str">
            <v>OK</v>
          </cell>
          <cell r="E6096">
            <v>43816.624305555553</v>
          </cell>
        </row>
        <row r="6097">
          <cell r="B6097" t="str">
            <v>776445-00E/005461</v>
          </cell>
          <cell r="C6097" t="str">
            <v>776445-00E</v>
          </cell>
          <cell r="D6097" t="str">
            <v>OK</v>
          </cell>
          <cell r="E6097">
            <v>43816.29583333333</v>
          </cell>
        </row>
        <row r="6098">
          <cell r="B6098" t="str">
            <v>776445-00E/005468</v>
          </cell>
          <cell r="C6098" t="str">
            <v>776445-00E</v>
          </cell>
          <cell r="D6098" t="str">
            <v>OK</v>
          </cell>
          <cell r="E6098">
            <v>43816.713888888888</v>
          </cell>
        </row>
        <row r="6099">
          <cell r="B6099" t="str">
            <v>776445-00E/005463</v>
          </cell>
          <cell r="C6099" t="str">
            <v>776445-00E</v>
          </cell>
          <cell r="D6099" t="str">
            <v>OK</v>
          </cell>
          <cell r="E6099">
            <v>43816.388194444444</v>
          </cell>
        </row>
        <row r="6100">
          <cell r="B6100" t="str">
            <v>776445-00E/005472</v>
          </cell>
          <cell r="C6100" t="str">
            <v>776445-00E</v>
          </cell>
          <cell r="D6100" t="str">
            <v>OK</v>
          </cell>
          <cell r="E6100">
            <v>43817.020833333336</v>
          </cell>
        </row>
        <row r="6101">
          <cell r="B6101" t="str">
            <v>776445-00E/005473</v>
          </cell>
          <cell r="C6101" t="str">
            <v>776445-00E</v>
          </cell>
          <cell r="D6101" t="str">
            <v>OK</v>
          </cell>
          <cell r="E6101">
            <v>43816.962500000001</v>
          </cell>
        </row>
        <row r="6102">
          <cell r="B6102" t="str">
            <v>776445-00E/005446</v>
          </cell>
          <cell r="C6102" t="str">
            <v>776445-00E</v>
          </cell>
          <cell r="D6102" t="str">
            <v>OK</v>
          </cell>
          <cell r="E6102">
            <v>43815.191666666666</v>
          </cell>
        </row>
        <row r="6103">
          <cell r="B6103" t="str">
            <v>776445-00E/005474</v>
          </cell>
          <cell r="C6103" t="str">
            <v>776445-00E</v>
          </cell>
          <cell r="D6103" t="str">
            <v>OK</v>
          </cell>
          <cell r="E6103">
            <v>43817.290972222225</v>
          </cell>
        </row>
        <row r="6104">
          <cell r="B6104" t="str">
            <v>774100-00G/005476</v>
          </cell>
          <cell r="C6104" t="str">
            <v>774100-00G</v>
          </cell>
          <cell r="D6104" t="str">
            <v>OK</v>
          </cell>
          <cell r="E6104">
            <v>43817.379166666666</v>
          </cell>
        </row>
        <row r="6105">
          <cell r="B6105" t="str">
            <v>776445-00E/005470</v>
          </cell>
          <cell r="C6105" t="str">
            <v>776445-00E</v>
          </cell>
          <cell r="D6105" t="str">
            <v>OK</v>
          </cell>
          <cell r="E6105">
            <v>43817.402777777781</v>
          </cell>
        </row>
        <row r="6106">
          <cell r="B6106" t="str">
            <v>776445-00E/005479</v>
          </cell>
          <cell r="C6106" t="str">
            <v>776445-00E</v>
          </cell>
          <cell r="D6106" t="str">
            <v>OK</v>
          </cell>
          <cell r="E6106">
            <v>43817.498611111114</v>
          </cell>
        </row>
        <row r="6107">
          <cell r="B6107" t="str">
            <v>776445-00E/005477</v>
          </cell>
          <cell r="C6107" t="str">
            <v>776445-00E</v>
          </cell>
          <cell r="D6107" t="str">
            <v>OK</v>
          </cell>
          <cell r="E6107">
            <v>43817.455555555556</v>
          </cell>
        </row>
        <row r="6108">
          <cell r="B6108" t="str">
            <v>774100-00G/005482</v>
          </cell>
          <cell r="C6108" t="str">
            <v>774100-00G</v>
          </cell>
          <cell r="D6108" t="str">
            <v>OK</v>
          </cell>
          <cell r="E6108">
            <v>43818.036111111112</v>
          </cell>
        </row>
        <row r="6109">
          <cell r="B6109" t="str">
            <v>776445-00E/005478</v>
          </cell>
          <cell r="C6109" t="str">
            <v>776445-00E</v>
          </cell>
          <cell r="D6109" t="str">
            <v>OK</v>
          </cell>
          <cell r="E6109">
            <v>43818.136111111111</v>
          </cell>
        </row>
        <row r="6110">
          <cell r="B6110" t="str">
            <v>776445-00E/005480</v>
          </cell>
          <cell r="C6110" t="str">
            <v>776445-00E</v>
          </cell>
          <cell r="D6110" t="str">
            <v>OK</v>
          </cell>
          <cell r="E6110">
            <v>43817.723611111112</v>
          </cell>
        </row>
        <row r="6111">
          <cell r="B6111" t="str">
            <v>774100-00G/005471</v>
          </cell>
          <cell r="C6111" t="str">
            <v>774100-00G</v>
          </cell>
          <cell r="D6111" t="str">
            <v>OK</v>
          </cell>
          <cell r="E6111">
            <v>43816.803472222222</v>
          </cell>
        </row>
        <row r="6112">
          <cell r="B6112" t="str">
            <v>776445-00E/005484</v>
          </cell>
          <cell r="C6112" t="str">
            <v>776445-00E</v>
          </cell>
          <cell r="D6112" t="str">
            <v>OK</v>
          </cell>
          <cell r="E6112">
            <v>43818.380555555559</v>
          </cell>
        </row>
        <row r="6113">
          <cell r="B6113" t="str">
            <v>776445-00E/005484</v>
          </cell>
          <cell r="C6113" t="str">
            <v>776445-00E</v>
          </cell>
          <cell r="D6113" t="str">
            <v>OK</v>
          </cell>
          <cell r="E6113">
            <v>43818.380555555559</v>
          </cell>
        </row>
        <row r="6114">
          <cell r="B6114" t="str">
            <v>774100-00G/005485</v>
          </cell>
          <cell r="C6114" t="str">
            <v>774100-00G</v>
          </cell>
          <cell r="D6114" t="str">
            <v>OK</v>
          </cell>
          <cell r="E6114">
            <v>43818.327777777777</v>
          </cell>
        </row>
        <row r="6115">
          <cell r="B6115" t="str">
            <v>776445-00E/005488</v>
          </cell>
          <cell r="C6115" t="str">
            <v>776445-00E</v>
          </cell>
          <cell r="D6115" t="str">
            <v>OK</v>
          </cell>
          <cell r="E6115">
            <v>43818.359722222223</v>
          </cell>
        </row>
        <row r="6116">
          <cell r="B6116" t="str">
            <v>774100-00G/005481</v>
          </cell>
          <cell r="C6116" t="str">
            <v>774100-00G</v>
          </cell>
          <cell r="D6116" t="str">
            <v>OK</v>
          </cell>
          <cell r="E6116">
            <v>43817.688194444447</v>
          </cell>
        </row>
        <row r="6117">
          <cell r="B6117" t="str">
            <v>776445-00E/005486</v>
          </cell>
          <cell r="C6117" t="str">
            <v>776445-00E</v>
          </cell>
          <cell r="D6117" t="str">
            <v>OK</v>
          </cell>
          <cell r="E6117">
            <v>43818.320833333331</v>
          </cell>
        </row>
        <row r="6118">
          <cell r="B6118" t="str">
            <v>776445-00E/005483</v>
          </cell>
          <cell r="C6118" t="str">
            <v>776445-00E</v>
          </cell>
          <cell r="D6118" t="str">
            <v>OK</v>
          </cell>
          <cell r="E6118">
            <v>43817.957638888889</v>
          </cell>
        </row>
        <row r="6119">
          <cell r="B6119" t="str">
            <v>774100-00G/005490</v>
          </cell>
          <cell r="C6119" t="str">
            <v>774100-00G</v>
          </cell>
          <cell r="D6119" t="str">
            <v>OK</v>
          </cell>
          <cell r="E6119">
            <v>43818.538194444445</v>
          </cell>
        </row>
        <row r="6120">
          <cell r="B6120" t="str">
            <v>774100-00G/005491</v>
          </cell>
          <cell r="C6120" t="str">
            <v>774100-00G</v>
          </cell>
          <cell r="D6120" t="str">
            <v>OK</v>
          </cell>
          <cell r="E6120">
            <v>43818.739583333336</v>
          </cell>
        </row>
        <row r="6121">
          <cell r="B6121" t="str">
            <v>774100-00G/005494</v>
          </cell>
          <cell r="C6121" t="str">
            <v>774100-00G</v>
          </cell>
          <cell r="D6121" t="str">
            <v>OK</v>
          </cell>
          <cell r="E6121">
            <v>43818.742361111108</v>
          </cell>
        </row>
        <row r="6122">
          <cell r="B6122" t="str">
            <v>774100-00G/005501</v>
          </cell>
          <cell r="C6122" t="str">
            <v>774100-00G</v>
          </cell>
          <cell r="D6122" t="str">
            <v>OK</v>
          </cell>
          <cell r="E6122">
            <v>43819.074999999997</v>
          </cell>
        </row>
        <row r="6123">
          <cell r="B6123" t="str">
            <v>776445-00E/005492</v>
          </cell>
          <cell r="C6123" t="str">
            <v>776445-00E</v>
          </cell>
          <cell r="D6123" t="str">
            <v>OK</v>
          </cell>
          <cell r="E6123">
            <v>43818.668749999997</v>
          </cell>
        </row>
        <row r="6124">
          <cell r="B6124" t="str">
            <v>774100-00G/005496</v>
          </cell>
          <cell r="C6124" t="str">
            <v>774100-00G</v>
          </cell>
          <cell r="D6124" t="str">
            <v>OK</v>
          </cell>
          <cell r="E6124">
            <v>43818.958333333336</v>
          </cell>
        </row>
        <row r="6125">
          <cell r="B6125" t="str">
            <v>776445-00E/005493</v>
          </cell>
          <cell r="C6125" t="str">
            <v>776445-00E</v>
          </cell>
          <cell r="D6125" t="str">
            <v>OK</v>
          </cell>
          <cell r="E6125">
            <v>43819.029861111114</v>
          </cell>
        </row>
        <row r="6126">
          <cell r="B6126" t="str">
            <v>776445-00E/005475</v>
          </cell>
          <cell r="C6126" t="str">
            <v>776445-00E</v>
          </cell>
          <cell r="D6126" t="str">
            <v>OK</v>
          </cell>
          <cell r="E6126">
            <v>43817.324999999997</v>
          </cell>
        </row>
        <row r="6127">
          <cell r="B6127" t="str">
            <v>774100-00G/005499</v>
          </cell>
          <cell r="C6127" t="str">
            <v>774100-00G</v>
          </cell>
          <cell r="D6127" t="str">
            <v>OK</v>
          </cell>
          <cell r="E6127">
            <v>43819.293055555558</v>
          </cell>
        </row>
        <row r="6128">
          <cell r="B6128" t="str">
            <v>776445-00E/005495</v>
          </cell>
          <cell r="C6128" t="str">
            <v>776445-00E</v>
          </cell>
          <cell r="D6128" t="str">
            <v>OK</v>
          </cell>
          <cell r="E6128">
            <v>43819.29583333333</v>
          </cell>
        </row>
        <row r="6129">
          <cell r="B6129" t="str">
            <v>776445-00E/005497</v>
          </cell>
          <cell r="C6129" t="str">
            <v>776445-00E</v>
          </cell>
          <cell r="D6129" t="str">
            <v>OK</v>
          </cell>
          <cell r="E6129">
            <v>43819.352083333331</v>
          </cell>
        </row>
        <row r="6130">
          <cell r="B6130" t="str">
            <v>776445-00E/005502</v>
          </cell>
          <cell r="C6130" t="str">
            <v>776445-00E</v>
          </cell>
          <cell r="D6130" t="str">
            <v>OK</v>
          </cell>
          <cell r="E6130">
            <v>43819.384722222225</v>
          </cell>
        </row>
        <row r="6131">
          <cell r="B6131" t="str">
            <v>776445-00E/005489</v>
          </cell>
          <cell r="C6131" t="str">
            <v>776445-00E</v>
          </cell>
          <cell r="D6131" t="str">
            <v>OK</v>
          </cell>
          <cell r="E6131">
            <v>43818.670138888891</v>
          </cell>
        </row>
        <row r="6132">
          <cell r="B6132" t="str">
            <v>776445-00E/005507</v>
          </cell>
          <cell r="C6132" t="str">
            <v>776445-00E</v>
          </cell>
          <cell r="D6132" t="str">
            <v>OK</v>
          </cell>
          <cell r="E6132">
            <v>43836.12222222222</v>
          </cell>
        </row>
        <row r="6133">
          <cell r="B6133" t="str">
            <v>776445-00E/005506</v>
          </cell>
          <cell r="C6133" t="str">
            <v>776445-00E</v>
          </cell>
          <cell r="D6133" t="str">
            <v>OK</v>
          </cell>
          <cell r="E6133">
            <v>43836.026388888888</v>
          </cell>
        </row>
        <row r="6134">
          <cell r="B6134" t="str">
            <v>776445-00E/005500</v>
          </cell>
          <cell r="C6134" t="str">
            <v>776445-00E</v>
          </cell>
          <cell r="D6134" t="str">
            <v>OK</v>
          </cell>
          <cell r="E6134">
            <v>43819.492361111108</v>
          </cell>
        </row>
        <row r="6135">
          <cell r="B6135" t="str">
            <v>776445-00E/005508</v>
          </cell>
          <cell r="C6135" t="str">
            <v>776445-00E</v>
          </cell>
          <cell r="D6135" t="str">
            <v>OK</v>
          </cell>
          <cell r="E6135">
            <v>43836.40347222222</v>
          </cell>
        </row>
        <row r="6136">
          <cell r="B6136" t="str">
            <v>774100-00G/005511</v>
          </cell>
          <cell r="C6136" t="str">
            <v>774100-00G</v>
          </cell>
          <cell r="D6136" t="str">
            <v>OK</v>
          </cell>
          <cell r="E6136">
            <v>43836.407638888886</v>
          </cell>
        </row>
        <row r="6137">
          <cell r="B6137" t="str">
            <v>776445-00E/005510</v>
          </cell>
          <cell r="C6137" t="str">
            <v>776445-00E</v>
          </cell>
          <cell r="D6137" t="str">
            <v>OK</v>
          </cell>
          <cell r="E6137">
            <v>43836.32916666667</v>
          </cell>
        </row>
        <row r="6138">
          <cell r="B6138" t="str">
            <v>776445-00E/005504</v>
          </cell>
          <cell r="C6138" t="str">
            <v>776445-00E</v>
          </cell>
          <cell r="D6138" t="str">
            <v>OK</v>
          </cell>
          <cell r="E6138">
            <v>43835.959722222222</v>
          </cell>
        </row>
        <row r="6139">
          <cell r="B6139" t="str">
            <v>776445-00E/005514</v>
          </cell>
          <cell r="C6139" t="str">
            <v>776445-00E</v>
          </cell>
          <cell r="D6139" t="str">
            <v>OK</v>
          </cell>
          <cell r="E6139">
            <v>43836.686805555553</v>
          </cell>
        </row>
        <row r="6140">
          <cell r="B6140" t="str">
            <v>776445-00E/005505</v>
          </cell>
          <cell r="C6140" t="str">
            <v>776445-00E</v>
          </cell>
          <cell r="D6140" t="str">
            <v>OK</v>
          </cell>
          <cell r="E6140">
            <v>43836.027777777781</v>
          </cell>
        </row>
        <row r="6141">
          <cell r="B6141" t="str">
            <v>776445-00E/005505</v>
          </cell>
          <cell r="C6141" t="str">
            <v>776445-00E</v>
          </cell>
          <cell r="D6141" t="str">
            <v>OK</v>
          </cell>
          <cell r="E6141">
            <v>43836.027777777781</v>
          </cell>
        </row>
        <row r="6142">
          <cell r="B6142" t="str">
            <v>774100-00G/005512</v>
          </cell>
          <cell r="C6142" t="str">
            <v>774100-00G</v>
          </cell>
          <cell r="D6142" t="str">
            <v>OK</v>
          </cell>
          <cell r="E6142">
            <v>43836.455555555556</v>
          </cell>
        </row>
        <row r="6143">
          <cell r="B6143" t="str">
            <v>776445-00E/005503</v>
          </cell>
          <cell r="C6143" t="str">
            <v>776445-00E</v>
          </cell>
          <cell r="D6143" t="str">
            <v>OK</v>
          </cell>
          <cell r="E6143">
            <v>43835.956944444442</v>
          </cell>
        </row>
        <row r="6144">
          <cell r="B6144" t="str">
            <v>776445-00E/005515</v>
          </cell>
          <cell r="C6144" t="str">
            <v>776445-00E</v>
          </cell>
          <cell r="D6144" t="str">
            <v>OK</v>
          </cell>
          <cell r="E6144">
            <v>43837.166666666664</v>
          </cell>
        </row>
        <row r="6145">
          <cell r="B6145" t="str">
            <v>776445-00E/005522</v>
          </cell>
          <cell r="C6145" t="str">
            <v>776445-00E</v>
          </cell>
          <cell r="D6145" t="str">
            <v>OK</v>
          </cell>
          <cell r="E6145">
            <v>43837.297222222223</v>
          </cell>
        </row>
        <row r="6146">
          <cell r="B6146" t="str">
            <v>776445-00E/005518</v>
          </cell>
          <cell r="C6146" t="str">
            <v>776445-00E</v>
          </cell>
          <cell r="D6146" t="str">
            <v>OK</v>
          </cell>
          <cell r="E6146">
            <v>43836.951388888891</v>
          </cell>
        </row>
        <row r="6147">
          <cell r="B6147" t="str">
            <v>774100-00G/005516</v>
          </cell>
          <cell r="C6147" t="str">
            <v>774100-00G</v>
          </cell>
          <cell r="D6147" t="str">
            <v>OK</v>
          </cell>
          <cell r="E6147">
            <v>43836.790277777778</v>
          </cell>
        </row>
        <row r="6148">
          <cell r="B6148" t="str">
            <v>774100-00G/005517</v>
          </cell>
          <cell r="C6148" t="str">
            <v>774100-00G</v>
          </cell>
          <cell r="D6148" t="str">
            <v>OK</v>
          </cell>
          <cell r="E6148">
            <v>43836.85</v>
          </cell>
        </row>
        <row r="6149">
          <cell r="B6149" t="str">
            <v>776445-00E/005513</v>
          </cell>
          <cell r="C6149" t="str">
            <v>776445-00E</v>
          </cell>
          <cell r="D6149" t="str">
            <v>OK</v>
          </cell>
          <cell r="E6149">
            <v>43837.489583333336</v>
          </cell>
        </row>
        <row r="6150">
          <cell r="B6150" t="str">
            <v>776445-00E/005521</v>
          </cell>
          <cell r="C6150" t="str">
            <v>776445-00E</v>
          </cell>
          <cell r="D6150" t="str">
            <v>OK</v>
          </cell>
          <cell r="E6150">
            <v>43837.67083333333</v>
          </cell>
        </row>
        <row r="6151">
          <cell r="B6151" t="str">
            <v>774100-00G/005520</v>
          </cell>
          <cell r="C6151" t="str">
            <v>774100-00G</v>
          </cell>
          <cell r="D6151" t="str">
            <v>OK</v>
          </cell>
          <cell r="E6151">
            <v>43837.07916666667</v>
          </cell>
        </row>
        <row r="6152">
          <cell r="B6152" t="str">
            <v>774100-00G/005519</v>
          </cell>
          <cell r="C6152" t="str">
            <v>774100-00G</v>
          </cell>
          <cell r="D6152" t="str">
            <v>OK</v>
          </cell>
          <cell r="E6152">
            <v>43837.026388888888</v>
          </cell>
        </row>
        <row r="6153">
          <cell r="B6153" t="str">
            <v>776445-00E/005525</v>
          </cell>
          <cell r="C6153" t="str">
            <v>776445-00E</v>
          </cell>
          <cell r="D6153" t="str">
            <v>OK</v>
          </cell>
          <cell r="E6153">
            <v>43837.724999999999</v>
          </cell>
        </row>
        <row r="6154">
          <cell r="B6154" t="str">
            <v>774100-00G/005528</v>
          </cell>
          <cell r="C6154" t="str">
            <v>774100-00G</v>
          </cell>
          <cell r="D6154" t="str">
            <v>OK</v>
          </cell>
          <cell r="E6154">
            <v>43837.859722222223</v>
          </cell>
        </row>
        <row r="6155">
          <cell r="B6155" t="str">
            <v>774100-00G/005524</v>
          </cell>
          <cell r="C6155" t="str">
            <v>774100-00G</v>
          </cell>
          <cell r="D6155" t="str">
            <v>OK</v>
          </cell>
          <cell r="E6155">
            <v>43837.541666666664</v>
          </cell>
        </row>
        <row r="6156">
          <cell r="B6156" t="str">
            <v>776445-00E/005509</v>
          </cell>
          <cell r="C6156" t="str">
            <v>776445-00E</v>
          </cell>
          <cell r="D6156" t="str">
            <v>OK</v>
          </cell>
          <cell r="E6156">
            <v>43836.325694444444</v>
          </cell>
        </row>
        <row r="6157">
          <cell r="B6157" t="str">
            <v>774100-00G/005532</v>
          </cell>
          <cell r="C6157" t="str">
            <v>774100-00G</v>
          </cell>
          <cell r="D6157" t="str">
            <v>OK</v>
          </cell>
          <cell r="E6157">
            <v>43838.149305555555</v>
          </cell>
        </row>
        <row r="6158">
          <cell r="B6158" t="str">
            <v>776445-00E/005526</v>
          </cell>
          <cell r="C6158" t="str">
            <v>776445-00E</v>
          </cell>
          <cell r="D6158" t="str">
            <v>OK</v>
          </cell>
          <cell r="E6158">
            <v>43838.051388888889</v>
          </cell>
        </row>
        <row r="6159">
          <cell r="B6159" t="str">
            <v>776445-00E/005531</v>
          </cell>
          <cell r="C6159" t="str">
            <v>776445-00E</v>
          </cell>
          <cell r="D6159" t="str">
            <v>OK</v>
          </cell>
          <cell r="E6159">
            <v>43838.515972222223</v>
          </cell>
        </row>
        <row r="6160">
          <cell r="B6160" t="str">
            <v>774100-00G/005533</v>
          </cell>
          <cell r="C6160" t="str">
            <v>774100-00G</v>
          </cell>
          <cell r="D6160" t="str">
            <v>OK</v>
          </cell>
          <cell r="E6160">
            <v>43838.706250000003</v>
          </cell>
        </row>
        <row r="6161">
          <cell r="B6161" t="str">
            <v>776445-00E/005530</v>
          </cell>
          <cell r="C6161" t="str">
            <v>776445-00E</v>
          </cell>
          <cell r="D6161" t="str">
            <v>OK</v>
          </cell>
          <cell r="E6161">
            <v>43837.973611111112</v>
          </cell>
        </row>
        <row r="6162">
          <cell r="B6162" t="str">
            <v>776445-00E/005529</v>
          </cell>
          <cell r="C6162" t="str">
            <v>776445-00E</v>
          </cell>
          <cell r="D6162" t="str">
            <v>OK</v>
          </cell>
          <cell r="E6162">
            <v>43838.772222222222</v>
          </cell>
        </row>
        <row r="6163">
          <cell r="B6163" t="str">
            <v>774100-00G/005539</v>
          </cell>
          <cell r="C6163" t="str">
            <v>774100-00G</v>
          </cell>
          <cell r="D6163" t="str">
            <v>OK</v>
          </cell>
          <cell r="E6163">
            <v>43839.040972222225</v>
          </cell>
        </row>
        <row r="6164">
          <cell r="B6164" t="str">
            <v>776445-00E/005535</v>
          </cell>
          <cell r="C6164" t="str">
            <v>776445-00E</v>
          </cell>
          <cell r="D6164" t="str">
            <v>OK</v>
          </cell>
          <cell r="E6164">
            <v>43839.063888888886</v>
          </cell>
        </row>
        <row r="6165">
          <cell r="B6165" t="str">
            <v>776445-00E/005538</v>
          </cell>
          <cell r="C6165" t="str">
            <v>776445-00E</v>
          </cell>
          <cell r="D6165" t="str">
            <v>OK</v>
          </cell>
          <cell r="E6165">
            <v>43838.960416666669</v>
          </cell>
        </row>
        <row r="6166">
          <cell r="B6166" t="str">
            <v>776445-00E/005538</v>
          </cell>
          <cell r="C6166" t="str">
            <v>776445-00E</v>
          </cell>
          <cell r="D6166" t="str">
            <v>OK</v>
          </cell>
          <cell r="E6166">
            <v>43838.960416666669</v>
          </cell>
        </row>
        <row r="6167">
          <cell r="B6167" t="str">
            <v>776445-00E/005538</v>
          </cell>
          <cell r="C6167" t="str">
            <v>776445-00E</v>
          </cell>
          <cell r="D6167" t="str">
            <v>OK</v>
          </cell>
          <cell r="E6167">
            <v>43838.960416666669</v>
          </cell>
        </row>
        <row r="6168">
          <cell r="B6168" t="str">
            <v>776445-00E/005538</v>
          </cell>
          <cell r="C6168" t="str">
            <v>776445-00E</v>
          </cell>
          <cell r="D6168" t="str">
            <v>OK</v>
          </cell>
          <cell r="E6168">
            <v>43838.960416666669</v>
          </cell>
        </row>
        <row r="6169">
          <cell r="B6169" t="str">
            <v>776445-00E/005538</v>
          </cell>
          <cell r="C6169" t="str">
            <v>776445-00E</v>
          </cell>
          <cell r="D6169" t="str">
            <v>OK</v>
          </cell>
          <cell r="E6169">
            <v>43838.960416666669</v>
          </cell>
        </row>
        <row r="6170">
          <cell r="B6170" t="str">
            <v>776445-00E/005538</v>
          </cell>
          <cell r="C6170" t="str">
            <v>776445-00E</v>
          </cell>
          <cell r="D6170" t="str">
            <v>OK</v>
          </cell>
          <cell r="E6170">
            <v>43838.960416666669</v>
          </cell>
        </row>
        <row r="6171">
          <cell r="B6171" t="str">
            <v>776445-00E/005538</v>
          </cell>
          <cell r="C6171" t="str">
            <v>776445-00E</v>
          </cell>
          <cell r="D6171" t="str">
            <v>OK</v>
          </cell>
          <cell r="E6171">
            <v>43838.960416666669</v>
          </cell>
        </row>
        <row r="6172">
          <cell r="B6172" t="str">
            <v>776445-00E/005538</v>
          </cell>
          <cell r="C6172" t="str">
            <v>776445-00E</v>
          </cell>
          <cell r="D6172" t="str">
            <v>OK</v>
          </cell>
          <cell r="E6172">
            <v>43838.960416666669</v>
          </cell>
        </row>
        <row r="6173">
          <cell r="B6173" t="str">
            <v>776445-00E/005538</v>
          </cell>
          <cell r="C6173" t="str">
            <v>776445-00E</v>
          </cell>
          <cell r="D6173" t="str">
            <v>OK</v>
          </cell>
          <cell r="E6173">
            <v>43838.960416666669</v>
          </cell>
        </row>
        <row r="6174">
          <cell r="B6174" t="str">
            <v>776445-00E/005538</v>
          </cell>
          <cell r="C6174" t="str">
            <v>776445-00E</v>
          </cell>
          <cell r="D6174" t="str">
            <v>OK</v>
          </cell>
          <cell r="E6174">
            <v>43838.960416666669</v>
          </cell>
        </row>
        <row r="6175">
          <cell r="B6175" t="str">
            <v>776445-00E/005538</v>
          </cell>
          <cell r="C6175" t="str">
            <v>776445-00E</v>
          </cell>
          <cell r="D6175" t="str">
            <v>OK</v>
          </cell>
          <cell r="E6175">
            <v>43838.960416666669</v>
          </cell>
        </row>
        <row r="6176">
          <cell r="B6176" t="str">
            <v>776445-00E/005538</v>
          </cell>
          <cell r="C6176" t="str">
            <v>776445-00E</v>
          </cell>
          <cell r="D6176" t="str">
            <v>OK</v>
          </cell>
          <cell r="E6176">
            <v>43838.960416666669</v>
          </cell>
        </row>
        <row r="6177">
          <cell r="B6177" t="str">
            <v>776445-00E/005538</v>
          </cell>
          <cell r="C6177" t="str">
            <v>776445-00E</v>
          </cell>
          <cell r="D6177" t="str">
            <v>OK</v>
          </cell>
          <cell r="E6177">
            <v>43838.960416666669</v>
          </cell>
        </row>
        <row r="6178">
          <cell r="B6178" t="str">
            <v>776445-00E/005538</v>
          </cell>
          <cell r="C6178" t="str">
            <v>776445-00E</v>
          </cell>
          <cell r="D6178" t="str">
            <v>OK</v>
          </cell>
          <cell r="E6178">
            <v>43838.960416666669</v>
          </cell>
        </row>
        <row r="6179">
          <cell r="B6179" t="str">
            <v>776445-00E/005538</v>
          </cell>
          <cell r="C6179" t="str">
            <v>776445-00E</v>
          </cell>
          <cell r="D6179" t="str">
            <v>OK</v>
          </cell>
          <cell r="E6179">
            <v>43838.960416666669</v>
          </cell>
        </row>
        <row r="6180">
          <cell r="B6180" t="str">
            <v>776445-00E/005538</v>
          </cell>
          <cell r="C6180" t="str">
            <v>776445-00E</v>
          </cell>
          <cell r="D6180" t="str">
            <v>OK</v>
          </cell>
          <cell r="E6180">
            <v>43838.960416666669</v>
          </cell>
        </row>
        <row r="6181">
          <cell r="B6181" t="str">
            <v>776445-00E/005538</v>
          </cell>
          <cell r="C6181" t="str">
            <v>776445-00E</v>
          </cell>
          <cell r="D6181" t="str">
            <v>OK</v>
          </cell>
          <cell r="E6181">
            <v>43838.960416666669</v>
          </cell>
        </row>
        <row r="6182">
          <cell r="B6182" t="str">
            <v>774100-00G/005523</v>
          </cell>
          <cell r="C6182" t="str">
            <v>774100-00G</v>
          </cell>
          <cell r="D6182" t="str">
            <v>OK</v>
          </cell>
          <cell r="E6182">
            <v>43837.393750000003</v>
          </cell>
        </row>
        <row r="6183">
          <cell r="B6183" t="str">
            <v>774100-00G/005537</v>
          </cell>
          <cell r="C6183" t="str">
            <v>774100-00G</v>
          </cell>
          <cell r="D6183" t="str">
            <v>OK</v>
          </cell>
          <cell r="E6183">
            <v>43839.000694444447</v>
          </cell>
        </row>
        <row r="6184">
          <cell r="B6184" t="str">
            <v>774100-00G/005536</v>
          </cell>
          <cell r="C6184" t="str">
            <v>774100-00G</v>
          </cell>
          <cell r="D6184" t="str">
            <v>OK</v>
          </cell>
          <cell r="E6184">
            <v>43838.822916666664</v>
          </cell>
        </row>
        <row r="6185">
          <cell r="B6185" t="str">
            <v>774100-00G/005536</v>
          </cell>
          <cell r="C6185" t="str">
            <v>774100-00G</v>
          </cell>
          <cell r="D6185" t="str">
            <v>OK</v>
          </cell>
          <cell r="E6185">
            <v>43838.822916666664</v>
          </cell>
        </row>
        <row r="6186">
          <cell r="B6186" t="str">
            <v>776445-00E/005542</v>
          </cell>
          <cell r="C6186" t="str">
            <v>776445-00E</v>
          </cell>
          <cell r="D6186" t="str">
            <v>OK</v>
          </cell>
          <cell r="E6186">
            <v>43839.161111111112</v>
          </cell>
        </row>
        <row r="6187">
          <cell r="B6187" t="str">
            <v>776445-00E/005543</v>
          </cell>
          <cell r="C6187" t="str">
            <v>776445-00E</v>
          </cell>
          <cell r="D6187" t="str">
            <v>OK</v>
          </cell>
          <cell r="E6187">
            <v>43839.664583333331</v>
          </cell>
        </row>
        <row r="6188">
          <cell r="B6188" t="str">
            <v>776445-00E/005543</v>
          </cell>
          <cell r="C6188" t="str">
            <v>776445-00E</v>
          </cell>
          <cell r="D6188" t="str">
            <v>OK</v>
          </cell>
          <cell r="E6188">
            <v>43839.664583333331</v>
          </cell>
        </row>
        <row r="6189">
          <cell r="B6189" t="str">
            <v>774100-00G/005546</v>
          </cell>
          <cell r="C6189" t="str">
            <v>774100-00G</v>
          </cell>
          <cell r="D6189" t="str">
            <v>OK</v>
          </cell>
          <cell r="E6189">
            <v>43839.681944444441</v>
          </cell>
        </row>
        <row r="6190">
          <cell r="B6190" t="str">
            <v>776445-00E/005541</v>
          </cell>
          <cell r="C6190" t="str">
            <v>776445-00E</v>
          </cell>
          <cell r="D6190" t="str">
            <v>OK</v>
          </cell>
          <cell r="E6190">
            <v>43839.736111111109</v>
          </cell>
        </row>
        <row r="6191">
          <cell r="B6191" t="str">
            <v>776445-00E/005555</v>
          </cell>
          <cell r="C6191" t="str">
            <v>776445-00E</v>
          </cell>
          <cell r="D6191" t="str">
            <v>OK</v>
          </cell>
          <cell r="E6191">
            <v>43840.293055555558</v>
          </cell>
        </row>
        <row r="6192">
          <cell r="B6192" t="str">
            <v>776445-00E/005556</v>
          </cell>
          <cell r="C6192" t="str">
            <v>776445-00E</v>
          </cell>
          <cell r="D6192" t="str">
            <v>OK</v>
          </cell>
          <cell r="E6192">
            <v>43840.298611111109</v>
          </cell>
        </row>
        <row r="6193">
          <cell r="B6193" t="str">
            <v>776445-00E/005549</v>
          </cell>
          <cell r="C6193" t="str">
            <v>776445-00E</v>
          </cell>
          <cell r="D6193" t="str">
            <v>OK</v>
          </cell>
          <cell r="E6193">
            <v>43840.044444444444</v>
          </cell>
        </row>
        <row r="6194">
          <cell r="B6194" t="str">
            <v>774100-00G/005553</v>
          </cell>
          <cell r="C6194" t="str">
            <v>774100-00G</v>
          </cell>
          <cell r="D6194" t="str">
            <v>OK</v>
          </cell>
          <cell r="E6194">
            <v>43840.408333333333</v>
          </cell>
        </row>
        <row r="6195">
          <cell r="B6195" t="str">
            <v>776445-00E/005554</v>
          </cell>
          <cell r="C6195" t="str">
            <v>776445-00E</v>
          </cell>
          <cell r="D6195" t="str">
            <v>OK</v>
          </cell>
          <cell r="E6195">
            <v>43840.142361111109</v>
          </cell>
        </row>
        <row r="6196">
          <cell r="B6196" t="str">
            <v>776445-00E/005559</v>
          </cell>
          <cell r="C6196" t="str">
            <v>776445-00E</v>
          </cell>
          <cell r="D6196" t="str">
            <v>OK</v>
          </cell>
          <cell r="E6196">
            <v>43840.503472222219</v>
          </cell>
        </row>
        <row r="6197">
          <cell r="B6197" t="str">
            <v>776445-00E/005559</v>
          </cell>
          <cell r="C6197" t="str">
            <v>776445-00E</v>
          </cell>
          <cell r="D6197" t="str">
            <v>OK</v>
          </cell>
          <cell r="E6197">
            <v>43840.503472222219</v>
          </cell>
        </row>
        <row r="6198">
          <cell r="B6198" t="str">
            <v>774100-00G/005548</v>
          </cell>
          <cell r="C6198" t="str">
            <v>774100-00G</v>
          </cell>
          <cell r="D6198" t="str">
            <v>OK</v>
          </cell>
          <cell r="E6198">
            <v>43839.972222222219</v>
          </cell>
        </row>
        <row r="6199">
          <cell r="B6199" t="str">
            <v>774100-00G/005548</v>
          </cell>
          <cell r="C6199" t="str">
            <v>774100-00G</v>
          </cell>
          <cell r="D6199" t="str">
            <v>OK</v>
          </cell>
          <cell r="E6199">
            <v>43839.972222222219</v>
          </cell>
        </row>
        <row r="6200">
          <cell r="B6200" t="str">
            <v>774100-00G/005548</v>
          </cell>
          <cell r="C6200" t="str">
            <v>774100-00G</v>
          </cell>
          <cell r="D6200" t="str">
            <v>OK</v>
          </cell>
          <cell r="E6200">
            <v>43839.972222222219</v>
          </cell>
        </row>
        <row r="6201">
          <cell r="B6201" t="str">
            <v>774100-00G/005548</v>
          </cell>
          <cell r="C6201" t="str">
            <v>774100-00G</v>
          </cell>
          <cell r="D6201" t="str">
            <v>OK</v>
          </cell>
          <cell r="E6201">
            <v>43839.972222222219</v>
          </cell>
        </row>
        <row r="6202">
          <cell r="B6202" t="str">
            <v>774100-00G/005548</v>
          </cell>
          <cell r="C6202" t="str">
            <v>774100-00G</v>
          </cell>
          <cell r="D6202" t="str">
            <v>OK</v>
          </cell>
          <cell r="E6202">
            <v>43839.972222222219</v>
          </cell>
        </row>
        <row r="6203">
          <cell r="B6203" t="str">
            <v>774100-00G/005548</v>
          </cell>
          <cell r="C6203" t="str">
            <v>774100-00G</v>
          </cell>
          <cell r="D6203" t="str">
            <v>OK</v>
          </cell>
          <cell r="E6203">
            <v>43839.972222222219</v>
          </cell>
        </row>
        <row r="6204">
          <cell r="B6204" t="str">
            <v>774100-00G/005548</v>
          </cell>
          <cell r="C6204" t="str">
            <v>774100-00G</v>
          </cell>
          <cell r="D6204" t="str">
            <v>OK</v>
          </cell>
          <cell r="E6204">
            <v>43839.972222222219</v>
          </cell>
        </row>
        <row r="6205">
          <cell r="B6205" t="str">
            <v>774100-00G/005548</v>
          </cell>
          <cell r="C6205" t="str">
            <v>774100-00G</v>
          </cell>
          <cell r="D6205" t="str">
            <v>OK</v>
          </cell>
          <cell r="E6205">
            <v>43839.972222222219</v>
          </cell>
        </row>
        <row r="6206">
          <cell r="B6206" t="str">
            <v>774100-00G/005548</v>
          </cell>
          <cell r="C6206" t="str">
            <v>774100-00G</v>
          </cell>
          <cell r="D6206" t="str">
            <v>OK</v>
          </cell>
          <cell r="E6206">
            <v>43839.972222222219</v>
          </cell>
        </row>
        <row r="6207">
          <cell r="B6207" t="str">
            <v>774100-00G/005548</v>
          </cell>
          <cell r="C6207" t="str">
            <v>774100-00G</v>
          </cell>
          <cell r="D6207" t="str">
            <v>OK</v>
          </cell>
          <cell r="E6207">
            <v>43839.972222222219</v>
          </cell>
        </row>
        <row r="6208">
          <cell r="B6208" t="str">
            <v>774100-00G/005548</v>
          </cell>
          <cell r="C6208" t="str">
            <v>774100-00G</v>
          </cell>
          <cell r="D6208" t="str">
            <v>OK</v>
          </cell>
          <cell r="E6208">
            <v>43839.972222222219</v>
          </cell>
        </row>
        <row r="6209">
          <cell r="B6209" t="str">
            <v>774100-00G/005548</v>
          </cell>
          <cell r="C6209" t="str">
            <v>774100-00G</v>
          </cell>
          <cell r="D6209" t="str">
            <v>OK</v>
          </cell>
          <cell r="E6209">
            <v>43839.972222222219</v>
          </cell>
        </row>
        <row r="6210">
          <cell r="B6210" t="str">
            <v>774100-00G/005548</v>
          </cell>
          <cell r="C6210" t="str">
            <v>774100-00G</v>
          </cell>
          <cell r="D6210" t="str">
            <v>OK</v>
          </cell>
          <cell r="E6210">
            <v>43839.972222222219</v>
          </cell>
        </row>
        <row r="6211">
          <cell r="B6211" t="str">
            <v>774100-00G/005548</v>
          </cell>
          <cell r="C6211" t="str">
            <v>774100-00G</v>
          </cell>
          <cell r="D6211" t="str">
            <v>OK</v>
          </cell>
          <cell r="E6211">
            <v>43839.972222222219</v>
          </cell>
        </row>
        <row r="6212">
          <cell r="B6212" t="str">
            <v>774100-00G/005548</v>
          </cell>
          <cell r="C6212" t="str">
            <v>774100-00G</v>
          </cell>
          <cell r="D6212" t="str">
            <v>OK</v>
          </cell>
          <cell r="E6212">
            <v>43839.972222222219</v>
          </cell>
        </row>
        <row r="6213">
          <cell r="B6213" t="str">
            <v>774100-00G/005548</v>
          </cell>
          <cell r="C6213" t="str">
            <v>774100-00G</v>
          </cell>
          <cell r="D6213" t="str">
            <v>OK</v>
          </cell>
          <cell r="E6213">
            <v>43839.972222222219</v>
          </cell>
        </row>
        <row r="6214">
          <cell r="B6214" t="str">
            <v>774100-00G/005548</v>
          </cell>
          <cell r="C6214" t="str">
            <v>774100-00G</v>
          </cell>
          <cell r="D6214" t="str">
            <v>OK</v>
          </cell>
          <cell r="E6214">
            <v>43839.972222222219</v>
          </cell>
        </row>
        <row r="6215">
          <cell r="B6215" t="str">
            <v>774100-00G/005548</v>
          </cell>
          <cell r="C6215" t="str">
            <v>774100-00G</v>
          </cell>
          <cell r="D6215" t="str">
            <v>OK</v>
          </cell>
          <cell r="E6215">
            <v>43839.972222222219</v>
          </cell>
        </row>
        <row r="6216">
          <cell r="B6216" t="str">
            <v>774100-00G/005548</v>
          </cell>
          <cell r="C6216" t="str">
            <v>774100-00G</v>
          </cell>
          <cell r="D6216" t="str">
            <v>OK</v>
          </cell>
          <cell r="E6216">
            <v>43839.972222222219</v>
          </cell>
        </row>
        <row r="6217">
          <cell r="B6217" t="str">
            <v>774100-00G/005548</v>
          </cell>
          <cell r="C6217" t="str">
            <v>774100-00G</v>
          </cell>
          <cell r="D6217" t="str">
            <v>OK</v>
          </cell>
          <cell r="E6217">
            <v>43839.972222222219</v>
          </cell>
        </row>
        <row r="6218">
          <cell r="B6218" t="str">
            <v>774100-00G/005548</v>
          </cell>
          <cell r="C6218" t="str">
            <v>774100-00G</v>
          </cell>
          <cell r="D6218" t="str">
            <v>OK</v>
          </cell>
          <cell r="E6218">
            <v>43839.972222222219</v>
          </cell>
        </row>
        <row r="6219">
          <cell r="B6219" t="str">
            <v>774100-00G/005548</v>
          </cell>
          <cell r="C6219" t="str">
            <v>774100-00G</v>
          </cell>
          <cell r="D6219" t="str">
            <v>OK</v>
          </cell>
          <cell r="E6219">
            <v>43839.972222222219</v>
          </cell>
        </row>
        <row r="6220">
          <cell r="B6220" t="str">
            <v>774100-00G/005548</v>
          </cell>
          <cell r="C6220" t="str">
            <v>774100-00G</v>
          </cell>
          <cell r="D6220" t="str">
            <v>OK</v>
          </cell>
          <cell r="E6220">
            <v>43839.972222222219</v>
          </cell>
        </row>
        <row r="6221">
          <cell r="B6221" t="str">
            <v>774100-00G/005548</v>
          </cell>
          <cell r="C6221" t="str">
            <v>774100-00G</v>
          </cell>
          <cell r="D6221" t="str">
            <v>OK</v>
          </cell>
          <cell r="E6221">
            <v>43839.972222222219</v>
          </cell>
        </row>
        <row r="6222">
          <cell r="B6222" t="str">
            <v>774100-00G/005548</v>
          </cell>
          <cell r="C6222" t="str">
            <v>774100-00G</v>
          </cell>
          <cell r="D6222" t="str">
            <v>OK</v>
          </cell>
          <cell r="E6222">
            <v>43839.972222222219</v>
          </cell>
        </row>
        <row r="6223">
          <cell r="B6223" t="str">
            <v>774100-00G/005548</v>
          </cell>
          <cell r="C6223" t="str">
            <v>774100-00G</v>
          </cell>
          <cell r="D6223" t="str">
            <v>OK</v>
          </cell>
          <cell r="E6223">
            <v>43839.972222222219</v>
          </cell>
        </row>
        <row r="6224">
          <cell r="B6224" t="str">
            <v>776445-00E/005551</v>
          </cell>
          <cell r="C6224" t="str">
            <v>776445-00E</v>
          </cell>
          <cell r="D6224" t="str">
            <v>OK</v>
          </cell>
          <cell r="E6224">
            <v>43839.972916666666</v>
          </cell>
        </row>
        <row r="6225">
          <cell r="B6225" t="str">
            <v>774100-00G/005547</v>
          </cell>
          <cell r="C6225" t="str">
            <v>774100-00G</v>
          </cell>
          <cell r="D6225" t="str">
            <v>OK</v>
          </cell>
          <cell r="E6225">
            <v>43839.802083333336</v>
          </cell>
        </row>
        <row r="6226">
          <cell r="B6226" t="str">
            <v>776445-00E/005558</v>
          </cell>
          <cell r="C6226" t="str">
            <v>776445-00E</v>
          </cell>
          <cell r="D6226" t="str">
            <v>OK</v>
          </cell>
          <cell r="E6226">
            <v>43840.520138888889</v>
          </cell>
        </row>
        <row r="6227">
          <cell r="B6227" t="str">
            <v>776445-00E/005560</v>
          </cell>
          <cell r="C6227" t="str">
            <v>776445-00E</v>
          </cell>
          <cell r="D6227" t="str">
            <v>OK</v>
          </cell>
          <cell r="E6227">
            <v>43840.736111111109</v>
          </cell>
        </row>
        <row r="6228">
          <cell r="B6228" t="str">
            <v>776445-00E/005550</v>
          </cell>
          <cell r="C6228" t="str">
            <v>776445-00E</v>
          </cell>
          <cell r="D6228" t="str">
            <v>OK</v>
          </cell>
          <cell r="E6228">
            <v>43839.827777777777</v>
          </cell>
        </row>
        <row r="6229">
          <cell r="B6229" t="str">
            <v>776445-00E/005561</v>
          </cell>
          <cell r="C6229" t="str">
            <v>776445-00E</v>
          </cell>
          <cell r="D6229" t="str">
            <v>OK</v>
          </cell>
          <cell r="E6229">
            <v>43840.664583333331</v>
          </cell>
        </row>
        <row r="6230">
          <cell r="B6230" t="str">
            <v>774100-00G/005567</v>
          </cell>
          <cell r="C6230" t="str">
            <v>774100-00G</v>
          </cell>
          <cell r="D6230" t="str">
            <v>OK</v>
          </cell>
          <cell r="E6230">
            <v>43843.155555555553</v>
          </cell>
        </row>
        <row r="6231">
          <cell r="B6231" t="str">
            <v>776445-00E/005565</v>
          </cell>
          <cell r="C6231" t="str">
            <v>776445-00E</v>
          </cell>
          <cell r="D6231" t="str">
            <v>OK</v>
          </cell>
          <cell r="E6231">
            <v>43842.970138888886</v>
          </cell>
        </row>
        <row r="6232">
          <cell r="B6232" t="str">
            <v>776445-00E/005565</v>
          </cell>
          <cell r="C6232" t="str">
            <v>776445-00E</v>
          </cell>
          <cell r="D6232" t="str">
            <v>OK</v>
          </cell>
          <cell r="E6232">
            <v>43842.970138888886</v>
          </cell>
        </row>
        <row r="6233">
          <cell r="B6233" t="str">
            <v>776445-00E/005565</v>
          </cell>
          <cell r="C6233" t="str">
            <v>776445-00E</v>
          </cell>
          <cell r="D6233" t="str">
            <v>OK</v>
          </cell>
          <cell r="E6233">
            <v>43842.970138888886</v>
          </cell>
        </row>
        <row r="6234">
          <cell r="B6234" t="str">
            <v>774100-00G/005552</v>
          </cell>
          <cell r="C6234" t="str">
            <v>774100-00G</v>
          </cell>
          <cell r="D6234" t="str">
            <v>OK</v>
          </cell>
          <cell r="E6234">
            <v>43840.052083333336</v>
          </cell>
        </row>
        <row r="6235">
          <cell r="B6235" t="str">
            <v>774100-00G/005562</v>
          </cell>
          <cell r="C6235" t="str">
            <v>774100-00G</v>
          </cell>
          <cell r="D6235" t="str">
            <v>OK</v>
          </cell>
          <cell r="E6235">
            <v>43840.732638888891</v>
          </cell>
        </row>
        <row r="6236">
          <cell r="B6236" t="str">
            <v>774100-00J/005563</v>
          </cell>
          <cell r="C6236" t="str">
            <v>774100-00J</v>
          </cell>
          <cell r="D6236" t="str">
            <v>OK</v>
          </cell>
          <cell r="E6236">
            <v>43840.818055555559</v>
          </cell>
        </row>
        <row r="6237">
          <cell r="B6237" t="str">
            <v>774100-00G/005568</v>
          </cell>
          <cell r="C6237" t="str">
            <v>774100-00G</v>
          </cell>
          <cell r="D6237" t="str">
            <v>OK</v>
          </cell>
          <cell r="E6237">
            <v>43843.415972222225</v>
          </cell>
        </row>
        <row r="6238">
          <cell r="B6238" t="str">
            <v>776445-00E/005571</v>
          </cell>
          <cell r="C6238" t="str">
            <v>776445-00E</v>
          </cell>
          <cell r="D6238" t="str">
            <v>OK</v>
          </cell>
          <cell r="E6238">
            <v>43843.555555555555</v>
          </cell>
        </row>
        <row r="6239">
          <cell r="B6239" t="str">
            <v>776445-00E/005571</v>
          </cell>
          <cell r="C6239" t="str">
            <v>776445-00E</v>
          </cell>
          <cell r="D6239" t="str">
            <v>OK</v>
          </cell>
          <cell r="E6239">
            <v>43843.555555555555</v>
          </cell>
        </row>
        <row r="6240">
          <cell r="B6240" t="str">
            <v>776445-00E/005569</v>
          </cell>
          <cell r="C6240" t="str">
            <v>776445-00E</v>
          </cell>
          <cell r="D6240" t="str">
            <v>OK</v>
          </cell>
          <cell r="E6240">
            <v>43843.333333333336</v>
          </cell>
        </row>
        <row r="6241">
          <cell r="B6241" t="str">
            <v>774100-00G/005570</v>
          </cell>
          <cell r="C6241" t="str">
            <v>774100-00G</v>
          </cell>
          <cell r="D6241" t="str">
            <v>OK</v>
          </cell>
          <cell r="E6241">
            <v>43843.506944444445</v>
          </cell>
        </row>
        <row r="6242">
          <cell r="B6242" t="str">
            <v>776445-00E/005534</v>
          </cell>
          <cell r="C6242" t="str">
            <v>776445-00E</v>
          </cell>
          <cell r="D6242" t="str">
            <v>OK</v>
          </cell>
          <cell r="E6242">
            <v>43838.634722222225</v>
          </cell>
        </row>
        <row r="6243">
          <cell r="B6243" t="str">
            <v>774100-00G/005573</v>
          </cell>
          <cell r="C6243" t="str">
            <v>774100-00G</v>
          </cell>
          <cell r="D6243" t="str">
            <v>OK</v>
          </cell>
          <cell r="E6243">
            <v>43843.62222222222</v>
          </cell>
        </row>
        <row r="6244">
          <cell r="B6244" t="str">
            <v>774100-00G/005557</v>
          </cell>
          <cell r="C6244" t="str">
            <v>774100-00G</v>
          </cell>
          <cell r="D6244" t="str">
            <v>OK</v>
          </cell>
          <cell r="E6244">
            <v>43840.425000000003</v>
          </cell>
        </row>
        <row r="6245">
          <cell r="B6245" t="str">
            <v>776445-00E/005566</v>
          </cell>
          <cell r="C6245" t="str">
            <v>776445-00E</v>
          </cell>
          <cell r="D6245" t="str">
            <v>OK</v>
          </cell>
          <cell r="E6245">
            <v>43843.025694444441</v>
          </cell>
        </row>
        <row r="6246">
          <cell r="B6246" t="str">
            <v>774100-00G/005564</v>
          </cell>
          <cell r="C6246" t="str">
            <v>774100-00G</v>
          </cell>
          <cell r="D6246" t="str">
            <v>OK</v>
          </cell>
          <cell r="E6246">
            <v>43843.075694444444</v>
          </cell>
        </row>
        <row r="6247">
          <cell r="B6247" t="str">
            <v>774100-00G/005577</v>
          </cell>
          <cell r="C6247" t="str">
            <v>774100-00G</v>
          </cell>
          <cell r="D6247" t="str">
            <v>OK</v>
          </cell>
          <cell r="E6247">
            <v>43844.054166666669</v>
          </cell>
        </row>
        <row r="6248">
          <cell r="B6248" t="str">
            <v>776445-00E/005576</v>
          </cell>
          <cell r="C6248" t="str">
            <v>776445-00E</v>
          </cell>
          <cell r="D6248" t="str">
            <v>OK</v>
          </cell>
          <cell r="E6248">
            <v>43844.011805555558</v>
          </cell>
        </row>
        <row r="6249">
          <cell r="B6249" t="str">
            <v>774100-00G/005578</v>
          </cell>
          <cell r="C6249" t="str">
            <v>774100-00G</v>
          </cell>
          <cell r="D6249" t="str">
            <v>OK</v>
          </cell>
          <cell r="E6249">
            <v>43844.146527777775</v>
          </cell>
        </row>
        <row r="6250">
          <cell r="B6250" t="str">
            <v>774100-00G/005580</v>
          </cell>
          <cell r="C6250" t="str">
            <v>774100-00G</v>
          </cell>
          <cell r="D6250" t="str">
            <v>OK</v>
          </cell>
          <cell r="E6250">
            <v>43844.393750000003</v>
          </cell>
        </row>
        <row r="6251">
          <cell r="B6251" t="str">
            <v>774100-00G/005574</v>
          </cell>
          <cell r="C6251" t="str">
            <v>774100-00G</v>
          </cell>
          <cell r="D6251" t="str">
            <v>OK</v>
          </cell>
          <cell r="E6251">
            <v>43843.736111111109</v>
          </cell>
        </row>
        <row r="6252">
          <cell r="B6252" t="str">
            <v>776445-00E/005575</v>
          </cell>
          <cell r="C6252" t="str">
            <v>776445-00E</v>
          </cell>
          <cell r="D6252" t="str">
            <v>OK</v>
          </cell>
          <cell r="E6252">
            <v>43843.813194444447</v>
          </cell>
        </row>
        <row r="6253">
          <cell r="B6253" t="str">
            <v>776445-00E/005575</v>
          </cell>
          <cell r="C6253" t="str">
            <v>776445-00E</v>
          </cell>
          <cell r="D6253" t="str">
            <v>OK</v>
          </cell>
          <cell r="E6253">
            <v>43843.813194444447</v>
          </cell>
        </row>
        <row r="6254">
          <cell r="B6254" t="str">
            <v>776445-00E/005579</v>
          </cell>
          <cell r="C6254" t="str">
            <v>776445-00E</v>
          </cell>
          <cell r="D6254" t="str">
            <v>OK</v>
          </cell>
          <cell r="E6254">
            <v>43844.326388888891</v>
          </cell>
        </row>
        <row r="6255">
          <cell r="B6255" t="str">
            <v>776445-00E/005572</v>
          </cell>
          <cell r="C6255" t="str">
            <v>776445-00E</v>
          </cell>
          <cell r="D6255" t="str">
            <v>OK</v>
          </cell>
          <cell r="E6255">
            <v>43843.688888888886</v>
          </cell>
        </row>
        <row r="6256">
          <cell r="B6256" t="str">
            <v>776445-00E/005581</v>
          </cell>
          <cell r="C6256" t="str">
            <v>776445-00E</v>
          </cell>
          <cell r="D6256" t="str">
            <v>OK</v>
          </cell>
          <cell r="E6256">
            <v>43844.688194444447</v>
          </cell>
        </row>
        <row r="6257">
          <cell r="B6257" t="str">
            <v>774100-00G/005583</v>
          </cell>
          <cell r="C6257" t="str">
            <v>774100-00G</v>
          </cell>
          <cell r="D6257" t="str">
            <v>OK</v>
          </cell>
          <cell r="E6257">
            <v>43844.630555555559</v>
          </cell>
        </row>
        <row r="6258">
          <cell r="B6258" t="str">
            <v>774100-00G/005527</v>
          </cell>
          <cell r="C6258" t="str">
            <v>774100-00G</v>
          </cell>
          <cell r="D6258" t="str">
            <v>OK</v>
          </cell>
          <cell r="E6258">
            <v>43837.805555555555</v>
          </cell>
        </row>
        <row r="6259">
          <cell r="B6259" t="str">
            <v>774100-00G/005545</v>
          </cell>
          <cell r="C6259" t="str">
            <v>774100-00G</v>
          </cell>
          <cell r="D6259" t="str">
            <v>OK</v>
          </cell>
          <cell r="E6259">
            <v>43839.546527777777</v>
          </cell>
        </row>
        <row r="6260">
          <cell r="B6260" t="str">
            <v>774100-00G/005540</v>
          </cell>
          <cell r="C6260" t="str">
            <v>774100-00G</v>
          </cell>
          <cell r="D6260" t="str">
            <v>OK</v>
          </cell>
          <cell r="E6260">
            <v>43839.365277777775</v>
          </cell>
        </row>
        <row r="6261">
          <cell r="B6261" t="str">
            <v>774100-00G/005544</v>
          </cell>
          <cell r="C6261" t="str">
            <v>774100-00G</v>
          </cell>
          <cell r="D6261" t="str">
            <v>OK</v>
          </cell>
          <cell r="E6261">
            <v>43839.436805555553</v>
          </cell>
        </row>
        <row r="6262">
          <cell r="B6262" t="str">
            <v>776445-00E/005591</v>
          </cell>
          <cell r="C6262" t="str">
            <v>776445-00E</v>
          </cell>
          <cell r="D6262" t="str">
            <v>OK</v>
          </cell>
          <cell r="E6262">
            <v>43845.42291666667</v>
          </cell>
        </row>
        <row r="6263">
          <cell r="B6263" t="str">
            <v>774100-00G/005589</v>
          </cell>
          <cell r="C6263" t="str">
            <v>774100-00G</v>
          </cell>
          <cell r="D6263" t="str">
            <v>OK</v>
          </cell>
          <cell r="E6263">
            <v>43845.329861111109</v>
          </cell>
        </row>
        <row r="6264">
          <cell r="B6264" t="str">
            <v>776445-00E/005590</v>
          </cell>
          <cell r="C6264" t="str">
            <v>776445-00E</v>
          </cell>
          <cell r="D6264" t="str">
            <v>OK</v>
          </cell>
          <cell r="E6264">
            <v>43845.366666666669</v>
          </cell>
        </row>
        <row r="6265">
          <cell r="B6265" t="str">
            <v>774100-00G/005586</v>
          </cell>
          <cell r="C6265" t="str">
            <v>774100-00G</v>
          </cell>
          <cell r="D6265" t="str">
            <v>OK</v>
          </cell>
          <cell r="E6265">
            <v>43845.172222222223</v>
          </cell>
        </row>
        <row r="6266">
          <cell r="B6266" t="str">
            <v>776445-00E/005592</v>
          </cell>
          <cell r="C6266" t="str">
            <v>776445-00E</v>
          </cell>
          <cell r="D6266" t="str">
            <v>OK</v>
          </cell>
          <cell r="E6266">
            <v>43845.499305555553</v>
          </cell>
        </row>
        <row r="6267">
          <cell r="B6267" t="str">
            <v>774100-00G/005593</v>
          </cell>
          <cell r="C6267" t="str">
            <v>774100-00G</v>
          </cell>
          <cell r="D6267" t="str">
            <v>OK</v>
          </cell>
          <cell r="E6267">
            <v>43845.629861111112</v>
          </cell>
        </row>
        <row r="6268">
          <cell r="B6268" t="str">
            <v>774100-00G/005593</v>
          </cell>
          <cell r="C6268" t="str">
            <v>774100-00G</v>
          </cell>
          <cell r="D6268" t="str">
            <v>OK</v>
          </cell>
          <cell r="E6268">
            <v>43845.629861111112</v>
          </cell>
        </row>
        <row r="6269">
          <cell r="B6269" t="str">
            <v>774100-00G/005593</v>
          </cell>
          <cell r="C6269" t="str">
            <v>774100-00G</v>
          </cell>
          <cell r="D6269" t="str">
            <v>OK</v>
          </cell>
          <cell r="E6269">
            <v>43845.629861111112</v>
          </cell>
        </row>
        <row r="6270">
          <cell r="B6270" t="str">
            <v>774100-00G/005588</v>
          </cell>
          <cell r="C6270" t="str">
            <v>774100-00G</v>
          </cell>
          <cell r="D6270" t="str">
            <v>OK</v>
          </cell>
          <cell r="E6270">
            <v>43845.125694444447</v>
          </cell>
        </row>
        <row r="6271">
          <cell r="B6271" t="str">
            <v>774100-00G/005588</v>
          </cell>
          <cell r="C6271" t="str">
            <v>774100-00G</v>
          </cell>
          <cell r="D6271" t="str">
            <v>OK</v>
          </cell>
          <cell r="E6271">
            <v>43845.125694444447</v>
          </cell>
        </row>
        <row r="6272">
          <cell r="B6272" t="str">
            <v>776445-00E/005584</v>
          </cell>
          <cell r="C6272" t="str">
            <v>776445-00E</v>
          </cell>
          <cell r="D6272" t="str">
            <v>OK</v>
          </cell>
          <cell r="E6272">
            <v>43845.008333333331</v>
          </cell>
        </row>
        <row r="6273">
          <cell r="B6273" t="str">
            <v>776445-00E/005584</v>
          </cell>
          <cell r="C6273" t="str">
            <v>776445-00E</v>
          </cell>
          <cell r="D6273" t="str">
            <v>OK</v>
          </cell>
          <cell r="E6273">
            <v>43845.008333333331</v>
          </cell>
        </row>
        <row r="6274">
          <cell r="B6274" t="str">
            <v>776445-00E/005587</v>
          </cell>
          <cell r="C6274" t="str">
            <v>776445-00E</v>
          </cell>
          <cell r="D6274" t="str">
            <v>OK</v>
          </cell>
          <cell r="E6274">
            <v>43845.047222222223</v>
          </cell>
        </row>
        <row r="6275">
          <cell r="B6275" t="str">
            <v>776445-00E/005587</v>
          </cell>
          <cell r="C6275" t="str">
            <v>776445-00E</v>
          </cell>
          <cell r="D6275" t="str">
            <v>OK</v>
          </cell>
          <cell r="E6275">
            <v>43845.047222222223</v>
          </cell>
        </row>
        <row r="6276">
          <cell r="B6276" t="str">
            <v>776445-00E/005587</v>
          </cell>
          <cell r="C6276" t="str">
            <v>776445-00E</v>
          </cell>
          <cell r="D6276" t="str">
            <v>OK</v>
          </cell>
          <cell r="E6276">
            <v>43845.047222222223</v>
          </cell>
        </row>
        <row r="6277">
          <cell r="B6277" t="str">
            <v>776445-00E/005594</v>
          </cell>
          <cell r="C6277" t="str">
            <v>776445-00E</v>
          </cell>
          <cell r="D6277" t="str">
            <v>OK</v>
          </cell>
          <cell r="E6277">
            <v>43845.690972222219</v>
          </cell>
        </row>
        <row r="6278">
          <cell r="B6278" t="str">
            <v>776445-00E/005597</v>
          </cell>
          <cell r="C6278" t="str">
            <v>776445-00E</v>
          </cell>
          <cell r="D6278" t="str">
            <v>OK</v>
          </cell>
          <cell r="E6278">
            <v>43845.748611111114</v>
          </cell>
        </row>
        <row r="6279">
          <cell r="B6279" t="str">
            <v>776445-00E/005599</v>
          </cell>
          <cell r="C6279" t="str">
            <v>776445-00E</v>
          </cell>
          <cell r="D6279" t="str">
            <v>OK</v>
          </cell>
          <cell r="E6279">
            <v>43846.107638888891</v>
          </cell>
        </row>
        <row r="6280">
          <cell r="B6280" t="str">
            <v>776445-00E/005599</v>
          </cell>
          <cell r="C6280" t="str">
            <v>776445-00E</v>
          </cell>
          <cell r="D6280" t="str">
            <v>OK</v>
          </cell>
          <cell r="E6280">
            <v>43846.107638888891</v>
          </cell>
        </row>
        <row r="6281">
          <cell r="B6281" t="str">
            <v>776445-00E/005598</v>
          </cell>
          <cell r="C6281" t="str">
            <v>776445-00E</v>
          </cell>
          <cell r="D6281" t="str">
            <v>OK</v>
          </cell>
          <cell r="E6281">
            <v>43846.02847222222</v>
          </cell>
        </row>
        <row r="6282">
          <cell r="B6282" t="str">
            <v>776445-00E/005602</v>
          </cell>
          <cell r="C6282" t="str">
            <v>776445-00E</v>
          </cell>
          <cell r="D6282" t="str">
            <v>OK</v>
          </cell>
          <cell r="E6282">
            <v>43846.330555555556</v>
          </cell>
        </row>
        <row r="6283">
          <cell r="B6283" t="str">
            <v>776445-00E/005602</v>
          </cell>
          <cell r="C6283" t="str">
            <v>776445-00E</v>
          </cell>
          <cell r="D6283" t="str">
            <v>OK</v>
          </cell>
          <cell r="E6283">
            <v>43846.330555555556</v>
          </cell>
        </row>
        <row r="6284">
          <cell r="B6284" t="str">
            <v>774100-00G/005582</v>
          </cell>
          <cell r="C6284" t="str">
            <v>774100-00G</v>
          </cell>
          <cell r="D6284" t="str">
            <v>OK</v>
          </cell>
          <cell r="E6284">
            <v>43844.495833333334</v>
          </cell>
        </row>
        <row r="6285">
          <cell r="B6285" t="str">
            <v>774100-00G/005595</v>
          </cell>
          <cell r="C6285" t="str">
            <v>774100-00G</v>
          </cell>
          <cell r="D6285" t="str">
            <v>OK</v>
          </cell>
          <cell r="E6285">
            <v>43845.979166666664</v>
          </cell>
        </row>
        <row r="6286">
          <cell r="B6286" t="str">
            <v>776445-00E/005605</v>
          </cell>
          <cell r="C6286" t="str">
            <v>776445-00E</v>
          </cell>
          <cell r="D6286" t="str">
            <v>OK</v>
          </cell>
          <cell r="E6286">
            <v>43846.556944444441</v>
          </cell>
        </row>
        <row r="6287">
          <cell r="B6287" t="str">
            <v>776445-00E/005600</v>
          </cell>
          <cell r="C6287" t="str">
            <v>776445-00E</v>
          </cell>
          <cell r="D6287" t="str">
            <v>OK</v>
          </cell>
          <cell r="E6287">
            <v>43846.369444444441</v>
          </cell>
        </row>
        <row r="6288">
          <cell r="B6288" t="str">
            <v>776445-00E/005601</v>
          </cell>
          <cell r="C6288" t="str">
            <v>776445-00E</v>
          </cell>
          <cell r="D6288" t="str">
            <v>OK</v>
          </cell>
          <cell r="E6288">
            <v>43846.45</v>
          </cell>
        </row>
        <row r="6289">
          <cell r="B6289" t="str">
            <v>774100-00G/005585</v>
          </cell>
          <cell r="C6289" t="str">
            <v>774100-00G</v>
          </cell>
          <cell r="D6289" t="str">
            <v>OK</v>
          </cell>
          <cell r="E6289">
            <v>43844.763194444444</v>
          </cell>
        </row>
        <row r="6290">
          <cell r="B6290" t="str">
            <v>774100-00G/005585</v>
          </cell>
          <cell r="C6290" t="str">
            <v>774100-00G</v>
          </cell>
          <cell r="D6290" t="str">
            <v>OK</v>
          </cell>
          <cell r="E6290">
            <v>43844.763194444444</v>
          </cell>
        </row>
        <row r="6291">
          <cell r="B6291" t="str">
            <v>776445-00E/005604</v>
          </cell>
          <cell r="C6291" t="str">
            <v>776445-00E</v>
          </cell>
          <cell r="D6291" t="str">
            <v>OK</v>
          </cell>
          <cell r="E6291">
            <v>43846.734027777777</v>
          </cell>
        </row>
        <row r="6292">
          <cell r="B6292" t="str">
            <v>776445-00E/005604</v>
          </cell>
          <cell r="C6292" t="str">
            <v>776445-00E</v>
          </cell>
          <cell r="D6292" t="str">
            <v>OK</v>
          </cell>
          <cell r="E6292">
            <v>43846.734027777777</v>
          </cell>
        </row>
        <row r="6293">
          <cell r="B6293" t="str">
            <v>776445-00E/005603</v>
          </cell>
          <cell r="C6293" t="str">
            <v>776445-00E</v>
          </cell>
          <cell r="D6293" t="str">
            <v>OK</v>
          </cell>
          <cell r="E6293">
            <v>43846.685416666667</v>
          </cell>
        </row>
        <row r="6294">
          <cell r="B6294" t="str">
            <v>776445-00E/005612</v>
          </cell>
          <cell r="C6294" t="str">
            <v>776445-00E</v>
          </cell>
          <cell r="D6294" t="str">
            <v>OK</v>
          </cell>
          <cell r="E6294">
            <v>43847.158333333333</v>
          </cell>
        </row>
        <row r="6295">
          <cell r="B6295" t="str">
            <v>776445-00E/005613</v>
          </cell>
          <cell r="C6295" t="str">
            <v>776445-00E</v>
          </cell>
          <cell r="D6295" t="str">
            <v>OK</v>
          </cell>
          <cell r="E6295">
            <v>43847.32916666667</v>
          </cell>
        </row>
        <row r="6296">
          <cell r="B6296" t="str">
            <v>776445-00E/005607</v>
          </cell>
          <cell r="C6296" t="str">
            <v>776445-00E</v>
          </cell>
          <cell r="D6296" t="str">
            <v>OK</v>
          </cell>
          <cell r="E6296">
            <v>43847.376388888886</v>
          </cell>
        </row>
        <row r="6297">
          <cell r="B6297" t="str">
            <v>776445-00E/005606</v>
          </cell>
          <cell r="C6297" t="str">
            <v>776445-00E</v>
          </cell>
          <cell r="D6297" t="str">
            <v>OK</v>
          </cell>
          <cell r="E6297">
            <v>43846.62222222222</v>
          </cell>
        </row>
        <row r="6298">
          <cell r="B6298" t="str">
            <v>776445-00E/005608</v>
          </cell>
          <cell r="C6298" t="str">
            <v>776445-00E</v>
          </cell>
          <cell r="D6298" t="str">
            <v>OK</v>
          </cell>
          <cell r="E6298">
            <v>43846.968055555553</v>
          </cell>
        </row>
        <row r="6299">
          <cell r="B6299" t="str">
            <v>776445-00E/005609</v>
          </cell>
          <cell r="C6299" t="str">
            <v>776445-00E</v>
          </cell>
          <cell r="D6299" t="str">
            <v>OK</v>
          </cell>
          <cell r="E6299">
            <v>43847.033333333333</v>
          </cell>
        </row>
        <row r="6300">
          <cell r="B6300" t="str">
            <v>776445-00E/005615</v>
          </cell>
          <cell r="C6300" t="str">
            <v>776445-00E</v>
          </cell>
          <cell r="D6300" t="str">
            <v>OK</v>
          </cell>
          <cell r="E6300">
            <v>43847.634722222225</v>
          </cell>
        </row>
        <row r="6301">
          <cell r="B6301" t="str">
            <v>776445-00E/005611</v>
          </cell>
          <cell r="C6301" t="str">
            <v>776445-00E</v>
          </cell>
          <cell r="D6301" t="str">
            <v>OK</v>
          </cell>
          <cell r="E6301">
            <v>43847.438194444447</v>
          </cell>
        </row>
        <row r="6302">
          <cell r="B6302" t="str">
            <v>776445-00E/005610</v>
          </cell>
          <cell r="C6302" t="str">
            <v>776445-00E</v>
          </cell>
          <cell r="D6302" t="str">
            <v>OK</v>
          </cell>
          <cell r="E6302">
            <v>43847.072222222225</v>
          </cell>
        </row>
        <row r="6303">
          <cell r="B6303" t="str">
            <v>776445-00E/005616</v>
          </cell>
          <cell r="C6303" t="str">
            <v>776445-00E</v>
          </cell>
          <cell r="D6303" t="str">
            <v>OK</v>
          </cell>
          <cell r="E6303">
            <v>43847.711111111108</v>
          </cell>
        </row>
        <row r="6304">
          <cell r="B6304" t="str">
            <v>776445-00E/005614</v>
          </cell>
          <cell r="C6304" t="str">
            <v>776445-00E</v>
          </cell>
          <cell r="D6304" t="str">
            <v>OK</v>
          </cell>
          <cell r="E6304">
            <v>43847.549305555556</v>
          </cell>
        </row>
        <row r="6305">
          <cell r="B6305" t="str">
            <v>776445-00E/005596</v>
          </cell>
          <cell r="C6305" t="str">
            <v>776445-00E</v>
          </cell>
          <cell r="D6305" t="str">
            <v>OK</v>
          </cell>
          <cell r="E6305">
            <v>43845.834027777775</v>
          </cell>
        </row>
        <row r="6306">
          <cell r="B6306" t="str">
            <v>776445-00E/005619</v>
          </cell>
          <cell r="C6306" t="str">
            <v>776445-00E</v>
          </cell>
          <cell r="D6306" t="str">
            <v>OK</v>
          </cell>
          <cell r="E6306">
            <v>43850.15</v>
          </cell>
        </row>
        <row r="6307">
          <cell r="B6307" t="str">
            <v>774100-00G/005621</v>
          </cell>
          <cell r="C6307" t="str">
            <v>774100-00G</v>
          </cell>
          <cell r="D6307" t="str">
            <v>OK</v>
          </cell>
          <cell r="E6307">
            <v>43850.373611111114</v>
          </cell>
        </row>
        <row r="6308">
          <cell r="B6308" t="str">
            <v>774100-00G/005623</v>
          </cell>
          <cell r="C6308" t="str">
            <v>774100-00G</v>
          </cell>
          <cell r="D6308" t="str">
            <v>OK</v>
          </cell>
          <cell r="E6308">
            <v>43851.075694444444</v>
          </cell>
        </row>
        <row r="6309">
          <cell r="B6309" t="str">
            <v>776445-00E/005617</v>
          </cell>
          <cell r="C6309" t="str">
            <v>776445-00E</v>
          </cell>
          <cell r="D6309" t="str">
            <v>OK</v>
          </cell>
          <cell r="E6309">
            <v>43850.793749999997</v>
          </cell>
        </row>
        <row r="6310">
          <cell r="B6310" t="str">
            <v>776445-00E/005618</v>
          </cell>
          <cell r="C6310" t="str">
            <v>776445-00E</v>
          </cell>
          <cell r="D6310" t="str">
            <v>OK</v>
          </cell>
          <cell r="E6310">
            <v>43850.29791666667</v>
          </cell>
        </row>
        <row r="6311">
          <cell r="B6311" t="str">
            <v>774100-00G/005626</v>
          </cell>
          <cell r="C6311" t="str">
            <v>774100-00G</v>
          </cell>
          <cell r="D6311" t="str">
            <v>OK</v>
          </cell>
          <cell r="E6311">
            <v>43851.152777777781</v>
          </cell>
        </row>
        <row r="6312">
          <cell r="B6312" t="str">
            <v>774100-00G/005620</v>
          </cell>
          <cell r="C6312" t="str">
            <v>774100-00G</v>
          </cell>
          <cell r="D6312" t="str">
            <v>OK</v>
          </cell>
          <cell r="E6312">
            <v>43850.134722222225</v>
          </cell>
        </row>
        <row r="6313">
          <cell r="B6313" t="str">
            <v>774100-00G/005622</v>
          </cell>
          <cell r="C6313" t="str">
            <v>774100-00G</v>
          </cell>
          <cell r="D6313" t="str">
            <v>OK</v>
          </cell>
          <cell r="E6313">
            <v>43850.820833333331</v>
          </cell>
        </row>
        <row r="6314">
          <cell r="B6314" t="str">
            <v>774100-00G/005622</v>
          </cell>
          <cell r="C6314" t="str">
            <v>774100-00G</v>
          </cell>
          <cell r="D6314" t="str">
            <v>OK</v>
          </cell>
          <cell r="E6314">
            <v>43850.820833333331</v>
          </cell>
        </row>
        <row r="6315">
          <cell r="B6315" t="str">
            <v>774100-00G/005622</v>
          </cell>
          <cell r="C6315" t="str">
            <v>774100-00G</v>
          </cell>
          <cell r="D6315" t="str">
            <v>OK</v>
          </cell>
          <cell r="E6315">
            <v>43850.820833333331</v>
          </cell>
        </row>
        <row r="6316">
          <cell r="B6316" t="str">
            <v>774100-00G/005622</v>
          </cell>
          <cell r="C6316" t="str">
            <v>774100-00G</v>
          </cell>
          <cell r="D6316" t="str">
            <v>OK</v>
          </cell>
          <cell r="E6316">
            <v>43850.820833333331</v>
          </cell>
        </row>
        <row r="6317">
          <cell r="B6317" t="str">
            <v>774100-00G/005622</v>
          </cell>
          <cell r="C6317" t="str">
            <v>774100-00G</v>
          </cell>
          <cell r="D6317" t="str">
            <v>OK</v>
          </cell>
          <cell r="E6317">
            <v>43850.820833333331</v>
          </cell>
        </row>
        <row r="6318">
          <cell r="B6318" t="str">
            <v>776445-00E/005625</v>
          </cell>
          <cell r="C6318" t="str">
            <v>776445-00E</v>
          </cell>
          <cell r="D6318" t="str">
            <v>OK</v>
          </cell>
          <cell r="E6318">
            <v>43851.082638888889</v>
          </cell>
        </row>
        <row r="6319">
          <cell r="B6319" t="str">
            <v>776445-00E/005624</v>
          </cell>
          <cell r="C6319" t="str">
            <v>776445-00E</v>
          </cell>
          <cell r="D6319" t="str">
            <v>OK</v>
          </cell>
          <cell r="E6319">
            <v>43851.630555555559</v>
          </cell>
        </row>
        <row r="6320">
          <cell r="B6320" t="str">
            <v>776445-00E/005624</v>
          </cell>
          <cell r="C6320" t="str">
            <v>776445-00E</v>
          </cell>
          <cell r="D6320" t="str">
            <v>OK</v>
          </cell>
          <cell r="E6320">
            <v>43851.630555555559</v>
          </cell>
        </row>
        <row r="6321">
          <cell r="B6321" t="str">
            <v>774100-00G/005631</v>
          </cell>
          <cell r="C6321" t="str">
            <v>774100-00G</v>
          </cell>
          <cell r="D6321" t="str">
            <v>OK</v>
          </cell>
          <cell r="E6321">
            <v>43851.693749999999</v>
          </cell>
        </row>
        <row r="6322">
          <cell r="B6322" t="str">
            <v>774100-00G/005632</v>
          </cell>
          <cell r="C6322" t="str">
            <v>774100-00G</v>
          </cell>
          <cell r="D6322" t="str">
            <v>OK</v>
          </cell>
          <cell r="E6322">
            <v>43852.054861111108</v>
          </cell>
        </row>
        <row r="6323">
          <cell r="B6323" t="str">
            <v>774100-00G/005630</v>
          </cell>
          <cell r="C6323" t="str">
            <v>774100-00G</v>
          </cell>
          <cell r="D6323" t="str">
            <v>OK</v>
          </cell>
          <cell r="E6323">
            <v>43851.73541666667</v>
          </cell>
        </row>
        <row r="6324">
          <cell r="B6324" t="str">
            <v>776445-00E/005627</v>
          </cell>
          <cell r="C6324" t="str">
            <v>776445-00E</v>
          </cell>
          <cell r="D6324" t="str">
            <v>OK</v>
          </cell>
          <cell r="E6324">
            <v>43852.047222222223</v>
          </cell>
        </row>
        <row r="6325">
          <cell r="B6325" t="str">
            <v>776445-00E/005627</v>
          </cell>
          <cell r="C6325" t="str">
            <v>776445-00E</v>
          </cell>
          <cell r="D6325" t="str">
            <v>OK</v>
          </cell>
          <cell r="E6325">
            <v>43852.047222222223</v>
          </cell>
        </row>
        <row r="6326">
          <cell r="B6326" t="str">
            <v>776445-00E/005627</v>
          </cell>
          <cell r="C6326" t="str">
            <v>776445-00E</v>
          </cell>
          <cell r="D6326" t="str">
            <v>OK</v>
          </cell>
          <cell r="E6326">
            <v>43852.047222222223</v>
          </cell>
        </row>
        <row r="6327">
          <cell r="B6327" t="str">
            <v>776445-00E/005627</v>
          </cell>
          <cell r="C6327" t="str">
            <v>776445-00E</v>
          </cell>
          <cell r="D6327" t="str">
            <v>OK</v>
          </cell>
          <cell r="E6327">
            <v>43852.047222222223</v>
          </cell>
        </row>
        <row r="6328">
          <cell r="B6328" t="str">
            <v>774100-00G/005633</v>
          </cell>
          <cell r="C6328" t="str">
            <v>774100-00G</v>
          </cell>
          <cell r="D6328" t="str">
            <v>OK</v>
          </cell>
          <cell r="E6328">
            <v>43852.125</v>
          </cell>
        </row>
        <row r="6329">
          <cell r="B6329" t="str">
            <v>774100-00G/005636</v>
          </cell>
          <cell r="C6329" t="str">
            <v>774100-00G</v>
          </cell>
          <cell r="D6329" t="str">
            <v>OK</v>
          </cell>
          <cell r="E6329">
            <v>43852.298611111109</v>
          </cell>
        </row>
        <row r="6330">
          <cell r="B6330" t="str">
            <v>774100-00G/005638</v>
          </cell>
          <cell r="C6330" t="str">
            <v>774100-00G</v>
          </cell>
          <cell r="D6330" t="str">
            <v>OK</v>
          </cell>
          <cell r="E6330">
            <v>43853.136805555558</v>
          </cell>
        </row>
        <row r="6331">
          <cell r="B6331" t="str">
            <v>774100-00G/005640</v>
          </cell>
          <cell r="C6331" t="str">
            <v>774100-00G</v>
          </cell>
          <cell r="D6331" t="str">
            <v>OK</v>
          </cell>
          <cell r="E6331">
            <v>43853.048611111109</v>
          </cell>
        </row>
        <row r="6332">
          <cell r="B6332" t="str">
            <v>774100-00G/005629</v>
          </cell>
          <cell r="C6332" t="str">
            <v>774100-00G</v>
          </cell>
          <cell r="D6332" t="str">
            <v>OK</v>
          </cell>
          <cell r="E6332">
            <v>43851.429166666669</v>
          </cell>
        </row>
        <row r="6333">
          <cell r="B6333" t="str">
            <v>774100-00G/005635</v>
          </cell>
          <cell r="C6333" t="str">
            <v>774100-00G</v>
          </cell>
          <cell r="D6333" t="str">
            <v>OK</v>
          </cell>
          <cell r="E6333">
            <v>43852.737500000003</v>
          </cell>
        </row>
        <row r="6334">
          <cell r="B6334" t="str">
            <v>774100-00G/005642</v>
          </cell>
          <cell r="C6334" t="str">
            <v>774100-00G</v>
          </cell>
          <cell r="D6334" t="str">
            <v>OK</v>
          </cell>
          <cell r="E6334">
            <v>43853.330555555556</v>
          </cell>
        </row>
        <row r="6335">
          <cell r="B6335" t="str">
            <v>776445-00E/005634</v>
          </cell>
          <cell r="C6335" t="str">
            <v>776445-00E</v>
          </cell>
          <cell r="D6335" t="str">
            <v>OK</v>
          </cell>
          <cell r="E6335">
            <v>43852.818055555559</v>
          </cell>
        </row>
        <row r="6336">
          <cell r="B6336" t="str">
            <v>776445-00E/005641</v>
          </cell>
          <cell r="C6336" t="str">
            <v>776445-00E</v>
          </cell>
          <cell r="D6336" t="str">
            <v>OK</v>
          </cell>
          <cell r="E6336">
            <v>43853.732638888891</v>
          </cell>
        </row>
        <row r="6337">
          <cell r="B6337" t="str">
            <v>776445-00E/005639</v>
          </cell>
          <cell r="C6337" t="str">
            <v>776445-00E</v>
          </cell>
          <cell r="D6337" t="str">
            <v>OK</v>
          </cell>
          <cell r="E6337">
            <v>43853.37777777778</v>
          </cell>
        </row>
        <row r="6338">
          <cell r="B6338" t="str">
            <v>774100-00G/005644</v>
          </cell>
          <cell r="C6338" t="str">
            <v>774100-00G</v>
          </cell>
          <cell r="D6338" t="str">
            <v>OK</v>
          </cell>
          <cell r="E6338">
            <v>43853.53125</v>
          </cell>
        </row>
        <row r="6339">
          <cell r="B6339" t="str">
            <v>774100-00G/005628</v>
          </cell>
          <cell r="C6339" t="str">
            <v>774100-00G</v>
          </cell>
          <cell r="D6339" t="str">
            <v>OK</v>
          </cell>
          <cell r="E6339">
            <v>43851.386111111111</v>
          </cell>
        </row>
        <row r="6340">
          <cell r="B6340" t="str">
            <v>776445-00E/005637</v>
          </cell>
          <cell r="C6340" t="str">
            <v>776445-00E</v>
          </cell>
          <cell r="D6340" t="str">
            <v>OK</v>
          </cell>
          <cell r="E6340">
            <v>43853.053472222222</v>
          </cell>
        </row>
        <row r="6341">
          <cell r="B6341" t="str">
            <v>776445-00E/005645</v>
          </cell>
          <cell r="C6341" t="str">
            <v>776445-00E</v>
          </cell>
          <cell r="D6341" t="str">
            <v>OK</v>
          </cell>
          <cell r="E6341">
            <v>43853.694444444445</v>
          </cell>
        </row>
        <row r="6342">
          <cell r="B6342" t="str">
            <v>776445-00E/005647</v>
          </cell>
          <cell r="C6342" t="str">
            <v>776445-00E</v>
          </cell>
          <cell r="D6342" t="str">
            <v>OK</v>
          </cell>
          <cell r="E6342">
            <v>43854.054166666669</v>
          </cell>
        </row>
        <row r="6343">
          <cell r="B6343" t="str">
            <v>776445-00E/005643</v>
          </cell>
          <cell r="C6343" t="str">
            <v>776445-00E</v>
          </cell>
          <cell r="D6343" t="str">
            <v>OK</v>
          </cell>
          <cell r="E6343">
            <v>43854.039583333331</v>
          </cell>
        </row>
        <row r="6344">
          <cell r="B6344" t="str">
            <v>776445-00E/005649</v>
          </cell>
          <cell r="C6344" t="str">
            <v>776445-00E</v>
          </cell>
          <cell r="D6344" t="str">
            <v>OK</v>
          </cell>
          <cell r="E6344">
            <v>43854.355555555558</v>
          </cell>
        </row>
        <row r="6345">
          <cell r="B6345" t="str">
            <v>776445-00E/005650</v>
          </cell>
          <cell r="C6345" t="str">
            <v>776445-00E</v>
          </cell>
          <cell r="D6345" t="str">
            <v>OK</v>
          </cell>
          <cell r="E6345">
            <v>43854.320138888892</v>
          </cell>
        </row>
        <row r="6346">
          <cell r="B6346" t="str">
            <v>776445-00E/005651</v>
          </cell>
          <cell r="C6346" t="str">
            <v>776445-00E</v>
          </cell>
          <cell r="D6346" t="str">
            <v>OK</v>
          </cell>
          <cell r="E6346">
            <v>43854.436111111114</v>
          </cell>
        </row>
        <row r="6347">
          <cell r="B6347" t="str">
            <v>776445-00E/005651</v>
          </cell>
          <cell r="C6347" t="str">
            <v>776445-00E</v>
          </cell>
          <cell r="D6347" t="str">
            <v>OK</v>
          </cell>
          <cell r="E6347">
            <v>43854.436111111114</v>
          </cell>
        </row>
        <row r="6348">
          <cell r="B6348" t="str">
            <v>776445-00E/005654</v>
          </cell>
          <cell r="C6348" t="str">
            <v>776445-00E</v>
          </cell>
          <cell r="D6348" t="str">
            <v>OK</v>
          </cell>
          <cell r="E6348">
            <v>43857.03402777778</v>
          </cell>
        </row>
        <row r="6349">
          <cell r="B6349" t="str">
            <v>776445-00E/005653</v>
          </cell>
          <cell r="C6349" t="str">
            <v>776445-00E</v>
          </cell>
          <cell r="D6349" t="str">
            <v>OK</v>
          </cell>
          <cell r="E6349">
            <v>43856.96597222222</v>
          </cell>
        </row>
        <row r="6350">
          <cell r="B6350" t="str">
            <v>776445-00E/005646</v>
          </cell>
          <cell r="C6350" t="str">
            <v>776445-00E</v>
          </cell>
          <cell r="D6350" t="str">
            <v>OK</v>
          </cell>
          <cell r="E6350">
            <v>43854.072916666664</v>
          </cell>
        </row>
        <row r="6351">
          <cell r="B6351" t="str">
            <v>776445-00E/005648</v>
          </cell>
          <cell r="C6351" t="str">
            <v>776445-00E</v>
          </cell>
          <cell r="D6351" t="str">
            <v>OK</v>
          </cell>
          <cell r="E6351">
            <v>43854.381249999999</v>
          </cell>
        </row>
        <row r="6352">
          <cell r="B6352" t="str">
            <v>776445-00E/005652</v>
          </cell>
          <cell r="C6352" t="str">
            <v>776445-00E</v>
          </cell>
          <cell r="D6352" t="str">
            <v>OK</v>
          </cell>
          <cell r="E6352">
            <v>43854.440972222219</v>
          </cell>
        </row>
        <row r="6353">
          <cell r="B6353" t="str">
            <v>776445-00E/005652</v>
          </cell>
          <cell r="C6353" t="str">
            <v>776445-00E</v>
          </cell>
          <cell r="D6353" t="str">
            <v>OK</v>
          </cell>
          <cell r="E6353">
            <v>43854.440972222219</v>
          </cell>
        </row>
        <row r="6354">
          <cell r="B6354" t="str">
            <v>776445-00E/005656</v>
          </cell>
          <cell r="C6354" t="str">
            <v>776445-00E</v>
          </cell>
          <cell r="D6354" t="str">
            <v>OK</v>
          </cell>
          <cell r="E6354">
            <v>43857.362500000003</v>
          </cell>
        </row>
        <row r="6355">
          <cell r="B6355" t="str">
            <v>776445-00E/005656</v>
          </cell>
          <cell r="C6355" t="str">
            <v>776445-00E</v>
          </cell>
          <cell r="D6355" t="str">
            <v>OK</v>
          </cell>
          <cell r="E6355">
            <v>43857.362500000003</v>
          </cell>
        </row>
        <row r="6356">
          <cell r="B6356" t="str">
            <v>776445-00E/005656</v>
          </cell>
          <cell r="C6356" t="str">
            <v>776445-00E</v>
          </cell>
          <cell r="D6356" t="str">
            <v>OK</v>
          </cell>
          <cell r="E6356">
            <v>43857.362500000003</v>
          </cell>
        </row>
        <row r="6357">
          <cell r="B6357" t="str">
            <v>776445-00E/005656</v>
          </cell>
          <cell r="C6357" t="str">
            <v>776445-00E</v>
          </cell>
          <cell r="D6357" t="str">
            <v>OK</v>
          </cell>
          <cell r="E6357">
            <v>43857.362500000003</v>
          </cell>
        </row>
        <row r="6358">
          <cell r="B6358" t="str">
            <v>776445-00E/005656</v>
          </cell>
          <cell r="C6358" t="str">
            <v>776445-00E</v>
          </cell>
          <cell r="D6358" t="str">
            <v>OK</v>
          </cell>
          <cell r="E6358">
            <v>43857.362500000003</v>
          </cell>
        </row>
        <row r="6359">
          <cell r="B6359" t="str">
            <v>776445-00E/005656</v>
          </cell>
          <cell r="C6359" t="str">
            <v>776445-00E</v>
          </cell>
          <cell r="D6359" t="str">
            <v>OK</v>
          </cell>
          <cell r="E6359">
            <v>43857.362500000003</v>
          </cell>
        </row>
        <row r="6360">
          <cell r="B6360" t="str">
            <v>776445-00E/005656</v>
          </cell>
          <cell r="C6360" t="str">
            <v>776445-00E</v>
          </cell>
          <cell r="D6360" t="str">
            <v>OK</v>
          </cell>
          <cell r="E6360">
            <v>43857.362500000003</v>
          </cell>
        </row>
        <row r="6361">
          <cell r="B6361" t="str">
            <v>776445-00E/005656</v>
          </cell>
          <cell r="C6361" t="str">
            <v>776445-00E</v>
          </cell>
          <cell r="D6361" t="str">
            <v>OK</v>
          </cell>
          <cell r="E6361">
            <v>43857.362500000003</v>
          </cell>
        </row>
        <row r="6362">
          <cell r="B6362" t="str">
            <v>776445-00E/005656</v>
          </cell>
          <cell r="C6362" t="str">
            <v>776445-00E</v>
          </cell>
          <cell r="D6362" t="str">
            <v>OK</v>
          </cell>
          <cell r="E6362">
            <v>43857.362500000003</v>
          </cell>
        </row>
        <row r="6363">
          <cell r="B6363" t="str">
            <v>776445-00E/005655</v>
          </cell>
          <cell r="C6363" t="str">
            <v>776445-00E</v>
          </cell>
          <cell r="D6363" t="str">
            <v>OK</v>
          </cell>
          <cell r="E6363">
            <v>43857.318749999999</v>
          </cell>
        </row>
        <row r="6364">
          <cell r="B6364" t="str">
            <v>776445-00E/005660</v>
          </cell>
          <cell r="C6364" t="str">
            <v>776445-00E</v>
          </cell>
          <cell r="D6364" t="str">
            <v>OK</v>
          </cell>
          <cell r="E6364">
            <v>43857.613888888889</v>
          </cell>
        </row>
        <row r="6365">
          <cell r="B6365" t="str">
            <v>776445-00E/005660</v>
          </cell>
          <cell r="C6365" t="str">
            <v>776445-00E</v>
          </cell>
          <cell r="D6365" t="str">
            <v>OK</v>
          </cell>
          <cell r="E6365">
            <v>43857.613888888889</v>
          </cell>
        </row>
        <row r="6366">
          <cell r="B6366" t="str">
            <v>774100-00G/005657</v>
          </cell>
          <cell r="C6366" t="str">
            <v>774100-00G</v>
          </cell>
          <cell r="D6366" t="str">
            <v>OK</v>
          </cell>
          <cell r="E6366">
            <v>43857.542361111111</v>
          </cell>
        </row>
        <row r="6367">
          <cell r="B6367" t="str">
            <v>776445-00E/005661</v>
          </cell>
          <cell r="C6367" t="str">
            <v>776445-00E</v>
          </cell>
          <cell r="D6367" t="str">
            <v>OK</v>
          </cell>
          <cell r="E6367">
            <v>43857.725694444445</v>
          </cell>
        </row>
        <row r="6368">
          <cell r="B6368" t="str">
            <v>774100-00G/005662</v>
          </cell>
          <cell r="C6368" t="str">
            <v>774100-00G</v>
          </cell>
          <cell r="D6368" t="str">
            <v>OK</v>
          </cell>
          <cell r="E6368">
            <v>43858.012499999997</v>
          </cell>
        </row>
        <row r="6369">
          <cell r="B6369" t="str">
            <v>774100-00G/005662</v>
          </cell>
          <cell r="C6369" t="str">
            <v>774100-00G</v>
          </cell>
          <cell r="D6369" t="str">
            <v>OK</v>
          </cell>
          <cell r="E6369">
            <v>43858.012499999997</v>
          </cell>
        </row>
        <row r="6370">
          <cell r="B6370" t="str">
            <v>776445-00E/005665</v>
          </cell>
          <cell r="C6370" t="str">
            <v>776445-00E</v>
          </cell>
          <cell r="D6370" t="str">
            <v>OK</v>
          </cell>
          <cell r="E6370">
            <v>43857.948611111111</v>
          </cell>
        </row>
        <row r="6371">
          <cell r="B6371" t="str">
            <v>774100-00G/005667</v>
          </cell>
          <cell r="C6371" t="str">
            <v>774100-00G</v>
          </cell>
          <cell r="D6371" t="str">
            <v>OK</v>
          </cell>
          <cell r="E6371">
            <v>43858.431944444441</v>
          </cell>
        </row>
        <row r="6372">
          <cell r="B6372" t="str">
            <v>776445-00E/005664</v>
          </cell>
          <cell r="C6372" t="str">
            <v>776445-00E</v>
          </cell>
          <cell r="D6372" t="str">
            <v>OK</v>
          </cell>
          <cell r="E6372">
            <v>43858.527777777781</v>
          </cell>
        </row>
        <row r="6373">
          <cell r="B6373" t="str">
            <v>774100-00G/005659</v>
          </cell>
          <cell r="C6373" t="str">
            <v>774100-00G</v>
          </cell>
          <cell r="D6373" t="str">
            <v>OK</v>
          </cell>
          <cell r="E6373">
            <v>43857.67291666667</v>
          </cell>
        </row>
        <row r="6374">
          <cell r="B6374" t="str">
            <v>776445-00E/005663</v>
          </cell>
          <cell r="C6374" t="str">
            <v>776445-00E</v>
          </cell>
          <cell r="D6374" t="str">
            <v>OK</v>
          </cell>
          <cell r="E6374">
            <v>43857.788194444445</v>
          </cell>
        </row>
        <row r="6375">
          <cell r="B6375" t="str">
            <v>776445-00E/005666</v>
          </cell>
          <cell r="C6375" t="str">
            <v>776445-00E</v>
          </cell>
          <cell r="D6375" t="str">
            <v>OK</v>
          </cell>
          <cell r="E6375">
            <v>43858.724305555559</v>
          </cell>
        </row>
        <row r="6376">
          <cell r="B6376" t="str">
            <v>776445-00E/005672</v>
          </cell>
          <cell r="C6376" t="str">
            <v>776445-00E</v>
          </cell>
          <cell r="D6376" t="str">
            <v>OK</v>
          </cell>
          <cell r="E6376">
            <v>43859.008333333331</v>
          </cell>
        </row>
        <row r="6377">
          <cell r="B6377" t="str">
            <v>774100-00G/005670</v>
          </cell>
          <cell r="C6377" t="str">
            <v>774100-00G</v>
          </cell>
          <cell r="D6377" t="str">
            <v>OK</v>
          </cell>
          <cell r="E6377">
            <v>43858.956944444442</v>
          </cell>
        </row>
        <row r="6378">
          <cell r="B6378" t="str">
            <v>774100-00G/005669</v>
          </cell>
          <cell r="C6378" t="str">
            <v>774100-00G</v>
          </cell>
          <cell r="D6378" t="str">
            <v>OK</v>
          </cell>
          <cell r="E6378">
            <v>43858.805555555555</v>
          </cell>
        </row>
        <row r="6379">
          <cell r="B6379" t="str">
            <v>776445-00E/005668</v>
          </cell>
          <cell r="C6379" t="str">
            <v>776445-00E</v>
          </cell>
          <cell r="D6379" t="str">
            <v>OK</v>
          </cell>
          <cell r="E6379">
            <v>43858.663194444445</v>
          </cell>
        </row>
        <row r="6380">
          <cell r="B6380" t="str">
            <v>776445-00E/005671</v>
          </cell>
          <cell r="C6380" t="str">
            <v>776445-00E</v>
          </cell>
          <cell r="D6380" t="str">
            <v>OK</v>
          </cell>
          <cell r="E6380">
            <v>43859.415277777778</v>
          </cell>
        </row>
        <row r="6381">
          <cell r="B6381" t="str">
            <v>776445-00E/005676</v>
          </cell>
          <cell r="C6381" t="str">
            <v>776445-00E</v>
          </cell>
          <cell r="D6381" t="str">
            <v>OK</v>
          </cell>
          <cell r="E6381">
            <v>43859.454861111109</v>
          </cell>
        </row>
        <row r="6382">
          <cell r="B6382" t="str">
            <v>776445-00E/005677</v>
          </cell>
          <cell r="C6382" t="str">
            <v>776445-00E</v>
          </cell>
          <cell r="D6382" t="str">
            <v>OK</v>
          </cell>
          <cell r="E6382">
            <v>43859.632638888892</v>
          </cell>
        </row>
        <row r="6383">
          <cell r="B6383" t="str">
            <v>776445-00E/005673</v>
          </cell>
          <cell r="C6383" t="str">
            <v>776445-00E</v>
          </cell>
          <cell r="D6383" t="str">
            <v>OK</v>
          </cell>
          <cell r="E6383">
            <v>43859.53402777778</v>
          </cell>
        </row>
        <row r="6384">
          <cell r="B6384" t="str">
            <v>774100-00G/005674</v>
          </cell>
          <cell r="C6384" t="str">
            <v>774100-00G</v>
          </cell>
          <cell r="D6384" t="str">
            <v>OK</v>
          </cell>
          <cell r="E6384">
            <v>43859.338888888888</v>
          </cell>
        </row>
        <row r="6385">
          <cell r="B6385" t="str">
            <v>774100-00G/005679</v>
          </cell>
          <cell r="C6385" t="str">
            <v>774100-00G</v>
          </cell>
          <cell r="D6385" t="str">
            <v>OK</v>
          </cell>
          <cell r="E6385">
            <v>43860.012499999997</v>
          </cell>
        </row>
        <row r="6386">
          <cell r="B6386" t="str">
            <v>776445-00E/005681</v>
          </cell>
          <cell r="C6386" t="str">
            <v>776445-00E</v>
          </cell>
          <cell r="D6386" t="str">
            <v>OK</v>
          </cell>
          <cell r="E6386">
            <v>43859.95208333333</v>
          </cell>
        </row>
        <row r="6387">
          <cell r="B6387" t="str">
            <v>776445-00E/005680</v>
          </cell>
          <cell r="C6387" t="str">
            <v>776445-00E</v>
          </cell>
          <cell r="D6387" t="str">
            <v>OK</v>
          </cell>
          <cell r="E6387">
            <v>43859.739583333336</v>
          </cell>
        </row>
        <row r="6388">
          <cell r="B6388" t="str">
            <v>774100-00G/005678</v>
          </cell>
          <cell r="C6388" t="str">
            <v>774100-00G</v>
          </cell>
          <cell r="D6388" t="str">
            <v>OK</v>
          </cell>
          <cell r="E6388">
            <v>43859.78402777778</v>
          </cell>
        </row>
        <row r="6389">
          <cell r="B6389" t="str">
            <v>776445-00E/005682</v>
          </cell>
          <cell r="C6389" t="str">
            <v>776445-00E</v>
          </cell>
          <cell r="D6389" t="str">
            <v>OK</v>
          </cell>
          <cell r="E6389">
            <v>43860.404166666667</v>
          </cell>
        </row>
        <row r="6390">
          <cell r="B6390" t="str">
            <v>774100-00G/005684</v>
          </cell>
          <cell r="C6390" t="str">
            <v>774100-00G</v>
          </cell>
          <cell r="D6390" t="str">
            <v>OK</v>
          </cell>
          <cell r="E6390">
            <v>43860.375</v>
          </cell>
        </row>
        <row r="6391">
          <cell r="B6391" t="str">
            <v>776445-00E/005675</v>
          </cell>
          <cell r="C6391" t="str">
            <v>776445-00E</v>
          </cell>
          <cell r="D6391" t="str">
            <v>OK</v>
          </cell>
          <cell r="E6391">
            <v>43859.642361111109</v>
          </cell>
        </row>
        <row r="6392">
          <cell r="B6392" t="str">
            <v>776445-00E/005683</v>
          </cell>
          <cell r="C6392" t="str">
            <v>776445-00E</v>
          </cell>
          <cell r="D6392" t="str">
            <v>OK</v>
          </cell>
          <cell r="E6392">
            <v>43860.729166666664</v>
          </cell>
        </row>
        <row r="6393">
          <cell r="B6393" t="str">
            <v>776445-00E/005685</v>
          </cell>
          <cell r="C6393" t="str">
            <v>776445-00E</v>
          </cell>
          <cell r="D6393" t="str">
            <v>OK</v>
          </cell>
          <cell r="E6393">
            <v>43860.691666666666</v>
          </cell>
        </row>
        <row r="6394">
          <cell r="B6394" t="str">
            <v>774100-00G/005686</v>
          </cell>
          <cell r="C6394" t="str">
            <v>774100-00G</v>
          </cell>
          <cell r="D6394" t="str">
            <v>OK</v>
          </cell>
          <cell r="E6394">
            <v>43860.654166666667</v>
          </cell>
        </row>
        <row r="6395">
          <cell r="B6395" t="str">
            <v>774100-00G/005693</v>
          </cell>
          <cell r="C6395" t="str">
            <v>774100-00G</v>
          </cell>
          <cell r="D6395" t="str">
            <v>OK</v>
          </cell>
          <cell r="E6395">
            <v>43861.620833333334</v>
          </cell>
        </row>
        <row r="6396">
          <cell r="B6396" t="str">
            <v>776445-00E/005687</v>
          </cell>
          <cell r="C6396" t="str">
            <v>776445-00E</v>
          </cell>
          <cell r="D6396" t="str">
            <v>OK</v>
          </cell>
          <cell r="E6396">
            <v>43861.397916666669</v>
          </cell>
        </row>
        <row r="6397">
          <cell r="B6397" t="str">
            <v>776445-00E/005688</v>
          </cell>
          <cell r="C6397" t="str">
            <v>776445-00E</v>
          </cell>
          <cell r="D6397" t="str">
            <v>OK</v>
          </cell>
          <cell r="E6397">
            <v>43860.781944444447</v>
          </cell>
        </row>
        <row r="6398">
          <cell r="B6398" t="str">
            <v>776445-00E/005689</v>
          </cell>
          <cell r="C6398" t="str">
            <v>776445-00E</v>
          </cell>
          <cell r="D6398" t="str">
            <v>OK</v>
          </cell>
          <cell r="E6398">
            <v>43861.442361111112</v>
          </cell>
        </row>
        <row r="6399">
          <cell r="B6399" t="str">
            <v>776445-00E/005690</v>
          </cell>
          <cell r="C6399" t="str">
            <v>776445-00E</v>
          </cell>
          <cell r="D6399" t="str">
            <v>OK</v>
          </cell>
          <cell r="E6399">
            <v>43861.681250000001</v>
          </cell>
        </row>
        <row r="6400">
          <cell r="B6400" t="str">
            <v>774100-00G/005691</v>
          </cell>
          <cell r="C6400" t="str">
            <v>774100-00G</v>
          </cell>
          <cell r="D6400" t="str">
            <v>OK</v>
          </cell>
          <cell r="E6400">
            <v>43861.338888888888</v>
          </cell>
        </row>
        <row r="6401">
          <cell r="B6401" t="str">
            <v>776445-00E/005697</v>
          </cell>
          <cell r="C6401" t="str">
            <v>776445-00E</v>
          </cell>
          <cell r="D6401" t="str">
            <v>OK</v>
          </cell>
          <cell r="E6401">
            <v>43864.336805555555</v>
          </cell>
        </row>
        <row r="6402">
          <cell r="B6402" t="str">
            <v>776445-00E/005697</v>
          </cell>
          <cell r="C6402" t="str">
            <v>776445-00E</v>
          </cell>
          <cell r="D6402" t="str">
            <v>OK</v>
          </cell>
          <cell r="E6402">
            <v>43864.336805555555</v>
          </cell>
        </row>
        <row r="6403">
          <cell r="B6403" t="str">
            <v>776445-00E/005692</v>
          </cell>
          <cell r="C6403" t="str">
            <v>776445-00E</v>
          </cell>
          <cell r="D6403" t="str">
            <v>OK</v>
          </cell>
          <cell r="E6403">
            <v>43864.034722222219</v>
          </cell>
        </row>
        <row r="6404">
          <cell r="B6404" t="str">
            <v>776445-00E/005692</v>
          </cell>
          <cell r="C6404" t="str">
            <v>776445-00E</v>
          </cell>
          <cell r="D6404" t="str">
            <v>OK</v>
          </cell>
          <cell r="E6404">
            <v>43864.034722222219</v>
          </cell>
        </row>
        <row r="6405">
          <cell r="B6405" t="str">
            <v>776445-00E/005692</v>
          </cell>
          <cell r="C6405" t="str">
            <v>776445-00E</v>
          </cell>
          <cell r="D6405" t="str">
            <v>OK</v>
          </cell>
          <cell r="E6405">
            <v>43864.034722222219</v>
          </cell>
        </row>
        <row r="6406">
          <cell r="B6406" t="str">
            <v>776445-00E/005692</v>
          </cell>
          <cell r="C6406" t="str">
            <v>776445-00E</v>
          </cell>
          <cell r="D6406" t="str">
            <v>OK</v>
          </cell>
          <cell r="E6406">
            <v>43864.034722222219</v>
          </cell>
        </row>
        <row r="6407">
          <cell r="B6407" t="str">
            <v>776445-00E/005692</v>
          </cell>
          <cell r="C6407" t="str">
            <v>776445-00E</v>
          </cell>
          <cell r="D6407" t="str">
            <v>OK</v>
          </cell>
          <cell r="E6407">
            <v>43864.034722222219</v>
          </cell>
        </row>
        <row r="6408">
          <cell r="B6408" t="str">
            <v>776445-00E/005692</v>
          </cell>
          <cell r="C6408" t="str">
            <v>776445-00E</v>
          </cell>
          <cell r="D6408" t="str">
            <v>OK</v>
          </cell>
          <cell r="E6408">
            <v>43864.034722222219</v>
          </cell>
        </row>
        <row r="6409">
          <cell r="B6409" t="str">
            <v>776445-00E/005697</v>
          </cell>
          <cell r="C6409" t="str">
            <v>776445-00E</v>
          </cell>
          <cell r="D6409" t="str">
            <v>OK</v>
          </cell>
          <cell r="E6409">
            <v>43864.336805555555</v>
          </cell>
        </row>
        <row r="6410">
          <cell r="B6410" t="str">
            <v>776445-00E/005695</v>
          </cell>
          <cell r="C6410" t="str">
            <v>776445-00E</v>
          </cell>
          <cell r="D6410" t="str">
            <v>OK</v>
          </cell>
          <cell r="E6410">
            <v>43864.006944444445</v>
          </cell>
        </row>
        <row r="6411">
          <cell r="B6411" t="str">
            <v>774100-00G/005694</v>
          </cell>
          <cell r="C6411" t="str">
            <v>774100-00G</v>
          </cell>
          <cell r="D6411" t="str">
            <v>OK</v>
          </cell>
          <cell r="E6411">
            <v>43864.385416666664</v>
          </cell>
        </row>
        <row r="6412">
          <cell r="B6412" t="str">
            <v>776445-00E/005696</v>
          </cell>
          <cell r="C6412" t="str">
            <v>776445-00E</v>
          </cell>
          <cell r="D6412" t="str">
            <v>OK</v>
          </cell>
          <cell r="E6412">
            <v>43864.681250000001</v>
          </cell>
        </row>
        <row r="6413">
          <cell r="B6413" t="str">
            <v>776445-00E/005702</v>
          </cell>
          <cell r="C6413" t="str">
            <v>776445-00E</v>
          </cell>
          <cell r="D6413" t="str">
            <v>OK</v>
          </cell>
          <cell r="E6413">
            <v>43865.023611111108</v>
          </cell>
        </row>
        <row r="6414">
          <cell r="B6414" t="str">
            <v>776445-00E/005699</v>
          </cell>
          <cell r="C6414" t="str">
            <v>776445-00E</v>
          </cell>
          <cell r="D6414" t="str">
            <v>OK</v>
          </cell>
          <cell r="E6414">
            <v>43865.06527777778</v>
          </cell>
        </row>
        <row r="6415">
          <cell r="B6415" t="str">
            <v>776445-00E/005701</v>
          </cell>
          <cell r="C6415" t="str">
            <v>776445-00E</v>
          </cell>
          <cell r="D6415" t="str">
            <v>OK</v>
          </cell>
          <cell r="E6415">
            <v>43864.963194444441</v>
          </cell>
        </row>
        <row r="6416">
          <cell r="B6416" t="str">
            <v>776445-00E/005707</v>
          </cell>
          <cell r="C6416" t="str">
            <v>776445-00E</v>
          </cell>
          <cell r="D6416" t="str">
            <v>OK</v>
          </cell>
          <cell r="E6416">
            <v>43865.619444444441</v>
          </cell>
        </row>
        <row r="6417">
          <cell r="B6417" t="str">
            <v>776445-00E/005708</v>
          </cell>
          <cell r="C6417" t="str">
            <v>776445-00E</v>
          </cell>
          <cell r="D6417" t="str">
            <v>OK</v>
          </cell>
          <cell r="E6417">
            <v>43865.675000000003</v>
          </cell>
        </row>
        <row r="6418">
          <cell r="B6418" t="str">
            <v>776445-00E/005708</v>
          </cell>
          <cell r="C6418" t="str">
            <v>776445-00E</v>
          </cell>
          <cell r="D6418" t="str">
            <v>OK</v>
          </cell>
          <cell r="E6418">
            <v>43865.675000000003</v>
          </cell>
        </row>
        <row r="6419">
          <cell r="B6419" t="str">
            <v>776445-00E/005703</v>
          </cell>
          <cell r="C6419" t="str">
            <v>776445-00E</v>
          </cell>
          <cell r="D6419" t="str">
            <v>OK</v>
          </cell>
          <cell r="E6419">
            <v>43865.32916666667</v>
          </cell>
        </row>
        <row r="6420">
          <cell r="B6420" t="str">
            <v>776445-00E/005708</v>
          </cell>
          <cell r="C6420" t="str">
            <v>776445-00E</v>
          </cell>
          <cell r="D6420" t="str">
            <v>OK</v>
          </cell>
          <cell r="E6420">
            <v>43865.675000000003</v>
          </cell>
        </row>
        <row r="6421">
          <cell r="B6421" t="str">
            <v>776445-00E/005707</v>
          </cell>
          <cell r="C6421" t="str">
            <v>776445-00E</v>
          </cell>
          <cell r="D6421" t="str">
            <v>OK</v>
          </cell>
          <cell r="E6421">
            <v>43865.619444444441</v>
          </cell>
        </row>
        <row r="6422">
          <cell r="B6422" t="str">
            <v>776445-00E/005703</v>
          </cell>
          <cell r="C6422" t="str">
            <v>776445-00E</v>
          </cell>
          <cell r="D6422" t="str">
            <v>OK</v>
          </cell>
          <cell r="E6422">
            <v>43865.32916666667</v>
          </cell>
        </row>
        <row r="6423">
          <cell r="B6423" t="str">
            <v>776445-00E/005705</v>
          </cell>
          <cell r="C6423" t="str">
            <v>776445-00E</v>
          </cell>
          <cell r="D6423" t="str">
            <v>OK</v>
          </cell>
          <cell r="E6423">
            <v>43865.495833333334</v>
          </cell>
        </row>
        <row r="6424">
          <cell r="B6424" t="str">
            <v>776445-00E/005710</v>
          </cell>
          <cell r="C6424" t="str">
            <v>776445-00E</v>
          </cell>
          <cell r="D6424" t="str">
            <v>OK</v>
          </cell>
          <cell r="E6424">
            <v>43866.034722222219</v>
          </cell>
        </row>
        <row r="6425">
          <cell r="B6425" t="str">
            <v>776445-00E/005709</v>
          </cell>
          <cell r="C6425" t="str">
            <v>776445-00E</v>
          </cell>
          <cell r="D6425" t="str">
            <v>OK</v>
          </cell>
          <cell r="E6425">
            <v>43865.974999999999</v>
          </cell>
        </row>
        <row r="6426">
          <cell r="B6426" t="str">
            <v>776445-00E/005698</v>
          </cell>
          <cell r="C6426" t="str">
            <v>776445-00E</v>
          </cell>
          <cell r="D6426" t="str">
            <v>OK</v>
          </cell>
          <cell r="E6426">
            <v>43865.390972222223</v>
          </cell>
        </row>
        <row r="6427">
          <cell r="B6427" t="str">
            <v>776445-00E/005704</v>
          </cell>
          <cell r="C6427" t="str">
            <v>776445-00E</v>
          </cell>
          <cell r="D6427" t="str">
            <v>OK</v>
          </cell>
          <cell r="E6427">
            <v>43865.945138888892</v>
          </cell>
        </row>
        <row r="6428">
          <cell r="B6428" t="str">
            <v>776445-00E/005711</v>
          </cell>
          <cell r="C6428" t="str">
            <v>776445-00E</v>
          </cell>
          <cell r="D6428" t="str">
            <v>OK</v>
          </cell>
          <cell r="E6428">
            <v>43866.092361111114</v>
          </cell>
        </row>
        <row r="6429">
          <cell r="B6429" t="str">
            <v>776445-00H/005714</v>
          </cell>
          <cell r="C6429" t="str">
            <v>776445-00H</v>
          </cell>
          <cell r="D6429" t="str">
            <v>OK</v>
          </cell>
          <cell r="E6429">
            <v>43866.321527777778</v>
          </cell>
        </row>
        <row r="6430">
          <cell r="B6430" t="str">
            <v>776445-00E/005706</v>
          </cell>
          <cell r="C6430" t="str">
            <v>776445-00E</v>
          </cell>
          <cell r="D6430" t="str">
            <v>OK</v>
          </cell>
          <cell r="E6430">
            <v>43866.211805555555</v>
          </cell>
        </row>
        <row r="6431">
          <cell r="B6431" t="str">
            <v>776445-00E/005712</v>
          </cell>
          <cell r="C6431" t="str">
            <v>776445-00E</v>
          </cell>
          <cell r="D6431" t="str">
            <v>OK</v>
          </cell>
          <cell r="E6431">
            <v>43866.383333333331</v>
          </cell>
        </row>
        <row r="6432">
          <cell r="B6432" t="str">
            <v>776445-00E/005715</v>
          </cell>
          <cell r="C6432" t="str">
            <v>776445-00E</v>
          </cell>
          <cell r="D6432" t="str">
            <v>OK</v>
          </cell>
          <cell r="E6432">
            <v>43866.701388888891</v>
          </cell>
        </row>
        <row r="6433">
          <cell r="B6433" t="str">
            <v>776445-00E/005715</v>
          </cell>
          <cell r="C6433" t="str">
            <v>776445-00E</v>
          </cell>
          <cell r="D6433" t="str">
            <v>OK</v>
          </cell>
          <cell r="E6433">
            <v>43866.701388888891</v>
          </cell>
        </row>
        <row r="6434">
          <cell r="B6434" t="str">
            <v>776445-00E/005713</v>
          </cell>
          <cell r="C6434" t="str">
            <v>776445-00E</v>
          </cell>
          <cell r="D6434" t="str">
            <v>OK</v>
          </cell>
          <cell r="E6434">
            <v>43866.438888888886</v>
          </cell>
        </row>
        <row r="6435">
          <cell r="B6435" t="str">
            <v>776445-00E/005718</v>
          </cell>
          <cell r="C6435" t="str">
            <v>776445-00E</v>
          </cell>
          <cell r="D6435" t="str">
            <v>OK</v>
          </cell>
          <cell r="E6435">
            <v>43866.631944444445</v>
          </cell>
        </row>
        <row r="6436">
          <cell r="B6436" t="str">
            <v>776445-00E/005721</v>
          </cell>
          <cell r="C6436" t="str">
            <v>776445-00E</v>
          </cell>
          <cell r="D6436" t="str">
            <v>OK</v>
          </cell>
          <cell r="E6436">
            <v>43867.166666666664</v>
          </cell>
        </row>
        <row r="6437">
          <cell r="B6437" t="str">
            <v>776445-00E/005716</v>
          </cell>
          <cell r="C6437" t="str">
            <v>776445-00E</v>
          </cell>
          <cell r="D6437" t="str">
            <v>OK</v>
          </cell>
          <cell r="E6437">
            <v>43867.052083333336</v>
          </cell>
        </row>
        <row r="6438">
          <cell r="B6438" t="str">
            <v>776445-00E/005719</v>
          </cell>
          <cell r="C6438" t="str">
            <v>776445-00E</v>
          </cell>
          <cell r="D6438" t="str">
            <v>OK</v>
          </cell>
          <cell r="E6438">
            <v>43867.113194444442</v>
          </cell>
        </row>
        <row r="6439">
          <cell r="B6439" t="str">
            <v>776445-00E/005717</v>
          </cell>
          <cell r="C6439" t="str">
            <v>776445-00E</v>
          </cell>
          <cell r="D6439" t="str">
            <v>OK</v>
          </cell>
          <cell r="E6439">
            <v>43866.981249999997</v>
          </cell>
        </row>
        <row r="6440">
          <cell r="B6440" t="str">
            <v>776445-00E/005722</v>
          </cell>
          <cell r="C6440" t="str">
            <v>776445-00E</v>
          </cell>
          <cell r="D6440" t="str">
            <v>OK</v>
          </cell>
          <cell r="E6440">
            <v>43867.375</v>
          </cell>
        </row>
        <row r="6441">
          <cell r="B6441" t="str">
            <v>776445-00E/005724</v>
          </cell>
          <cell r="C6441" t="str">
            <v>776445-00E</v>
          </cell>
          <cell r="D6441" t="str">
            <v>OK</v>
          </cell>
          <cell r="E6441">
            <v>43867.490972222222</v>
          </cell>
        </row>
        <row r="6442">
          <cell r="B6442" t="str">
            <v>776445-00E/005720</v>
          </cell>
          <cell r="C6442" t="str">
            <v>776445-00E</v>
          </cell>
          <cell r="D6442" t="str">
            <v>OK</v>
          </cell>
          <cell r="E6442">
            <v>43866.96597222222</v>
          </cell>
        </row>
        <row r="6443">
          <cell r="B6443" t="str">
            <v>776445-00E/005728</v>
          </cell>
          <cell r="C6443" t="str">
            <v>776445-00E</v>
          </cell>
          <cell r="D6443" t="str">
            <v>OK</v>
          </cell>
          <cell r="E6443">
            <v>43867.974999999999</v>
          </cell>
        </row>
        <row r="6444">
          <cell r="B6444" t="str">
            <v>776445-00E/005725</v>
          </cell>
          <cell r="C6444" t="str">
            <v>776445-00E</v>
          </cell>
          <cell r="D6444" t="str">
            <v>OK</v>
          </cell>
          <cell r="E6444">
            <v>43867.621527777781</v>
          </cell>
        </row>
        <row r="6445">
          <cell r="B6445" t="str">
            <v>776445-00E/005729</v>
          </cell>
          <cell r="C6445" t="str">
            <v>776445-00E</v>
          </cell>
          <cell r="D6445" t="str">
            <v>OK</v>
          </cell>
          <cell r="E6445">
            <v>43868.021527777775</v>
          </cell>
        </row>
        <row r="6446">
          <cell r="B6446" t="str">
            <v>776445-00E/005727</v>
          </cell>
          <cell r="C6446" t="str">
            <v>776445-00E</v>
          </cell>
          <cell r="D6446" t="str">
            <v>OK</v>
          </cell>
          <cell r="E6446">
            <v>43868.053472222222</v>
          </cell>
        </row>
        <row r="6447">
          <cell r="B6447" t="str">
            <v>776445-00E/005730</v>
          </cell>
          <cell r="C6447" t="str">
            <v>776445-00E</v>
          </cell>
          <cell r="D6447" t="str">
            <v>OK</v>
          </cell>
          <cell r="E6447">
            <v>43868.144444444442</v>
          </cell>
        </row>
        <row r="6448">
          <cell r="B6448" t="str">
            <v>776445-00E/005731</v>
          </cell>
          <cell r="C6448" t="str">
            <v>776445-00E</v>
          </cell>
          <cell r="D6448" t="str">
            <v>OK</v>
          </cell>
          <cell r="E6448">
            <v>43868.620138888888</v>
          </cell>
        </row>
        <row r="6449">
          <cell r="B6449" t="str">
            <v>776445-00E/005726</v>
          </cell>
          <cell r="C6449" t="str">
            <v>776445-00E</v>
          </cell>
          <cell r="D6449" t="str">
            <v>OK</v>
          </cell>
          <cell r="E6449">
            <v>43867.674305555556</v>
          </cell>
        </row>
        <row r="6450">
          <cell r="B6450" t="str">
            <v>776445-00E/005734</v>
          </cell>
          <cell r="C6450" t="str">
            <v>776445-00E</v>
          </cell>
          <cell r="D6450" t="str">
            <v>OK</v>
          </cell>
          <cell r="E6450">
            <v>43868.677777777775</v>
          </cell>
        </row>
        <row r="6451">
          <cell r="B6451" t="str">
            <v>776445-00E/005723</v>
          </cell>
          <cell r="C6451" t="str">
            <v>776445-00E</v>
          </cell>
          <cell r="D6451" t="str">
            <v>OK</v>
          </cell>
          <cell r="E6451">
            <v>43867.319444444445</v>
          </cell>
        </row>
        <row r="6452">
          <cell r="B6452" t="str">
            <v>776445-00E/005735</v>
          </cell>
          <cell r="C6452" t="str">
            <v>776445-00E</v>
          </cell>
          <cell r="D6452" t="str">
            <v>OK</v>
          </cell>
          <cell r="E6452">
            <v>43868.714583333334</v>
          </cell>
        </row>
        <row r="6453">
          <cell r="B6453" t="str">
            <v>776445-00E/005736</v>
          </cell>
          <cell r="C6453" t="str">
            <v>776445-00E</v>
          </cell>
          <cell r="D6453" t="str">
            <v>OK</v>
          </cell>
          <cell r="E6453">
            <v>43871.331944444442</v>
          </cell>
        </row>
        <row r="6454">
          <cell r="B6454" t="str">
            <v>776445-00E/005737</v>
          </cell>
          <cell r="C6454" t="str">
            <v>776445-00E</v>
          </cell>
          <cell r="D6454" t="str">
            <v>OK</v>
          </cell>
          <cell r="E6454">
            <v>43871.18472222222</v>
          </cell>
        </row>
        <row r="6455">
          <cell r="B6455" t="str">
            <v>776445-00E/005732</v>
          </cell>
          <cell r="C6455" t="str">
            <v>776445-00E</v>
          </cell>
          <cell r="D6455" t="str">
            <v>OK</v>
          </cell>
          <cell r="E6455">
            <v>43870.979166666664</v>
          </cell>
        </row>
        <row r="6456">
          <cell r="B6456" t="str">
            <v>774100-00G/005738</v>
          </cell>
          <cell r="C6456" t="str">
            <v>774100-00G</v>
          </cell>
          <cell r="D6456" t="str">
            <v>OK</v>
          </cell>
          <cell r="E6456">
            <v>43871.388194444444</v>
          </cell>
        </row>
        <row r="6457">
          <cell r="B6457" t="str">
            <v>776445-00E/005744</v>
          </cell>
          <cell r="C6457" t="str">
            <v>776445-00E</v>
          </cell>
          <cell r="D6457" t="str">
            <v>OK</v>
          </cell>
          <cell r="E6457">
            <v>43872.041666666664</v>
          </cell>
        </row>
        <row r="6458">
          <cell r="B6458" t="str">
            <v>776445-00E/005744</v>
          </cell>
          <cell r="C6458" t="str">
            <v>776445-00E</v>
          </cell>
          <cell r="D6458" t="str">
            <v>OK</v>
          </cell>
          <cell r="E6458">
            <v>43872.041666666664</v>
          </cell>
        </row>
        <row r="6459">
          <cell r="B6459" t="str">
            <v>774100-00G/005742</v>
          </cell>
          <cell r="C6459" t="str">
            <v>774100-00G</v>
          </cell>
          <cell r="D6459" t="str">
            <v>OK</v>
          </cell>
          <cell r="E6459">
            <v>43871.820138888892</v>
          </cell>
        </row>
        <row r="6460">
          <cell r="B6460" t="str">
            <v>776445-00E/005740</v>
          </cell>
          <cell r="C6460" t="str">
            <v>776445-00E</v>
          </cell>
          <cell r="D6460" t="str">
            <v>OK</v>
          </cell>
          <cell r="E6460">
            <v>43871.831250000003</v>
          </cell>
        </row>
        <row r="6461">
          <cell r="B6461" t="str">
            <v>776445-00E/005740</v>
          </cell>
          <cell r="C6461" t="str">
            <v>776445-00E</v>
          </cell>
          <cell r="D6461" t="str">
            <v>OK</v>
          </cell>
          <cell r="E6461">
            <v>43871.831250000003</v>
          </cell>
        </row>
        <row r="6462">
          <cell r="B6462" t="str">
            <v>776445-00E/005741</v>
          </cell>
          <cell r="C6462" t="str">
            <v>776445-00E</v>
          </cell>
          <cell r="D6462" t="str">
            <v>OK</v>
          </cell>
          <cell r="E6462">
            <v>43872.34652777778</v>
          </cell>
        </row>
        <row r="6463">
          <cell r="B6463" t="str">
            <v>776445-00E/005751</v>
          </cell>
          <cell r="C6463" t="str">
            <v>776445-00E</v>
          </cell>
          <cell r="D6463" t="str">
            <v>OK</v>
          </cell>
          <cell r="E6463">
            <v>43872.673611111109</v>
          </cell>
        </row>
        <row r="6464">
          <cell r="B6464" t="str">
            <v>776445-00E/005739</v>
          </cell>
          <cell r="C6464" t="str">
            <v>776445-00E</v>
          </cell>
          <cell r="D6464" t="str">
            <v>OK</v>
          </cell>
          <cell r="E6464">
            <v>43872.390277777777</v>
          </cell>
        </row>
        <row r="6465">
          <cell r="B6465" t="str">
            <v>776445-00E/005746</v>
          </cell>
          <cell r="C6465" t="str">
            <v>776445-00E</v>
          </cell>
          <cell r="D6465" t="str">
            <v>OK</v>
          </cell>
          <cell r="E6465">
            <v>43872.295138888891</v>
          </cell>
        </row>
        <row r="6466">
          <cell r="B6466" t="str">
            <v>776445-00E/005747</v>
          </cell>
          <cell r="C6466" t="str">
            <v>776445-00E</v>
          </cell>
          <cell r="D6466" t="str">
            <v>OK</v>
          </cell>
          <cell r="E6466">
            <v>43872.737500000003</v>
          </cell>
        </row>
        <row r="6467">
          <cell r="B6467" t="str">
            <v>776445-00E/005750</v>
          </cell>
          <cell r="C6467" t="str">
            <v>776445-00E</v>
          </cell>
          <cell r="D6467" t="str">
            <v>OK</v>
          </cell>
          <cell r="E6467">
            <v>43872.703472222223</v>
          </cell>
        </row>
        <row r="6468">
          <cell r="B6468" t="str">
            <v>776445-00E/005748</v>
          </cell>
          <cell r="C6468" t="str">
            <v>776445-00E</v>
          </cell>
          <cell r="D6468" t="str">
            <v>OK</v>
          </cell>
          <cell r="E6468">
            <v>43872.447916666664</v>
          </cell>
        </row>
        <row r="6469">
          <cell r="B6469" t="str">
            <v>774100-00G/005745</v>
          </cell>
          <cell r="C6469" t="str">
            <v>774100-00G</v>
          </cell>
          <cell r="D6469" t="str">
            <v>OK</v>
          </cell>
          <cell r="E6469">
            <v>43871.963194444441</v>
          </cell>
        </row>
        <row r="6470">
          <cell r="B6470" t="str">
            <v>776445-00E/005753</v>
          </cell>
          <cell r="C6470" t="str">
            <v>776445-00E</v>
          </cell>
          <cell r="D6470" t="str">
            <v>OK</v>
          </cell>
          <cell r="E6470">
            <v>43872.974999999999</v>
          </cell>
        </row>
        <row r="6471">
          <cell r="B6471" t="str">
            <v>776445-00E/005754</v>
          </cell>
          <cell r="C6471" t="str">
            <v>776445-00E</v>
          </cell>
          <cell r="D6471" t="str">
            <v>OK</v>
          </cell>
          <cell r="E6471">
            <v>43873.13958333333</v>
          </cell>
        </row>
        <row r="6472">
          <cell r="B6472" t="str">
            <v>776445-00E/005752</v>
          </cell>
          <cell r="C6472" t="str">
            <v>776445-00E</v>
          </cell>
          <cell r="D6472" t="str">
            <v>OK</v>
          </cell>
          <cell r="E6472">
            <v>43873.054861111108</v>
          </cell>
        </row>
        <row r="6473">
          <cell r="B6473" t="str">
            <v>776445-00E/005752</v>
          </cell>
          <cell r="C6473" t="str">
            <v>776445-00E</v>
          </cell>
          <cell r="D6473" t="str">
            <v>OK</v>
          </cell>
          <cell r="E6473">
            <v>43873.054861111108</v>
          </cell>
        </row>
        <row r="6474">
          <cell r="B6474" t="str">
            <v>776445-00E/005752</v>
          </cell>
          <cell r="C6474" t="str">
            <v>776445-00E</v>
          </cell>
          <cell r="D6474" t="str">
            <v>OK</v>
          </cell>
          <cell r="E6474">
            <v>43873.054861111108</v>
          </cell>
        </row>
        <row r="6475">
          <cell r="B6475" t="str">
            <v>776445-00E/005752</v>
          </cell>
          <cell r="C6475" t="str">
            <v>776445-00E</v>
          </cell>
          <cell r="D6475" t="str">
            <v>OK</v>
          </cell>
          <cell r="E6475">
            <v>43873.054861111108</v>
          </cell>
        </row>
        <row r="6476">
          <cell r="B6476" t="str">
            <v>776445-00E/005752</v>
          </cell>
          <cell r="C6476" t="str">
            <v>776445-00E</v>
          </cell>
          <cell r="D6476" t="str">
            <v>OK</v>
          </cell>
          <cell r="E6476">
            <v>43873.054861111108</v>
          </cell>
        </row>
        <row r="6477">
          <cell r="B6477" t="str">
            <v>776445-00E/005752</v>
          </cell>
          <cell r="C6477" t="str">
            <v>776445-00E</v>
          </cell>
          <cell r="D6477" t="str">
            <v>OK</v>
          </cell>
          <cell r="E6477">
            <v>43873.054861111108</v>
          </cell>
        </row>
        <row r="6478">
          <cell r="B6478" t="str">
            <v>776445-00E/005752</v>
          </cell>
          <cell r="C6478" t="str">
            <v>776445-00E</v>
          </cell>
          <cell r="D6478" t="str">
            <v>OK</v>
          </cell>
          <cell r="E6478">
            <v>43873.054861111108</v>
          </cell>
        </row>
        <row r="6479">
          <cell r="B6479" t="str">
            <v>776445-00E/005752</v>
          </cell>
          <cell r="C6479" t="str">
            <v>776445-00E</v>
          </cell>
          <cell r="D6479" t="str">
            <v>OK</v>
          </cell>
          <cell r="E6479">
            <v>43873.054861111108</v>
          </cell>
        </row>
        <row r="6480">
          <cell r="B6480" t="str">
            <v>776445-00E/005752</v>
          </cell>
          <cell r="C6480" t="str">
            <v>776445-00E</v>
          </cell>
          <cell r="D6480" t="str">
            <v>OK</v>
          </cell>
          <cell r="E6480">
            <v>43873.054861111108</v>
          </cell>
        </row>
        <row r="6481">
          <cell r="B6481" t="str">
            <v>776445-00E/005752</v>
          </cell>
          <cell r="C6481" t="str">
            <v>776445-00E</v>
          </cell>
          <cell r="D6481" t="str">
            <v>OK</v>
          </cell>
          <cell r="E6481">
            <v>43873.054861111108</v>
          </cell>
        </row>
        <row r="6482">
          <cell r="B6482" t="str">
            <v>776445-00E/005752</v>
          </cell>
          <cell r="C6482" t="str">
            <v>776445-00E</v>
          </cell>
          <cell r="D6482" t="str">
            <v>OK</v>
          </cell>
          <cell r="E6482">
            <v>43873.054861111108</v>
          </cell>
        </row>
        <row r="6483">
          <cell r="B6483" t="str">
            <v>776445-00E/005752</v>
          </cell>
          <cell r="C6483" t="str">
            <v>776445-00E</v>
          </cell>
          <cell r="D6483" t="str">
            <v>OK</v>
          </cell>
          <cell r="E6483">
            <v>43873.054861111108</v>
          </cell>
        </row>
        <row r="6484">
          <cell r="B6484" t="str">
            <v>776445-00E/005752</v>
          </cell>
          <cell r="C6484" t="str">
            <v>776445-00E</v>
          </cell>
          <cell r="D6484" t="str">
            <v>OK</v>
          </cell>
          <cell r="E6484">
            <v>43873.054861111108</v>
          </cell>
        </row>
        <row r="6485">
          <cell r="B6485" t="str">
            <v>776445-00E/005752</v>
          </cell>
          <cell r="C6485" t="str">
            <v>776445-00E</v>
          </cell>
          <cell r="D6485" t="str">
            <v>OK</v>
          </cell>
          <cell r="E6485">
            <v>43873.054861111108</v>
          </cell>
        </row>
        <row r="6486">
          <cell r="B6486" t="str">
            <v>776445-00E/005752</v>
          </cell>
          <cell r="C6486" t="str">
            <v>776445-00E</v>
          </cell>
          <cell r="D6486" t="str">
            <v>OK</v>
          </cell>
          <cell r="E6486">
            <v>43873.054861111108</v>
          </cell>
        </row>
        <row r="6487">
          <cell r="B6487" t="str">
            <v>776445-00E/005752</v>
          </cell>
          <cell r="C6487" t="str">
            <v>776445-00E</v>
          </cell>
          <cell r="D6487" t="str">
            <v>OK</v>
          </cell>
          <cell r="E6487">
            <v>43873.054861111108</v>
          </cell>
        </row>
        <row r="6488">
          <cell r="B6488" t="str">
            <v>774100-00G/005749</v>
          </cell>
          <cell r="C6488" t="str">
            <v>774100-00G</v>
          </cell>
          <cell r="D6488" t="str">
            <v>OK</v>
          </cell>
          <cell r="E6488">
            <v>43872.498611111114</v>
          </cell>
        </row>
        <row r="6489">
          <cell r="B6489" t="str">
            <v>776445-00E/005759</v>
          </cell>
          <cell r="C6489" t="str">
            <v>776445-00E</v>
          </cell>
          <cell r="D6489" t="str">
            <v>OK</v>
          </cell>
          <cell r="E6489">
            <v>43873.433333333334</v>
          </cell>
        </row>
        <row r="6490">
          <cell r="B6490" t="str">
            <v>776445-00E/005756</v>
          </cell>
          <cell r="C6490" t="str">
            <v>776445-00E</v>
          </cell>
          <cell r="D6490" t="str">
            <v>OK</v>
          </cell>
          <cell r="E6490">
            <v>43873.365972222222</v>
          </cell>
        </row>
        <row r="6491">
          <cell r="B6491" t="str">
            <v>776445-00E/005760</v>
          </cell>
          <cell r="C6491" t="str">
            <v>776445-00E</v>
          </cell>
          <cell r="D6491" t="str">
            <v>OK</v>
          </cell>
          <cell r="E6491">
            <v>43873.504166666666</v>
          </cell>
        </row>
        <row r="6492">
          <cell r="B6492" t="str">
            <v>776445-00E/005757</v>
          </cell>
          <cell r="C6492" t="str">
            <v>776445-00E</v>
          </cell>
          <cell r="D6492" t="str">
            <v>OK</v>
          </cell>
          <cell r="E6492">
            <v>43873.315972222219</v>
          </cell>
        </row>
        <row r="6493">
          <cell r="B6493" t="str">
            <v>776445-00E/005658</v>
          </cell>
          <cell r="C6493" t="str">
            <v>776445-00E</v>
          </cell>
          <cell r="D6493" t="str">
            <v>OK</v>
          </cell>
          <cell r="E6493">
            <v>43873.675000000003</v>
          </cell>
        </row>
        <row r="6494">
          <cell r="B6494" t="str">
            <v>776445-00E/005658</v>
          </cell>
          <cell r="C6494" t="str">
            <v>776445-00E</v>
          </cell>
          <cell r="D6494" t="str">
            <v>OK</v>
          </cell>
          <cell r="E6494">
            <v>43873.675000000003</v>
          </cell>
        </row>
        <row r="6495">
          <cell r="B6495" t="str">
            <v>776445-00E/005762</v>
          </cell>
          <cell r="C6495" t="str">
            <v>776445-00E</v>
          </cell>
          <cell r="D6495" t="str">
            <v>OK</v>
          </cell>
          <cell r="E6495">
            <v>43873.672222222223</v>
          </cell>
        </row>
        <row r="6496">
          <cell r="B6496" t="str">
            <v>776445-00E/005761</v>
          </cell>
          <cell r="C6496" t="str">
            <v>776445-00E</v>
          </cell>
          <cell r="D6496" t="str">
            <v>OK</v>
          </cell>
          <cell r="E6496">
            <v>43873.969444444447</v>
          </cell>
        </row>
        <row r="6497">
          <cell r="B6497" t="str">
            <v>776445-00E/005765</v>
          </cell>
          <cell r="C6497" t="str">
            <v>776445-00E</v>
          </cell>
          <cell r="D6497" t="str">
            <v>OK</v>
          </cell>
          <cell r="E6497">
            <v>43874.041666666664</v>
          </cell>
        </row>
        <row r="6498">
          <cell r="B6498" t="str">
            <v>774100-00G/005766</v>
          </cell>
          <cell r="C6498" t="str">
            <v>774100-00G</v>
          </cell>
          <cell r="D6498" t="str">
            <v>OK</v>
          </cell>
          <cell r="E6498">
            <v>43874.042361111111</v>
          </cell>
        </row>
        <row r="6499">
          <cell r="B6499" t="str">
            <v>776445-00E/005764</v>
          </cell>
          <cell r="C6499" t="str">
            <v>776445-00E</v>
          </cell>
          <cell r="D6499" t="str">
            <v>OK</v>
          </cell>
          <cell r="E6499">
            <v>43873.964583333334</v>
          </cell>
        </row>
        <row r="6500">
          <cell r="B6500" t="str">
            <v>776445-00E/005755</v>
          </cell>
          <cell r="C6500" t="str">
            <v>776445-00E</v>
          </cell>
          <cell r="D6500" t="str">
            <v>OK</v>
          </cell>
          <cell r="E6500">
            <v>43873.290972222225</v>
          </cell>
        </row>
        <row r="6501">
          <cell r="B6501" t="str">
            <v>776445-00E/005755</v>
          </cell>
          <cell r="C6501" t="str">
            <v>776445-00E</v>
          </cell>
          <cell r="D6501" t="str">
            <v>OK</v>
          </cell>
          <cell r="E6501">
            <v>43873.290972222225</v>
          </cell>
        </row>
        <row r="6502">
          <cell r="B6502" t="str">
            <v>776445-00E/005755</v>
          </cell>
          <cell r="C6502" t="str">
            <v>776445-00E</v>
          </cell>
          <cell r="D6502" t="str">
            <v>OK</v>
          </cell>
          <cell r="E6502">
            <v>43873.290972222225</v>
          </cell>
        </row>
        <row r="6503">
          <cell r="B6503" t="str">
            <v>776445-00E/005755</v>
          </cell>
          <cell r="C6503" t="str">
            <v>776445-00E</v>
          </cell>
          <cell r="D6503" t="str">
            <v>OK</v>
          </cell>
          <cell r="E6503">
            <v>43873.290972222225</v>
          </cell>
        </row>
        <row r="6504">
          <cell r="B6504" t="str">
            <v>776445-00E/005755</v>
          </cell>
          <cell r="C6504" t="str">
            <v>776445-00E</v>
          </cell>
          <cell r="D6504" t="str">
            <v>OK</v>
          </cell>
          <cell r="E6504">
            <v>43873.290972222225</v>
          </cell>
        </row>
        <row r="6505">
          <cell r="B6505" t="str">
            <v>776445-00E/005755</v>
          </cell>
          <cell r="C6505" t="str">
            <v>776445-00E</v>
          </cell>
          <cell r="D6505" t="str">
            <v>OK</v>
          </cell>
          <cell r="E6505">
            <v>43873.290972222225</v>
          </cell>
        </row>
        <row r="6506">
          <cell r="B6506" t="str">
            <v>776445-00E/005755</v>
          </cell>
          <cell r="C6506" t="str">
            <v>776445-00E</v>
          </cell>
          <cell r="D6506" t="str">
            <v>OK</v>
          </cell>
          <cell r="E6506">
            <v>43873.290972222225</v>
          </cell>
        </row>
        <row r="6507">
          <cell r="B6507" t="str">
            <v>776445-00E/005755</v>
          </cell>
          <cell r="C6507" t="str">
            <v>776445-00E</v>
          </cell>
          <cell r="D6507" t="str">
            <v>OK</v>
          </cell>
          <cell r="E6507">
            <v>43873.290972222225</v>
          </cell>
        </row>
        <row r="6508">
          <cell r="B6508" t="str">
            <v>776445-00E/005755</v>
          </cell>
          <cell r="C6508" t="str">
            <v>776445-00E</v>
          </cell>
          <cell r="D6508" t="str">
            <v>OK</v>
          </cell>
          <cell r="E6508">
            <v>43873.290972222225</v>
          </cell>
        </row>
        <row r="6509">
          <cell r="B6509" t="str">
            <v>776445-00E/005755</v>
          </cell>
          <cell r="C6509" t="str">
            <v>776445-00E</v>
          </cell>
          <cell r="D6509" t="str">
            <v>OK</v>
          </cell>
          <cell r="E6509">
            <v>43873.290972222225</v>
          </cell>
        </row>
        <row r="6510">
          <cell r="B6510" t="str">
            <v>776445-00E/005755</v>
          </cell>
          <cell r="C6510" t="str">
            <v>776445-00E</v>
          </cell>
          <cell r="D6510" t="str">
            <v>OK</v>
          </cell>
          <cell r="E6510">
            <v>43873.290972222225</v>
          </cell>
        </row>
        <row r="6511">
          <cell r="B6511" t="str">
            <v>776445-00E/005755</v>
          </cell>
          <cell r="C6511" t="str">
            <v>776445-00E</v>
          </cell>
          <cell r="D6511" t="str">
            <v>OK</v>
          </cell>
          <cell r="E6511">
            <v>43873.290972222225</v>
          </cell>
        </row>
        <row r="6512">
          <cell r="B6512" t="str">
            <v>776445-00E/005755</v>
          </cell>
          <cell r="C6512" t="str">
            <v>776445-00E</v>
          </cell>
          <cell r="D6512" t="str">
            <v>OK</v>
          </cell>
          <cell r="E6512">
            <v>43873.290972222225</v>
          </cell>
        </row>
        <row r="6513">
          <cell r="B6513" t="str">
            <v>776445-00E/005755</v>
          </cell>
          <cell r="C6513" t="str">
            <v>776445-00E</v>
          </cell>
          <cell r="D6513" t="str">
            <v>OK</v>
          </cell>
          <cell r="E6513">
            <v>43873.290972222225</v>
          </cell>
        </row>
        <row r="6514">
          <cell r="B6514" t="str">
            <v>776445-00E/005755</v>
          </cell>
          <cell r="C6514" t="str">
            <v>776445-00E</v>
          </cell>
          <cell r="D6514" t="str">
            <v>OK</v>
          </cell>
          <cell r="E6514">
            <v>43873.290972222225</v>
          </cell>
        </row>
        <row r="6515">
          <cell r="B6515" t="str">
            <v>776445-00E/005755</v>
          </cell>
          <cell r="C6515" t="str">
            <v>776445-00E</v>
          </cell>
          <cell r="D6515" t="str">
            <v>OK</v>
          </cell>
          <cell r="E6515">
            <v>43873.290972222225</v>
          </cell>
        </row>
        <row r="6516">
          <cell r="B6516" t="str">
            <v>774100-00G/005772</v>
          </cell>
          <cell r="C6516" t="str">
            <v>774100-00G</v>
          </cell>
          <cell r="D6516" t="str">
            <v>OK</v>
          </cell>
          <cell r="E6516">
            <v>43874.523611111108</v>
          </cell>
        </row>
        <row r="6517">
          <cell r="B6517" t="str">
            <v>774100-00G/005767</v>
          </cell>
          <cell r="C6517" t="str">
            <v>774100-00G</v>
          </cell>
          <cell r="D6517" t="str">
            <v>OK</v>
          </cell>
          <cell r="E6517">
            <v>43874.136805555558</v>
          </cell>
        </row>
        <row r="6518">
          <cell r="B6518" t="str">
            <v>776445-00E/005733</v>
          </cell>
          <cell r="C6518" t="str">
            <v>776445-00E</v>
          </cell>
          <cell r="D6518" t="str">
            <v>OK</v>
          </cell>
          <cell r="E6518">
            <v>43871.290277777778</v>
          </cell>
        </row>
        <row r="6519">
          <cell r="B6519" t="str">
            <v>776445-00E/005763</v>
          </cell>
          <cell r="C6519" t="str">
            <v>776445-00E</v>
          </cell>
          <cell r="D6519" t="str">
            <v>OK</v>
          </cell>
          <cell r="E6519">
            <v>43874.447222222225</v>
          </cell>
        </row>
        <row r="6520">
          <cell r="B6520" t="str">
            <v>776445-00E/005758</v>
          </cell>
          <cell r="C6520" t="str">
            <v>776445-00E</v>
          </cell>
          <cell r="D6520" t="str">
            <v>OK</v>
          </cell>
          <cell r="E6520">
            <v>43873.351388888892</v>
          </cell>
        </row>
        <row r="6521">
          <cell r="B6521" t="str">
            <v>776445-00E/005769</v>
          </cell>
          <cell r="C6521" t="str">
            <v>776445-00E</v>
          </cell>
          <cell r="D6521" t="str">
            <v>OK</v>
          </cell>
          <cell r="E6521">
            <v>43874.334027777775</v>
          </cell>
        </row>
        <row r="6522">
          <cell r="B6522" t="str">
            <v>776445-00E/005770</v>
          </cell>
          <cell r="C6522" t="str">
            <v>776445-00E</v>
          </cell>
          <cell r="D6522" t="str">
            <v>OK</v>
          </cell>
          <cell r="E6522">
            <v>43874.418055555558</v>
          </cell>
        </row>
        <row r="6523">
          <cell r="B6523" t="str">
            <v>776445-00E/005768</v>
          </cell>
          <cell r="C6523" t="str">
            <v>776445-00E</v>
          </cell>
          <cell r="D6523" t="str">
            <v>OK</v>
          </cell>
          <cell r="E6523">
            <v>43874.741666666669</v>
          </cell>
        </row>
        <row r="6524">
          <cell r="B6524" t="str">
            <v>776445-00E/005771</v>
          </cell>
          <cell r="C6524" t="str">
            <v>776445-00E</v>
          </cell>
          <cell r="D6524" t="str">
            <v>OK</v>
          </cell>
          <cell r="E6524">
            <v>43874.696527777778</v>
          </cell>
        </row>
        <row r="6525">
          <cell r="B6525" t="str">
            <v>774100-00G/005782</v>
          </cell>
          <cell r="C6525" t="str">
            <v>774100-00G</v>
          </cell>
          <cell r="D6525" t="str">
            <v>OK</v>
          </cell>
          <cell r="E6525">
            <v>43875.296527777777</v>
          </cell>
        </row>
        <row r="6526">
          <cell r="B6526" t="str">
            <v>774100-00G/005773</v>
          </cell>
          <cell r="C6526" t="str">
            <v>774100-00G</v>
          </cell>
          <cell r="D6526" t="str">
            <v>OK</v>
          </cell>
          <cell r="E6526">
            <v>43875.31527777778</v>
          </cell>
        </row>
        <row r="6527">
          <cell r="B6527" t="str">
            <v>774100-00G/005773</v>
          </cell>
          <cell r="C6527" t="str">
            <v>774100-00G</v>
          </cell>
          <cell r="D6527" t="str">
            <v>OK</v>
          </cell>
          <cell r="E6527">
            <v>43875.31527777778</v>
          </cell>
        </row>
        <row r="6528">
          <cell r="B6528" t="str">
            <v>776445-00E/005781</v>
          </cell>
          <cell r="C6528" t="str">
            <v>776445-00E</v>
          </cell>
          <cell r="D6528" t="str">
            <v>OK</v>
          </cell>
          <cell r="E6528">
            <v>43875.438194444447</v>
          </cell>
        </row>
        <row r="6529">
          <cell r="B6529" t="str">
            <v>776445-00E/005775</v>
          </cell>
          <cell r="C6529" t="str">
            <v>776445-00E</v>
          </cell>
          <cell r="D6529" t="str">
            <v>OK</v>
          </cell>
          <cell r="E6529">
            <v>43875.497916666667</v>
          </cell>
        </row>
        <row r="6530">
          <cell r="B6530" t="str">
            <v>776445-00E/005774</v>
          </cell>
          <cell r="C6530" t="str">
            <v>776445-00E</v>
          </cell>
          <cell r="D6530" t="str">
            <v>OK</v>
          </cell>
          <cell r="E6530">
            <v>43875.364583333336</v>
          </cell>
        </row>
        <row r="6531">
          <cell r="B6531" t="str">
            <v>776445-00E/005774</v>
          </cell>
          <cell r="C6531" t="str">
            <v>776445-00E</v>
          </cell>
          <cell r="D6531" t="str">
            <v>OK</v>
          </cell>
          <cell r="E6531">
            <v>43875.364583333336</v>
          </cell>
        </row>
        <row r="6532">
          <cell r="B6532" t="str">
            <v>776445-00E/005783</v>
          </cell>
          <cell r="C6532" t="str">
            <v>776445-00E</v>
          </cell>
          <cell r="D6532" t="str">
            <v>OK</v>
          </cell>
          <cell r="E6532">
            <v>43878.143055555556</v>
          </cell>
        </row>
        <row r="6533">
          <cell r="B6533" t="str">
            <v>776445-00E/005780</v>
          </cell>
          <cell r="C6533" t="str">
            <v>776445-00E</v>
          </cell>
          <cell r="D6533" t="str">
            <v>OK</v>
          </cell>
          <cell r="E6533">
            <v>43875.679166666669</v>
          </cell>
        </row>
        <row r="6534">
          <cell r="B6534" t="str">
            <v>776445-00E/005784</v>
          </cell>
          <cell r="C6534" t="str">
            <v>776445-00E</v>
          </cell>
          <cell r="D6534" t="str">
            <v>OK</v>
          </cell>
          <cell r="E6534">
            <v>43878.073611111111</v>
          </cell>
        </row>
        <row r="6535">
          <cell r="B6535" t="str">
            <v>776445-00H/005743</v>
          </cell>
          <cell r="C6535" t="str">
            <v>776445-00H</v>
          </cell>
          <cell r="D6535" t="str">
            <v>OK</v>
          </cell>
          <cell r="E6535">
            <v>43874.541666666664</v>
          </cell>
        </row>
        <row r="6536">
          <cell r="B6536" t="str">
            <v>776445-00E/005779</v>
          </cell>
          <cell r="C6536" t="str">
            <v>776445-00E</v>
          </cell>
          <cell r="D6536" t="str">
            <v>OK</v>
          </cell>
          <cell r="E6536">
            <v>43878.031944444447</v>
          </cell>
        </row>
        <row r="6537">
          <cell r="B6537" t="str">
            <v>774100-00G/005777</v>
          </cell>
          <cell r="C6537" t="str">
            <v>774100-00G</v>
          </cell>
          <cell r="D6537" t="str">
            <v>OK</v>
          </cell>
          <cell r="E6537">
            <v>43877.969444444447</v>
          </cell>
        </row>
        <row r="6538">
          <cell r="B6538" t="str">
            <v>774100-00G/005777</v>
          </cell>
          <cell r="C6538" t="str">
            <v>774100-00G</v>
          </cell>
          <cell r="D6538" t="str">
            <v>OK</v>
          </cell>
          <cell r="E6538">
            <v>43877.969444444447</v>
          </cell>
        </row>
        <row r="6539">
          <cell r="B6539" t="str">
            <v>774100-00G/005777</v>
          </cell>
          <cell r="C6539" t="str">
            <v>774100-00G</v>
          </cell>
          <cell r="D6539" t="str">
            <v>OK</v>
          </cell>
          <cell r="E6539">
            <v>43877.969444444447</v>
          </cell>
        </row>
        <row r="6540">
          <cell r="B6540" t="str">
            <v>774100-00G/005777</v>
          </cell>
          <cell r="C6540" t="str">
            <v>774100-00G</v>
          </cell>
          <cell r="D6540" t="str">
            <v>OK</v>
          </cell>
          <cell r="E6540">
            <v>43877.969444444447</v>
          </cell>
        </row>
        <row r="6541">
          <cell r="B6541" t="str">
            <v>776445-00E/005787</v>
          </cell>
          <cell r="C6541" t="str">
            <v>776445-00E</v>
          </cell>
          <cell r="D6541" t="str">
            <v>OK</v>
          </cell>
          <cell r="E6541">
            <v>43878.405555555553</v>
          </cell>
        </row>
        <row r="6542">
          <cell r="B6542" t="str">
            <v>776445-00E/005790</v>
          </cell>
          <cell r="C6542" t="str">
            <v>776445-00E</v>
          </cell>
          <cell r="D6542" t="str">
            <v>OK</v>
          </cell>
          <cell r="E6542">
            <v>43878.63958333333</v>
          </cell>
        </row>
        <row r="6543">
          <cell r="B6543" t="str">
            <v>776445-00E/005790</v>
          </cell>
          <cell r="C6543" t="str">
            <v>776445-00E</v>
          </cell>
          <cell r="D6543" t="str">
            <v>OK</v>
          </cell>
          <cell r="E6543">
            <v>43878.63958333333</v>
          </cell>
        </row>
        <row r="6544">
          <cell r="B6544" t="str">
            <v>776445-00E/005788</v>
          </cell>
          <cell r="C6544" t="str">
            <v>776445-00E</v>
          </cell>
          <cell r="D6544" t="str">
            <v>OK</v>
          </cell>
          <cell r="E6544">
            <v>43878.488194444442</v>
          </cell>
        </row>
        <row r="6545">
          <cell r="B6545" t="str">
            <v>776445-00E/005789</v>
          </cell>
          <cell r="C6545" t="str">
            <v>776445-00E</v>
          </cell>
          <cell r="D6545" t="str">
            <v>OK</v>
          </cell>
          <cell r="E6545">
            <v>43878.701388888891</v>
          </cell>
        </row>
        <row r="6546">
          <cell r="B6546" t="str">
            <v>776445-00E/005791</v>
          </cell>
          <cell r="C6546" t="str">
            <v>776445-00E</v>
          </cell>
          <cell r="D6546" t="str">
            <v>OK</v>
          </cell>
          <cell r="E6546">
            <v>43878.706250000003</v>
          </cell>
        </row>
        <row r="6547">
          <cell r="B6547" t="str">
            <v>774100-00G/005776</v>
          </cell>
          <cell r="C6547" t="str">
            <v>774100-00G</v>
          </cell>
          <cell r="D6547" t="str">
            <v>OK</v>
          </cell>
          <cell r="E6547">
            <v>43878.660416666666</v>
          </cell>
        </row>
        <row r="6548">
          <cell r="B6548" t="str">
            <v>774100-00G/005798</v>
          </cell>
          <cell r="C6548" t="str">
            <v>774100-00G</v>
          </cell>
          <cell r="D6548" t="str">
            <v>OK</v>
          </cell>
          <cell r="E6548">
            <v>43879.054861111108</v>
          </cell>
        </row>
        <row r="6549">
          <cell r="B6549" t="str">
            <v>776445-00E/005793</v>
          </cell>
          <cell r="C6549" t="str">
            <v>776445-00E</v>
          </cell>
          <cell r="D6549" t="str">
            <v>OK</v>
          </cell>
          <cell r="E6549">
            <v>43878.794444444444</v>
          </cell>
        </row>
        <row r="6550">
          <cell r="B6550" t="str">
            <v>776445-00E/005785</v>
          </cell>
          <cell r="C6550" t="str">
            <v>776445-00E</v>
          </cell>
          <cell r="D6550" t="str">
            <v>OK</v>
          </cell>
          <cell r="E6550">
            <v>43879.009722222225</v>
          </cell>
        </row>
        <row r="6551">
          <cell r="B6551" t="str">
            <v>776445-00E/005795</v>
          </cell>
          <cell r="C6551" t="str">
            <v>776445-00E</v>
          </cell>
          <cell r="D6551" t="str">
            <v>OK</v>
          </cell>
          <cell r="E6551">
            <v>43878.950694444444</v>
          </cell>
        </row>
        <row r="6552">
          <cell r="B6552" t="str">
            <v>776445-00E/005792</v>
          </cell>
          <cell r="C6552" t="str">
            <v>776445-00E</v>
          </cell>
          <cell r="D6552" t="str">
            <v>OK</v>
          </cell>
          <cell r="E6552">
            <v>43878.792361111111</v>
          </cell>
        </row>
        <row r="6553">
          <cell r="B6553" t="str">
            <v>776445-00E/005778</v>
          </cell>
          <cell r="C6553" t="str">
            <v>776445-00E</v>
          </cell>
          <cell r="D6553" t="str">
            <v>OK</v>
          </cell>
          <cell r="E6553">
            <v>43879.127083333333</v>
          </cell>
        </row>
        <row r="6554">
          <cell r="B6554" t="str">
            <v>776445-00E/005796</v>
          </cell>
          <cell r="C6554" t="str">
            <v>776445-00E</v>
          </cell>
          <cell r="D6554" t="str">
            <v>OK</v>
          </cell>
          <cell r="E6554">
            <v>43878.888194444444</v>
          </cell>
        </row>
        <row r="6555">
          <cell r="B6555" t="str">
            <v>776445-00E/005804</v>
          </cell>
          <cell r="C6555" t="str">
            <v>776445-00E</v>
          </cell>
          <cell r="D6555" t="str">
            <v>OK</v>
          </cell>
          <cell r="E6555">
            <v>43879.543749999997</v>
          </cell>
        </row>
        <row r="6556">
          <cell r="B6556" t="str">
            <v>776445-00E/005799</v>
          </cell>
          <cell r="C6556" t="str">
            <v>776445-00E</v>
          </cell>
          <cell r="D6556" t="str">
            <v>OK</v>
          </cell>
          <cell r="E6556">
            <v>43879.323611111111</v>
          </cell>
        </row>
        <row r="6557">
          <cell r="B6557" t="str">
            <v>774100-00G/005803</v>
          </cell>
          <cell r="C6557" t="str">
            <v>774100-00G</v>
          </cell>
          <cell r="D6557" t="str">
            <v>OK</v>
          </cell>
          <cell r="E6557">
            <v>43879.51458333333</v>
          </cell>
        </row>
        <row r="6558">
          <cell r="B6558" t="str">
            <v>774100-00G/005803</v>
          </cell>
          <cell r="C6558" t="str">
            <v>774100-00G</v>
          </cell>
          <cell r="D6558" t="str">
            <v>OK</v>
          </cell>
          <cell r="E6558">
            <v>43879.51458333333</v>
          </cell>
        </row>
        <row r="6559">
          <cell r="B6559" t="str">
            <v>776445-00E/005794</v>
          </cell>
          <cell r="C6559" t="str">
            <v>776445-00E</v>
          </cell>
          <cell r="D6559" t="str">
            <v>OK</v>
          </cell>
          <cell r="E6559">
            <v>43879.320138888892</v>
          </cell>
        </row>
        <row r="6560">
          <cell r="B6560" t="str">
            <v>776445-00E/005801</v>
          </cell>
          <cell r="C6560" t="str">
            <v>776445-00E</v>
          </cell>
          <cell r="D6560" t="str">
            <v>OK</v>
          </cell>
          <cell r="E6560">
            <v>43879.383333333331</v>
          </cell>
        </row>
        <row r="6561">
          <cell r="B6561" t="str">
            <v>776445-00E/005806</v>
          </cell>
          <cell r="C6561" t="str">
            <v>776445-00E</v>
          </cell>
          <cell r="D6561" t="str">
            <v>OK</v>
          </cell>
          <cell r="E6561">
            <v>43880.029861111114</v>
          </cell>
        </row>
        <row r="6562">
          <cell r="B6562" t="str">
            <v>776445-00E/005812</v>
          </cell>
          <cell r="C6562" t="str">
            <v>776445-00E</v>
          </cell>
          <cell r="D6562" t="str">
            <v>OK</v>
          </cell>
          <cell r="E6562">
            <v>43880.085416666669</v>
          </cell>
        </row>
        <row r="6563">
          <cell r="B6563" t="str">
            <v>774100-00G/005810</v>
          </cell>
          <cell r="C6563" t="str">
            <v>774100-00G</v>
          </cell>
          <cell r="D6563" t="str">
            <v>OK</v>
          </cell>
          <cell r="E6563">
            <v>43880.145833333336</v>
          </cell>
        </row>
        <row r="6564">
          <cell r="B6564" t="str">
            <v>774100-00G/005810</v>
          </cell>
          <cell r="C6564" t="str">
            <v>774100-00G</v>
          </cell>
          <cell r="D6564" t="str">
            <v>OK</v>
          </cell>
          <cell r="E6564">
            <v>43880.145833333336</v>
          </cell>
        </row>
        <row r="6565">
          <cell r="B6565" t="str">
            <v>774100-00G/005810</v>
          </cell>
          <cell r="C6565" t="str">
            <v>774100-00G</v>
          </cell>
          <cell r="D6565" t="str">
            <v>OK</v>
          </cell>
          <cell r="E6565">
            <v>43880.145833333336</v>
          </cell>
        </row>
        <row r="6566">
          <cell r="B6566" t="str">
            <v>774100-00G/005809</v>
          </cell>
          <cell r="C6566" t="str">
            <v>774100-00G</v>
          </cell>
          <cell r="D6566" t="str">
            <v>OK</v>
          </cell>
          <cell r="E6566">
            <v>43879.972222222219</v>
          </cell>
        </row>
        <row r="6567">
          <cell r="B6567" t="str">
            <v>776445-00E/005807</v>
          </cell>
          <cell r="C6567" t="str">
            <v>776445-00E</v>
          </cell>
          <cell r="D6567" t="str">
            <v>OK</v>
          </cell>
          <cell r="E6567">
            <v>43879.734027777777</v>
          </cell>
        </row>
        <row r="6568">
          <cell r="B6568" t="str">
            <v>776445-00E/005802</v>
          </cell>
          <cell r="C6568" t="str">
            <v>776445-00E</v>
          </cell>
          <cell r="D6568" t="str">
            <v>OK</v>
          </cell>
          <cell r="E6568">
            <v>43879.425000000003</v>
          </cell>
        </row>
        <row r="6569">
          <cell r="B6569" t="str">
            <v>776445-00E/005805</v>
          </cell>
          <cell r="C6569" t="str">
            <v>776445-00E</v>
          </cell>
          <cell r="D6569" t="str">
            <v>OK</v>
          </cell>
          <cell r="E6569">
            <v>43880.353472222225</v>
          </cell>
        </row>
        <row r="6570">
          <cell r="B6570" t="str">
            <v>776445-00E/005805</v>
          </cell>
          <cell r="C6570" t="str">
            <v>776445-00E</v>
          </cell>
          <cell r="D6570" t="str">
            <v>OK</v>
          </cell>
          <cell r="E6570">
            <v>43880.353472222225</v>
          </cell>
        </row>
        <row r="6571">
          <cell r="B6571" t="str">
            <v>774100-00G/005811</v>
          </cell>
          <cell r="C6571" t="str">
            <v>774100-00G</v>
          </cell>
          <cell r="D6571" t="str">
            <v>OK</v>
          </cell>
          <cell r="E6571">
            <v>43880.412499999999</v>
          </cell>
        </row>
        <row r="6572">
          <cell r="B6572" t="str">
            <v>776445-00E/005813</v>
          </cell>
          <cell r="C6572" t="str">
            <v>776445-00E</v>
          </cell>
          <cell r="D6572" t="str">
            <v>OK</v>
          </cell>
          <cell r="E6572">
            <v>43880.65902777778</v>
          </cell>
        </row>
        <row r="6573">
          <cell r="B6573" t="str">
            <v>774100-00G/005816</v>
          </cell>
          <cell r="C6573" t="str">
            <v>774100-00G</v>
          </cell>
          <cell r="D6573" t="str">
            <v>OK</v>
          </cell>
          <cell r="E6573">
            <v>43880.712500000001</v>
          </cell>
        </row>
        <row r="6574">
          <cell r="B6574" t="str">
            <v>776445-00E/005824</v>
          </cell>
          <cell r="C6574" t="str">
            <v>776445-00E</v>
          </cell>
          <cell r="D6574" t="str">
            <v>OK</v>
          </cell>
          <cell r="E6574">
            <v>43881.338194444441</v>
          </cell>
        </row>
        <row r="6575">
          <cell r="B6575" t="str">
            <v>776445-00E/005815</v>
          </cell>
          <cell r="C6575" t="str">
            <v>776445-00E</v>
          </cell>
          <cell r="D6575" t="str">
            <v>OK</v>
          </cell>
          <cell r="E6575">
            <v>43880.845833333333</v>
          </cell>
        </row>
        <row r="6576">
          <cell r="B6576" t="str">
            <v>776445-00E/005821</v>
          </cell>
          <cell r="C6576" t="str">
            <v>776445-00E</v>
          </cell>
          <cell r="D6576" t="str">
            <v>OK</v>
          </cell>
          <cell r="E6576">
            <v>43881.045138888891</v>
          </cell>
        </row>
        <row r="6577">
          <cell r="B6577" t="str">
            <v>776445-00E/005800</v>
          </cell>
          <cell r="C6577" t="str">
            <v>776445-00E</v>
          </cell>
          <cell r="D6577" t="str">
            <v>OK</v>
          </cell>
          <cell r="E6577">
            <v>43879.382638888892</v>
          </cell>
        </row>
        <row r="6578">
          <cell r="B6578" t="str">
            <v>776445-00E/005808</v>
          </cell>
          <cell r="C6578" t="str">
            <v>776445-00E</v>
          </cell>
          <cell r="D6578" t="str">
            <v>OK</v>
          </cell>
          <cell r="E6578">
            <v>43881.126388888886</v>
          </cell>
        </row>
        <row r="6579">
          <cell r="B6579" t="str">
            <v>774100-00G/005819</v>
          </cell>
          <cell r="C6579" t="str">
            <v>774100-00G</v>
          </cell>
          <cell r="D6579" t="str">
            <v>OK</v>
          </cell>
          <cell r="E6579">
            <v>43881.032638888886</v>
          </cell>
        </row>
        <row r="6580">
          <cell r="B6580" t="str">
            <v>774100-00G/005819</v>
          </cell>
          <cell r="C6580" t="str">
            <v>774100-00G</v>
          </cell>
          <cell r="D6580" t="str">
            <v>OK</v>
          </cell>
          <cell r="E6580">
            <v>43881.032638888886</v>
          </cell>
        </row>
        <row r="6581">
          <cell r="B6581" t="str">
            <v>774100-00G/005817</v>
          </cell>
          <cell r="C6581" t="str">
            <v>774100-00G</v>
          </cell>
          <cell r="D6581" t="str">
            <v>OK</v>
          </cell>
          <cell r="E6581">
            <v>43880.789583333331</v>
          </cell>
        </row>
        <row r="6582">
          <cell r="B6582" t="str">
            <v>774100-00G/005818</v>
          </cell>
          <cell r="C6582" t="str">
            <v>774100-00G</v>
          </cell>
          <cell r="D6582" t="str">
            <v>OK</v>
          </cell>
          <cell r="E6582">
            <v>43880.974305555559</v>
          </cell>
        </row>
        <row r="6583">
          <cell r="B6583" t="str">
            <v>776445-00E/005820</v>
          </cell>
          <cell r="C6583" t="str">
            <v>776445-00E</v>
          </cell>
          <cell r="D6583" t="str">
            <v>OK</v>
          </cell>
          <cell r="E6583">
            <v>43880.973611111112</v>
          </cell>
        </row>
        <row r="6584">
          <cell r="B6584" t="str">
            <v>776445-00E/005822</v>
          </cell>
          <cell r="C6584" t="str">
            <v>776445-00E</v>
          </cell>
          <cell r="D6584" t="str">
            <v>OK</v>
          </cell>
          <cell r="E6584">
            <v>43881.120138888888</v>
          </cell>
        </row>
        <row r="6585">
          <cell r="B6585" t="str">
            <v>776445-00E/005823</v>
          </cell>
          <cell r="C6585" t="str">
            <v>776445-00E</v>
          </cell>
          <cell r="D6585" t="str">
            <v>OK</v>
          </cell>
          <cell r="E6585">
            <v>43881.481944444444</v>
          </cell>
        </row>
        <row r="6586">
          <cell r="B6586" t="str">
            <v>776445-00E/005830</v>
          </cell>
          <cell r="C6586" t="str">
            <v>776445-00E</v>
          </cell>
          <cell r="D6586" t="str">
            <v>OK</v>
          </cell>
          <cell r="E6586">
            <v>43881.63958333333</v>
          </cell>
        </row>
        <row r="6587">
          <cell r="B6587" t="str">
            <v>776445-00E/005833</v>
          </cell>
          <cell r="C6587" t="str">
            <v>776445-00E</v>
          </cell>
          <cell r="D6587" t="str">
            <v>OK</v>
          </cell>
          <cell r="E6587">
            <v>43881.81527777778</v>
          </cell>
        </row>
        <row r="6588">
          <cell r="B6588" t="str">
            <v>774100-00G/005825</v>
          </cell>
          <cell r="C6588" t="str">
            <v>774100-00G</v>
          </cell>
          <cell r="D6588" t="str">
            <v>OK</v>
          </cell>
          <cell r="E6588">
            <v>43881.480555555558</v>
          </cell>
        </row>
        <row r="6589">
          <cell r="B6589" t="str">
            <v>774100-00G/005828</v>
          </cell>
          <cell r="C6589" t="str">
            <v>774100-00G</v>
          </cell>
          <cell r="D6589" t="str">
            <v>OK</v>
          </cell>
          <cell r="E6589">
            <v>43881.757638888892</v>
          </cell>
        </row>
        <row r="6590">
          <cell r="B6590" t="str">
            <v>774100-00G/005832</v>
          </cell>
          <cell r="C6590" t="str">
            <v>774100-00G</v>
          </cell>
          <cell r="D6590" t="str">
            <v>OK</v>
          </cell>
          <cell r="E6590">
            <v>43882.03402777778</v>
          </cell>
        </row>
        <row r="6591">
          <cell r="B6591" t="str">
            <v>774100-00G/005829</v>
          </cell>
          <cell r="C6591" t="str">
            <v>774100-00G</v>
          </cell>
          <cell r="D6591" t="str">
            <v>OK</v>
          </cell>
          <cell r="E6591">
            <v>43881.696527777778</v>
          </cell>
        </row>
        <row r="6592">
          <cell r="B6592" t="str">
            <v>776445-00E/005827</v>
          </cell>
          <cell r="C6592" t="str">
            <v>776445-00E</v>
          </cell>
          <cell r="D6592" t="str">
            <v>OK</v>
          </cell>
          <cell r="E6592">
            <v>43881.53125</v>
          </cell>
        </row>
        <row r="6593">
          <cell r="B6593" t="str">
            <v>776445-00E/005837</v>
          </cell>
          <cell r="C6593" t="str">
            <v>776445-00E</v>
          </cell>
          <cell r="D6593" t="str">
            <v>OK</v>
          </cell>
          <cell r="E6593">
            <v>43882.144444444442</v>
          </cell>
        </row>
        <row r="6594">
          <cell r="B6594" t="str">
            <v>776445-00E/005831</v>
          </cell>
          <cell r="C6594" t="str">
            <v>776445-00E</v>
          </cell>
          <cell r="D6594" t="str">
            <v>OK</v>
          </cell>
          <cell r="E6594">
            <v>43881.784722222219</v>
          </cell>
        </row>
        <row r="6595">
          <cell r="B6595" t="str">
            <v>776445-00E/005836</v>
          </cell>
          <cell r="C6595" t="str">
            <v>776445-00E</v>
          </cell>
          <cell r="D6595" t="str">
            <v>OK</v>
          </cell>
          <cell r="E6595">
            <v>43882.344444444447</v>
          </cell>
        </row>
        <row r="6596">
          <cell r="B6596" t="str">
            <v>776445-00E/005840</v>
          </cell>
          <cell r="C6596" t="str">
            <v>776445-00E</v>
          </cell>
          <cell r="D6596" t="str">
            <v>OK</v>
          </cell>
          <cell r="E6596">
            <v>43882.538888888892</v>
          </cell>
        </row>
        <row r="6597">
          <cell r="B6597" t="str">
            <v>776445-00E/005840</v>
          </cell>
          <cell r="C6597" t="str">
            <v>776445-00E</v>
          </cell>
          <cell r="D6597" t="str">
            <v>OK</v>
          </cell>
          <cell r="E6597">
            <v>43882.538888888892</v>
          </cell>
        </row>
        <row r="6598">
          <cell r="B6598" t="str">
            <v>776445-00E/005840</v>
          </cell>
          <cell r="C6598" t="str">
            <v>776445-00E</v>
          </cell>
          <cell r="D6598" t="str">
            <v>OK</v>
          </cell>
          <cell r="E6598">
            <v>43882.538888888892</v>
          </cell>
        </row>
        <row r="6599">
          <cell r="B6599" t="str">
            <v>776445-00E/005835</v>
          </cell>
          <cell r="C6599" t="str">
            <v>776445-00E</v>
          </cell>
          <cell r="D6599" t="str">
            <v>OK</v>
          </cell>
          <cell r="E6599">
            <v>43882.440972222219</v>
          </cell>
        </row>
        <row r="6600">
          <cell r="B6600" t="str">
            <v>776445-00E/005843</v>
          </cell>
          <cell r="C6600" t="str">
            <v>776445-00E</v>
          </cell>
          <cell r="D6600" t="str">
            <v>OK</v>
          </cell>
          <cell r="E6600">
            <v>43882.691666666666</v>
          </cell>
        </row>
        <row r="6601">
          <cell r="B6601" t="str">
            <v>774100-00G/005838</v>
          </cell>
          <cell r="C6601" t="str">
            <v>774100-00G</v>
          </cell>
          <cell r="D6601" t="str">
            <v>OK</v>
          </cell>
          <cell r="E6601">
            <v>43882.527083333334</v>
          </cell>
        </row>
        <row r="6602">
          <cell r="B6602" t="str">
            <v>774100-00G/005839</v>
          </cell>
          <cell r="C6602" t="str">
            <v>774100-00G</v>
          </cell>
          <cell r="D6602" t="str">
            <v>OK</v>
          </cell>
          <cell r="E6602">
            <v>43882.659722222219</v>
          </cell>
        </row>
        <row r="6603">
          <cell r="B6603" t="str">
            <v>776445-00E/005844</v>
          </cell>
          <cell r="C6603" t="str">
            <v>776445-00E</v>
          </cell>
          <cell r="D6603" t="str">
            <v>OK</v>
          </cell>
          <cell r="E6603">
            <v>43882.729861111111</v>
          </cell>
        </row>
        <row r="6604">
          <cell r="B6604" t="str">
            <v>776445-00E/005844</v>
          </cell>
          <cell r="C6604" t="str">
            <v>776445-00E</v>
          </cell>
          <cell r="D6604" t="str">
            <v>OK</v>
          </cell>
          <cell r="E6604">
            <v>43882.729861111111</v>
          </cell>
        </row>
        <row r="6605">
          <cell r="B6605" t="str">
            <v>774100-00G/005841</v>
          </cell>
          <cell r="C6605" t="str">
            <v>774100-00G</v>
          </cell>
          <cell r="D6605" t="str">
            <v>OK</v>
          </cell>
          <cell r="E6605">
            <v>43882.615972222222</v>
          </cell>
        </row>
        <row r="6606">
          <cell r="B6606" t="str">
            <v>776445-00E/005854</v>
          </cell>
          <cell r="C6606" t="str">
            <v>776445-00E</v>
          </cell>
          <cell r="D6606" t="str">
            <v>OK</v>
          </cell>
          <cell r="E6606">
            <v>43884.693055555559</v>
          </cell>
        </row>
        <row r="6607">
          <cell r="B6607" t="str">
            <v>776445-00E/005855</v>
          </cell>
          <cell r="C6607" t="str">
            <v>776445-00E</v>
          </cell>
          <cell r="D6607" t="str">
            <v>OK</v>
          </cell>
          <cell r="E6607">
            <v>43884.720138888886</v>
          </cell>
        </row>
        <row r="6608">
          <cell r="B6608" t="str">
            <v>776445-00E/005853</v>
          </cell>
          <cell r="C6608" t="str">
            <v>776445-00E</v>
          </cell>
          <cell r="D6608" t="str">
            <v>OK</v>
          </cell>
          <cell r="E6608">
            <v>43884.695138888892</v>
          </cell>
        </row>
        <row r="6609">
          <cell r="B6609" t="str">
            <v>776445-00E/005846</v>
          </cell>
          <cell r="C6609" t="str">
            <v>776445-00E</v>
          </cell>
          <cell r="D6609" t="str">
            <v>OK</v>
          </cell>
          <cell r="E6609">
            <v>43882.8125</v>
          </cell>
        </row>
        <row r="6610">
          <cell r="B6610" t="str">
            <v>776445-00E/005851</v>
          </cell>
          <cell r="C6610" t="str">
            <v>776445-00E</v>
          </cell>
          <cell r="D6610" t="str">
            <v>OK</v>
          </cell>
          <cell r="E6610">
            <v>43884.644444444442</v>
          </cell>
        </row>
        <row r="6611">
          <cell r="B6611" t="str">
            <v>776445-00E/005851</v>
          </cell>
          <cell r="C6611" t="str">
            <v>776445-00E</v>
          </cell>
          <cell r="D6611" t="str">
            <v>OK</v>
          </cell>
          <cell r="E6611">
            <v>43884.644444444442</v>
          </cell>
        </row>
        <row r="6612">
          <cell r="B6612" t="str">
            <v>776445-00E/005852</v>
          </cell>
          <cell r="C6612" t="str">
            <v>776445-00E</v>
          </cell>
          <cell r="D6612" t="str">
            <v>OK</v>
          </cell>
          <cell r="E6612">
            <v>43884.644444444442</v>
          </cell>
        </row>
        <row r="6613">
          <cell r="B6613" t="str">
            <v>776445-00E/005849</v>
          </cell>
          <cell r="C6613" t="str">
            <v>776445-00E</v>
          </cell>
          <cell r="D6613" t="str">
            <v>OK</v>
          </cell>
          <cell r="E6613">
            <v>43883.037499999999</v>
          </cell>
        </row>
        <row r="6614">
          <cell r="B6614" t="str">
            <v>776445-00E/005850</v>
          </cell>
          <cell r="C6614" t="str">
            <v>776445-00E</v>
          </cell>
          <cell r="D6614" t="str">
            <v>OK</v>
          </cell>
          <cell r="E6614">
            <v>43883.041666666664</v>
          </cell>
        </row>
        <row r="6615">
          <cell r="B6615" t="str">
            <v>776445-00E/005847</v>
          </cell>
          <cell r="C6615" t="str">
            <v>776445-00E</v>
          </cell>
          <cell r="D6615" t="str">
            <v>OK</v>
          </cell>
          <cell r="E6615">
            <v>43882.80972222222</v>
          </cell>
        </row>
        <row r="6616">
          <cell r="B6616" t="str">
            <v>776445-00E/005848</v>
          </cell>
          <cell r="C6616" t="str">
            <v>776445-00E</v>
          </cell>
          <cell r="D6616" t="str">
            <v>OK</v>
          </cell>
          <cell r="E6616">
            <v>43883.034722222219</v>
          </cell>
        </row>
        <row r="6617">
          <cell r="B6617" t="str">
            <v>776445-00E/005845</v>
          </cell>
          <cell r="C6617" t="str">
            <v>776445-00E</v>
          </cell>
          <cell r="D6617" t="str">
            <v>OK</v>
          </cell>
          <cell r="E6617">
            <v>43882.803472222222</v>
          </cell>
        </row>
        <row r="6618">
          <cell r="B6618" t="str">
            <v>776445-00E/005861</v>
          </cell>
          <cell r="C6618" t="str">
            <v>776445-00E</v>
          </cell>
          <cell r="D6618" t="str">
            <v>OK</v>
          </cell>
          <cell r="E6618">
            <v>43885.079861111109</v>
          </cell>
        </row>
        <row r="6619">
          <cell r="B6619" t="str">
            <v>776445-00E/005868</v>
          </cell>
          <cell r="C6619" t="str">
            <v>776445-00E</v>
          </cell>
          <cell r="D6619" t="str">
            <v>OK</v>
          </cell>
          <cell r="E6619">
            <v>43885.120138888888</v>
          </cell>
        </row>
        <row r="6620">
          <cell r="B6620" t="str">
            <v>776445-00E/005862</v>
          </cell>
          <cell r="C6620" t="str">
            <v>776445-00E</v>
          </cell>
          <cell r="D6620" t="str">
            <v>OK</v>
          </cell>
          <cell r="E6620">
            <v>43885.066666666666</v>
          </cell>
        </row>
        <row r="6621">
          <cell r="B6621" t="str">
            <v>776445-00E/005862</v>
          </cell>
          <cell r="C6621" t="str">
            <v>776445-00E</v>
          </cell>
          <cell r="D6621" t="str">
            <v>OK</v>
          </cell>
          <cell r="E6621">
            <v>43885.066666666666</v>
          </cell>
        </row>
        <row r="6622">
          <cell r="B6622" t="str">
            <v>774100-00G/005842</v>
          </cell>
          <cell r="C6622" t="str">
            <v>774100-00G</v>
          </cell>
          <cell r="D6622" t="str">
            <v>OK</v>
          </cell>
          <cell r="E6622">
            <v>43882.661805555559</v>
          </cell>
        </row>
        <row r="6623">
          <cell r="B6623" t="str">
            <v>776445-00E/005865</v>
          </cell>
          <cell r="C6623" t="str">
            <v>776445-00E</v>
          </cell>
          <cell r="D6623" t="str">
            <v>OK</v>
          </cell>
          <cell r="E6623">
            <v>43885.300694444442</v>
          </cell>
        </row>
        <row r="6624">
          <cell r="B6624" t="str">
            <v>774100-00G/005834</v>
          </cell>
          <cell r="C6624" t="str">
            <v>774100-00G</v>
          </cell>
          <cell r="D6624" t="str">
            <v>OK</v>
          </cell>
          <cell r="E6624">
            <v>43881.963888888888</v>
          </cell>
        </row>
        <row r="6625">
          <cell r="B6625" t="str">
            <v>776445-00E/005867</v>
          </cell>
          <cell r="C6625" t="str">
            <v>776445-00E</v>
          </cell>
          <cell r="D6625" t="str">
            <v>OK</v>
          </cell>
          <cell r="E6625">
            <v>43885.080555555556</v>
          </cell>
        </row>
        <row r="6626">
          <cell r="B6626" t="str">
            <v>776445-00E/005858</v>
          </cell>
          <cell r="C6626" t="str">
            <v>776445-00E</v>
          </cell>
          <cell r="D6626" t="str">
            <v>OK</v>
          </cell>
          <cell r="E6626">
            <v>43884.995138888888</v>
          </cell>
        </row>
        <row r="6627">
          <cell r="B6627" t="str">
            <v>776445-00E/005857</v>
          </cell>
          <cell r="C6627" t="str">
            <v>776445-00E</v>
          </cell>
          <cell r="D6627" t="str">
            <v>OK</v>
          </cell>
          <cell r="E6627">
            <v>43884.967361111114</v>
          </cell>
        </row>
        <row r="6628">
          <cell r="B6628" t="str">
            <v>776445-00E/005864</v>
          </cell>
          <cell r="C6628" t="str">
            <v>776445-00E</v>
          </cell>
          <cell r="D6628" t="str">
            <v>OK</v>
          </cell>
          <cell r="E6628">
            <v>43885.372916666667</v>
          </cell>
        </row>
        <row r="6629">
          <cell r="B6629" t="str">
            <v>776445-00E/005864</v>
          </cell>
          <cell r="C6629" t="str">
            <v>776445-00E</v>
          </cell>
          <cell r="D6629" t="str">
            <v>OK</v>
          </cell>
          <cell r="E6629">
            <v>43885.372916666667</v>
          </cell>
        </row>
        <row r="6630">
          <cell r="B6630" t="str">
            <v>776445-00E/005869</v>
          </cell>
          <cell r="C6630" t="str">
            <v>776445-00E</v>
          </cell>
          <cell r="D6630" t="str">
            <v>OK</v>
          </cell>
          <cell r="E6630">
            <v>43885.323611111111</v>
          </cell>
        </row>
        <row r="6631">
          <cell r="B6631" t="str">
            <v>776445-00E/005797</v>
          </cell>
          <cell r="C6631" t="str">
            <v>776445-00E</v>
          </cell>
          <cell r="D6631" t="str">
            <v>OK</v>
          </cell>
          <cell r="E6631">
            <v>43879.431250000001</v>
          </cell>
        </row>
        <row r="6632">
          <cell r="B6632" t="str">
            <v>776445-00E/005871</v>
          </cell>
          <cell r="C6632" t="str">
            <v>776445-00E</v>
          </cell>
          <cell r="D6632" t="str">
            <v>OK</v>
          </cell>
          <cell r="E6632">
            <v>43885.439583333333</v>
          </cell>
        </row>
        <row r="6633">
          <cell r="B6633" t="str">
            <v>776445-00E/005872</v>
          </cell>
          <cell r="C6633" t="str">
            <v>776445-00E</v>
          </cell>
          <cell r="D6633" t="str">
            <v>OK</v>
          </cell>
          <cell r="E6633">
            <v>43885.627083333333</v>
          </cell>
        </row>
        <row r="6634">
          <cell r="B6634" t="str">
            <v>776445-00E/005866</v>
          </cell>
          <cell r="C6634" t="str">
            <v>776445-00E</v>
          </cell>
          <cell r="D6634" t="str">
            <v>OK</v>
          </cell>
          <cell r="E6634">
            <v>43885.384027777778</v>
          </cell>
        </row>
        <row r="6635">
          <cell r="B6635" t="str">
            <v>776445-00E/005864</v>
          </cell>
          <cell r="C6635" t="str">
            <v>776445-00E</v>
          </cell>
          <cell r="D6635" t="str">
            <v>OK</v>
          </cell>
          <cell r="E6635">
            <v>43885.372916666667</v>
          </cell>
        </row>
        <row r="6636">
          <cell r="B6636" t="str">
            <v>776445-00E/005869</v>
          </cell>
          <cell r="C6636" t="str">
            <v>776445-00E</v>
          </cell>
          <cell r="D6636" t="str">
            <v>OK</v>
          </cell>
          <cell r="E6636">
            <v>43885.323611111111</v>
          </cell>
        </row>
        <row r="6637">
          <cell r="B6637" t="str">
            <v>776445-00E/005875</v>
          </cell>
          <cell r="C6637" t="str">
            <v>776445-00E</v>
          </cell>
          <cell r="D6637" t="str">
            <v>OK</v>
          </cell>
          <cell r="E6637">
            <v>43885.674305555556</v>
          </cell>
        </row>
        <row r="6638">
          <cell r="B6638" t="str">
            <v>774100-10B/005870</v>
          </cell>
          <cell r="C6638" t="str">
            <v>774100-10B</v>
          </cell>
          <cell r="D6638" t="str">
            <v>OK</v>
          </cell>
          <cell r="E6638">
            <v>43885.434027777781</v>
          </cell>
        </row>
        <row r="6639">
          <cell r="B6639" t="str">
            <v>774100-00G/005814</v>
          </cell>
          <cell r="C6639" t="str">
            <v>774100-00G</v>
          </cell>
          <cell r="D6639" t="str">
            <v>OK</v>
          </cell>
          <cell r="E6639">
            <v>43880.442361111112</v>
          </cell>
        </row>
        <row r="6640">
          <cell r="B6640" t="str">
            <v>776445-00E/005859</v>
          </cell>
          <cell r="C6640" t="str">
            <v>776445-00E</v>
          </cell>
          <cell r="D6640" t="str">
            <v>OK</v>
          </cell>
          <cell r="E6640">
            <v>43885.027083333334</v>
          </cell>
        </row>
        <row r="6641">
          <cell r="B6641" t="str">
            <v>776445-00E/005874</v>
          </cell>
          <cell r="C6641" t="str">
            <v>776445-00E</v>
          </cell>
          <cell r="D6641" t="str">
            <v>OK</v>
          </cell>
          <cell r="E6641">
            <v>43885.724305555559</v>
          </cell>
        </row>
        <row r="6642">
          <cell r="B6642" t="str">
            <v>776445-00E/005880</v>
          </cell>
          <cell r="C6642" t="str">
            <v>776445-00E</v>
          </cell>
          <cell r="D6642" t="str">
            <v>OK</v>
          </cell>
          <cell r="E6642">
            <v>43886.147916666669</v>
          </cell>
        </row>
        <row r="6643">
          <cell r="B6643" t="str">
            <v>776445-00E/005876</v>
          </cell>
          <cell r="C6643" t="str">
            <v>776445-00E</v>
          </cell>
          <cell r="D6643" t="str">
            <v>OK</v>
          </cell>
          <cell r="E6643">
            <v>43885.77847222222</v>
          </cell>
        </row>
        <row r="6644">
          <cell r="B6644" t="str">
            <v>776445-00E/005700</v>
          </cell>
          <cell r="C6644" t="str">
            <v>776445-00E</v>
          </cell>
          <cell r="D6644" t="str">
            <v>OK</v>
          </cell>
          <cell r="E6644">
            <v>43864.625</v>
          </cell>
        </row>
        <row r="6645">
          <cell r="B6645" t="str">
            <v>776445-00E/005786</v>
          </cell>
          <cell r="C6645" t="str">
            <v>776445-00E</v>
          </cell>
          <cell r="D6645" t="str">
            <v>OK</v>
          </cell>
          <cell r="E6645">
            <v>43878.299305555556</v>
          </cell>
        </row>
        <row r="6646">
          <cell r="B6646" t="str">
            <v>776445-00E/005786</v>
          </cell>
          <cell r="C6646" t="str">
            <v>776445-00E</v>
          </cell>
          <cell r="D6646" t="str">
            <v>OK</v>
          </cell>
          <cell r="E6646">
            <v>43878.299305555556</v>
          </cell>
        </row>
        <row r="6647">
          <cell r="B6647" t="str">
            <v>776445-00E/005786</v>
          </cell>
          <cell r="C6647" t="str">
            <v>776445-00E</v>
          </cell>
          <cell r="D6647" t="str">
            <v>OK</v>
          </cell>
          <cell r="E6647">
            <v>43878.299305555556</v>
          </cell>
        </row>
        <row r="6648">
          <cell r="B6648" t="str">
            <v>776445-00E/005882</v>
          </cell>
          <cell r="C6648" t="str">
            <v>776445-00E</v>
          </cell>
          <cell r="D6648" t="str">
            <v>OK</v>
          </cell>
          <cell r="E6648">
            <v>43886.393055555556</v>
          </cell>
        </row>
        <row r="6649">
          <cell r="B6649" t="str">
            <v>776445-00E/005879</v>
          </cell>
          <cell r="C6649" t="str">
            <v>776445-00E</v>
          </cell>
          <cell r="D6649" t="str">
            <v>OK</v>
          </cell>
          <cell r="E6649">
            <v>43885.972222222219</v>
          </cell>
        </row>
        <row r="6650">
          <cell r="B6650" t="str">
            <v>776445-00E/005879</v>
          </cell>
          <cell r="C6650" t="str">
            <v>776445-00E</v>
          </cell>
          <cell r="D6650" t="str">
            <v>OK</v>
          </cell>
          <cell r="E6650">
            <v>43885.972222222219</v>
          </cell>
        </row>
        <row r="6651">
          <cell r="B6651" t="str">
            <v>776445-00E/005879</v>
          </cell>
          <cell r="C6651" t="str">
            <v>776445-00E</v>
          </cell>
          <cell r="D6651" t="str">
            <v>OK</v>
          </cell>
          <cell r="E6651">
            <v>43885.972222222219</v>
          </cell>
        </row>
        <row r="6652">
          <cell r="B6652" t="str">
            <v>776445-00E/005883</v>
          </cell>
          <cell r="C6652" t="str">
            <v>776445-00E</v>
          </cell>
          <cell r="D6652" t="str">
            <v>OK</v>
          </cell>
          <cell r="E6652">
            <v>43886.48541666667</v>
          </cell>
        </row>
        <row r="6653">
          <cell r="B6653" t="str">
            <v>776445-00E/005877</v>
          </cell>
          <cell r="C6653" t="str">
            <v>776445-00E</v>
          </cell>
          <cell r="D6653" t="str">
            <v>OK</v>
          </cell>
          <cell r="E6653">
            <v>43886.065972222219</v>
          </cell>
        </row>
        <row r="6654">
          <cell r="B6654" t="str">
            <v>776445-00E/005886</v>
          </cell>
          <cell r="C6654" t="str">
            <v>776445-00E</v>
          </cell>
          <cell r="D6654" t="str">
            <v>OK</v>
          </cell>
          <cell r="E6654">
            <v>43886.70416666667</v>
          </cell>
        </row>
        <row r="6655">
          <cell r="B6655" t="str">
            <v>776445-00E/005890</v>
          </cell>
          <cell r="C6655" t="str">
            <v>776445-00E</v>
          </cell>
          <cell r="D6655" t="str">
            <v>OK</v>
          </cell>
          <cell r="E6655">
            <v>43887.078472222223</v>
          </cell>
        </row>
        <row r="6656">
          <cell r="B6656" t="str">
            <v>776445-00E/005878</v>
          </cell>
          <cell r="C6656" t="str">
            <v>776445-00E</v>
          </cell>
          <cell r="D6656" t="str">
            <v>OK</v>
          </cell>
          <cell r="E6656">
            <v>43886.038194444445</v>
          </cell>
        </row>
        <row r="6657">
          <cell r="B6657" t="str">
            <v>776445-00E/005894</v>
          </cell>
          <cell r="C6657" t="str">
            <v>776445-00E</v>
          </cell>
          <cell r="D6657" t="str">
            <v>OK</v>
          </cell>
          <cell r="E6657">
            <v>43887.146527777775</v>
          </cell>
        </row>
        <row r="6658">
          <cell r="B6658" t="str">
            <v>774100-00G/005889</v>
          </cell>
          <cell r="C6658" t="str">
            <v>774100-00G</v>
          </cell>
          <cell r="D6658" t="str">
            <v>OK</v>
          </cell>
          <cell r="E6658">
            <v>43886.806944444441</v>
          </cell>
        </row>
        <row r="6659">
          <cell r="B6659" t="str">
            <v>776445-00E/005892</v>
          </cell>
          <cell r="C6659" t="str">
            <v>776445-00E</v>
          </cell>
          <cell r="D6659" t="str">
            <v>OK</v>
          </cell>
          <cell r="E6659">
            <v>43887.005555555559</v>
          </cell>
        </row>
        <row r="6660">
          <cell r="B6660" t="str">
            <v>776445-00E/005887</v>
          </cell>
          <cell r="C6660" t="str">
            <v>776445-00E</v>
          </cell>
          <cell r="D6660" t="str">
            <v>OK</v>
          </cell>
          <cell r="E6660">
            <v>43886.5625</v>
          </cell>
        </row>
        <row r="6661">
          <cell r="B6661" t="str">
            <v>776445-00E/005881</v>
          </cell>
          <cell r="C6661" t="str">
            <v>776445-00E</v>
          </cell>
          <cell r="D6661" t="str">
            <v>OK</v>
          </cell>
          <cell r="E6661">
            <v>43886.332638888889</v>
          </cell>
        </row>
        <row r="6662">
          <cell r="B6662" t="str">
            <v>776445-10B/005897</v>
          </cell>
          <cell r="C6662" t="str">
            <v>776445-10B</v>
          </cell>
          <cell r="D6662" t="str">
            <v>OK</v>
          </cell>
          <cell r="E6662">
            <v>43887.535416666666</v>
          </cell>
        </row>
        <row r="6663">
          <cell r="B6663" t="str">
            <v>776445-00E/005896</v>
          </cell>
          <cell r="C6663" t="str">
            <v>776445-00E</v>
          </cell>
          <cell r="D6663" t="str">
            <v>OK</v>
          </cell>
          <cell r="E6663">
            <v>43887.317361111112</v>
          </cell>
        </row>
        <row r="6664">
          <cell r="B6664" t="str">
            <v>776445-00E/005899</v>
          </cell>
          <cell r="C6664" t="str">
            <v>776445-00E</v>
          </cell>
          <cell r="D6664" t="str">
            <v>OK</v>
          </cell>
          <cell r="E6664">
            <v>43887.642361111109</v>
          </cell>
        </row>
        <row r="6665">
          <cell r="B6665" t="str">
            <v>776445-00E/005891</v>
          </cell>
          <cell r="C6665" t="str">
            <v>776445-00E</v>
          </cell>
          <cell r="D6665" t="str">
            <v>OK</v>
          </cell>
          <cell r="E6665">
            <v>43887.692361111112</v>
          </cell>
        </row>
        <row r="6666">
          <cell r="B6666" t="str">
            <v>776445-00E/005873</v>
          </cell>
          <cell r="C6666" t="str">
            <v>776445-00E</v>
          </cell>
          <cell r="D6666" t="str">
            <v>OK</v>
          </cell>
          <cell r="E6666">
            <v>43886.668749999997</v>
          </cell>
        </row>
        <row r="6667">
          <cell r="B6667" t="str">
            <v>776445-00E/005893</v>
          </cell>
          <cell r="C6667" t="str">
            <v>776445-00E</v>
          </cell>
          <cell r="D6667" t="str">
            <v>OK</v>
          </cell>
          <cell r="E6667">
            <v>43887.385416666664</v>
          </cell>
        </row>
        <row r="6668">
          <cell r="B6668" t="str">
            <v>776445-00E/005906</v>
          </cell>
          <cell r="C6668" t="str">
            <v>776445-00E</v>
          </cell>
          <cell r="D6668" t="str">
            <v>OK</v>
          </cell>
          <cell r="E6668">
            <v>43888.061805555553</v>
          </cell>
        </row>
        <row r="6669">
          <cell r="B6669" t="str">
            <v>774100-00G/005905</v>
          </cell>
          <cell r="C6669" t="str">
            <v>774100-00G</v>
          </cell>
          <cell r="D6669" t="str">
            <v>OK</v>
          </cell>
          <cell r="E6669">
            <v>43888.040277777778</v>
          </cell>
        </row>
        <row r="6670">
          <cell r="B6670" t="str">
            <v>774100-00G/005904</v>
          </cell>
          <cell r="C6670" t="str">
            <v>774100-00G</v>
          </cell>
          <cell r="D6670" t="str">
            <v>OK</v>
          </cell>
          <cell r="E6670">
            <v>43887.980555555558</v>
          </cell>
        </row>
        <row r="6671">
          <cell r="B6671" t="str">
            <v>774100-00G/005904</v>
          </cell>
          <cell r="C6671" t="str">
            <v>774100-00G</v>
          </cell>
          <cell r="D6671" t="str">
            <v>OK</v>
          </cell>
          <cell r="E6671">
            <v>43887.980555555558</v>
          </cell>
        </row>
        <row r="6672">
          <cell r="B6672" t="str">
            <v>776445-00E/005900</v>
          </cell>
          <cell r="C6672" t="str">
            <v>776445-00E</v>
          </cell>
          <cell r="D6672" t="str">
            <v>OK</v>
          </cell>
          <cell r="E6672">
            <v>43887.79791666667</v>
          </cell>
        </row>
        <row r="6673">
          <cell r="B6673" t="str">
            <v>776445-00E/005902</v>
          </cell>
          <cell r="C6673" t="str">
            <v>776445-00E</v>
          </cell>
          <cell r="D6673" t="str">
            <v>OK</v>
          </cell>
          <cell r="E6673">
            <v>43888.011111111111</v>
          </cell>
        </row>
        <row r="6674">
          <cell r="B6674" t="str">
            <v>776445-00E/005910</v>
          </cell>
          <cell r="C6674" t="str">
            <v>776445-00E</v>
          </cell>
          <cell r="D6674" t="str">
            <v>OK</v>
          </cell>
          <cell r="E6674">
            <v>43888.330555555556</v>
          </cell>
        </row>
        <row r="6675">
          <cell r="B6675" t="str">
            <v>774100-00G/005901</v>
          </cell>
          <cell r="C6675" t="str">
            <v>774100-00G</v>
          </cell>
          <cell r="D6675" t="str">
            <v>OK</v>
          </cell>
          <cell r="E6675">
            <v>43887.768055555556</v>
          </cell>
        </row>
        <row r="6676">
          <cell r="B6676" t="str">
            <v>774100-00G/005901</v>
          </cell>
          <cell r="C6676" t="str">
            <v>774100-00G</v>
          </cell>
          <cell r="D6676" t="str">
            <v>OK</v>
          </cell>
          <cell r="E6676">
            <v>43887.768055555556</v>
          </cell>
        </row>
        <row r="6677">
          <cell r="B6677" t="str">
            <v>774100-00G/005908</v>
          </cell>
          <cell r="C6677" t="str">
            <v>774100-00G</v>
          </cell>
          <cell r="D6677" t="str">
            <v>OK</v>
          </cell>
          <cell r="E6677">
            <v>43888.486805555556</v>
          </cell>
        </row>
        <row r="6678">
          <cell r="B6678" t="str">
            <v>776445-00E/005911</v>
          </cell>
          <cell r="C6678" t="str">
            <v>776445-00E</v>
          </cell>
          <cell r="D6678" t="str">
            <v>OK</v>
          </cell>
          <cell r="E6678">
            <v>43888.686805555553</v>
          </cell>
        </row>
        <row r="6679">
          <cell r="B6679" t="str">
            <v>776445-00E/005915</v>
          </cell>
          <cell r="C6679" t="str">
            <v>776445-00E</v>
          </cell>
          <cell r="D6679" t="str">
            <v>OK</v>
          </cell>
          <cell r="E6679">
            <v>43888.725694444445</v>
          </cell>
        </row>
        <row r="6680">
          <cell r="B6680" t="str">
            <v>776445-00E/005913</v>
          </cell>
          <cell r="C6680" t="str">
            <v>776445-00E</v>
          </cell>
          <cell r="D6680" t="str">
            <v>OK</v>
          </cell>
          <cell r="E6680">
            <v>43889.048611111109</v>
          </cell>
        </row>
        <row r="6681">
          <cell r="B6681" t="str">
            <v>776445-00E/005917</v>
          </cell>
          <cell r="C6681" t="str">
            <v>776445-00E</v>
          </cell>
          <cell r="D6681" t="str">
            <v>OK</v>
          </cell>
          <cell r="E6681">
            <v>43889.024305555555</v>
          </cell>
        </row>
        <row r="6682">
          <cell r="B6682" t="str">
            <v>776445-00E/005918</v>
          </cell>
          <cell r="C6682" t="str">
            <v>776445-00E</v>
          </cell>
          <cell r="D6682" t="str">
            <v>OK</v>
          </cell>
          <cell r="E6682">
            <v>43889.063194444447</v>
          </cell>
        </row>
        <row r="6683">
          <cell r="B6683" t="str">
            <v>774100-00G/005920</v>
          </cell>
          <cell r="C6683" t="str">
            <v>774100-00G</v>
          </cell>
          <cell r="D6683" t="str">
            <v>OK</v>
          </cell>
          <cell r="E6683">
            <v>43889.148611111108</v>
          </cell>
        </row>
        <row r="6684">
          <cell r="B6684" t="str">
            <v>774100-00G/005914</v>
          </cell>
          <cell r="C6684" t="str">
            <v>774100-00G</v>
          </cell>
          <cell r="D6684" t="str">
            <v>OK</v>
          </cell>
          <cell r="E6684">
            <v>43888.806944444441</v>
          </cell>
        </row>
        <row r="6685">
          <cell r="B6685" t="str">
            <v>776445-00E/005922</v>
          </cell>
          <cell r="C6685" t="str">
            <v>776445-00E</v>
          </cell>
          <cell r="D6685" t="str">
            <v>OK</v>
          </cell>
          <cell r="E6685">
            <v>43889.396527777775</v>
          </cell>
        </row>
        <row r="6686">
          <cell r="B6686" t="str">
            <v>776445-00E/005922</v>
          </cell>
          <cell r="C6686" t="str">
            <v>776445-00E</v>
          </cell>
          <cell r="D6686" t="str">
            <v>OK</v>
          </cell>
          <cell r="E6686">
            <v>43889.396527777775</v>
          </cell>
        </row>
        <row r="6687">
          <cell r="B6687" t="str">
            <v>776445-00E/005916</v>
          </cell>
          <cell r="C6687" t="str">
            <v>776445-00E</v>
          </cell>
          <cell r="D6687" t="str">
            <v>OK</v>
          </cell>
          <cell r="E6687">
            <v>43889.329861111109</v>
          </cell>
        </row>
        <row r="6688">
          <cell r="B6688" t="str">
            <v>776445-00E/005898</v>
          </cell>
          <cell r="C6688" t="str">
            <v>776445-00E</v>
          </cell>
          <cell r="D6688" t="str">
            <v>OK</v>
          </cell>
          <cell r="E6688">
            <v>43887.767361111109</v>
          </cell>
        </row>
        <row r="6689">
          <cell r="B6689" t="str">
            <v>776445-00E/005909</v>
          </cell>
          <cell r="C6689" t="str">
            <v>776445-00E</v>
          </cell>
          <cell r="D6689" t="str">
            <v>OK</v>
          </cell>
          <cell r="E6689">
            <v>43888.386111111111</v>
          </cell>
        </row>
        <row r="6690">
          <cell r="B6690" t="str">
            <v>776445-00E/005907</v>
          </cell>
          <cell r="C6690" t="str">
            <v>776445-00E</v>
          </cell>
          <cell r="D6690" t="str">
            <v>OK</v>
          </cell>
          <cell r="E6690">
            <v>43888.172222222223</v>
          </cell>
        </row>
        <row r="6691">
          <cell r="B6691" t="str">
            <v>776445-00E/005921</v>
          </cell>
          <cell r="C6691" t="str">
            <v>776445-00E</v>
          </cell>
          <cell r="D6691" t="str">
            <v>OK</v>
          </cell>
          <cell r="E6691">
            <v>43889.328472222223</v>
          </cell>
        </row>
        <row r="6692">
          <cell r="B6692" t="str">
            <v>776445-00E/005921</v>
          </cell>
          <cell r="C6692" t="str">
            <v>776445-00E</v>
          </cell>
          <cell r="D6692" t="str">
            <v>OK</v>
          </cell>
          <cell r="E6692">
            <v>43889.328472222223</v>
          </cell>
        </row>
        <row r="6693">
          <cell r="B6693" t="str">
            <v>776445-00E/005921</v>
          </cell>
          <cell r="C6693" t="str">
            <v>776445-00E</v>
          </cell>
          <cell r="D6693" t="str">
            <v>OK</v>
          </cell>
          <cell r="E6693">
            <v>43889.328472222223</v>
          </cell>
        </row>
        <row r="6694">
          <cell r="B6694" t="str">
            <v>776445-00E/005921</v>
          </cell>
          <cell r="C6694" t="str">
            <v>776445-00E</v>
          </cell>
          <cell r="D6694" t="str">
            <v>OK</v>
          </cell>
          <cell r="E6694">
            <v>43889.328472222223</v>
          </cell>
        </row>
        <row r="6695">
          <cell r="B6695" t="str">
            <v>776445-00E/005921</v>
          </cell>
          <cell r="C6695" t="str">
            <v>776445-00E</v>
          </cell>
          <cell r="D6695" t="str">
            <v>OK</v>
          </cell>
          <cell r="E6695">
            <v>43889.328472222223</v>
          </cell>
        </row>
        <row r="6696">
          <cell r="B6696" t="str">
            <v>776445-00E/005921</v>
          </cell>
          <cell r="C6696" t="str">
            <v>776445-00E</v>
          </cell>
          <cell r="D6696" t="str">
            <v>OK</v>
          </cell>
          <cell r="E6696">
            <v>43889.328472222223</v>
          </cell>
        </row>
        <row r="6697">
          <cell r="B6697" t="str">
            <v>776445-00E/005921</v>
          </cell>
          <cell r="C6697" t="str">
            <v>776445-00E</v>
          </cell>
          <cell r="D6697" t="str">
            <v>OK</v>
          </cell>
          <cell r="E6697">
            <v>43889.328472222223</v>
          </cell>
        </row>
        <row r="6698">
          <cell r="B6698" t="str">
            <v>776445-00E/005921</v>
          </cell>
          <cell r="C6698" t="str">
            <v>776445-00E</v>
          </cell>
          <cell r="D6698" t="str">
            <v>OK</v>
          </cell>
          <cell r="E6698">
            <v>43889.328472222223</v>
          </cell>
        </row>
        <row r="6699">
          <cell r="B6699" t="str">
            <v>776445-00E/005921</v>
          </cell>
          <cell r="C6699" t="str">
            <v>776445-00E</v>
          </cell>
          <cell r="D6699" t="str">
            <v>OK</v>
          </cell>
          <cell r="E6699">
            <v>43889.328472222223</v>
          </cell>
        </row>
        <row r="6700">
          <cell r="B6700" t="str">
            <v>776445-00E/005921</v>
          </cell>
          <cell r="C6700" t="str">
            <v>776445-00E</v>
          </cell>
          <cell r="D6700" t="str">
            <v>OK</v>
          </cell>
          <cell r="E6700">
            <v>43889.328472222223</v>
          </cell>
        </row>
        <row r="6701">
          <cell r="B6701" t="str">
            <v>776445-00E/005921</v>
          </cell>
          <cell r="C6701" t="str">
            <v>776445-00E</v>
          </cell>
          <cell r="D6701" t="str">
            <v>OK</v>
          </cell>
          <cell r="E6701">
            <v>43889.328472222223</v>
          </cell>
        </row>
        <row r="6702">
          <cell r="B6702" t="str">
            <v>776445-00E/005921</v>
          </cell>
          <cell r="C6702" t="str">
            <v>776445-00E</v>
          </cell>
          <cell r="D6702" t="str">
            <v>OK</v>
          </cell>
          <cell r="E6702">
            <v>43889.328472222223</v>
          </cell>
        </row>
        <row r="6703">
          <cell r="B6703" t="str">
            <v>776445-00E/005921</v>
          </cell>
          <cell r="C6703" t="str">
            <v>776445-00E</v>
          </cell>
          <cell r="D6703" t="str">
            <v>OK</v>
          </cell>
          <cell r="E6703">
            <v>43889.328472222223</v>
          </cell>
        </row>
        <row r="6704">
          <cell r="B6704" t="str">
            <v>776445-00E/005921</v>
          </cell>
          <cell r="C6704" t="str">
            <v>776445-00E</v>
          </cell>
          <cell r="D6704" t="str">
            <v>OK</v>
          </cell>
          <cell r="E6704">
            <v>43889.328472222223</v>
          </cell>
        </row>
        <row r="6705">
          <cell r="B6705" t="str">
            <v>776445-00E/005921</v>
          </cell>
          <cell r="C6705" t="str">
            <v>776445-00E</v>
          </cell>
          <cell r="D6705" t="str">
            <v>OK</v>
          </cell>
          <cell r="E6705">
            <v>43889.328472222223</v>
          </cell>
        </row>
        <row r="6706">
          <cell r="B6706" t="str">
            <v>776445-00E/005921</v>
          </cell>
          <cell r="C6706" t="str">
            <v>776445-00E</v>
          </cell>
          <cell r="D6706" t="str">
            <v>OK</v>
          </cell>
          <cell r="E6706">
            <v>43889.328472222223</v>
          </cell>
        </row>
        <row r="6707">
          <cell r="B6707" t="str">
            <v>776445-00E/005921</v>
          </cell>
          <cell r="C6707" t="str">
            <v>776445-00E</v>
          </cell>
          <cell r="D6707" t="str">
            <v>OK</v>
          </cell>
          <cell r="E6707">
            <v>43889.328472222223</v>
          </cell>
        </row>
        <row r="6708">
          <cell r="B6708" t="str">
            <v>776445-00E/005921</v>
          </cell>
          <cell r="C6708" t="str">
            <v>776445-00E</v>
          </cell>
          <cell r="D6708" t="str">
            <v>OK</v>
          </cell>
          <cell r="E6708">
            <v>43889.328472222223</v>
          </cell>
        </row>
        <row r="6709">
          <cell r="B6709" t="str">
            <v>776445-00E/005921</v>
          </cell>
          <cell r="C6709" t="str">
            <v>776445-00E</v>
          </cell>
          <cell r="D6709" t="str">
            <v>OK</v>
          </cell>
          <cell r="E6709">
            <v>43889.328472222223</v>
          </cell>
        </row>
        <row r="6710">
          <cell r="B6710" t="str">
            <v>774100-00G/005924</v>
          </cell>
          <cell r="C6710" t="str">
            <v>774100-00G</v>
          </cell>
          <cell r="D6710" t="str">
            <v>OK</v>
          </cell>
          <cell r="E6710">
            <v>43889.493750000001</v>
          </cell>
        </row>
        <row r="6711">
          <cell r="B6711" t="str">
            <v>774100-00G/005923</v>
          </cell>
          <cell r="C6711" t="str">
            <v>774100-00G</v>
          </cell>
          <cell r="D6711" t="str">
            <v>OK</v>
          </cell>
          <cell r="E6711">
            <v>43889.4</v>
          </cell>
        </row>
        <row r="6712">
          <cell r="B6712" t="str">
            <v>776445-00E/005925</v>
          </cell>
          <cell r="C6712" t="str">
            <v>776445-00E</v>
          </cell>
          <cell r="D6712" t="str">
            <v>OK</v>
          </cell>
          <cell r="E6712">
            <v>43889.706250000003</v>
          </cell>
        </row>
        <row r="6713">
          <cell r="B6713" t="str">
            <v>776445-00E/005935</v>
          </cell>
          <cell r="C6713" t="str">
            <v>776445-00E</v>
          </cell>
          <cell r="D6713" t="str">
            <v>OK</v>
          </cell>
          <cell r="E6713">
            <v>43891.298611111109</v>
          </cell>
        </row>
        <row r="6714">
          <cell r="B6714" t="str">
            <v>776445-00E/005938</v>
          </cell>
          <cell r="C6714" t="str">
            <v>776445-00E</v>
          </cell>
          <cell r="D6714" t="str">
            <v>OK</v>
          </cell>
          <cell r="E6714">
            <v>43891.370833333334</v>
          </cell>
        </row>
        <row r="6715">
          <cell r="B6715" t="str">
            <v>776445-00E/005931</v>
          </cell>
          <cell r="C6715" t="str">
            <v>776445-00E</v>
          </cell>
          <cell r="D6715" t="str">
            <v>OK</v>
          </cell>
          <cell r="E6715">
            <v>43890.111805555556</v>
          </cell>
        </row>
        <row r="6716">
          <cell r="B6716" t="str">
            <v>776445-00E/005933</v>
          </cell>
          <cell r="C6716" t="str">
            <v>776445-00E</v>
          </cell>
          <cell r="D6716" t="str">
            <v>OK</v>
          </cell>
          <cell r="E6716">
            <v>43890.000694444447</v>
          </cell>
        </row>
        <row r="6717">
          <cell r="B6717" t="str">
            <v>776445-00E/005932</v>
          </cell>
          <cell r="C6717" t="str">
            <v>776445-00E</v>
          </cell>
          <cell r="D6717" t="str">
            <v>OK</v>
          </cell>
          <cell r="E6717">
            <v>43890.015277777777</v>
          </cell>
        </row>
        <row r="6718">
          <cell r="B6718" t="str">
            <v>776445-00E/005932</v>
          </cell>
          <cell r="C6718" t="str">
            <v>776445-00E</v>
          </cell>
          <cell r="D6718" t="str">
            <v>OK</v>
          </cell>
          <cell r="E6718">
            <v>43890.015277777777</v>
          </cell>
        </row>
        <row r="6719">
          <cell r="B6719" t="str">
            <v>776445-00E/005934</v>
          </cell>
          <cell r="C6719" t="str">
            <v>776445-00E</v>
          </cell>
          <cell r="D6719" t="str">
            <v>OK</v>
          </cell>
          <cell r="E6719">
            <v>43890.065972222219</v>
          </cell>
        </row>
        <row r="6720">
          <cell r="B6720" t="str">
            <v>776445-00E/005937</v>
          </cell>
          <cell r="C6720" t="str">
            <v>776445-00E</v>
          </cell>
          <cell r="D6720" t="str">
            <v>OK</v>
          </cell>
          <cell r="E6720">
            <v>43891.257638888892</v>
          </cell>
        </row>
        <row r="6721">
          <cell r="B6721" t="str">
            <v>776445-00E/005926</v>
          </cell>
          <cell r="C6721" t="str">
            <v>776445-00E</v>
          </cell>
          <cell r="D6721" t="str">
            <v>OK</v>
          </cell>
          <cell r="E6721">
            <v>43889.65347222222</v>
          </cell>
        </row>
        <row r="6722">
          <cell r="B6722" t="str">
            <v>776445-00E/005928</v>
          </cell>
          <cell r="C6722" t="str">
            <v>776445-00E</v>
          </cell>
          <cell r="D6722" t="str">
            <v>OK</v>
          </cell>
          <cell r="E6722">
            <v>43889.848611111112</v>
          </cell>
        </row>
        <row r="6723">
          <cell r="B6723" t="str">
            <v>776445-00E/005929</v>
          </cell>
          <cell r="C6723" t="str">
            <v>776445-00E</v>
          </cell>
          <cell r="D6723" t="str">
            <v>OK</v>
          </cell>
          <cell r="E6723">
            <v>43889.953472222223</v>
          </cell>
        </row>
        <row r="6724">
          <cell r="B6724" t="str">
            <v>776445-00E/005930</v>
          </cell>
          <cell r="C6724" t="str">
            <v>776445-00E</v>
          </cell>
          <cell r="D6724" t="str">
            <v>OK</v>
          </cell>
          <cell r="E6724">
            <v>43889.969444444447</v>
          </cell>
        </row>
        <row r="6725">
          <cell r="B6725" t="str">
            <v>776445-00E/005941</v>
          </cell>
          <cell r="C6725" t="str">
            <v>776445-00E</v>
          </cell>
          <cell r="D6725" t="str">
            <v>OK</v>
          </cell>
          <cell r="E6725">
            <v>43892.166666666664</v>
          </cell>
        </row>
        <row r="6726">
          <cell r="B6726" t="str">
            <v>776445-00E/005940</v>
          </cell>
          <cell r="C6726" t="str">
            <v>776445-00E</v>
          </cell>
          <cell r="D6726" t="str">
            <v>OK</v>
          </cell>
          <cell r="E6726">
            <v>43892.070833333331</v>
          </cell>
        </row>
        <row r="6727">
          <cell r="B6727" t="str">
            <v>776445-00E/005942</v>
          </cell>
          <cell r="C6727" t="str">
            <v>776445-00E</v>
          </cell>
          <cell r="D6727" t="str">
            <v>OK</v>
          </cell>
          <cell r="E6727">
            <v>43892.003472222219</v>
          </cell>
        </row>
        <row r="6728">
          <cell r="B6728" t="str">
            <v>776445-00E/005939</v>
          </cell>
          <cell r="C6728" t="str">
            <v>776445-00E</v>
          </cell>
          <cell r="D6728" t="str">
            <v>OK</v>
          </cell>
          <cell r="E6728">
            <v>43891.42083333333</v>
          </cell>
        </row>
        <row r="6729">
          <cell r="B6729" t="str">
            <v>776445-00E/005943</v>
          </cell>
          <cell r="C6729" t="str">
            <v>776445-00E</v>
          </cell>
          <cell r="D6729" t="str">
            <v>OK</v>
          </cell>
          <cell r="E6729">
            <v>43892.326388888891</v>
          </cell>
        </row>
        <row r="6730">
          <cell r="B6730" t="str">
            <v>776445-00E/005948</v>
          </cell>
          <cell r="C6730" t="str">
            <v>776445-00E</v>
          </cell>
          <cell r="D6730" t="str">
            <v>OK</v>
          </cell>
          <cell r="E6730">
            <v>43892.510416666664</v>
          </cell>
        </row>
        <row r="6731">
          <cell r="B6731" t="str">
            <v>776445-00E/005949</v>
          </cell>
          <cell r="C6731" t="str">
            <v>776445-00E</v>
          </cell>
          <cell r="D6731" t="str">
            <v>OK</v>
          </cell>
          <cell r="E6731">
            <v>43892.668055555558</v>
          </cell>
        </row>
        <row r="6732">
          <cell r="B6732" t="str">
            <v>776445-00E/005949</v>
          </cell>
          <cell r="C6732" t="str">
            <v>776445-00E</v>
          </cell>
          <cell r="D6732" t="str">
            <v>OK</v>
          </cell>
          <cell r="E6732">
            <v>43892.668055555558</v>
          </cell>
        </row>
        <row r="6733">
          <cell r="B6733" t="str">
            <v>776445-00E/005949</v>
          </cell>
          <cell r="C6733" t="str">
            <v>776445-00E</v>
          </cell>
          <cell r="D6733" t="str">
            <v>OK</v>
          </cell>
          <cell r="E6733">
            <v>43892.668055555558</v>
          </cell>
        </row>
        <row r="6734">
          <cell r="B6734" t="str">
            <v>776445-00E/005950</v>
          </cell>
          <cell r="C6734" t="str">
            <v>776445-00E</v>
          </cell>
          <cell r="D6734" t="str">
            <v>OK</v>
          </cell>
          <cell r="E6734">
            <v>43892.69027777778</v>
          </cell>
        </row>
        <row r="6735">
          <cell r="B6735" t="str">
            <v>776445-00E/005956</v>
          </cell>
          <cell r="C6735" t="str">
            <v>776445-00E</v>
          </cell>
          <cell r="D6735" t="str">
            <v>OK</v>
          </cell>
          <cell r="E6735">
            <v>43893.030555555553</v>
          </cell>
        </row>
        <row r="6736">
          <cell r="B6736" t="str">
            <v>776445-00E/005955</v>
          </cell>
          <cell r="C6736" t="str">
            <v>776445-00E</v>
          </cell>
          <cell r="D6736" t="str">
            <v>OK</v>
          </cell>
          <cell r="E6736">
            <v>43892.97152777778</v>
          </cell>
        </row>
        <row r="6737">
          <cell r="B6737" t="str">
            <v>776445-00E/005947</v>
          </cell>
          <cell r="C6737" t="str">
            <v>776445-00E</v>
          </cell>
          <cell r="D6737" t="str">
            <v>OK</v>
          </cell>
          <cell r="E6737">
            <v>43892.434027777781</v>
          </cell>
        </row>
        <row r="6738">
          <cell r="B6738" t="str">
            <v>776445-00E/005951</v>
          </cell>
          <cell r="C6738" t="str">
            <v>776445-00E</v>
          </cell>
          <cell r="D6738" t="str">
            <v>OK</v>
          </cell>
          <cell r="E6738">
            <v>43892.743055555555</v>
          </cell>
        </row>
        <row r="6739">
          <cell r="B6739" t="str">
            <v>776445-00E/005945</v>
          </cell>
          <cell r="C6739" t="str">
            <v>776445-00E</v>
          </cell>
          <cell r="D6739" t="str">
            <v>OK</v>
          </cell>
          <cell r="E6739">
            <v>43892.731944444444</v>
          </cell>
        </row>
        <row r="6740">
          <cell r="B6740" t="str">
            <v>776445-00E/005945</v>
          </cell>
          <cell r="C6740" t="str">
            <v>776445-00E</v>
          </cell>
          <cell r="D6740" t="str">
            <v>OK</v>
          </cell>
          <cell r="E6740">
            <v>43892.731944444444</v>
          </cell>
        </row>
        <row r="6741">
          <cell r="B6741" t="str">
            <v>776445-00E/005952</v>
          </cell>
          <cell r="C6741" t="str">
            <v>776445-00E</v>
          </cell>
          <cell r="D6741" t="str">
            <v>OK</v>
          </cell>
          <cell r="E6741">
            <v>43892.799305555556</v>
          </cell>
        </row>
        <row r="6742">
          <cell r="B6742" t="str">
            <v>776445-00E/005957</v>
          </cell>
          <cell r="C6742" t="str">
            <v>776445-00E</v>
          </cell>
          <cell r="D6742" t="str">
            <v>OK</v>
          </cell>
          <cell r="E6742">
            <v>43893.135416666664</v>
          </cell>
        </row>
        <row r="6743">
          <cell r="B6743" t="str">
            <v>776445-00E/005961</v>
          </cell>
          <cell r="C6743" t="str">
            <v>776445-00E</v>
          </cell>
          <cell r="D6743" t="str">
            <v>OK</v>
          </cell>
          <cell r="E6743">
            <v>43893.438194444447</v>
          </cell>
        </row>
        <row r="6744">
          <cell r="B6744" t="str">
            <v>776445-00E/005961</v>
          </cell>
          <cell r="C6744" t="str">
            <v>776445-00E</v>
          </cell>
          <cell r="D6744" t="str">
            <v>OK</v>
          </cell>
          <cell r="E6744">
            <v>43893.438194444447</v>
          </cell>
        </row>
        <row r="6745">
          <cell r="B6745" t="str">
            <v>776445-00E/005961</v>
          </cell>
          <cell r="C6745" t="str">
            <v>776445-00E</v>
          </cell>
          <cell r="D6745" t="str">
            <v>OK</v>
          </cell>
          <cell r="E6745">
            <v>43893.438194444447</v>
          </cell>
        </row>
        <row r="6746">
          <cell r="B6746" t="str">
            <v>776445-00E/005961</v>
          </cell>
          <cell r="C6746" t="str">
            <v>776445-00E</v>
          </cell>
          <cell r="D6746" t="str">
            <v>OK</v>
          </cell>
          <cell r="E6746">
            <v>43893.438194444447</v>
          </cell>
        </row>
        <row r="6747">
          <cell r="B6747" t="str">
            <v>776445-00E/005961</v>
          </cell>
          <cell r="C6747" t="str">
            <v>776445-00E</v>
          </cell>
          <cell r="D6747" t="str">
            <v>OK</v>
          </cell>
          <cell r="E6747">
            <v>43893.438194444447</v>
          </cell>
        </row>
        <row r="6748">
          <cell r="B6748" t="str">
            <v>776445-00E/005961</v>
          </cell>
          <cell r="C6748" t="str">
            <v>776445-00E</v>
          </cell>
          <cell r="D6748" t="str">
            <v>OK</v>
          </cell>
          <cell r="E6748">
            <v>43893.438194444447</v>
          </cell>
        </row>
        <row r="6749">
          <cell r="B6749" t="str">
            <v>776445-00E/005961</v>
          </cell>
          <cell r="C6749" t="str">
            <v>776445-00E</v>
          </cell>
          <cell r="D6749" t="str">
            <v>OK</v>
          </cell>
          <cell r="E6749">
            <v>43893.438194444447</v>
          </cell>
        </row>
        <row r="6750">
          <cell r="B6750" t="str">
            <v>776445-00E/005962</v>
          </cell>
          <cell r="C6750" t="str">
            <v>776445-00E</v>
          </cell>
          <cell r="D6750" t="str">
            <v>OK</v>
          </cell>
          <cell r="E6750">
            <v>43893.502083333333</v>
          </cell>
        </row>
        <row r="6751">
          <cell r="B6751" t="str">
            <v>776445-00E/005944</v>
          </cell>
          <cell r="C6751" t="str">
            <v>776445-00E</v>
          </cell>
          <cell r="D6751" t="str">
            <v>OK</v>
          </cell>
          <cell r="E6751">
            <v>43892.634722222225</v>
          </cell>
        </row>
        <row r="6752">
          <cell r="B6752" t="str">
            <v>776445-00E/005944</v>
          </cell>
          <cell r="C6752" t="str">
            <v>776445-00E</v>
          </cell>
          <cell r="D6752" t="str">
            <v>OK</v>
          </cell>
          <cell r="E6752">
            <v>43892.634722222225</v>
          </cell>
        </row>
        <row r="6753">
          <cell r="B6753" t="str">
            <v>776445-00E/005944</v>
          </cell>
          <cell r="C6753" t="str">
            <v>776445-00E</v>
          </cell>
          <cell r="D6753" t="str">
            <v>OK</v>
          </cell>
          <cell r="E6753">
            <v>43892.634722222225</v>
          </cell>
        </row>
        <row r="6754">
          <cell r="B6754" t="str">
            <v>776445-00E/005944</v>
          </cell>
          <cell r="C6754" t="str">
            <v>776445-00E</v>
          </cell>
          <cell r="D6754" t="str">
            <v>OK</v>
          </cell>
          <cell r="E6754">
            <v>43892.634722222225</v>
          </cell>
        </row>
        <row r="6755">
          <cell r="B6755" t="str">
            <v>776445-00E/005944</v>
          </cell>
          <cell r="C6755" t="str">
            <v>776445-00E</v>
          </cell>
          <cell r="D6755" t="str">
            <v>OK</v>
          </cell>
          <cell r="E6755">
            <v>43892.634722222225</v>
          </cell>
        </row>
        <row r="6756">
          <cell r="B6756" t="str">
            <v>776445-00E/005944</v>
          </cell>
          <cell r="C6756" t="str">
            <v>776445-00E</v>
          </cell>
          <cell r="D6756" t="str">
            <v>OK</v>
          </cell>
          <cell r="E6756">
            <v>43892.634722222225</v>
          </cell>
        </row>
        <row r="6757">
          <cell r="B6757" t="str">
            <v>776445-00E/005944</v>
          </cell>
          <cell r="C6757" t="str">
            <v>776445-00E</v>
          </cell>
          <cell r="D6757" t="str">
            <v>OK</v>
          </cell>
          <cell r="E6757">
            <v>43892.634722222225</v>
          </cell>
        </row>
        <row r="6758">
          <cell r="B6758" t="str">
            <v>776445-00E/005944</v>
          </cell>
          <cell r="C6758" t="str">
            <v>776445-00E</v>
          </cell>
          <cell r="D6758" t="str">
            <v>OK</v>
          </cell>
          <cell r="E6758">
            <v>43892.634722222225</v>
          </cell>
        </row>
        <row r="6759">
          <cell r="B6759" t="str">
            <v>776445-00E/005944</v>
          </cell>
          <cell r="C6759" t="str">
            <v>776445-00E</v>
          </cell>
          <cell r="D6759" t="str">
            <v>OK</v>
          </cell>
          <cell r="E6759">
            <v>43892.634722222225</v>
          </cell>
        </row>
        <row r="6760">
          <cell r="B6760" t="str">
            <v>776445-00E/005944</v>
          </cell>
          <cell r="C6760" t="str">
            <v>776445-00E</v>
          </cell>
          <cell r="D6760" t="str">
            <v>OK</v>
          </cell>
          <cell r="E6760">
            <v>43892.634722222225</v>
          </cell>
        </row>
        <row r="6761">
          <cell r="B6761" t="str">
            <v>776445-00E/005944</v>
          </cell>
          <cell r="C6761" t="str">
            <v>776445-00E</v>
          </cell>
          <cell r="D6761" t="str">
            <v>OK</v>
          </cell>
          <cell r="E6761">
            <v>43892.634722222225</v>
          </cell>
        </row>
        <row r="6762">
          <cell r="B6762" t="str">
            <v>776445-00E/005944</v>
          </cell>
          <cell r="C6762" t="str">
            <v>776445-00E</v>
          </cell>
          <cell r="D6762" t="str">
            <v>OK</v>
          </cell>
          <cell r="E6762">
            <v>43892.634722222225</v>
          </cell>
        </row>
        <row r="6763">
          <cell r="B6763" t="str">
            <v>776445-00E/005953</v>
          </cell>
          <cell r="C6763" t="str">
            <v>776445-00E</v>
          </cell>
          <cell r="D6763" t="str">
            <v>OK</v>
          </cell>
          <cell r="E6763">
            <v>43893.380555555559</v>
          </cell>
        </row>
        <row r="6764">
          <cell r="B6764" t="str">
            <v>776445-00E/005967</v>
          </cell>
          <cell r="C6764" t="str">
            <v>776445-00E</v>
          </cell>
          <cell r="D6764" t="str">
            <v>OK</v>
          </cell>
          <cell r="E6764">
            <v>43893.738888888889</v>
          </cell>
        </row>
        <row r="6765">
          <cell r="B6765" t="str">
            <v>776445-00E/005967</v>
          </cell>
          <cell r="C6765" t="str">
            <v>776445-00E</v>
          </cell>
          <cell r="D6765" t="str">
            <v>OK</v>
          </cell>
          <cell r="E6765">
            <v>43893.738888888889</v>
          </cell>
        </row>
        <row r="6766">
          <cell r="B6766" t="str">
            <v>776445-00E/005966</v>
          </cell>
          <cell r="C6766" t="str">
            <v>776445-00E</v>
          </cell>
          <cell r="D6766" t="str">
            <v>OK</v>
          </cell>
          <cell r="E6766">
            <v>43893.695138888892</v>
          </cell>
        </row>
        <row r="6767">
          <cell r="B6767" t="str">
            <v>776445-00E/005946</v>
          </cell>
          <cell r="C6767" t="str">
            <v>776445-00E</v>
          </cell>
          <cell r="D6767" t="str">
            <v>OK</v>
          </cell>
          <cell r="E6767">
            <v>43892.387499999997</v>
          </cell>
        </row>
        <row r="6768">
          <cell r="B6768" t="str">
            <v>776445-00E/005954</v>
          </cell>
          <cell r="C6768" t="str">
            <v>776445-00E</v>
          </cell>
          <cell r="D6768" t="str">
            <v>OK</v>
          </cell>
          <cell r="E6768">
            <v>43893.366666666669</v>
          </cell>
        </row>
        <row r="6769">
          <cell r="B6769" t="str">
            <v>776445-00E/005927</v>
          </cell>
          <cell r="C6769" t="str">
            <v>776445-00E</v>
          </cell>
          <cell r="D6769" t="str">
            <v>OK</v>
          </cell>
          <cell r="E6769">
            <v>43889.752083333333</v>
          </cell>
        </row>
        <row r="6770">
          <cell r="B6770" t="str">
            <v>776445-00E/005965</v>
          </cell>
          <cell r="C6770" t="str">
            <v>776445-00E</v>
          </cell>
          <cell r="D6770" t="str">
            <v>OK</v>
          </cell>
          <cell r="E6770">
            <v>43893.643055555556</v>
          </cell>
        </row>
        <row r="6771">
          <cell r="B6771" t="str">
            <v>776445-00E/005958</v>
          </cell>
          <cell r="C6771" t="str">
            <v>776445-00E</v>
          </cell>
          <cell r="D6771" t="str">
            <v>OK</v>
          </cell>
          <cell r="E6771">
            <v>43893.29583333333</v>
          </cell>
        </row>
        <row r="6772">
          <cell r="B6772" t="str">
            <v>776445-00E/005958</v>
          </cell>
          <cell r="C6772" t="str">
            <v>776445-00E</v>
          </cell>
          <cell r="D6772" t="str">
            <v>OK</v>
          </cell>
          <cell r="E6772">
            <v>43893.29583333333</v>
          </cell>
        </row>
        <row r="6773">
          <cell r="B6773" t="str">
            <v>776445-00E/005958</v>
          </cell>
          <cell r="C6773" t="str">
            <v>776445-00E</v>
          </cell>
          <cell r="D6773" t="str">
            <v>OK</v>
          </cell>
          <cell r="E6773">
            <v>43893.29583333333</v>
          </cell>
        </row>
        <row r="6774">
          <cell r="B6774" t="str">
            <v>776445-00E/005959</v>
          </cell>
          <cell r="C6774" t="str">
            <v>776445-00E</v>
          </cell>
          <cell r="D6774" t="str">
            <v>OK</v>
          </cell>
          <cell r="E6774">
            <v>43893.186805555553</v>
          </cell>
        </row>
        <row r="6775">
          <cell r="B6775" t="str">
            <v>776445-00E/005960</v>
          </cell>
          <cell r="C6775" t="str">
            <v>776445-00E</v>
          </cell>
          <cell r="D6775" t="str">
            <v>OK</v>
          </cell>
          <cell r="E6775">
            <v>43893.334722222222</v>
          </cell>
        </row>
        <row r="6776">
          <cell r="B6776" t="str">
            <v>776445-00E/005971</v>
          </cell>
          <cell r="C6776" t="str">
            <v>776445-00E</v>
          </cell>
          <cell r="D6776" t="str">
            <v>OK</v>
          </cell>
          <cell r="E6776">
            <v>43893.973611111112</v>
          </cell>
        </row>
        <row r="6777">
          <cell r="B6777" t="str">
            <v>776445-00E/005968</v>
          </cell>
          <cell r="C6777" t="str">
            <v>776445-00E</v>
          </cell>
          <cell r="D6777" t="str">
            <v>OK</v>
          </cell>
          <cell r="E6777">
            <v>43893.967361111114</v>
          </cell>
        </row>
        <row r="6778">
          <cell r="B6778" t="str">
            <v>776445-00E/005972</v>
          </cell>
          <cell r="C6778" t="str">
            <v>776445-00E</v>
          </cell>
          <cell r="D6778" t="str">
            <v>OK</v>
          </cell>
          <cell r="E6778">
            <v>43894.319444444445</v>
          </cell>
        </row>
        <row r="6779">
          <cell r="B6779" t="str">
            <v>776445-00E/005969</v>
          </cell>
          <cell r="C6779" t="str">
            <v>776445-00E</v>
          </cell>
          <cell r="D6779" t="str">
            <v>OK</v>
          </cell>
          <cell r="E6779">
            <v>43893.808333333334</v>
          </cell>
        </row>
        <row r="6780">
          <cell r="B6780" t="str">
            <v>776445-00E/005970</v>
          </cell>
          <cell r="C6780" t="str">
            <v>776445-00E</v>
          </cell>
          <cell r="D6780" t="str">
            <v>OK</v>
          </cell>
          <cell r="E6780">
            <v>43894.148611111108</v>
          </cell>
        </row>
        <row r="6781">
          <cell r="B6781" t="str">
            <v>776445-00E/005963</v>
          </cell>
          <cell r="C6781" t="str">
            <v>776445-00E</v>
          </cell>
          <cell r="D6781" t="str">
            <v>OK</v>
          </cell>
          <cell r="E6781">
            <v>43894.038194444445</v>
          </cell>
        </row>
        <row r="6782">
          <cell r="B6782" t="str">
            <v>776445-00E/005964</v>
          </cell>
          <cell r="C6782" t="str">
            <v>776445-00E</v>
          </cell>
          <cell r="D6782" t="str">
            <v>OK</v>
          </cell>
          <cell r="E6782">
            <v>43894.040277777778</v>
          </cell>
        </row>
        <row r="6783">
          <cell r="B6783" t="str">
            <v>776445-00E/005977</v>
          </cell>
          <cell r="C6783" t="str">
            <v>776445-00E</v>
          </cell>
          <cell r="D6783" t="str">
            <v>OK</v>
          </cell>
          <cell r="E6783">
            <v>43894.446527777778</v>
          </cell>
        </row>
        <row r="6784">
          <cell r="B6784" t="str">
            <v>776445-00E/005975</v>
          </cell>
          <cell r="C6784" t="str">
            <v>776445-00E</v>
          </cell>
          <cell r="D6784" t="str">
            <v>OK</v>
          </cell>
          <cell r="E6784">
            <v>43894.340277777781</v>
          </cell>
        </row>
        <row r="6785">
          <cell r="B6785" t="str">
            <v>776445-00E/005974</v>
          </cell>
          <cell r="C6785" t="str">
            <v>776445-00E</v>
          </cell>
          <cell r="D6785" t="str">
            <v>OK</v>
          </cell>
          <cell r="E6785">
            <v>43894.400000000001</v>
          </cell>
        </row>
        <row r="6786">
          <cell r="B6786" t="str">
            <v>774100-00G/005976</v>
          </cell>
          <cell r="C6786" t="str">
            <v>774100-00G</v>
          </cell>
          <cell r="D6786" t="str">
            <v>OK</v>
          </cell>
          <cell r="E6786">
            <v>43894.404166666667</v>
          </cell>
        </row>
        <row r="6787">
          <cell r="B6787" t="str">
            <v>776445-00E/005895</v>
          </cell>
          <cell r="C6787" t="str">
            <v>776445-00E</v>
          </cell>
          <cell r="D6787" t="str">
            <v>OK</v>
          </cell>
          <cell r="E6787">
            <v>43894.708333333336</v>
          </cell>
        </row>
        <row r="6788">
          <cell r="B6788" t="str">
            <v>776445-00E/005978</v>
          </cell>
          <cell r="C6788" t="str">
            <v>776445-00E</v>
          </cell>
          <cell r="D6788" t="str">
            <v>OK</v>
          </cell>
          <cell r="E6788">
            <v>43894.447222222225</v>
          </cell>
        </row>
        <row r="6789">
          <cell r="B6789" t="str">
            <v>776445-00E/005979</v>
          </cell>
          <cell r="C6789" t="str">
            <v>776445-00E</v>
          </cell>
          <cell r="D6789" t="str">
            <v>OK</v>
          </cell>
          <cell r="E6789">
            <v>43894.768055555556</v>
          </cell>
        </row>
        <row r="6790">
          <cell r="B6790" t="str">
            <v>776445-00E/005984</v>
          </cell>
          <cell r="C6790" t="str">
            <v>776445-00E</v>
          </cell>
          <cell r="D6790" t="str">
            <v>OK</v>
          </cell>
          <cell r="E6790">
            <v>43895.040277777778</v>
          </cell>
        </row>
        <row r="6791">
          <cell r="B6791" t="str">
            <v>776445-00E/005903</v>
          </cell>
          <cell r="C6791" t="str">
            <v>776445-00E</v>
          </cell>
          <cell r="D6791" t="str">
            <v>OK</v>
          </cell>
          <cell r="E6791">
            <v>43894.709722222222</v>
          </cell>
        </row>
        <row r="6792">
          <cell r="B6792" t="str">
            <v>776445-00E/005980</v>
          </cell>
          <cell r="C6792" t="str">
            <v>776445-00E</v>
          </cell>
          <cell r="D6792" t="str">
            <v>OK</v>
          </cell>
          <cell r="E6792">
            <v>43894.786111111112</v>
          </cell>
        </row>
        <row r="6793">
          <cell r="B6793" t="str">
            <v>776445-00E/005973</v>
          </cell>
          <cell r="C6793" t="str">
            <v>776445-00E</v>
          </cell>
          <cell r="D6793" t="str">
            <v>OK</v>
          </cell>
          <cell r="E6793">
            <v>43894.522222222222</v>
          </cell>
        </row>
        <row r="6794">
          <cell r="B6794" t="str">
            <v>776445-00E/005980</v>
          </cell>
          <cell r="C6794" t="str">
            <v>776445-00E</v>
          </cell>
          <cell r="D6794" t="str">
            <v>OK</v>
          </cell>
          <cell r="E6794">
            <v>43894.786111111112</v>
          </cell>
        </row>
        <row r="6795">
          <cell r="B6795" t="str">
            <v>776445-00E/005903</v>
          </cell>
          <cell r="C6795" t="str">
            <v>776445-00E</v>
          </cell>
          <cell r="D6795" t="str">
            <v>OK</v>
          </cell>
          <cell r="E6795">
            <v>43894.709722222222</v>
          </cell>
        </row>
        <row r="6796">
          <cell r="B6796" t="str">
            <v>776445-00E/005984</v>
          </cell>
          <cell r="C6796" t="str">
            <v>776445-00E</v>
          </cell>
          <cell r="D6796" t="str">
            <v>OK</v>
          </cell>
          <cell r="E6796">
            <v>43895.040277777778</v>
          </cell>
        </row>
        <row r="6797">
          <cell r="B6797" t="str">
            <v>776445-00E/005973</v>
          </cell>
          <cell r="C6797" t="str">
            <v>776445-00E</v>
          </cell>
          <cell r="D6797" t="str">
            <v>OK</v>
          </cell>
          <cell r="E6797">
            <v>43894.522222222222</v>
          </cell>
        </row>
        <row r="6798">
          <cell r="B6798" t="str">
            <v>776445-00E/005981</v>
          </cell>
          <cell r="C6798" t="str">
            <v>776445-00E</v>
          </cell>
          <cell r="D6798" t="str">
            <v>OK</v>
          </cell>
          <cell r="E6798">
            <v>43894.844444444447</v>
          </cell>
        </row>
        <row r="6799">
          <cell r="B6799" t="str">
            <v>776445-00E/005985</v>
          </cell>
          <cell r="C6799" t="str">
            <v>776445-00E</v>
          </cell>
          <cell r="D6799" t="str">
            <v>OK</v>
          </cell>
          <cell r="E6799">
            <v>43894.967361111114</v>
          </cell>
        </row>
        <row r="6800">
          <cell r="B6800" t="str">
            <v>774100-00G/005982</v>
          </cell>
          <cell r="C6800" t="str">
            <v>774100-00G</v>
          </cell>
          <cell r="D6800" t="str">
            <v>OK</v>
          </cell>
          <cell r="E6800">
            <v>43894.84652777778</v>
          </cell>
        </row>
        <row r="6801">
          <cell r="B6801" t="str">
            <v>774100-00G/005919</v>
          </cell>
          <cell r="C6801" t="str">
            <v>774100-00G</v>
          </cell>
          <cell r="D6801" t="str">
            <v>OK</v>
          </cell>
          <cell r="E6801">
            <v>43889.143750000003</v>
          </cell>
        </row>
        <row r="6802">
          <cell r="B6802" t="str">
            <v>774100-00G/005987</v>
          </cell>
          <cell r="C6802" t="str">
            <v>774100-00G</v>
          </cell>
          <cell r="D6802" t="str">
            <v>OK</v>
          </cell>
          <cell r="E6802">
            <v>43895.181250000001</v>
          </cell>
        </row>
        <row r="6803">
          <cell r="B6803" t="str">
            <v>776445-00E/005994</v>
          </cell>
          <cell r="C6803" t="str">
            <v>776445-00E</v>
          </cell>
          <cell r="D6803" t="str">
            <v>OK</v>
          </cell>
          <cell r="E6803">
            <v>43895.563888888886</v>
          </cell>
        </row>
        <row r="6804">
          <cell r="B6804" t="str">
            <v>776445-00E/005988</v>
          </cell>
          <cell r="C6804" t="str">
            <v>776445-00E</v>
          </cell>
          <cell r="D6804" t="str">
            <v>OK</v>
          </cell>
          <cell r="E6804">
            <v>43895.322916666664</v>
          </cell>
        </row>
        <row r="6805">
          <cell r="B6805" t="str">
            <v>776445-00E/005989</v>
          </cell>
          <cell r="C6805" t="str">
            <v>776445-00E</v>
          </cell>
          <cell r="D6805" t="str">
            <v>OK</v>
          </cell>
          <cell r="E6805">
            <v>43895.372916666667</v>
          </cell>
        </row>
        <row r="6806">
          <cell r="B6806" t="str">
            <v>776445-00E/005989</v>
          </cell>
          <cell r="C6806" t="str">
            <v>776445-00E</v>
          </cell>
          <cell r="D6806" t="str">
            <v>OK</v>
          </cell>
          <cell r="E6806">
            <v>43895.372916666667</v>
          </cell>
        </row>
        <row r="6807">
          <cell r="B6807" t="str">
            <v>776445-00E/005989</v>
          </cell>
          <cell r="C6807" t="str">
            <v>776445-00E</v>
          </cell>
          <cell r="D6807" t="str">
            <v>OK</v>
          </cell>
          <cell r="E6807">
            <v>43895.372916666667</v>
          </cell>
        </row>
        <row r="6808">
          <cell r="B6808" t="str">
            <v>776445-00E/005989</v>
          </cell>
          <cell r="C6808" t="str">
            <v>776445-00E</v>
          </cell>
          <cell r="D6808" t="str">
            <v>OK</v>
          </cell>
          <cell r="E6808">
            <v>43895.372916666667</v>
          </cell>
        </row>
        <row r="6809">
          <cell r="B6809" t="str">
            <v>776445-00E/005990</v>
          </cell>
          <cell r="C6809" t="str">
            <v>776445-00E</v>
          </cell>
          <cell r="D6809" t="str">
            <v>OK</v>
          </cell>
          <cell r="E6809">
            <v>43895.319444444445</v>
          </cell>
        </row>
        <row r="6810">
          <cell r="B6810" t="str">
            <v>776445-00E/005998</v>
          </cell>
          <cell r="C6810" t="str">
            <v>776445-00E</v>
          </cell>
          <cell r="D6810" t="str">
            <v>OK</v>
          </cell>
          <cell r="E6810">
            <v>43895.805555555555</v>
          </cell>
        </row>
        <row r="6811">
          <cell r="B6811" t="str">
            <v>776445-00E/005986</v>
          </cell>
          <cell r="C6811" t="str">
            <v>776445-00E</v>
          </cell>
          <cell r="D6811" t="str">
            <v>OK</v>
          </cell>
          <cell r="E6811">
            <v>43895.125694444447</v>
          </cell>
        </row>
        <row r="6812">
          <cell r="B6812" t="str">
            <v>776445-00E/005997</v>
          </cell>
          <cell r="C6812" t="str">
            <v>776445-00E</v>
          </cell>
          <cell r="D6812" t="str">
            <v>OK</v>
          </cell>
          <cell r="E6812">
            <v>43895.851388888892</v>
          </cell>
        </row>
        <row r="6813">
          <cell r="B6813" t="str">
            <v>776445-00E/006002</v>
          </cell>
          <cell r="C6813" t="str">
            <v>776445-00E</v>
          </cell>
          <cell r="D6813" t="str">
            <v>OK</v>
          </cell>
          <cell r="E6813">
            <v>43895.963194444441</v>
          </cell>
        </row>
        <row r="6814">
          <cell r="B6814" t="str">
            <v>774100-00G/005991</v>
          </cell>
          <cell r="C6814" t="str">
            <v>774100-00G</v>
          </cell>
          <cell r="D6814" t="str">
            <v>OK</v>
          </cell>
          <cell r="E6814">
            <v>43895.376388888886</v>
          </cell>
        </row>
        <row r="6815">
          <cell r="B6815" t="str">
            <v>774100-00G/005999</v>
          </cell>
          <cell r="C6815" t="str">
            <v>774100-00G</v>
          </cell>
          <cell r="D6815" t="str">
            <v>OK</v>
          </cell>
          <cell r="E6815">
            <v>43895.782638888886</v>
          </cell>
        </row>
        <row r="6816">
          <cell r="B6816" t="str">
            <v>774100-00G/006004</v>
          </cell>
          <cell r="C6816" t="str">
            <v>774100-00G</v>
          </cell>
          <cell r="D6816" t="str">
            <v>OK</v>
          </cell>
          <cell r="E6816">
            <v>43896.044444444444</v>
          </cell>
        </row>
        <row r="6817">
          <cell r="B6817" t="str">
            <v>774100-00G/006000</v>
          </cell>
          <cell r="C6817" t="str">
            <v>774100-00G</v>
          </cell>
          <cell r="D6817" t="str">
            <v>OK</v>
          </cell>
          <cell r="E6817">
            <v>43895.842361111114</v>
          </cell>
        </row>
        <row r="6818">
          <cell r="B6818" t="str">
            <v>774100-00G/005993</v>
          </cell>
          <cell r="C6818" t="str">
            <v>774100-00G</v>
          </cell>
          <cell r="D6818" t="str">
            <v>OK</v>
          </cell>
          <cell r="E6818">
            <v>43895.649305555555</v>
          </cell>
        </row>
        <row r="6819">
          <cell r="B6819" t="str">
            <v>774100-00G/005992</v>
          </cell>
          <cell r="C6819" t="str">
            <v>774100-00G</v>
          </cell>
          <cell r="D6819" t="str">
            <v>OK</v>
          </cell>
          <cell r="E6819">
            <v>43895.557638888888</v>
          </cell>
        </row>
        <row r="6820">
          <cell r="B6820" t="str">
            <v>776445-00E/005995</v>
          </cell>
          <cell r="C6820" t="str">
            <v>776445-00E</v>
          </cell>
          <cell r="D6820" t="str">
            <v>OK</v>
          </cell>
          <cell r="E6820">
            <v>43895.647222222222</v>
          </cell>
        </row>
        <row r="6821">
          <cell r="B6821" t="str">
            <v>776445-00E/005996</v>
          </cell>
          <cell r="C6821" t="str">
            <v>776445-00E</v>
          </cell>
          <cell r="D6821" t="str">
            <v>OK</v>
          </cell>
          <cell r="E6821">
            <v>43895.729166666664</v>
          </cell>
        </row>
        <row r="6822">
          <cell r="B6822" t="str">
            <v>776445-00E/005996</v>
          </cell>
          <cell r="C6822" t="str">
            <v>776445-00E</v>
          </cell>
          <cell r="D6822" t="str">
            <v>OK</v>
          </cell>
          <cell r="E6822">
            <v>43895.729166666664</v>
          </cell>
        </row>
        <row r="6823">
          <cell r="B6823" t="str">
            <v>774100-00G/006005</v>
          </cell>
          <cell r="C6823" t="str">
            <v>774100-00G</v>
          </cell>
          <cell r="D6823" t="str">
            <v>OK</v>
          </cell>
          <cell r="E6823">
            <v>43896.092361111114</v>
          </cell>
        </row>
        <row r="6824">
          <cell r="B6824" t="str">
            <v>774100-00G/006008</v>
          </cell>
          <cell r="C6824" t="str">
            <v>774100-00G</v>
          </cell>
          <cell r="D6824" t="str">
            <v>OK</v>
          </cell>
          <cell r="E6824">
            <v>43896.542361111111</v>
          </cell>
        </row>
        <row r="6825">
          <cell r="B6825" t="str">
            <v>776445-00E/005912</v>
          </cell>
          <cell r="C6825" t="str">
            <v>776445-00E</v>
          </cell>
          <cell r="D6825" t="str">
            <v>OK</v>
          </cell>
          <cell r="E6825">
            <v>43888.62777777778</v>
          </cell>
        </row>
        <row r="6826">
          <cell r="B6826" t="str">
            <v>776445-00E/005912</v>
          </cell>
          <cell r="C6826" t="str">
            <v>776445-00E</v>
          </cell>
          <cell r="D6826" t="str">
            <v>OK</v>
          </cell>
          <cell r="E6826">
            <v>43888.62777777778</v>
          </cell>
        </row>
        <row r="6827">
          <cell r="B6827" t="str">
            <v>776445-00E/005912</v>
          </cell>
          <cell r="C6827" t="str">
            <v>776445-00E</v>
          </cell>
          <cell r="D6827" t="str">
            <v>OK</v>
          </cell>
          <cell r="E6827">
            <v>43888.62777777778</v>
          </cell>
        </row>
        <row r="6828">
          <cell r="B6828" t="str">
            <v>776445-00E/005912</v>
          </cell>
          <cell r="C6828" t="str">
            <v>776445-00E</v>
          </cell>
          <cell r="D6828" t="str">
            <v>OK</v>
          </cell>
          <cell r="E6828">
            <v>43888.62777777778</v>
          </cell>
        </row>
        <row r="6829">
          <cell r="B6829" t="str">
            <v>776445-00E/005912</v>
          </cell>
          <cell r="C6829" t="str">
            <v>776445-00E</v>
          </cell>
          <cell r="D6829" t="str">
            <v>OK</v>
          </cell>
          <cell r="E6829">
            <v>43888.62777777778</v>
          </cell>
        </row>
        <row r="6830">
          <cell r="B6830" t="str">
            <v>776445-00E/006007</v>
          </cell>
          <cell r="C6830" t="str">
            <v>776445-00E</v>
          </cell>
          <cell r="D6830" t="str">
            <v>OK</v>
          </cell>
          <cell r="E6830">
            <v>43896.404861111114</v>
          </cell>
        </row>
        <row r="6831">
          <cell r="B6831" t="str">
            <v>776445-00E/006007</v>
          </cell>
          <cell r="C6831" t="str">
            <v>776445-00E</v>
          </cell>
          <cell r="D6831" t="str">
            <v>OK</v>
          </cell>
          <cell r="E6831">
            <v>43896.404861111114</v>
          </cell>
        </row>
        <row r="6832">
          <cell r="B6832" t="str">
            <v>774100-00G/006008</v>
          </cell>
          <cell r="C6832" t="str">
            <v>774100-00G</v>
          </cell>
          <cell r="D6832" t="str">
            <v>OK</v>
          </cell>
          <cell r="E6832">
            <v>43896.542361111111</v>
          </cell>
        </row>
        <row r="6833">
          <cell r="B6833" t="str">
            <v>776445-00E/005912</v>
          </cell>
          <cell r="C6833" t="str">
            <v>776445-00E</v>
          </cell>
          <cell r="D6833" t="str">
            <v>OK</v>
          </cell>
          <cell r="E6833">
            <v>43888.62777777778</v>
          </cell>
        </row>
        <row r="6834">
          <cell r="B6834" t="str">
            <v>776445-00E/005912</v>
          </cell>
          <cell r="C6834" t="str">
            <v>776445-00E</v>
          </cell>
          <cell r="D6834" t="str">
            <v>OK</v>
          </cell>
          <cell r="E6834">
            <v>43888.62777777778</v>
          </cell>
        </row>
        <row r="6835">
          <cell r="B6835" t="str">
            <v>774100-00G/006001</v>
          </cell>
          <cell r="C6835" t="str">
            <v>774100-00G</v>
          </cell>
          <cell r="D6835" t="str">
            <v>OK</v>
          </cell>
          <cell r="E6835">
            <v>43895.998611111114</v>
          </cell>
        </row>
        <row r="6836">
          <cell r="B6836" t="str">
            <v>776445-00E/006003</v>
          </cell>
          <cell r="C6836" t="str">
            <v>776445-00E</v>
          </cell>
          <cell r="D6836" t="str">
            <v>OK</v>
          </cell>
          <cell r="E6836">
            <v>43896.368055555555</v>
          </cell>
        </row>
        <row r="6837">
          <cell r="B6837" t="str">
            <v>776445-00E/006003</v>
          </cell>
          <cell r="C6837" t="str">
            <v>776445-00E</v>
          </cell>
          <cell r="D6837" t="str">
            <v>OK</v>
          </cell>
          <cell r="E6837">
            <v>43896.368055555555</v>
          </cell>
        </row>
        <row r="6838">
          <cell r="B6838" t="str">
            <v>776445-00E/006003</v>
          </cell>
          <cell r="C6838" t="str">
            <v>776445-00E</v>
          </cell>
          <cell r="D6838" t="str">
            <v>OK</v>
          </cell>
          <cell r="E6838">
            <v>43896.368055555555</v>
          </cell>
        </row>
        <row r="6839">
          <cell r="B6839" t="str">
            <v>776445-00E/006003</v>
          </cell>
          <cell r="C6839" t="str">
            <v>776445-00E</v>
          </cell>
          <cell r="D6839" t="str">
            <v>OK</v>
          </cell>
          <cell r="E6839">
            <v>43896.368055555555</v>
          </cell>
        </row>
        <row r="6840">
          <cell r="B6840" t="str">
            <v>774100-00G/005888</v>
          </cell>
          <cell r="C6840" t="str">
            <v>774100-00G</v>
          </cell>
          <cell r="D6840" t="str">
            <v>OK</v>
          </cell>
          <cell r="E6840">
            <v>43886.729166666664</v>
          </cell>
        </row>
        <row r="6841">
          <cell r="B6841" t="str">
            <v>774100-00G/006009</v>
          </cell>
          <cell r="C6841" t="str">
            <v>774100-00G</v>
          </cell>
          <cell r="D6841" t="str">
            <v>OK</v>
          </cell>
          <cell r="E6841">
            <v>43896.704861111109</v>
          </cell>
        </row>
        <row r="6842">
          <cell r="B6842" t="str">
            <v>774100-00G/006013</v>
          </cell>
          <cell r="C6842" t="str">
            <v>774100-00G</v>
          </cell>
          <cell r="D6842" t="str">
            <v>OK</v>
          </cell>
          <cell r="E6842">
            <v>43896.927083333336</v>
          </cell>
        </row>
        <row r="6843">
          <cell r="B6843" t="str">
            <v>776445-00E/005936</v>
          </cell>
          <cell r="C6843" t="str">
            <v>776445-00E</v>
          </cell>
          <cell r="D6843" t="str">
            <v>OK</v>
          </cell>
          <cell r="E6843">
            <v>43890.101388888892</v>
          </cell>
        </row>
        <row r="6844">
          <cell r="B6844" t="str">
            <v>774100-00G/006006</v>
          </cell>
          <cell r="C6844" t="str">
            <v>774100-00G</v>
          </cell>
          <cell r="D6844" t="str">
            <v>OK</v>
          </cell>
          <cell r="E6844">
            <v>43896.795138888891</v>
          </cell>
        </row>
        <row r="6845">
          <cell r="B6845" t="str">
            <v>774100-00G/006014</v>
          </cell>
          <cell r="C6845" t="str">
            <v>774100-00G</v>
          </cell>
          <cell r="D6845" t="str">
            <v>OK</v>
          </cell>
          <cell r="E6845">
            <v>43897.36041666667</v>
          </cell>
        </row>
        <row r="6846">
          <cell r="B6846" t="str">
            <v>774100-00G/006015</v>
          </cell>
          <cell r="C6846" t="str">
            <v>774100-00G</v>
          </cell>
          <cell r="D6846" t="str">
            <v>OK</v>
          </cell>
          <cell r="E6846">
            <v>43898.268750000003</v>
          </cell>
        </row>
        <row r="6847">
          <cell r="B6847" t="str">
            <v>774100-00G/006015</v>
          </cell>
          <cell r="C6847" t="str">
            <v>774100-00G</v>
          </cell>
          <cell r="D6847" t="str">
            <v>OK</v>
          </cell>
          <cell r="E6847">
            <v>43898.268750000003</v>
          </cell>
        </row>
        <row r="6848">
          <cell r="B6848" t="str">
            <v>776445-00E/006022</v>
          </cell>
          <cell r="C6848" t="str">
            <v>776445-00E</v>
          </cell>
          <cell r="D6848" t="str">
            <v>OK</v>
          </cell>
          <cell r="E6848">
            <v>43898.629861111112</v>
          </cell>
        </row>
        <row r="6849">
          <cell r="B6849" t="str">
            <v>776445-00E/006010</v>
          </cell>
          <cell r="C6849" t="str">
            <v>776445-00E</v>
          </cell>
          <cell r="D6849" t="str">
            <v>OK</v>
          </cell>
          <cell r="E6849">
            <v>43896.898611111108</v>
          </cell>
        </row>
        <row r="6850">
          <cell r="B6850" t="str">
            <v>776445-00E/006012</v>
          </cell>
          <cell r="C6850" t="str">
            <v>776445-00E</v>
          </cell>
          <cell r="D6850" t="str">
            <v>OK</v>
          </cell>
          <cell r="E6850">
            <v>43897.291666666664</v>
          </cell>
        </row>
        <row r="6851">
          <cell r="B6851" t="str">
            <v>776445-00E/006018</v>
          </cell>
          <cell r="C6851" t="str">
            <v>776445-00E</v>
          </cell>
          <cell r="D6851" t="str">
            <v>OK</v>
          </cell>
          <cell r="E6851">
            <v>43898.261805555558</v>
          </cell>
        </row>
        <row r="6852">
          <cell r="B6852" t="str">
            <v>776445-00E/006011</v>
          </cell>
          <cell r="C6852" t="str">
            <v>776445-00E</v>
          </cell>
          <cell r="D6852" t="str">
            <v>OK</v>
          </cell>
          <cell r="E6852">
            <v>43896.895833333336</v>
          </cell>
        </row>
        <row r="6853">
          <cell r="B6853" t="str">
            <v>776445-00E/006011</v>
          </cell>
          <cell r="C6853" t="str">
            <v>776445-00E</v>
          </cell>
          <cell r="D6853" t="str">
            <v>OK</v>
          </cell>
          <cell r="E6853">
            <v>43896.895833333336</v>
          </cell>
        </row>
        <row r="6854">
          <cell r="B6854" t="str">
            <v>776445-00E/006016</v>
          </cell>
          <cell r="C6854" t="str">
            <v>776445-00E</v>
          </cell>
          <cell r="D6854" t="str">
            <v>OK</v>
          </cell>
          <cell r="E6854">
            <v>43897.470833333333</v>
          </cell>
        </row>
        <row r="6855">
          <cell r="B6855" t="str">
            <v>776445-00E/006016</v>
          </cell>
          <cell r="C6855" t="str">
            <v>776445-00E</v>
          </cell>
          <cell r="D6855" t="str">
            <v>OK</v>
          </cell>
          <cell r="E6855">
            <v>43897.470833333333</v>
          </cell>
        </row>
        <row r="6856">
          <cell r="B6856" t="str">
            <v>776445-00E/006016</v>
          </cell>
          <cell r="C6856" t="str">
            <v>776445-00E</v>
          </cell>
          <cell r="D6856" t="str">
            <v>OK</v>
          </cell>
          <cell r="E6856">
            <v>43897.470833333333</v>
          </cell>
        </row>
        <row r="6857">
          <cell r="B6857" t="str">
            <v>776445-00E/006019</v>
          </cell>
          <cell r="C6857" t="str">
            <v>776445-00E</v>
          </cell>
          <cell r="D6857" t="str">
            <v>OK</v>
          </cell>
          <cell r="E6857">
            <v>43899.04583333333</v>
          </cell>
        </row>
        <row r="6858">
          <cell r="B6858" t="str">
            <v>776445-00E/006024</v>
          </cell>
          <cell r="C6858" t="str">
            <v>776445-00E</v>
          </cell>
          <cell r="D6858" t="str">
            <v>OK</v>
          </cell>
          <cell r="E6858">
            <v>43898.752083333333</v>
          </cell>
        </row>
        <row r="6859">
          <cell r="B6859" t="str">
            <v>776445-00E/006021</v>
          </cell>
          <cell r="C6859" t="str">
            <v>776445-00E</v>
          </cell>
          <cell r="D6859" t="str">
            <v>OK</v>
          </cell>
          <cell r="E6859">
            <v>43898.80972222222</v>
          </cell>
        </row>
        <row r="6860">
          <cell r="B6860" t="str">
            <v>776445-00E/006025</v>
          </cell>
          <cell r="C6860" t="str">
            <v>776445-00E</v>
          </cell>
          <cell r="D6860" t="str">
            <v>OK</v>
          </cell>
          <cell r="E6860">
            <v>43898.840277777781</v>
          </cell>
        </row>
        <row r="6861">
          <cell r="B6861" t="str">
            <v>774100-00G/006027</v>
          </cell>
          <cell r="C6861" t="str">
            <v>774100-00G</v>
          </cell>
          <cell r="D6861" t="str">
            <v>OK</v>
          </cell>
          <cell r="E6861">
            <v>43898.911111111112</v>
          </cell>
        </row>
        <row r="6862">
          <cell r="B6862" t="str">
            <v>776445-00E/006023</v>
          </cell>
          <cell r="C6862" t="str">
            <v>776445-00E</v>
          </cell>
          <cell r="D6862" t="str">
            <v>OK</v>
          </cell>
          <cell r="E6862">
            <v>43898.720138888886</v>
          </cell>
        </row>
        <row r="6863">
          <cell r="B6863" t="str">
            <v>776445-00E/006023</v>
          </cell>
          <cell r="C6863" t="str">
            <v>776445-00E</v>
          </cell>
          <cell r="D6863" t="str">
            <v>OK</v>
          </cell>
          <cell r="E6863">
            <v>43898.720138888886</v>
          </cell>
        </row>
        <row r="6864">
          <cell r="B6864" t="str">
            <v>776445-00E/006023</v>
          </cell>
          <cell r="C6864" t="str">
            <v>776445-00E</v>
          </cell>
          <cell r="D6864" t="str">
            <v>OK</v>
          </cell>
          <cell r="E6864">
            <v>43898.720138888886</v>
          </cell>
        </row>
        <row r="6865">
          <cell r="B6865" t="str">
            <v>776445-00E/006029</v>
          </cell>
          <cell r="C6865" t="str">
            <v>776445-00E</v>
          </cell>
          <cell r="D6865" t="str">
            <v>OK</v>
          </cell>
          <cell r="E6865">
            <v>43899.640972222223</v>
          </cell>
        </row>
        <row r="6866">
          <cell r="B6866" t="str">
            <v>776445-00E/006017</v>
          </cell>
          <cell r="C6866" t="str">
            <v>776445-00E</v>
          </cell>
          <cell r="D6866" t="str">
            <v>OK</v>
          </cell>
          <cell r="E6866">
            <v>43897.429166666669</v>
          </cell>
        </row>
        <row r="6867">
          <cell r="B6867" t="str">
            <v>776445-00E/006026</v>
          </cell>
          <cell r="C6867" t="str">
            <v>776445-00E</v>
          </cell>
          <cell r="D6867" t="str">
            <v>OK</v>
          </cell>
          <cell r="E6867">
            <v>43899.393750000003</v>
          </cell>
        </row>
        <row r="6868">
          <cell r="B6868" t="str">
            <v>776445-00E/006020</v>
          </cell>
          <cell r="C6868" t="str">
            <v>776445-00E</v>
          </cell>
          <cell r="D6868" t="str">
            <v>OK</v>
          </cell>
          <cell r="E6868">
            <v>43899.000694444447</v>
          </cell>
        </row>
        <row r="6869">
          <cell r="B6869" t="str">
            <v>776445-00E/006028</v>
          </cell>
          <cell r="C6869" t="str">
            <v>776445-00E</v>
          </cell>
          <cell r="D6869" t="str">
            <v>OK</v>
          </cell>
          <cell r="E6869">
            <v>43899.343055555553</v>
          </cell>
        </row>
        <row r="6870">
          <cell r="B6870" t="str">
            <v>776445-00E/006031</v>
          </cell>
          <cell r="C6870" t="str">
            <v>776445-00E</v>
          </cell>
          <cell r="D6870" t="str">
            <v>OK</v>
          </cell>
          <cell r="E6870">
            <v>43899.7</v>
          </cell>
        </row>
        <row r="6871">
          <cell r="B6871" t="str">
            <v>776445-00E/006020</v>
          </cell>
          <cell r="C6871" t="str">
            <v>776445-00E</v>
          </cell>
          <cell r="D6871" t="str">
            <v>OK</v>
          </cell>
          <cell r="E6871">
            <v>43899.000694444447</v>
          </cell>
        </row>
        <row r="6872">
          <cell r="B6872" t="str">
            <v>776445-00E/006028</v>
          </cell>
          <cell r="C6872" t="str">
            <v>776445-00E</v>
          </cell>
          <cell r="D6872" t="str">
            <v>OK</v>
          </cell>
          <cell r="E6872">
            <v>43899.343055555553</v>
          </cell>
        </row>
        <row r="6873">
          <cell r="B6873" t="str">
            <v>776445-00E/006031</v>
          </cell>
          <cell r="C6873" t="str">
            <v>776445-00E</v>
          </cell>
          <cell r="D6873" t="str">
            <v>OK</v>
          </cell>
          <cell r="E6873">
            <v>43899.7</v>
          </cell>
        </row>
        <row r="6874">
          <cell r="B6874" t="str">
            <v>776445-00E/006033</v>
          </cell>
          <cell r="C6874" t="str">
            <v>776445-00E</v>
          </cell>
          <cell r="D6874" t="str">
            <v>OK</v>
          </cell>
          <cell r="E6874">
            <v>43899.959027777775</v>
          </cell>
        </row>
        <row r="6875">
          <cell r="B6875" t="str">
            <v>776445-00E/006034</v>
          </cell>
          <cell r="C6875" t="str">
            <v>776445-00E</v>
          </cell>
          <cell r="D6875" t="str">
            <v>OK</v>
          </cell>
          <cell r="E6875">
            <v>43900.015277777777</v>
          </cell>
        </row>
        <row r="6876">
          <cell r="B6876" t="str">
            <v>776445-00E/006030</v>
          </cell>
          <cell r="C6876" t="str">
            <v>776445-00E</v>
          </cell>
          <cell r="D6876" t="str">
            <v>OK</v>
          </cell>
          <cell r="E6876">
            <v>43899.96597222222</v>
          </cell>
        </row>
        <row r="6877">
          <cell r="B6877" t="str">
            <v>774100-00G/006036</v>
          </cell>
          <cell r="C6877" t="str">
            <v>774100-00G</v>
          </cell>
          <cell r="D6877" t="str">
            <v>OK</v>
          </cell>
          <cell r="E6877">
            <v>43900.143055555556</v>
          </cell>
        </row>
        <row r="6878">
          <cell r="B6878" t="str">
            <v>774100-00G/006035</v>
          </cell>
          <cell r="C6878" t="str">
            <v>774100-00G</v>
          </cell>
          <cell r="D6878" t="str">
            <v>OK</v>
          </cell>
          <cell r="E6878">
            <v>43900.061805555553</v>
          </cell>
        </row>
        <row r="6879">
          <cell r="B6879" t="str">
            <v>774100-00G/006038</v>
          </cell>
          <cell r="C6879" t="str">
            <v>774100-00G</v>
          </cell>
          <cell r="D6879" t="str">
            <v>OK</v>
          </cell>
          <cell r="E6879">
            <v>43900.390277777777</v>
          </cell>
        </row>
        <row r="6880">
          <cell r="B6880" t="str">
            <v>774100-00G/006032</v>
          </cell>
          <cell r="C6880" t="str">
            <v>774100-00G</v>
          </cell>
          <cell r="D6880" t="str">
            <v>OK</v>
          </cell>
          <cell r="E6880">
            <v>43899.773611111108</v>
          </cell>
        </row>
        <row r="6881">
          <cell r="B6881" t="str">
            <v>776445-00E/006041</v>
          </cell>
          <cell r="C6881" t="str">
            <v>776445-00E</v>
          </cell>
          <cell r="D6881" t="str">
            <v>OK</v>
          </cell>
          <cell r="E6881">
            <v>43900.637499999997</v>
          </cell>
        </row>
        <row r="6882">
          <cell r="B6882" t="str">
            <v>776445-00E/006040</v>
          </cell>
          <cell r="C6882" t="str">
            <v>776445-00E</v>
          </cell>
          <cell r="D6882" t="str">
            <v>OK</v>
          </cell>
          <cell r="E6882">
            <v>43900.529166666667</v>
          </cell>
        </row>
        <row r="6883">
          <cell r="B6883" t="str">
            <v>776445-00E/006039</v>
          </cell>
          <cell r="C6883" t="str">
            <v>776445-00E</v>
          </cell>
          <cell r="D6883" t="str">
            <v>OK</v>
          </cell>
          <cell r="E6883">
            <v>43900.44027777778</v>
          </cell>
        </row>
        <row r="6884">
          <cell r="B6884" t="str">
            <v>776445-00E/006037</v>
          </cell>
          <cell r="C6884" t="str">
            <v>776445-00E</v>
          </cell>
          <cell r="D6884" t="str">
            <v>OK</v>
          </cell>
          <cell r="E6884">
            <v>43900.70416666667</v>
          </cell>
        </row>
        <row r="6885">
          <cell r="B6885" t="str">
            <v>776445-00E/006046</v>
          </cell>
          <cell r="C6885" t="str">
            <v>776445-00E</v>
          </cell>
          <cell r="D6885" t="str">
            <v>OK</v>
          </cell>
          <cell r="E6885">
            <v>43901.070833333331</v>
          </cell>
        </row>
        <row r="6886">
          <cell r="B6886" t="str">
            <v>776445-00E/006047</v>
          </cell>
          <cell r="C6886" t="str">
            <v>776445-00E</v>
          </cell>
          <cell r="D6886" t="str">
            <v>OK</v>
          </cell>
          <cell r="E6886">
            <v>43901.13958333333</v>
          </cell>
        </row>
        <row r="6887">
          <cell r="B6887" t="str">
            <v>776445-00E/006044</v>
          </cell>
          <cell r="C6887" t="str">
            <v>776445-00E</v>
          </cell>
          <cell r="D6887" t="str">
            <v>OK</v>
          </cell>
          <cell r="E6887">
            <v>43900.964583333334</v>
          </cell>
        </row>
        <row r="6888">
          <cell r="B6888" t="str">
            <v>776445-00E/006045</v>
          </cell>
          <cell r="C6888" t="str">
            <v>776445-00E</v>
          </cell>
          <cell r="D6888" t="str">
            <v>OK</v>
          </cell>
          <cell r="E6888">
            <v>43901.022222222222</v>
          </cell>
        </row>
        <row r="6889">
          <cell r="B6889" t="str">
            <v>776445-00E/006042</v>
          </cell>
          <cell r="C6889" t="str">
            <v>776445-00E</v>
          </cell>
          <cell r="D6889" t="str">
            <v>OK</v>
          </cell>
          <cell r="E6889">
            <v>43900.794444444444</v>
          </cell>
        </row>
        <row r="6890">
          <cell r="B6890" t="str">
            <v>776445-00E/006049</v>
          </cell>
          <cell r="C6890" t="str">
            <v>776445-00E</v>
          </cell>
          <cell r="D6890" t="str">
            <v>OK</v>
          </cell>
          <cell r="E6890">
            <v>43901.364583333336</v>
          </cell>
        </row>
        <row r="6891">
          <cell r="B6891" t="str">
            <v>776445-00E/006051</v>
          </cell>
          <cell r="C6891" t="str">
            <v>776445-00E</v>
          </cell>
          <cell r="D6891" t="str">
            <v>OK</v>
          </cell>
          <cell r="E6891">
            <v>43901.429861111108</v>
          </cell>
        </row>
        <row r="6892">
          <cell r="B6892" t="str">
            <v>776445-00E/006053</v>
          </cell>
          <cell r="C6892" t="str">
            <v>776445-00E</v>
          </cell>
          <cell r="D6892" t="str">
            <v>OK</v>
          </cell>
          <cell r="E6892">
            <v>43901.536111111112</v>
          </cell>
        </row>
        <row r="6893">
          <cell r="B6893" t="str">
            <v>776445-00E/006052</v>
          </cell>
          <cell r="C6893" t="str">
            <v>776445-00E</v>
          </cell>
          <cell r="D6893" t="str">
            <v>OK</v>
          </cell>
          <cell r="E6893">
            <v>43901.517361111109</v>
          </cell>
        </row>
        <row r="6894">
          <cell r="B6894" t="str">
            <v>776445-00E/006050</v>
          </cell>
          <cell r="C6894" t="str">
            <v>776445-00E</v>
          </cell>
          <cell r="D6894" t="str">
            <v>OK</v>
          </cell>
          <cell r="E6894">
            <v>43901.404861111114</v>
          </cell>
        </row>
        <row r="6895">
          <cell r="B6895" t="str">
            <v>776445-00E/006055</v>
          </cell>
          <cell r="C6895" t="str">
            <v>776445-00E</v>
          </cell>
          <cell r="D6895" t="str">
            <v>OK</v>
          </cell>
          <cell r="E6895">
            <v>43901.638194444444</v>
          </cell>
        </row>
        <row r="6896">
          <cell r="B6896" t="str">
            <v>776445-00E/006043</v>
          </cell>
          <cell r="C6896" t="str">
            <v>776445-00E</v>
          </cell>
          <cell r="D6896" t="str">
            <v>OK</v>
          </cell>
          <cell r="E6896">
            <v>43901.320138888892</v>
          </cell>
        </row>
        <row r="6897">
          <cell r="B6897" t="str">
            <v>776445-00E/006061</v>
          </cell>
          <cell r="C6897" t="str">
            <v>776445-00E</v>
          </cell>
          <cell r="D6897" t="str">
            <v>OK</v>
          </cell>
          <cell r="E6897">
            <v>43902.058333333334</v>
          </cell>
        </row>
        <row r="6898">
          <cell r="B6898" t="str">
            <v>776445-00E/006062</v>
          </cell>
          <cell r="C6898" t="str">
            <v>776445-00E</v>
          </cell>
          <cell r="D6898" t="str">
            <v>OK</v>
          </cell>
          <cell r="E6898">
            <v>43902.013888888891</v>
          </cell>
        </row>
        <row r="6899">
          <cell r="B6899" t="str">
            <v>776445-00E/006065</v>
          </cell>
          <cell r="C6899" t="str">
            <v>776445-00E</v>
          </cell>
          <cell r="D6899" t="str">
            <v>OK</v>
          </cell>
          <cell r="E6899">
            <v>43902.134027777778</v>
          </cell>
        </row>
        <row r="6900">
          <cell r="B6900" t="str">
            <v>776445-00E/006060</v>
          </cell>
          <cell r="C6900" t="str">
            <v>776445-00E</v>
          </cell>
          <cell r="D6900" t="str">
            <v>OK</v>
          </cell>
          <cell r="E6900">
            <v>43902.022222222222</v>
          </cell>
        </row>
        <row r="6901">
          <cell r="B6901" t="str">
            <v>776445-00E/006063</v>
          </cell>
          <cell r="C6901" t="str">
            <v>776445-00E</v>
          </cell>
          <cell r="D6901" t="str">
            <v>OK</v>
          </cell>
          <cell r="E6901">
            <v>43902.134722222225</v>
          </cell>
        </row>
        <row r="6902">
          <cell r="B6902" t="str">
            <v>776445-00E/006059</v>
          </cell>
          <cell r="C6902" t="str">
            <v>776445-00E</v>
          </cell>
          <cell r="D6902" t="str">
            <v>OK</v>
          </cell>
          <cell r="E6902">
            <v>43901.818055555559</v>
          </cell>
        </row>
        <row r="6903">
          <cell r="B6903" t="str">
            <v>776445-00E/006058</v>
          </cell>
          <cell r="C6903" t="str">
            <v>776445-00E</v>
          </cell>
          <cell r="D6903" t="str">
            <v>OK</v>
          </cell>
          <cell r="E6903">
            <v>43901.819444444445</v>
          </cell>
        </row>
        <row r="6904">
          <cell r="B6904" t="str">
            <v>776445-00E/006057</v>
          </cell>
          <cell r="C6904" t="str">
            <v>776445-00E</v>
          </cell>
          <cell r="D6904" t="str">
            <v>OK</v>
          </cell>
          <cell r="E6904">
            <v>43901.727777777778</v>
          </cell>
        </row>
        <row r="6905">
          <cell r="B6905" t="str">
            <v>776445-00E/006056</v>
          </cell>
          <cell r="C6905" t="str">
            <v>776445-00E</v>
          </cell>
          <cell r="D6905" t="str">
            <v>OK</v>
          </cell>
          <cell r="E6905">
            <v>43901.728472222225</v>
          </cell>
        </row>
        <row r="6906">
          <cell r="B6906" t="str">
            <v>776445-00E/006054</v>
          </cell>
          <cell r="C6906" t="str">
            <v>776445-00E</v>
          </cell>
          <cell r="D6906" t="str">
            <v>OK</v>
          </cell>
          <cell r="E6906">
            <v>43901.64166666667</v>
          </cell>
        </row>
        <row r="6907">
          <cell r="B6907" t="str">
            <v>776445-00E/006048</v>
          </cell>
          <cell r="C6907" t="str">
            <v>776445-00E</v>
          </cell>
          <cell r="D6907" t="str">
            <v>OK</v>
          </cell>
          <cell r="E6907">
            <v>43901.375694444447</v>
          </cell>
        </row>
        <row r="6908">
          <cell r="B6908" t="str">
            <v>776445-00E/006064</v>
          </cell>
          <cell r="C6908" t="str">
            <v>776445-00E</v>
          </cell>
          <cell r="D6908" t="str">
            <v>OK</v>
          </cell>
          <cell r="E6908">
            <v>43902.378472222219</v>
          </cell>
        </row>
        <row r="6909">
          <cell r="B6909" t="str">
            <v>776445-00E/006066</v>
          </cell>
          <cell r="C6909" t="str">
            <v>776445-00E</v>
          </cell>
          <cell r="D6909" t="str">
            <v>OK</v>
          </cell>
          <cell r="E6909">
            <v>43902.335416666669</v>
          </cell>
        </row>
        <row r="6910">
          <cell r="B6910" t="str">
            <v>776445-00E/006068</v>
          </cell>
          <cell r="C6910" t="str">
            <v>776445-00E</v>
          </cell>
          <cell r="D6910" t="str">
            <v>OK</v>
          </cell>
          <cell r="E6910">
            <v>43902.525694444441</v>
          </cell>
        </row>
        <row r="6911">
          <cell r="B6911" t="str">
            <v>776445-00E/006070</v>
          </cell>
          <cell r="C6911" t="str">
            <v>776445-00E</v>
          </cell>
          <cell r="D6911" t="str">
            <v>OK</v>
          </cell>
          <cell r="E6911">
            <v>43902.529861111114</v>
          </cell>
        </row>
        <row r="6912">
          <cell r="B6912" t="str">
            <v>776445-00E/006070</v>
          </cell>
          <cell r="C6912" t="str">
            <v>776445-00E</v>
          </cell>
          <cell r="D6912" t="str">
            <v>OK</v>
          </cell>
          <cell r="E6912">
            <v>43902.529861111114</v>
          </cell>
        </row>
        <row r="6913">
          <cell r="B6913" t="str">
            <v>776445-00E/006070</v>
          </cell>
          <cell r="C6913" t="str">
            <v>776445-00E</v>
          </cell>
          <cell r="D6913" t="str">
            <v>OK</v>
          </cell>
          <cell r="E6913">
            <v>43902.529861111114</v>
          </cell>
        </row>
        <row r="6914">
          <cell r="B6914" t="str">
            <v>776445-00E/006070</v>
          </cell>
          <cell r="C6914" t="str">
            <v>776445-00E</v>
          </cell>
          <cell r="D6914" t="str">
            <v>OK</v>
          </cell>
          <cell r="E6914">
            <v>43902.529861111114</v>
          </cell>
        </row>
        <row r="6915">
          <cell r="B6915" t="str">
            <v>776445-00E/006070</v>
          </cell>
          <cell r="C6915" t="str">
            <v>776445-00E</v>
          </cell>
          <cell r="D6915" t="str">
            <v>OK</v>
          </cell>
          <cell r="E6915">
            <v>43902.529861111114</v>
          </cell>
        </row>
        <row r="6916">
          <cell r="B6916" t="str">
            <v>776445-00E/006070</v>
          </cell>
          <cell r="C6916" t="str">
            <v>776445-00E</v>
          </cell>
          <cell r="D6916" t="str">
            <v>OK</v>
          </cell>
          <cell r="E6916">
            <v>43902.529861111114</v>
          </cell>
        </row>
        <row r="6917">
          <cell r="B6917" t="str">
            <v>776445-00E/006070</v>
          </cell>
          <cell r="C6917" t="str">
            <v>776445-00E</v>
          </cell>
          <cell r="D6917" t="str">
            <v>OK</v>
          </cell>
          <cell r="E6917">
            <v>43902.529861111114</v>
          </cell>
        </row>
        <row r="6918">
          <cell r="B6918" t="str">
            <v>776445-00E/006070</v>
          </cell>
          <cell r="C6918" t="str">
            <v>776445-00E</v>
          </cell>
          <cell r="D6918" t="str">
            <v>OK</v>
          </cell>
          <cell r="E6918">
            <v>43902.529861111114</v>
          </cell>
        </row>
        <row r="6919">
          <cell r="B6919" t="str">
            <v>776445-00E/006070</v>
          </cell>
          <cell r="C6919" t="str">
            <v>776445-00E</v>
          </cell>
          <cell r="D6919" t="str">
            <v>OK</v>
          </cell>
          <cell r="E6919">
            <v>43902.529861111114</v>
          </cell>
        </row>
        <row r="6920">
          <cell r="B6920" t="str">
            <v>776445-00E/006070</v>
          </cell>
          <cell r="C6920" t="str">
            <v>776445-00E</v>
          </cell>
          <cell r="D6920" t="str">
            <v>OK</v>
          </cell>
          <cell r="E6920">
            <v>43902.529861111114</v>
          </cell>
        </row>
        <row r="6921">
          <cell r="B6921" t="str">
            <v>776445-00E/006070</v>
          </cell>
          <cell r="C6921" t="str">
            <v>776445-00E</v>
          </cell>
          <cell r="D6921" t="str">
            <v>OK</v>
          </cell>
          <cell r="E6921">
            <v>43902.529861111114</v>
          </cell>
        </row>
        <row r="6922">
          <cell r="B6922" t="str">
            <v>776445-00E/006070</v>
          </cell>
          <cell r="C6922" t="str">
            <v>776445-00E</v>
          </cell>
          <cell r="D6922" t="str">
            <v>OK</v>
          </cell>
          <cell r="E6922">
            <v>43902.529861111114</v>
          </cell>
        </row>
        <row r="6923">
          <cell r="B6923" t="str">
            <v>776445-00E/006070</v>
          </cell>
          <cell r="C6923" t="str">
            <v>776445-00E</v>
          </cell>
          <cell r="D6923" t="str">
            <v>OK</v>
          </cell>
          <cell r="E6923">
            <v>43902.529861111114</v>
          </cell>
        </row>
        <row r="6924">
          <cell r="B6924" t="str">
            <v>776445-00E/006070</v>
          </cell>
          <cell r="C6924" t="str">
            <v>776445-00E</v>
          </cell>
          <cell r="D6924" t="str">
            <v>OK</v>
          </cell>
          <cell r="E6924">
            <v>43902.529861111114</v>
          </cell>
        </row>
        <row r="6925">
          <cell r="B6925" t="str">
            <v>776445-00E/006069</v>
          </cell>
          <cell r="C6925" t="str">
            <v>776445-00E</v>
          </cell>
          <cell r="D6925" t="str">
            <v>OK</v>
          </cell>
          <cell r="E6925">
            <v>43902.443749999999</v>
          </cell>
        </row>
        <row r="6926">
          <cell r="B6926" t="str">
            <v>776445-00E/006067</v>
          </cell>
          <cell r="C6926" t="str">
            <v>776445-00E</v>
          </cell>
          <cell r="D6926" t="str">
            <v>OK</v>
          </cell>
          <cell r="E6926">
            <v>43902.454861111109</v>
          </cell>
        </row>
        <row r="6927">
          <cell r="B6927" t="str">
            <v>776445-00E/006071</v>
          </cell>
          <cell r="C6927" t="str">
            <v>776445-00E</v>
          </cell>
          <cell r="D6927" t="str">
            <v>OK</v>
          </cell>
          <cell r="E6927">
            <v>43902.635416666664</v>
          </cell>
        </row>
        <row r="6928">
          <cell r="B6928" t="str">
            <v>776445-00E/006072</v>
          </cell>
          <cell r="C6928" t="str">
            <v>776445-00E</v>
          </cell>
          <cell r="D6928" t="str">
            <v>OK</v>
          </cell>
          <cell r="E6928">
            <v>43902.656944444447</v>
          </cell>
        </row>
        <row r="6929">
          <cell r="B6929" t="str">
            <v>776445-00E/006073</v>
          </cell>
          <cell r="C6929" t="str">
            <v>776445-00E</v>
          </cell>
          <cell r="D6929" t="str">
            <v>OK</v>
          </cell>
          <cell r="E6929">
            <v>43902.71597222222</v>
          </cell>
        </row>
        <row r="6930">
          <cell r="B6930" t="str">
            <v>776445-00E/006077</v>
          </cell>
          <cell r="C6930" t="str">
            <v>776445-00E</v>
          </cell>
          <cell r="D6930" t="str">
            <v>OK</v>
          </cell>
          <cell r="E6930">
            <v>43902.838888888888</v>
          </cell>
        </row>
        <row r="6931">
          <cell r="B6931" t="str">
            <v>776445-00E/006077</v>
          </cell>
          <cell r="C6931" t="str">
            <v>776445-00E</v>
          </cell>
          <cell r="D6931" t="str">
            <v>OK</v>
          </cell>
          <cell r="E6931">
            <v>43902.838888888888</v>
          </cell>
        </row>
        <row r="6932">
          <cell r="B6932" t="str">
            <v>776445-00E/006076</v>
          </cell>
          <cell r="C6932" t="str">
            <v>776445-00E</v>
          </cell>
          <cell r="D6932" t="str">
            <v>OK</v>
          </cell>
          <cell r="E6932">
            <v>43902.798611111109</v>
          </cell>
        </row>
        <row r="6933">
          <cell r="B6933" t="str">
            <v>776445-00E/006079</v>
          </cell>
          <cell r="C6933" t="str">
            <v>776445-00E</v>
          </cell>
          <cell r="D6933" t="str">
            <v>OK</v>
          </cell>
          <cell r="E6933">
            <v>43903.005555555559</v>
          </cell>
        </row>
        <row r="6934">
          <cell r="B6934" t="str">
            <v>776445-00E/006081</v>
          </cell>
          <cell r="C6934" t="str">
            <v>776445-00E</v>
          </cell>
          <cell r="D6934" t="str">
            <v>OK</v>
          </cell>
          <cell r="E6934">
            <v>43903.140277777777</v>
          </cell>
        </row>
        <row r="6935">
          <cell r="B6935" t="str">
            <v>776445-00E/006082</v>
          </cell>
          <cell r="C6935" t="str">
            <v>776445-00E</v>
          </cell>
          <cell r="D6935" t="str">
            <v>OK</v>
          </cell>
          <cell r="E6935">
            <v>43903.321527777778</v>
          </cell>
        </row>
        <row r="6936">
          <cell r="B6936" t="str">
            <v>776445-00E/006084</v>
          </cell>
          <cell r="C6936" t="str">
            <v>776445-00E</v>
          </cell>
          <cell r="D6936" t="str">
            <v>OK</v>
          </cell>
          <cell r="E6936">
            <v>43903.328472222223</v>
          </cell>
        </row>
        <row r="6937">
          <cell r="B6937" t="str">
            <v>776445-00E/006078</v>
          </cell>
          <cell r="C6937" t="str">
            <v>776445-00E</v>
          </cell>
          <cell r="D6937" t="str">
            <v>OK</v>
          </cell>
          <cell r="E6937">
            <v>43903.002083333333</v>
          </cell>
        </row>
        <row r="6938">
          <cell r="B6938" t="str">
            <v>776445-00E/006075</v>
          </cell>
          <cell r="C6938" t="str">
            <v>776445-00E</v>
          </cell>
          <cell r="D6938" t="str">
            <v>OK</v>
          </cell>
          <cell r="E6938">
            <v>43902.79791666667</v>
          </cell>
        </row>
        <row r="6939">
          <cell r="B6939" t="str">
            <v>776445-00E/006075</v>
          </cell>
          <cell r="C6939" t="str">
            <v>776445-00E</v>
          </cell>
          <cell r="D6939" t="str">
            <v>OK</v>
          </cell>
          <cell r="E6939">
            <v>43902.79791666667</v>
          </cell>
        </row>
        <row r="6940">
          <cell r="B6940" t="str">
            <v>776445-00E/006075</v>
          </cell>
          <cell r="C6940" t="str">
            <v>776445-00E</v>
          </cell>
          <cell r="D6940" t="str">
            <v>OK</v>
          </cell>
          <cell r="E6940">
            <v>43902.79791666667</v>
          </cell>
        </row>
        <row r="6941">
          <cell r="B6941" t="str">
            <v>776445-00E/006083</v>
          </cell>
          <cell r="C6941" t="str">
            <v>776445-00E</v>
          </cell>
          <cell r="D6941" t="str">
            <v>OK</v>
          </cell>
          <cell r="E6941">
            <v>43903.381249999999</v>
          </cell>
        </row>
        <row r="6942">
          <cell r="B6942" t="str">
            <v>776445-00E/006086</v>
          </cell>
          <cell r="C6942" t="str">
            <v>776445-00E</v>
          </cell>
          <cell r="D6942" t="str">
            <v>OK</v>
          </cell>
          <cell r="E6942">
            <v>43903.382638888892</v>
          </cell>
        </row>
        <row r="6943">
          <cell r="B6943" t="str">
            <v>776445-00E/006087</v>
          </cell>
          <cell r="C6943" t="str">
            <v>776445-00E</v>
          </cell>
          <cell r="D6943" t="str">
            <v>OK</v>
          </cell>
          <cell r="E6943">
            <v>43903.445138888892</v>
          </cell>
        </row>
        <row r="6944">
          <cell r="B6944" t="str">
            <v>776445-00E/006096</v>
          </cell>
          <cell r="C6944" t="str">
            <v>776445-00E</v>
          </cell>
          <cell r="D6944" t="str">
            <v>OK</v>
          </cell>
          <cell r="E6944">
            <v>43904.363194444442</v>
          </cell>
        </row>
        <row r="6945">
          <cell r="B6945" t="str">
            <v>776445-00E/006096</v>
          </cell>
          <cell r="C6945" t="str">
            <v>776445-00E</v>
          </cell>
          <cell r="D6945" t="str">
            <v>OK</v>
          </cell>
          <cell r="E6945">
            <v>43904.363194444442</v>
          </cell>
        </row>
        <row r="6946">
          <cell r="B6946" t="str">
            <v>776445-00E/006096</v>
          </cell>
          <cell r="C6946" t="str">
            <v>776445-00E</v>
          </cell>
          <cell r="D6946" t="str">
            <v>OK</v>
          </cell>
          <cell r="E6946">
            <v>43904.363194444442</v>
          </cell>
        </row>
        <row r="6947">
          <cell r="B6947" t="str">
            <v>776445-00E/006096</v>
          </cell>
          <cell r="C6947" t="str">
            <v>776445-00E</v>
          </cell>
          <cell r="D6947" t="str">
            <v>OK</v>
          </cell>
          <cell r="E6947">
            <v>43904.363194444442</v>
          </cell>
        </row>
        <row r="6948">
          <cell r="B6948" t="str">
            <v>776445-00E/006100</v>
          </cell>
          <cell r="C6948" t="str">
            <v>776445-00E</v>
          </cell>
          <cell r="D6948" t="str">
            <v>OK</v>
          </cell>
          <cell r="E6948">
            <v>43904.482638888891</v>
          </cell>
        </row>
        <row r="6949">
          <cell r="B6949" t="str">
            <v>776445-00E/006090</v>
          </cell>
          <cell r="C6949" t="str">
            <v>776445-00E</v>
          </cell>
          <cell r="D6949" t="str">
            <v>OK</v>
          </cell>
          <cell r="E6949">
            <v>43903.711111111108</v>
          </cell>
        </row>
        <row r="6950">
          <cell r="B6950" t="str">
            <v>776445-00E/006090</v>
          </cell>
          <cell r="C6950" t="str">
            <v>776445-00E</v>
          </cell>
          <cell r="D6950" t="str">
            <v>OK</v>
          </cell>
          <cell r="E6950">
            <v>43903.711111111108</v>
          </cell>
        </row>
        <row r="6951">
          <cell r="B6951" t="str">
            <v>776445-00E/006097</v>
          </cell>
          <cell r="C6951" t="str">
            <v>776445-00E</v>
          </cell>
          <cell r="D6951" t="str">
            <v>OK</v>
          </cell>
          <cell r="E6951">
            <v>43904.320833333331</v>
          </cell>
        </row>
        <row r="6952">
          <cell r="B6952" t="str">
            <v>776445-00E/006097</v>
          </cell>
          <cell r="C6952" t="str">
            <v>776445-00E</v>
          </cell>
          <cell r="D6952" t="str">
            <v>OK</v>
          </cell>
          <cell r="E6952">
            <v>43904.320833333331</v>
          </cell>
        </row>
        <row r="6953">
          <cell r="B6953" t="str">
            <v>776445-00E/006095</v>
          </cell>
          <cell r="C6953" t="str">
            <v>776445-00E</v>
          </cell>
          <cell r="D6953" t="str">
            <v>OK</v>
          </cell>
          <cell r="E6953">
            <v>43904.34375</v>
          </cell>
        </row>
        <row r="6954">
          <cell r="B6954" t="str">
            <v>776445-00E/006088</v>
          </cell>
          <cell r="C6954" t="str">
            <v>776445-00E</v>
          </cell>
          <cell r="D6954" t="str">
            <v>OK</v>
          </cell>
          <cell r="E6954">
            <v>43903.523611111108</v>
          </cell>
        </row>
        <row r="6955">
          <cell r="B6955" t="str">
            <v>776445-00E/006088</v>
          </cell>
          <cell r="C6955" t="str">
            <v>776445-00E</v>
          </cell>
          <cell r="D6955" t="str">
            <v>OK</v>
          </cell>
          <cell r="E6955">
            <v>43903.523611111108</v>
          </cell>
        </row>
        <row r="6956">
          <cell r="B6956" t="str">
            <v>776445-00E/006089</v>
          </cell>
          <cell r="C6956" t="str">
            <v>776445-00E</v>
          </cell>
          <cell r="D6956" t="str">
            <v>OK</v>
          </cell>
          <cell r="E6956">
            <v>43903.529861111114</v>
          </cell>
        </row>
        <row r="6957">
          <cell r="B6957" t="str">
            <v>776445-00E/006091</v>
          </cell>
          <cell r="C6957" t="str">
            <v>776445-00E</v>
          </cell>
          <cell r="D6957" t="str">
            <v>OK</v>
          </cell>
          <cell r="E6957">
            <v>43903.643750000003</v>
          </cell>
        </row>
        <row r="6958">
          <cell r="B6958" t="str">
            <v>776445-00E/006092</v>
          </cell>
          <cell r="C6958" t="str">
            <v>776445-00E</v>
          </cell>
          <cell r="D6958" t="str">
            <v>OK</v>
          </cell>
          <cell r="E6958">
            <v>43903.774305555555</v>
          </cell>
        </row>
        <row r="6959">
          <cell r="B6959" t="str">
            <v>776445-00E/006094</v>
          </cell>
          <cell r="C6959" t="str">
            <v>776445-00E</v>
          </cell>
          <cell r="D6959" t="str">
            <v>OK</v>
          </cell>
          <cell r="E6959">
            <v>43904.291666666664</v>
          </cell>
        </row>
        <row r="6960">
          <cell r="B6960" t="str">
            <v>774100-00G/006101</v>
          </cell>
          <cell r="C6960" t="str">
            <v>774100-00G</v>
          </cell>
          <cell r="D6960" t="str">
            <v>OK</v>
          </cell>
          <cell r="E6960">
            <v>43905.636111111111</v>
          </cell>
        </row>
        <row r="6961">
          <cell r="B6961" t="str">
            <v>774100-00G/006101</v>
          </cell>
          <cell r="C6961" t="str">
            <v>774100-00G</v>
          </cell>
          <cell r="D6961" t="str">
            <v>OK</v>
          </cell>
          <cell r="E6961">
            <v>43905.636111111111</v>
          </cell>
        </row>
        <row r="6962">
          <cell r="B6962" t="str">
            <v>774100-00G/006101</v>
          </cell>
          <cell r="C6962" t="str">
            <v>774100-00G</v>
          </cell>
          <cell r="D6962" t="str">
            <v>OK</v>
          </cell>
          <cell r="E6962">
            <v>43905.636111111111</v>
          </cell>
        </row>
        <row r="6963">
          <cell r="B6963" t="str">
            <v>774100-00G/006101</v>
          </cell>
          <cell r="C6963" t="str">
            <v>774100-00G</v>
          </cell>
          <cell r="D6963" t="str">
            <v>OK</v>
          </cell>
          <cell r="E6963">
            <v>43905.636111111111</v>
          </cell>
        </row>
        <row r="6964">
          <cell r="B6964" t="str">
            <v>774100-00G/006101</v>
          </cell>
          <cell r="C6964" t="str">
            <v>774100-00G</v>
          </cell>
          <cell r="D6964" t="str">
            <v>OK</v>
          </cell>
          <cell r="E6964">
            <v>43905.636111111111</v>
          </cell>
        </row>
        <row r="6965">
          <cell r="B6965" t="str">
            <v>774100-00G/006101</v>
          </cell>
          <cell r="C6965" t="str">
            <v>774100-00G</v>
          </cell>
          <cell r="D6965" t="str">
            <v>OK</v>
          </cell>
          <cell r="E6965">
            <v>43905.636111111111</v>
          </cell>
        </row>
        <row r="6966">
          <cell r="B6966" t="str">
            <v>774100-00G/006103</v>
          </cell>
          <cell r="C6966" t="str">
            <v>774100-00G</v>
          </cell>
          <cell r="D6966" t="str">
            <v>OK</v>
          </cell>
          <cell r="E6966">
            <v>43905.950694444444</v>
          </cell>
        </row>
        <row r="6967">
          <cell r="B6967" t="str">
            <v>774100-00G/006099</v>
          </cell>
          <cell r="C6967" t="str">
            <v>774100-00G</v>
          </cell>
          <cell r="D6967" t="str">
            <v>OK</v>
          </cell>
          <cell r="E6967">
            <v>43904.426388888889</v>
          </cell>
        </row>
        <row r="6968">
          <cell r="B6968" t="str">
            <v>774100-00G/006102</v>
          </cell>
          <cell r="C6968" t="str">
            <v>774100-00G</v>
          </cell>
          <cell r="D6968" t="str">
            <v>OK</v>
          </cell>
          <cell r="E6968">
            <v>43905.65347222222</v>
          </cell>
        </row>
        <row r="6969">
          <cell r="B6969" t="str">
            <v>774100-00G/006104</v>
          </cell>
          <cell r="C6969" t="str">
            <v>774100-00G</v>
          </cell>
          <cell r="D6969" t="str">
            <v>OK</v>
          </cell>
          <cell r="E6969">
            <v>43906.00277777778</v>
          </cell>
        </row>
        <row r="6970">
          <cell r="B6970" t="str">
            <v>776445-00E/006105</v>
          </cell>
          <cell r="C6970" t="str">
            <v>776445-00E</v>
          </cell>
          <cell r="D6970" t="str">
            <v>OK</v>
          </cell>
          <cell r="E6970">
            <v>43906.385416666664</v>
          </cell>
        </row>
        <row r="6971">
          <cell r="B6971" t="str">
            <v>776445-00E/006106</v>
          </cell>
          <cell r="C6971" t="str">
            <v>776445-00E</v>
          </cell>
          <cell r="D6971" t="str">
            <v>OK</v>
          </cell>
          <cell r="E6971">
            <v>43906.322916666664</v>
          </cell>
        </row>
        <row r="6972">
          <cell r="B6972" t="str">
            <v>774100-00G/006108</v>
          </cell>
          <cell r="C6972" t="str">
            <v>774100-00G</v>
          </cell>
          <cell r="D6972" t="str">
            <v>OK</v>
          </cell>
          <cell r="E6972">
            <v>43906.443055555559</v>
          </cell>
        </row>
        <row r="6973">
          <cell r="B6973" t="str">
            <v>776445-00E/006080</v>
          </cell>
          <cell r="C6973" t="str">
            <v>776445-00E</v>
          </cell>
          <cell r="D6973" t="str">
            <v>OK</v>
          </cell>
          <cell r="E6973">
            <v>43903.048611111109</v>
          </cell>
        </row>
        <row r="6974">
          <cell r="B6974" t="str">
            <v>776445-00E/006112</v>
          </cell>
          <cell r="C6974" t="str">
            <v>776445-00E</v>
          </cell>
          <cell r="D6974" t="str">
            <v>OK</v>
          </cell>
          <cell r="E6974">
            <v>43906.710416666669</v>
          </cell>
        </row>
        <row r="6975">
          <cell r="B6975" t="str">
            <v>776445-00E/006074</v>
          </cell>
          <cell r="C6975" t="str">
            <v>776445-00E</v>
          </cell>
          <cell r="D6975" t="str">
            <v>OK</v>
          </cell>
          <cell r="E6975">
            <v>43902.707638888889</v>
          </cell>
        </row>
        <row r="6976">
          <cell r="B6976" t="str">
            <v>776445-00E/006110</v>
          </cell>
          <cell r="C6976" t="str">
            <v>776445-00E</v>
          </cell>
          <cell r="D6976" t="str">
            <v>OK</v>
          </cell>
          <cell r="E6976">
            <v>43906.663194444445</v>
          </cell>
        </row>
        <row r="6977">
          <cell r="B6977" t="str">
            <v>776445-00E/006112</v>
          </cell>
          <cell r="C6977" t="str">
            <v>776445-00E</v>
          </cell>
          <cell r="D6977" t="str">
            <v>OK</v>
          </cell>
          <cell r="E6977">
            <v>43906.710416666669</v>
          </cell>
        </row>
        <row r="6978">
          <cell r="B6978" t="str">
            <v>774100-00G/006109</v>
          </cell>
          <cell r="C6978" t="str">
            <v>774100-00G</v>
          </cell>
          <cell r="D6978" t="str">
            <v>OK</v>
          </cell>
          <cell r="E6978">
            <v>43906.542361111111</v>
          </cell>
        </row>
        <row r="6979">
          <cell r="B6979" t="str">
            <v>774100-00G/006113</v>
          </cell>
          <cell r="C6979" t="str">
            <v>774100-00G</v>
          </cell>
          <cell r="D6979" t="str">
            <v>OK</v>
          </cell>
          <cell r="E6979">
            <v>43906.832638888889</v>
          </cell>
        </row>
        <row r="6980">
          <cell r="B6980" t="str">
            <v>774100-00G/006117</v>
          </cell>
          <cell r="C6980" t="str">
            <v>774100-00G</v>
          </cell>
          <cell r="D6980" t="str">
            <v>OK</v>
          </cell>
          <cell r="E6980">
            <v>43907.097916666666</v>
          </cell>
        </row>
        <row r="6981">
          <cell r="B6981" t="str">
            <v>774100-00G/006114</v>
          </cell>
          <cell r="C6981" t="str">
            <v>774100-00G</v>
          </cell>
          <cell r="D6981" t="str">
            <v>OK</v>
          </cell>
          <cell r="E6981">
            <v>43906.866666666669</v>
          </cell>
        </row>
        <row r="6982">
          <cell r="B6982" t="str">
            <v>774100-00G/006118</v>
          </cell>
          <cell r="C6982" t="str">
            <v>774100-00G</v>
          </cell>
          <cell r="D6982" t="str">
            <v>OK</v>
          </cell>
          <cell r="E6982">
            <v>43907.099305555559</v>
          </cell>
        </row>
        <row r="6983">
          <cell r="B6983" t="str">
            <v>774100-00G/006118</v>
          </cell>
          <cell r="C6983" t="str">
            <v>774100-00G</v>
          </cell>
          <cell r="D6983" t="str">
            <v>OK</v>
          </cell>
          <cell r="E6983">
            <v>43907.099305555559</v>
          </cell>
        </row>
        <row r="6984">
          <cell r="B6984" t="str">
            <v>776445-00E/006085</v>
          </cell>
          <cell r="C6984" t="str">
            <v>776445-00E</v>
          </cell>
          <cell r="D6984" t="str">
            <v>OK</v>
          </cell>
          <cell r="E6984">
            <v>43903.445138888892</v>
          </cell>
        </row>
        <row r="6985">
          <cell r="B6985" t="str">
            <v>776445-00E/006085</v>
          </cell>
          <cell r="C6985" t="str">
            <v>776445-00E</v>
          </cell>
          <cell r="D6985" t="str">
            <v>OK</v>
          </cell>
          <cell r="E6985">
            <v>43903.445138888892</v>
          </cell>
        </row>
        <row r="6986">
          <cell r="B6986" t="str">
            <v>776445-00E/006085</v>
          </cell>
          <cell r="C6986" t="str">
            <v>776445-00E</v>
          </cell>
          <cell r="D6986" t="str">
            <v>OK</v>
          </cell>
          <cell r="E6986">
            <v>43903.445138888892</v>
          </cell>
        </row>
        <row r="6987">
          <cell r="B6987" t="str">
            <v>776445-00E/006107</v>
          </cell>
          <cell r="C6987" t="str">
            <v>776445-00E</v>
          </cell>
          <cell r="D6987" t="str">
            <v>OK</v>
          </cell>
          <cell r="E6987">
            <v>43906.990277777775</v>
          </cell>
        </row>
        <row r="6988">
          <cell r="B6988" t="str">
            <v>774100-00G/006119</v>
          </cell>
          <cell r="C6988" t="str">
            <v>774100-00G</v>
          </cell>
          <cell r="D6988" t="str">
            <v>OK</v>
          </cell>
          <cell r="E6988">
            <v>43907.498611111114</v>
          </cell>
        </row>
        <row r="6989">
          <cell r="B6989" t="str">
            <v>774100-00G/006121</v>
          </cell>
          <cell r="C6989" t="str">
            <v>774100-00G</v>
          </cell>
          <cell r="D6989" t="str">
            <v>OK</v>
          </cell>
          <cell r="E6989">
            <v>43907.553472222222</v>
          </cell>
        </row>
        <row r="6990">
          <cell r="B6990" t="str">
            <v>776445-00E/006111</v>
          </cell>
          <cell r="C6990" t="str">
            <v>776445-00E</v>
          </cell>
          <cell r="D6990" t="str">
            <v>OK</v>
          </cell>
          <cell r="E6990">
            <v>43907.366666666669</v>
          </cell>
        </row>
        <row r="6991">
          <cell r="B6991" t="str">
            <v>776445-00E/006120</v>
          </cell>
          <cell r="C6991" t="str">
            <v>776445-00E</v>
          </cell>
          <cell r="D6991" t="str">
            <v>OK</v>
          </cell>
          <cell r="E6991">
            <v>43908.006249999999</v>
          </cell>
        </row>
        <row r="6992">
          <cell r="B6992" t="str">
            <v>776445-00E/006115</v>
          </cell>
          <cell r="C6992" t="str">
            <v>776445-00E</v>
          </cell>
          <cell r="D6992" t="str">
            <v>OK</v>
          </cell>
          <cell r="E6992">
            <v>43907.418749999997</v>
          </cell>
        </row>
        <row r="6993">
          <cell r="B6993" t="str">
            <v>776445-00E/006124</v>
          </cell>
          <cell r="C6993" t="str">
            <v>776445-00E</v>
          </cell>
          <cell r="D6993" t="str">
            <v>OK</v>
          </cell>
          <cell r="E6993">
            <v>43908.03125</v>
          </cell>
        </row>
        <row r="6994">
          <cell r="B6994" t="str">
            <v>774100-00G/006128</v>
          </cell>
          <cell r="C6994" t="str">
            <v>774100-00G</v>
          </cell>
          <cell r="D6994" t="str">
            <v>OK</v>
          </cell>
          <cell r="E6994">
            <v>43908.04583333333</v>
          </cell>
        </row>
        <row r="6995">
          <cell r="B6995" t="str">
            <v>774100-00G/006123</v>
          </cell>
          <cell r="C6995" t="str">
            <v>774100-00G</v>
          </cell>
          <cell r="D6995" t="str">
            <v>OK</v>
          </cell>
          <cell r="E6995">
            <v>43907.75</v>
          </cell>
        </row>
        <row r="6996">
          <cell r="B6996" t="str">
            <v>776445-00E/006125</v>
          </cell>
          <cell r="C6996" t="str">
            <v>776445-00E</v>
          </cell>
          <cell r="D6996" t="str">
            <v>OK</v>
          </cell>
          <cell r="E6996">
            <v>43907.779861111114</v>
          </cell>
        </row>
        <row r="6997">
          <cell r="B6997" t="str">
            <v>776445-00E/006129</v>
          </cell>
          <cell r="C6997" t="str">
            <v>776445-00E</v>
          </cell>
          <cell r="D6997" t="str">
            <v>OK</v>
          </cell>
          <cell r="E6997">
            <v>43908.330555555556</v>
          </cell>
        </row>
        <row r="6998">
          <cell r="B6998" t="str">
            <v>776445-00E/006126</v>
          </cell>
          <cell r="C6998" t="str">
            <v>776445-00E</v>
          </cell>
          <cell r="D6998" t="str">
            <v>OK</v>
          </cell>
          <cell r="E6998">
            <v>43908.49722222222</v>
          </cell>
        </row>
        <row r="6999">
          <cell r="B6999" t="str">
            <v>776445-00E/006116</v>
          </cell>
          <cell r="C6999" t="str">
            <v>776445-00E</v>
          </cell>
          <cell r="D6999" t="str">
            <v>OK</v>
          </cell>
          <cell r="E6999">
            <v>43907.6875</v>
          </cell>
        </row>
        <row r="7000">
          <cell r="B7000" t="str">
            <v>776445-00E/006122</v>
          </cell>
          <cell r="C7000" t="str">
            <v>776445-00E</v>
          </cell>
          <cell r="D7000" t="str">
            <v>OK</v>
          </cell>
          <cell r="E7000">
            <v>43907.65347222222</v>
          </cell>
        </row>
        <row r="7001">
          <cell r="B7001" t="str">
            <v>776445-00E/006131</v>
          </cell>
          <cell r="C7001" t="str">
            <v>776445-00E</v>
          </cell>
          <cell r="D7001" t="str">
            <v>OK</v>
          </cell>
          <cell r="E7001">
            <v>43908.758333333331</v>
          </cell>
        </row>
        <row r="7002">
          <cell r="B7002" t="str">
            <v>776445-00E/006130</v>
          </cell>
          <cell r="C7002" t="str">
            <v>776445-00E</v>
          </cell>
          <cell r="D7002" t="str">
            <v>OK</v>
          </cell>
          <cell r="E7002">
            <v>43908.4</v>
          </cell>
        </row>
        <row r="7003">
          <cell r="B7003" t="str">
            <v>776445-00E/006127</v>
          </cell>
          <cell r="C7003" t="str">
            <v>776445-00E</v>
          </cell>
          <cell r="D7003" t="str">
            <v>OK</v>
          </cell>
          <cell r="E7003">
            <v>43908.709027777775</v>
          </cell>
        </row>
        <row r="7004">
          <cell r="B7004" t="str">
            <v>776445-00E/006132</v>
          </cell>
          <cell r="C7004" t="str">
            <v>776445-00E</v>
          </cell>
          <cell r="D7004" t="str">
            <v>OK</v>
          </cell>
          <cell r="E7004">
            <v>43908.632638888892</v>
          </cell>
        </row>
        <row r="7005">
          <cell r="B7005" t="str">
            <v>776445-00E/006137</v>
          </cell>
          <cell r="C7005" t="str">
            <v>776445-00E</v>
          </cell>
          <cell r="D7005" t="str">
            <v>OK</v>
          </cell>
          <cell r="E7005">
            <v>43908.790972222225</v>
          </cell>
        </row>
        <row r="7006">
          <cell r="B7006" t="str">
            <v>776445-00E/006135</v>
          </cell>
          <cell r="C7006" t="str">
            <v>776445-00E</v>
          </cell>
          <cell r="D7006" t="str">
            <v>OK</v>
          </cell>
          <cell r="E7006">
            <v>43909.020138888889</v>
          </cell>
        </row>
        <row r="7007">
          <cell r="B7007" t="str">
            <v>776445-00E/006139</v>
          </cell>
          <cell r="C7007" t="str">
            <v>776445-00E</v>
          </cell>
          <cell r="D7007" t="str">
            <v>OK</v>
          </cell>
          <cell r="E7007">
            <v>43909.397222222222</v>
          </cell>
        </row>
        <row r="7008">
          <cell r="B7008" t="str">
            <v>776445-00E/006133</v>
          </cell>
          <cell r="C7008" t="str">
            <v>776445-00E</v>
          </cell>
          <cell r="D7008" t="str">
            <v>OK</v>
          </cell>
          <cell r="E7008">
            <v>43909.117361111108</v>
          </cell>
        </row>
        <row r="7009">
          <cell r="B7009" t="str">
            <v>776445-00E/006136</v>
          </cell>
          <cell r="C7009" t="str">
            <v>776445-00E</v>
          </cell>
          <cell r="D7009" t="str">
            <v>OK</v>
          </cell>
          <cell r="E7009">
            <v>43909.116666666669</v>
          </cell>
        </row>
        <row r="7010">
          <cell r="B7010" t="str">
            <v>776445-00E/006138</v>
          </cell>
          <cell r="C7010" t="str">
            <v>776445-00E</v>
          </cell>
          <cell r="D7010" t="str">
            <v>OK</v>
          </cell>
          <cell r="E7010">
            <v>43909.490277777775</v>
          </cell>
        </row>
        <row r="7011">
          <cell r="B7011" t="str">
            <v>776445-00E/006142</v>
          </cell>
          <cell r="C7011" t="str">
            <v>776445-00E</v>
          </cell>
          <cell r="D7011" t="str">
            <v>OK</v>
          </cell>
          <cell r="E7011">
            <v>43909.719444444447</v>
          </cell>
        </row>
        <row r="7012">
          <cell r="B7012" t="str">
            <v>776445-00E/006140</v>
          </cell>
          <cell r="C7012" t="str">
            <v>776445-00E</v>
          </cell>
          <cell r="D7012" t="str">
            <v>OK</v>
          </cell>
          <cell r="E7012">
            <v>43909.673611111109</v>
          </cell>
        </row>
        <row r="7013">
          <cell r="B7013" t="str">
            <v>776445-00E/006141</v>
          </cell>
          <cell r="C7013" t="str">
            <v>776445-00E</v>
          </cell>
          <cell r="D7013" t="str">
            <v>OK</v>
          </cell>
          <cell r="E7013">
            <v>43909.624305555553</v>
          </cell>
        </row>
        <row r="7014">
          <cell r="B7014" t="str">
            <v>774100-00G/006098</v>
          </cell>
          <cell r="C7014" t="str">
            <v>774100-00G</v>
          </cell>
          <cell r="D7014" t="str">
            <v>OK</v>
          </cell>
          <cell r="E7014">
            <v>43904.39166666667</v>
          </cell>
        </row>
        <row r="7015">
          <cell r="B7015" t="str">
            <v>776445-00E/006144</v>
          </cell>
          <cell r="C7015" t="str">
            <v>776445-00E</v>
          </cell>
          <cell r="D7015" t="str">
            <v>OK</v>
          </cell>
          <cell r="E7015">
            <v>43910.007638888892</v>
          </cell>
        </row>
        <row r="7016">
          <cell r="B7016" t="str">
            <v>776445-00E/006143</v>
          </cell>
          <cell r="C7016" t="str">
            <v>776445-00E</v>
          </cell>
          <cell r="D7016" t="str">
            <v>OK</v>
          </cell>
          <cell r="E7016">
            <v>43910.067361111112</v>
          </cell>
        </row>
        <row r="7017">
          <cell r="B7017" t="str">
            <v>776445-00E/006143</v>
          </cell>
          <cell r="C7017" t="str">
            <v>776445-00E</v>
          </cell>
          <cell r="D7017" t="str">
            <v>OK</v>
          </cell>
          <cell r="E7017">
            <v>43910.067361111112</v>
          </cell>
        </row>
        <row r="7018">
          <cell r="B7018" t="str">
            <v>776445-00E/006143</v>
          </cell>
          <cell r="C7018" t="str">
            <v>776445-00E</v>
          </cell>
          <cell r="D7018" t="str">
            <v>OK</v>
          </cell>
          <cell r="E7018">
            <v>43910.067361111112</v>
          </cell>
        </row>
        <row r="7019">
          <cell r="B7019" t="str">
            <v>776445-00E/006146</v>
          </cell>
          <cell r="C7019" t="str">
            <v>776445-00E</v>
          </cell>
          <cell r="D7019" t="str">
            <v>OK</v>
          </cell>
          <cell r="E7019">
            <v>43910.40347222222</v>
          </cell>
        </row>
        <row r="7020">
          <cell r="B7020" t="str">
            <v>776445-00E/006145</v>
          </cell>
          <cell r="C7020" t="str">
            <v>776445-00E</v>
          </cell>
          <cell r="D7020" t="str">
            <v>OK</v>
          </cell>
          <cell r="E7020">
            <v>43910.351388888892</v>
          </cell>
        </row>
        <row r="7021">
          <cell r="B7021" t="str">
            <v>776445-00E/006134</v>
          </cell>
          <cell r="C7021" t="str">
            <v>776445-00E</v>
          </cell>
          <cell r="D7021" t="str">
            <v>OK</v>
          </cell>
          <cell r="E7021">
            <v>43910.034722222219</v>
          </cell>
        </row>
        <row r="7022">
          <cell r="B7022" t="str">
            <v>776445-00E/006150</v>
          </cell>
          <cell r="C7022" t="str">
            <v>776445-00E</v>
          </cell>
          <cell r="D7022" t="str">
            <v>OK</v>
          </cell>
          <cell r="E7022">
            <v>43910.65625</v>
          </cell>
        </row>
        <row r="7023">
          <cell r="B7023" t="str">
            <v>776445-00E/006148</v>
          </cell>
          <cell r="C7023" t="str">
            <v>776445-00E</v>
          </cell>
          <cell r="D7023" t="str">
            <v>OK</v>
          </cell>
          <cell r="E7023">
            <v>43910.655555555553</v>
          </cell>
        </row>
        <row r="7024">
          <cell r="B7024" t="str">
            <v>776445-00E/006155</v>
          </cell>
          <cell r="C7024" t="str">
            <v>776445-00E</v>
          </cell>
          <cell r="D7024" t="str">
            <v>OK</v>
          </cell>
          <cell r="E7024">
            <v>43913.056250000001</v>
          </cell>
        </row>
        <row r="7025">
          <cell r="B7025" t="str">
            <v>776445-00E/006152</v>
          </cell>
          <cell r="C7025" t="str">
            <v>776445-00E</v>
          </cell>
          <cell r="D7025" t="str">
            <v>OK</v>
          </cell>
          <cell r="E7025">
            <v>43910.747916666667</v>
          </cell>
        </row>
        <row r="7026">
          <cell r="B7026" t="str">
            <v>776445-00E/006147</v>
          </cell>
          <cell r="C7026" t="str">
            <v>776445-00E</v>
          </cell>
          <cell r="D7026" t="str">
            <v>OK</v>
          </cell>
          <cell r="E7026">
            <v>43910.688888888886</v>
          </cell>
        </row>
        <row r="7027">
          <cell r="B7027" t="str">
            <v>776445-00H/006154</v>
          </cell>
          <cell r="C7027" t="str">
            <v>776445-00H</v>
          </cell>
          <cell r="D7027" t="str">
            <v>OK</v>
          </cell>
          <cell r="E7027">
            <v>43913.018750000003</v>
          </cell>
        </row>
        <row r="7028">
          <cell r="B7028" t="str">
            <v>776445-00E/006159</v>
          </cell>
          <cell r="C7028" t="str">
            <v>776445-00E</v>
          </cell>
          <cell r="D7028" t="str">
            <v>OK</v>
          </cell>
          <cell r="E7028">
            <v>43913.287499999999</v>
          </cell>
        </row>
        <row r="7029">
          <cell r="B7029" t="str">
            <v>774100-00G/006156</v>
          </cell>
          <cell r="C7029" t="str">
            <v>774100-00G</v>
          </cell>
          <cell r="D7029" t="str">
            <v>OK</v>
          </cell>
          <cell r="E7029">
            <v>43913.104166666664</v>
          </cell>
        </row>
        <row r="7030">
          <cell r="B7030" t="str">
            <v>776445-00E/006161</v>
          </cell>
          <cell r="C7030" t="str">
            <v>776445-00E</v>
          </cell>
          <cell r="D7030" t="str">
            <v>OK</v>
          </cell>
          <cell r="E7030">
            <v>43913.383333333331</v>
          </cell>
        </row>
        <row r="7031">
          <cell r="B7031" t="str">
            <v>776445-00E/006161</v>
          </cell>
          <cell r="C7031" t="str">
            <v>776445-00E</v>
          </cell>
          <cell r="D7031" t="str">
            <v>OK</v>
          </cell>
          <cell r="E7031">
            <v>43913.383333333331</v>
          </cell>
        </row>
        <row r="7032">
          <cell r="B7032" t="str">
            <v>776445-00E/006157</v>
          </cell>
          <cell r="C7032" t="str">
            <v>776445-00E</v>
          </cell>
          <cell r="D7032" t="str">
            <v>OK</v>
          </cell>
          <cell r="E7032">
            <v>43913.288194444445</v>
          </cell>
        </row>
        <row r="7033">
          <cell r="B7033" t="str">
            <v>776445-00E/006157</v>
          </cell>
          <cell r="C7033" t="str">
            <v>776445-00E</v>
          </cell>
          <cell r="D7033" t="str">
            <v>OK</v>
          </cell>
          <cell r="E7033">
            <v>43913.288194444445</v>
          </cell>
        </row>
        <row r="7034">
          <cell r="B7034" t="str">
            <v>776445-00E/006153</v>
          </cell>
          <cell r="C7034" t="str">
            <v>776445-00E</v>
          </cell>
          <cell r="D7034" t="str">
            <v>OK</v>
          </cell>
          <cell r="E7034">
            <v>43912.968055555553</v>
          </cell>
        </row>
        <row r="7035">
          <cell r="B7035" t="str">
            <v>776445-00E/006158</v>
          </cell>
          <cell r="C7035" t="str">
            <v>776445-00E</v>
          </cell>
          <cell r="D7035" t="str">
            <v>OK</v>
          </cell>
          <cell r="E7035">
            <v>43913.343055555553</v>
          </cell>
        </row>
        <row r="7036">
          <cell r="B7036" t="str">
            <v>776445-00E/006149</v>
          </cell>
          <cell r="C7036" t="str">
            <v>776445-00E</v>
          </cell>
          <cell r="D7036" t="str">
            <v>OK</v>
          </cell>
          <cell r="E7036">
            <v>43910.73333333333</v>
          </cell>
        </row>
        <row r="7037">
          <cell r="B7037" t="str">
            <v>774100-00G/006151</v>
          </cell>
          <cell r="C7037" t="str">
            <v>774100-00G</v>
          </cell>
          <cell r="D7037" t="str">
            <v>OK</v>
          </cell>
          <cell r="E7037">
            <v>43910.694444444445</v>
          </cell>
        </row>
        <row r="7038">
          <cell r="B7038" t="str">
            <v>776445-00E/006162</v>
          </cell>
          <cell r="C7038" t="str">
            <v>776445-00E</v>
          </cell>
          <cell r="D7038" t="str">
            <v>OK</v>
          </cell>
          <cell r="E7038">
            <v>43913.661805555559</v>
          </cell>
        </row>
        <row r="7039">
          <cell r="B7039" t="str">
            <v>776445-00E/006163</v>
          </cell>
          <cell r="C7039" t="str">
            <v>776445-00E</v>
          </cell>
          <cell r="D7039" t="str">
            <v>OK</v>
          </cell>
          <cell r="E7039">
            <v>43913.699305555558</v>
          </cell>
        </row>
        <row r="7040">
          <cell r="B7040" t="str">
            <v>776445-00E/006164</v>
          </cell>
          <cell r="C7040" t="str">
            <v>776445-00E</v>
          </cell>
          <cell r="D7040" t="str">
            <v>OK</v>
          </cell>
          <cell r="E7040">
            <v>43913.736805555556</v>
          </cell>
        </row>
        <row r="7041">
          <cell r="B7041" t="str">
            <v>774100-00G/006160</v>
          </cell>
          <cell r="C7041" t="str">
            <v>774100-00G</v>
          </cell>
          <cell r="D7041" t="str">
            <v>OK</v>
          </cell>
          <cell r="E7041">
            <v>43913.436805555553</v>
          </cell>
        </row>
        <row r="7042">
          <cell r="B7042" t="str">
            <v>774100-00G/006160</v>
          </cell>
          <cell r="C7042" t="str">
            <v>774100-00G</v>
          </cell>
          <cell r="D7042" t="str">
            <v>OK</v>
          </cell>
          <cell r="E7042">
            <v>43913.436805555553</v>
          </cell>
        </row>
        <row r="7043">
          <cell r="B7043" t="str">
            <v>774100-00G/006167</v>
          </cell>
          <cell r="C7043" t="str">
            <v>774100-00G</v>
          </cell>
          <cell r="D7043" t="str">
            <v>OK</v>
          </cell>
          <cell r="E7043">
            <v>43913.832638888889</v>
          </cell>
        </row>
        <row r="7044">
          <cell r="B7044" t="str">
            <v>774100-00G/006167</v>
          </cell>
          <cell r="C7044" t="str">
            <v>774100-00G</v>
          </cell>
          <cell r="D7044" t="str">
            <v>OK</v>
          </cell>
          <cell r="E7044">
            <v>43913.832638888889</v>
          </cell>
        </row>
        <row r="7045">
          <cell r="B7045" t="str">
            <v>776445-00E/006169</v>
          </cell>
          <cell r="C7045" t="str">
            <v>776445-00E</v>
          </cell>
          <cell r="D7045" t="str">
            <v>OK</v>
          </cell>
          <cell r="E7045">
            <v>43914.292361111111</v>
          </cell>
        </row>
        <row r="7046">
          <cell r="B7046" t="str">
            <v>774100-00G/006170</v>
          </cell>
          <cell r="C7046" t="str">
            <v>774100-00G</v>
          </cell>
          <cell r="D7046" t="str">
            <v>OK</v>
          </cell>
          <cell r="E7046">
            <v>43914.10833333333</v>
          </cell>
        </row>
        <row r="7047">
          <cell r="B7047" t="str">
            <v>776445-00E/006172</v>
          </cell>
          <cell r="C7047" t="str">
            <v>776445-00E</v>
          </cell>
          <cell r="D7047" t="str">
            <v>OK</v>
          </cell>
          <cell r="E7047">
            <v>43914.654861111114</v>
          </cell>
        </row>
        <row r="7048">
          <cell r="B7048" t="str">
            <v>774100-00G/006178</v>
          </cell>
          <cell r="C7048" t="str">
            <v>774100-00G</v>
          </cell>
          <cell r="D7048" t="str">
            <v>OK</v>
          </cell>
          <cell r="E7048">
            <v>43915.115972222222</v>
          </cell>
        </row>
        <row r="7049">
          <cell r="B7049" t="str">
            <v>774100-00G/006171</v>
          </cell>
          <cell r="C7049" t="str">
            <v>774100-00G</v>
          </cell>
          <cell r="D7049" t="str">
            <v>OK</v>
          </cell>
          <cell r="E7049">
            <v>43914.416666666664</v>
          </cell>
        </row>
        <row r="7050">
          <cell r="B7050" t="str">
            <v>776445-00E/006176</v>
          </cell>
          <cell r="C7050" t="str">
            <v>776445-00E</v>
          </cell>
          <cell r="D7050" t="str">
            <v>OK</v>
          </cell>
          <cell r="E7050">
            <v>43914.974999999999</v>
          </cell>
        </row>
        <row r="7051">
          <cell r="B7051" t="str">
            <v>776445-00E/006168</v>
          </cell>
          <cell r="C7051" t="str">
            <v>776445-00E</v>
          </cell>
          <cell r="D7051" t="str">
            <v>OK</v>
          </cell>
          <cell r="E7051">
            <v>43914.044444444444</v>
          </cell>
        </row>
        <row r="7052">
          <cell r="B7052" t="str">
            <v>776445-00E/006168</v>
          </cell>
          <cell r="C7052" t="str">
            <v>776445-00E</v>
          </cell>
          <cell r="D7052" t="str">
            <v>OK</v>
          </cell>
          <cell r="E7052">
            <v>43914.044444444444</v>
          </cell>
        </row>
        <row r="7053">
          <cell r="B7053" t="str">
            <v>776445-00E/006168</v>
          </cell>
          <cell r="C7053" t="str">
            <v>776445-00E</v>
          </cell>
          <cell r="D7053" t="str">
            <v>OK</v>
          </cell>
          <cell r="E7053">
            <v>43914.044444444444</v>
          </cell>
        </row>
        <row r="7054">
          <cell r="B7054" t="str">
            <v>776445-00E/006168</v>
          </cell>
          <cell r="C7054" t="str">
            <v>776445-00E</v>
          </cell>
          <cell r="D7054" t="str">
            <v>OK</v>
          </cell>
          <cell r="E7054">
            <v>43914.044444444444</v>
          </cell>
        </row>
        <row r="7055">
          <cell r="B7055" t="str">
            <v>774100-00G/006175</v>
          </cell>
          <cell r="C7055" t="str">
            <v>774100-00G</v>
          </cell>
          <cell r="D7055" t="str">
            <v>OK</v>
          </cell>
          <cell r="E7055">
            <v>43914.708333333336</v>
          </cell>
        </row>
        <row r="7056">
          <cell r="B7056" t="str">
            <v>776445-00E/006166</v>
          </cell>
          <cell r="C7056" t="str">
            <v>776445-00E</v>
          </cell>
          <cell r="D7056" t="str">
            <v>OK</v>
          </cell>
          <cell r="E7056">
            <v>43914.548611111109</v>
          </cell>
        </row>
        <row r="7057">
          <cell r="B7057" t="str">
            <v>776445-00E/006177</v>
          </cell>
          <cell r="C7057" t="str">
            <v>776445-00E</v>
          </cell>
          <cell r="D7057" t="str">
            <v>OK</v>
          </cell>
          <cell r="E7057">
            <v>43915.331944444442</v>
          </cell>
        </row>
        <row r="7058">
          <cell r="B7058" t="str">
            <v>774100-00G/006179</v>
          </cell>
          <cell r="C7058" t="str">
            <v>774100-00G</v>
          </cell>
          <cell r="D7058" t="str">
            <v>OK</v>
          </cell>
          <cell r="E7058">
            <v>43915.397916666669</v>
          </cell>
        </row>
        <row r="7059">
          <cell r="B7059" t="str">
            <v>776445-00E/006174</v>
          </cell>
          <cell r="C7059" t="str">
            <v>776445-00E</v>
          </cell>
          <cell r="D7059" t="str">
            <v>OK</v>
          </cell>
          <cell r="E7059">
            <v>43915.660416666666</v>
          </cell>
        </row>
        <row r="7060">
          <cell r="B7060" t="str">
            <v>776445-00E/006181</v>
          </cell>
          <cell r="C7060" t="str">
            <v>776445-00E</v>
          </cell>
          <cell r="D7060" t="str">
            <v>OK</v>
          </cell>
          <cell r="E7060">
            <v>43915.54583333333</v>
          </cell>
        </row>
        <row r="7061">
          <cell r="B7061" t="str">
            <v>776445-00E/006182</v>
          </cell>
          <cell r="C7061" t="str">
            <v>776445-00E</v>
          </cell>
          <cell r="D7061" t="str">
            <v>OK</v>
          </cell>
          <cell r="E7061">
            <v>43915.96597222222</v>
          </cell>
        </row>
        <row r="7062">
          <cell r="B7062" t="str">
            <v>776445-00E/006183</v>
          </cell>
          <cell r="C7062" t="str">
            <v>776445-00E</v>
          </cell>
          <cell r="D7062" t="str">
            <v>OK</v>
          </cell>
          <cell r="E7062">
            <v>43916.361805555556</v>
          </cell>
        </row>
        <row r="7063">
          <cell r="B7063" t="str">
            <v>776445-00E/006186</v>
          </cell>
          <cell r="C7063" t="str">
            <v>776445-00E</v>
          </cell>
          <cell r="D7063" t="str">
            <v>OK</v>
          </cell>
          <cell r="E7063">
            <v>43916.544444444444</v>
          </cell>
        </row>
        <row r="7064">
          <cell r="B7064" t="str">
            <v>776445-00E/006184</v>
          </cell>
          <cell r="C7064" t="str">
            <v>776445-00E</v>
          </cell>
          <cell r="D7064" t="str">
            <v>OK</v>
          </cell>
          <cell r="E7064">
            <v>43916.413194444445</v>
          </cell>
        </row>
        <row r="7065">
          <cell r="B7065" t="str">
            <v>776445-00E/006165</v>
          </cell>
          <cell r="C7065" t="str">
            <v>776445-00E</v>
          </cell>
          <cell r="D7065" t="str">
            <v>OK</v>
          </cell>
          <cell r="E7065">
            <v>43914.356249999997</v>
          </cell>
        </row>
        <row r="7066">
          <cell r="B7066" t="str">
            <v>776445-00E/006185</v>
          </cell>
          <cell r="C7066" t="str">
            <v>776445-00E</v>
          </cell>
          <cell r="D7066" t="str">
            <v>OK</v>
          </cell>
          <cell r="E7066">
            <v>43916.298611111109</v>
          </cell>
        </row>
        <row r="7067">
          <cell r="B7067" t="str">
            <v>776445-00E/006190</v>
          </cell>
          <cell r="C7067" t="str">
            <v>776445-00E</v>
          </cell>
          <cell r="D7067" t="str">
            <v>OK</v>
          </cell>
          <cell r="E7067">
            <v>43916.665972222225</v>
          </cell>
        </row>
        <row r="7068">
          <cell r="B7068" t="str">
            <v>776445-00E/006188</v>
          </cell>
          <cell r="C7068" t="str">
            <v>776445-00E</v>
          </cell>
          <cell r="D7068" t="str">
            <v>OK</v>
          </cell>
          <cell r="E7068">
            <v>43916.963194444441</v>
          </cell>
        </row>
        <row r="7069">
          <cell r="B7069" t="str">
            <v>776445-00E/006192</v>
          </cell>
          <cell r="C7069" t="str">
            <v>776445-00E</v>
          </cell>
          <cell r="D7069" t="str">
            <v>OK</v>
          </cell>
          <cell r="E7069">
            <v>43917.295138888891</v>
          </cell>
        </row>
        <row r="7070">
          <cell r="B7070" t="str">
            <v>776445-00E/006191</v>
          </cell>
          <cell r="C7070" t="str">
            <v>776445-00E</v>
          </cell>
          <cell r="D7070" t="str">
            <v>OK</v>
          </cell>
          <cell r="E7070">
            <v>43917.327777777777</v>
          </cell>
        </row>
        <row r="7071">
          <cell r="B7071" t="str">
            <v>776445-00E/006193</v>
          </cell>
          <cell r="C7071" t="str">
            <v>776445-00E</v>
          </cell>
          <cell r="D7071" t="str">
            <v>OK</v>
          </cell>
          <cell r="E7071">
            <v>43917.394444444442</v>
          </cell>
        </row>
        <row r="7072">
          <cell r="B7072" t="str">
            <v>776445-00E/006195</v>
          </cell>
          <cell r="C7072" t="str">
            <v>776445-00E</v>
          </cell>
          <cell r="D7072" t="str">
            <v>OK</v>
          </cell>
          <cell r="E7072">
            <v>43917.524305555555</v>
          </cell>
        </row>
        <row r="7073">
          <cell r="B7073" t="str">
            <v>776445-00E/006189</v>
          </cell>
          <cell r="C7073" t="str">
            <v>776445-00E</v>
          </cell>
          <cell r="D7073" t="str">
            <v>OK</v>
          </cell>
          <cell r="E7073">
            <v>43917.356944444444</v>
          </cell>
        </row>
        <row r="7074">
          <cell r="B7074" t="str">
            <v>776445-00E/006197</v>
          </cell>
          <cell r="C7074" t="str">
            <v>776445-00E</v>
          </cell>
          <cell r="D7074" t="str">
            <v>OK</v>
          </cell>
          <cell r="E7074">
            <v>43917.714583333334</v>
          </cell>
        </row>
        <row r="7075">
          <cell r="B7075" t="str">
            <v>776445-00E/006196</v>
          </cell>
          <cell r="C7075" t="str">
            <v>776445-00E</v>
          </cell>
          <cell r="D7075" t="str">
            <v>OK</v>
          </cell>
          <cell r="E7075">
            <v>43917.688194444447</v>
          </cell>
        </row>
        <row r="7076">
          <cell r="B7076" t="str">
            <v>776445-00E/006198</v>
          </cell>
          <cell r="C7076" t="str">
            <v>776445-00E</v>
          </cell>
          <cell r="D7076" t="str">
            <v>OK</v>
          </cell>
          <cell r="E7076">
            <v>43917.762499999997</v>
          </cell>
        </row>
        <row r="7077">
          <cell r="B7077" t="str">
            <v>776445-00E/006199</v>
          </cell>
          <cell r="C7077" t="str">
            <v>776445-00E</v>
          </cell>
          <cell r="D7077" t="str">
            <v>OK</v>
          </cell>
          <cell r="E7077">
            <v>43919.966666666667</v>
          </cell>
        </row>
        <row r="7078">
          <cell r="B7078" t="str">
            <v>776445-00E/006194</v>
          </cell>
          <cell r="C7078" t="str">
            <v>776445-00E</v>
          </cell>
          <cell r="D7078" t="str">
            <v>OK</v>
          </cell>
          <cell r="E7078">
            <v>43917.409722222219</v>
          </cell>
        </row>
        <row r="7079">
          <cell r="B7079" t="str">
            <v>776445-00E/006201</v>
          </cell>
          <cell r="C7079" t="str">
            <v>776445-00E</v>
          </cell>
          <cell r="D7079" t="str">
            <v>OK</v>
          </cell>
          <cell r="E7079">
            <v>43919.963888888888</v>
          </cell>
        </row>
        <row r="7080">
          <cell r="B7080" t="str">
            <v>776445-00E/006202</v>
          </cell>
          <cell r="C7080" t="str">
            <v>776445-00E</v>
          </cell>
          <cell r="D7080" t="str">
            <v>OK</v>
          </cell>
          <cell r="E7080">
            <v>43920.052777777775</v>
          </cell>
        </row>
        <row r="7081">
          <cell r="B7081" t="str">
            <v>776445-00E/006180</v>
          </cell>
          <cell r="C7081" t="str">
            <v>776445-00E</v>
          </cell>
          <cell r="D7081" t="str">
            <v>OK</v>
          </cell>
          <cell r="E7081">
            <v>43915.706250000003</v>
          </cell>
        </row>
        <row r="7082">
          <cell r="B7082" t="str">
            <v>776445-00E/006180</v>
          </cell>
          <cell r="C7082" t="str">
            <v>776445-00E</v>
          </cell>
          <cell r="D7082" t="str">
            <v>OK</v>
          </cell>
          <cell r="E7082">
            <v>43915.706250000003</v>
          </cell>
        </row>
        <row r="7083">
          <cell r="B7083" t="str">
            <v>776445-00E/006180</v>
          </cell>
          <cell r="C7083" t="str">
            <v>776445-00E</v>
          </cell>
          <cell r="D7083" t="str">
            <v>OK</v>
          </cell>
          <cell r="E7083">
            <v>43915.706250000003</v>
          </cell>
        </row>
        <row r="7084">
          <cell r="B7084" t="str">
            <v>776445-00E/006205</v>
          </cell>
          <cell r="C7084" t="str">
            <v>776445-00E</v>
          </cell>
          <cell r="D7084" t="str">
            <v>OK</v>
          </cell>
          <cell r="E7084">
            <v>43920.428472222222</v>
          </cell>
        </row>
        <row r="7085">
          <cell r="B7085" t="str">
            <v>776445-00E/006187</v>
          </cell>
          <cell r="C7085" t="str">
            <v>776445-00E</v>
          </cell>
          <cell r="D7085" t="str">
            <v>OK</v>
          </cell>
          <cell r="E7085">
            <v>43916.71597222222</v>
          </cell>
        </row>
        <row r="7086">
          <cell r="B7086" t="str">
            <v>776445-00E/006208</v>
          </cell>
          <cell r="C7086" t="str">
            <v>776445-00E</v>
          </cell>
          <cell r="D7086" t="str">
            <v>OK</v>
          </cell>
          <cell r="E7086">
            <v>43920.679166666669</v>
          </cell>
        </row>
        <row r="7087">
          <cell r="B7087" t="str">
            <v>776445-00E/006207</v>
          </cell>
          <cell r="C7087" t="str">
            <v>776445-00E</v>
          </cell>
          <cell r="D7087" t="str">
            <v>OK</v>
          </cell>
          <cell r="E7087">
            <v>43920.697916666664</v>
          </cell>
        </row>
        <row r="7088">
          <cell r="B7088" t="str">
            <v>776445-00E/006209</v>
          </cell>
          <cell r="C7088" t="str">
            <v>776445-00E</v>
          </cell>
          <cell r="D7088" t="str">
            <v>OK</v>
          </cell>
          <cell r="E7088">
            <v>43920.739583333336</v>
          </cell>
        </row>
        <row r="7089">
          <cell r="B7089" t="str">
            <v>776445-00E/006200</v>
          </cell>
          <cell r="C7089" t="str">
            <v>776445-00E</v>
          </cell>
          <cell r="D7089" t="str">
            <v>OK</v>
          </cell>
          <cell r="E7089">
            <v>43920.049305555556</v>
          </cell>
        </row>
        <row r="7090">
          <cell r="B7090" t="str">
            <v>776445-00E/006206</v>
          </cell>
          <cell r="C7090" t="str">
            <v>776445-00E</v>
          </cell>
          <cell r="D7090" t="str">
            <v>OK</v>
          </cell>
          <cell r="E7090">
            <v>43920.636805555558</v>
          </cell>
        </row>
        <row r="7091">
          <cell r="B7091" t="str">
            <v>776445-00E/006173</v>
          </cell>
          <cell r="C7091" t="str">
            <v>776445-00E</v>
          </cell>
          <cell r="D7091" t="str">
            <v>OK</v>
          </cell>
          <cell r="E7091">
            <v>43915.495138888888</v>
          </cell>
        </row>
        <row r="7092">
          <cell r="B7092" t="str">
            <v>776445-00E/006204</v>
          </cell>
          <cell r="C7092" t="str">
            <v>776445-00E</v>
          </cell>
          <cell r="D7092" t="str">
            <v>OK</v>
          </cell>
          <cell r="E7092">
            <v>43920.37222222222</v>
          </cell>
        </row>
        <row r="7093">
          <cell r="B7093" t="str">
            <v>776445-00E/006211</v>
          </cell>
          <cell r="C7093" t="str">
            <v>776445-00E</v>
          </cell>
          <cell r="D7093" t="str">
            <v>OK</v>
          </cell>
          <cell r="E7093">
            <v>43920.84375</v>
          </cell>
        </row>
        <row r="7094">
          <cell r="B7094" t="str">
            <v>776445-00E/006203</v>
          </cell>
          <cell r="C7094" t="str">
            <v>776445-00E</v>
          </cell>
          <cell r="D7094" t="str">
            <v>OK</v>
          </cell>
          <cell r="E7094">
            <v>43920.297222222223</v>
          </cell>
        </row>
        <row r="7095">
          <cell r="B7095" t="str">
            <v>776445-00E/006203</v>
          </cell>
          <cell r="C7095" t="str">
            <v>776445-00E</v>
          </cell>
          <cell r="D7095" t="str">
            <v>OK</v>
          </cell>
          <cell r="E7095">
            <v>43920.297222222223</v>
          </cell>
        </row>
        <row r="7096">
          <cell r="B7096" t="str">
            <v>774100-00G/006215</v>
          </cell>
          <cell r="C7096" t="str">
            <v>774100-00G</v>
          </cell>
          <cell r="D7096" t="str">
            <v>OK</v>
          </cell>
          <cell r="E7096">
            <v>43921.099305555559</v>
          </cell>
        </row>
        <row r="7097">
          <cell r="B7097" t="str">
            <v>776445-00E/006210</v>
          </cell>
          <cell r="C7097" t="str">
            <v>776445-00E</v>
          </cell>
          <cell r="D7097" t="str">
            <v>OK</v>
          </cell>
          <cell r="E7097">
            <v>43920.754166666666</v>
          </cell>
        </row>
        <row r="7098">
          <cell r="B7098" t="str">
            <v>776445-00E/006213</v>
          </cell>
          <cell r="C7098" t="str">
            <v>776445-00E</v>
          </cell>
          <cell r="D7098" t="str">
            <v>OK</v>
          </cell>
          <cell r="E7098">
            <v>43921.32916666667</v>
          </cell>
        </row>
        <row r="7099">
          <cell r="B7099" t="str">
            <v>774100-00G/006217</v>
          </cell>
          <cell r="C7099" t="str">
            <v>774100-00G</v>
          </cell>
          <cell r="D7099" t="str">
            <v>OK</v>
          </cell>
          <cell r="E7099">
            <v>43921.444444444445</v>
          </cell>
        </row>
        <row r="7100">
          <cell r="B7100" t="str">
            <v>776445-00E/006212</v>
          </cell>
          <cell r="C7100" t="str">
            <v>776445-00E</v>
          </cell>
          <cell r="D7100" t="str">
            <v>OK</v>
          </cell>
          <cell r="E7100">
            <v>43921.637499999997</v>
          </cell>
        </row>
        <row r="7101">
          <cell r="B7101" t="str">
            <v>776445-00E/006220</v>
          </cell>
          <cell r="C7101" t="str">
            <v>776445-00E</v>
          </cell>
          <cell r="D7101" t="str">
            <v>OK</v>
          </cell>
          <cell r="E7101">
            <v>43921.791666666664</v>
          </cell>
        </row>
        <row r="7102">
          <cell r="B7102" t="str">
            <v>776445-00E/006216</v>
          </cell>
          <cell r="C7102" t="str">
            <v>776445-00E</v>
          </cell>
          <cell r="D7102" t="str">
            <v>OK</v>
          </cell>
          <cell r="E7102">
            <v>43922.069444444445</v>
          </cell>
        </row>
        <row r="7103">
          <cell r="B7103" t="str">
            <v>776445-00E/006214</v>
          </cell>
          <cell r="C7103" t="str">
            <v>776445-00E</v>
          </cell>
          <cell r="D7103" t="str">
            <v>OK</v>
          </cell>
          <cell r="E7103">
            <v>43921.698611111111</v>
          </cell>
        </row>
        <row r="7104">
          <cell r="B7104" t="str">
            <v>776445-00E/006223</v>
          </cell>
          <cell r="C7104" t="str">
            <v>776445-00E</v>
          </cell>
          <cell r="D7104" t="str">
            <v>OK</v>
          </cell>
          <cell r="E7104">
            <v>43921.996527777781</v>
          </cell>
        </row>
        <row r="7105">
          <cell r="B7105" t="str">
            <v>776445-00E/006218</v>
          </cell>
          <cell r="C7105" t="str">
            <v>776445-00E</v>
          </cell>
          <cell r="D7105" t="str">
            <v>OK</v>
          </cell>
          <cell r="E7105">
            <v>43921.752083333333</v>
          </cell>
        </row>
        <row r="7106">
          <cell r="B7106" t="str">
            <v>776445-00E/006229</v>
          </cell>
          <cell r="C7106" t="str">
            <v>776445-00E</v>
          </cell>
          <cell r="D7106" t="str">
            <v>OK</v>
          </cell>
          <cell r="E7106">
            <v>43922.638888888891</v>
          </cell>
        </row>
        <row r="7107">
          <cell r="B7107" t="str">
            <v>776445-00E/006222</v>
          </cell>
          <cell r="C7107" t="str">
            <v>776445-00E</v>
          </cell>
          <cell r="D7107" t="str">
            <v>OK</v>
          </cell>
          <cell r="E7107">
            <v>43922.62777777778</v>
          </cell>
        </row>
        <row r="7108">
          <cell r="B7108" t="str">
            <v>774100-00G/006224</v>
          </cell>
          <cell r="C7108" t="str">
            <v>774100-00G</v>
          </cell>
          <cell r="D7108" t="str">
            <v>OK</v>
          </cell>
          <cell r="E7108">
            <v>43922.035416666666</v>
          </cell>
        </row>
        <row r="7109">
          <cell r="B7109" t="str">
            <v>776445-00E/006221</v>
          </cell>
          <cell r="C7109" t="str">
            <v>776445-00E</v>
          </cell>
          <cell r="D7109" t="str">
            <v>OK</v>
          </cell>
          <cell r="E7109">
            <v>43922.453472222223</v>
          </cell>
        </row>
        <row r="7110">
          <cell r="B7110" t="str">
            <v>774100-00G/006230</v>
          </cell>
          <cell r="C7110" t="str">
            <v>774100-00G</v>
          </cell>
          <cell r="D7110" t="str">
            <v>OK</v>
          </cell>
          <cell r="E7110">
            <v>43922.717361111114</v>
          </cell>
        </row>
        <row r="7111">
          <cell r="B7111" t="str">
            <v>776445-00E/006231</v>
          </cell>
          <cell r="C7111" t="str">
            <v>776445-00E</v>
          </cell>
          <cell r="D7111" t="str">
            <v>OK</v>
          </cell>
          <cell r="E7111">
            <v>43922.796527777777</v>
          </cell>
        </row>
        <row r="7112">
          <cell r="B7112" t="str">
            <v>776445-00E/006231</v>
          </cell>
          <cell r="C7112" t="str">
            <v>776445-00E</v>
          </cell>
          <cell r="D7112" t="str">
            <v>OK</v>
          </cell>
          <cell r="E7112">
            <v>43922.796527777777</v>
          </cell>
        </row>
        <row r="7113">
          <cell r="B7113" t="str">
            <v>776445-00E/006231</v>
          </cell>
          <cell r="C7113" t="str">
            <v>776445-00E</v>
          </cell>
          <cell r="D7113" t="str">
            <v>OK</v>
          </cell>
          <cell r="E7113">
            <v>43922.796527777777</v>
          </cell>
        </row>
        <row r="7114">
          <cell r="B7114" t="str">
            <v>776445-00E/006231</v>
          </cell>
          <cell r="C7114" t="str">
            <v>776445-00E</v>
          </cell>
          <cell r="D7114" t="str">
            <v>OK</v>
          </cell>
          <cell r="E7114">
            <v>43922.796527777777</v>
          </cell>
        </row>
        <row r="7115">
          <cell r="B7115" t="str">
            <v>776445-00E/006231</v>
          </cell>
          <cell r="C7115" t="str">
            <v>776445-00E</v>
          </cell>
          <cell r="D7115" t="str">
            <v>OK</v>
          </cell>
          <cell r="E7115">
            <v>43922.796527777777</v>
          </cell>
        </row>
        <row r="7116">
          <cell r="B7116" t="str">
            <v>776445-00E/006232</v>
          </cell>
          <cell r="C7116" t="str">
            <v>776445-00E</v>
          </cell>
          <cell r="D7116" t="str">
            <v>OK</v>
          </cell>
          <cell r="E7116">
            <v>43923.030555555553</v>
          </cell>
        </row>
        <row r="7117">
          <cell r="B7117" t="str">
            <v>776445-00E/006232</v>
          </cell>
          <cell r="C7117" t="str">
            <v>776445-00E</v>
          </cell>
          <cell r="D7117" t="str">
            <v>OK</v>
          </cell>
          <cell r="E7117">
            <v>43923.030555555553</v>
          </cell>
        </row>
        <row r="7118">
          <cell r="B7118" t="str">
            <v>776445-00E/006226</v>
          </cell>
          <cell r="C7118" t="str">
            <v>776445-00E</v>
          </cell>
          <cell r="D7118" t="str">
            <v>OK</v>
          </cell>
          <cell r="E7118">
            <v>43922.693749999999</v>
          </cell>
        </row>
        <row r="7119">
          <cell r="B7119" t="str">
            <v>776445-00E/006228</v>
          </cell>
          <cell r="C7119" t="str">
            <v>776445-00E</v>
          </cell>
          <cell r="D7119" t="str">
            <v>OK</v>
          </cell>
          <cell r="E7119">
            <v>43922.787499999999</v>
          </cell>
        </row>
        <row r="7120">
          <cell r="B7120" t="str">
            <v>776445-00E/006228</v>
          </cell>
          <cell r="C7120" t="str">
            <v>776445-00E</v>
          </cell>
          <cell r="D7120" t="str">
            <v>OK</v>
          </cell>
          <cell r="E7120">
            <v>43922.787499999999</v>
          </cell>
        </row>
        <row r="7121">
          <cell r="B7121" t="str">
            <v>776445-00E/006228</v>
          </cell>
          <cell r="C7121" t="str">
            <v>776445-00E</v>
          </cell>
          <cell r="D7121" t="str">
            <v>OK</v>
          </cell>
          <cell r="E7121">
            <v>43922.787499999999</v>
          </cell>
        </row>
        <row r="7122">
          <cell r="B7122" t="str">
            <v>776445-00E/006228</v>
          </cell>
          <cell r="C7122" t="str">
            <v>776445-00E</v>
          </cell>
          <cell r="D7122" t="str">
            <v>OK</v>
          </cell>
          <cell r="E7122">
            <v>43922.787499999999</v>
          </cell>
        </row>
        <row r="7123">
          <cell r="B7123" t="str">
            <v>776445-00E/006228</v>
          </cell>
          <cell r="C7123" t="str">
            <v>776445-00E</v>
          </cell>
          <cell r="D7123" t="str">
            <v>OK</v>
          </cell>
          <cell r="E7123">
            <v>43922.787499999999</v>
          </cell>
        </row>
        <row r="7124">
          <cell r="B7124" t="str">
            <v>776445-00E/006228</v>
          </cell>
          <cell r="C7124" t="str">
            <v>776445-00E</v>
          </cell>
          <cell r="D7124" t="str">
            <v>OK</v>
          </cell>
          <cell r="E7124">
            <v>43922.787499999999</v>
          </cell>
        </row>
        <row r="7125">
          <cell r="B7125" t="str">
            <v>776445-00E/006228</v>
          </cell>
          <cell r="C7125" t="str">
            <v>776445-00E</v>
          </cell>
          <cell r="D7125" t="str">
            <v>OK</v>
          </cell>
          <cell r="E7125">
            <v>43922.787499999999</v>
          </cell>
        </row>
        <row r="7126">
          <cell r="B7126" t="str">
            <v>776445-00E/006234</v>
          </cell>
          <cell r="C7126" t="str">
            <v>776445-00E</v>
          </cell>
          <cell r="D7126" t="str">
            <v>OK</v>
          </cell>
          <cell r="E7126">
            <v>43923.136111111111</v>
          </cell>
        </row>
        <row r="7127">
          <cell r="B7127" t="str">
            <v>776445-00E/006233</v>
          </cell>
          <cell r="C7127" t="str">
            <v>776445-00E</v>
          </cell>
          <cell r="D7127" t="str">
            <v>OK</v>
          </cell>
          <cell r="E7127">
            <v>43922.966666666667</v>
          </cell>
        </row>
        <row r="7128">
          <cell r="B7128" t="str">
            <v>774100-00G/006239</v>
          </cell>
          <cell r="C7128" t="str">
            <v>774100-00G</v>
          </cell>
          <cell r="D7128" t="str">
            <v>OK</v>
          </cell>
          <cell r="E7128">
            <v>43923.418055555558</v>
          </cell>
        </row>
        <row r="7129">
          <cell r="B7129" t="str">
            <v>774100-00G/006236</v>
          </cell>
          <cell r="C7129" t="str">
            <v>774100-00G</v>
          </cell>
          <cell r="D7129" t="str">
            <v>OK</v>
          </cell>
          <cell r="E7129">
            <v>43923.077777777777</v>
          </cell>
        </row>
        <row r="7130">
          <cell r="B7130" t="str">
            <v>774100-00G/006219</v>
          </cell>
          <cell r="C7130" t="str">
            <v>774100-00G</v>
          </cell>
          <cell r="D7130" t="str">
            <v>OK</v>
          </cell>
          <cell r="E7130">
            <v>43921.71875</v>
          </cell>
        </row>
        <row r="7131">
          <cell r="B7131" t="str">
            <v>776445-00E/006235</v>
          </cell>
          <cell r="C7131" t="str">
            <v>776445-00E</v>
          </cell>
          <cell r="D7131" t="str">
            <v>OK</v>
          </cell>
          <cell r="E7131">
            <v>43923.736111111109</v>
          </cell>
        </row>
        <row r="7132">
          <cell r="B7132" t="str">
            <v>776445-00E/006241</v>
          </cell>
          <cell r="C7132" t="str">
            <v>776445-00E</v>
          </cell>
          <cell r="D7132" t="str">
            <v>OK</v>
          </cell>
          <cell r="E7132">
            <v>43923.68472222222</v>
          </cell>
        </row>
        <row r="7133">
          <cell r="B7133" t="str">
            <v>776445-00E/006237</v>
          </cell>
          <cell r="C7133" t="str">
            <v>776445-00E</v>
          </cell>
          <cell r="D7133" t="str">
            <v>OK</v>
          </cell>
          <cell r="E7133">
            <v>43923.288888888892</v>
          </cell>
        </row>
        <row r="7134">
          <cell r="B7134" t="str">
            <v>776445-00E/006238</v>
          </cell>
          <cell r="C7134" t="str">
            <v>776445-00E</v>
          </cell>
          <cell r="D7134" t="str">
            <v>OK</v>
          </cell>
          <cell r="E7134">
            <v>43923.372916666667</v>
          </cell>
        </row>
        <row r="7135">
          <cell r="B7135" t="str">
            <v>774100-00G/006242</v>
          </cell>
          <cell r="C7135" t="str">
            <v>774100-00G</v>
          </cell>
          <cell r="D7135" t="str">
            <v>OK</v>
          </cell>
          <cell r="E7135">
            <v>43923.813194444447</v>
          </cell>
        </row>
        <row r="7136">
          <cell r="B7136" t="str">
            <v>774100-00G/006245</v>
          </cell>
          <cell r="C7136" t="str">
            <v>774100-00G</v>
          </cell>
          <cell r="D7136" t="str">
            <v>OK</v>
          </cell>
          <cell r="E7136">
            <v>43924.013194444444</v>
          </cell>
        </row>
        <row r="7137">
          <cell r="B7137" t="str">
            <v>774100-00G/006227</v>
          </cell>
          <cell r="C7137" t="str">
            <v>774100-00G</v>
          </cell>
          <cell r="D7137" t="str">
            <v>OK</v>
          </cell>
          <cell r="E7137">
            <v>43922.393055555556</v>
          </cell>
        </row>
        <row r="7138">
          <cell r="B7138" t="str">
            <v>776445-00E/006244</v>
          </cell>
          <cell r="C7138" t="str">
            <v>776445-00E</v>
          </cell>
          <cell r="D7138" t="str">
            <v>OK</v>
          </cell>
          <cell r="E7138">
            <v>43924.011111111111</v>
          </cell>
        </row>
        <row r="7139">
          <cell r="B7139" t="str">
            <v>776445-00E/006244</v>
          </cell>
          <cell r="C7139" t="str">
            <v>776445-00E</v>
          </cell>
          <cell r="D7139" t="str">
            <v>OK</v>
          </cell>
          <cell r="E7139">
            <v>43924.011111111111</v>
          </cell>
        </row>
        <row r="7140">
          <cell r="B7140" t="str">
            <v>776445-00E/006225</v>
          </cell>
          <cell r="C7140" t="str">
            <v>776445-00E</v>
          </cell>
          <cell r="D7140" t="str">
            <v>OK</v>
          </cell>
          <cell r="E7140">
            <v>43922.320833333331</v>
          </cell>
        </row>
        <row r="7141">
          <cell r="B7141" t="str">
            <v>776445-00E/006243</v>
          </cell>
          <cell r="C7141" t="str">
            <v>776445-00E</v>
          </cell>
          <cell r="D7141" t="str">
            <v>OK</v>
          </cell>
          <cell r="E7141">
            <v>43924.40625</v>
          </cell>
        </row>
        <row r="7142">
          <cell r="B7142" t="str">
            <v>776445-00E/006240</v>
          </cell>
          <cell r="C7142" t="str">
            <v>776445-00E</v>
          </cell>
          <cell r="D7142" t="str">
            <v>OK</v>
          </cell>
          <cell r="E7142">
            <v>43924.354166666664</v>
          </cell>
        </row>
        <row r="7143">
          <cell r="B7143" t="str">
            <v>776445-00E/006246</v>
          </cell>
          <cell r="C7143" t="str">
            <v>776445-00E</v>
          </cell>
          <cell r="D7143" t="str">
            <v>OK</v>
          </cell>
          <cell r="E7143">
            <v>43924.29791666667</v>
          </cell>
        </row>
        <row r="7144">
          <cell r="B7144" t="str">
            <v>776445-00E/006249</v>
          </cell>
          <cell r="C7144" t="str">
            <v>776445-00E</v>
          </cell>
          <cell r="D7144" t="str">
            <v>OK</v>
          </cell>
          <cell r="E7144">
            <v>43924.626388888886</v>
          </cell>
        </row>
        <row r="7145">
          <cell r="B7145" t="str">
            <v>774100-00G/006247</v>
          </cell>
          <cell r="C7145" t="str">
            <v>774100-00G</v>
          </cell>
          <cell r="D7145" t="str">
            <v>OK</v>
          </cell>
          <cell r="E7145">
            <v>43924.51458333333</v>
          </cell>
        </row>
        <row r="7146">
          <cell r="B7146" t="str">
            <v>776445-00E/006251</v>
          </cell>
          <cell r="C7146" t="str">
            <v>776445-00E</v>
          </cell>
          <cell r="D7146" t="str">
            <v>OK</v>
          </cell>
          <cell r="E7146">
            <v>43942.359722222223</v>
          </cell>
        </row>
        <row r="7147">
          <cell r="B7147" t="str">
            <v>774100-00G/006252</v>
          </cell>
          <cell r="C7147" t="str">
            <v>774100-00G</v>
          </cell>
          <cell r="D7147" t="str">
            <v>OK</v>
          </cell>
          <cell r="E7147">
            <v>43943.34652777778</v>
          </cell>
        </row>
        <row r="7148">
          <cell r="B7148" t="str">
            <v>776445-00E/006250</v>
          </cell>
          <cell r="C7148" t="str">
            <v>776445-00E</v>
          </cell>
          <cell r="D7148" t="str">
            <v>OK</v>
          </cell>
          <cell r="E7148">
            <v>43943.405555555553</v>
          </cell>
        </row>
        <row r="7149">
          <cell r="B7149" t="str">
            <v>776445-00E/006254</v>
          </cell>
          <cell r="C7149" t="str">
            <v>776445-00E</v>
          </cell>
          <cell r="D7149" t="str">
            <v>OK</v>
          </cell>
          <cell r="E7149">
            <v>43944.387499999997</v>
          </cell>
        </row>
        <row r="7150">
          <cell r="B7150" t="str">
            <v>776445-00E/006253</v>
          </cell>
          <cell r="C7150" t="str">
            <v>776445-00E</v>
          </cell>
          <cell r="D7150" t="str">
            <v>OK</v>
          </cell>
          <cell r="E7150">
            <v>43944.32708333333</v>
          </cell>
        </row>
        <row r="7151">
          <cell r="B7151" t="str">
            <v>776445-00E/006248</v>
          </cell>
          <cell r="C7151" t="str">
            <v>776445-00E</v>
          </cell>
          <cell r="D7151" t="str">
            <v>OK</v>
          </cell>
          <cell r="E7151">
            <v>43945.380555555559</v>
          </cell>
        </row>
        <row r="7152">
          <cell r="B7152" t="str">
            <v>774100-00G/006255</v>
          </cell>
          <cell r="C7152" t="str">
            <v>774100-00G</v>
          </cell>
          <cell r="D7152" t="str">
            <v>OK</v>
          </cell>
          <cell r="E7152">
            <v>43945.337500000001</v>
          </cell>
        </row>
        <row r="7153">
          <cell r="B7153" t="str">
            <v>776445-00E/006260</v>
          </cell>
          <cell r="C7153" t="str">
            <v>776445-00E</v>
          </cell>
          <cell r="D7153" t="str">
            <v>OK</v>
          </cell>
          <cell r="E7153">
            <v>43948.171527777777</v>
          </cell>
        </row>
        <row r="7154">
          <cell r="B7154" t="str">
            <v>776445-00E/006258</v>
          </cell>
          <cell r="C7154" t="str">
            <v>776445-00E</v>
          </cell>
          <cell r="D7154" t="str">
            <v>OK</v>
          </cell>
          <cell r="E7154">
            <v>43948.040972222225</v>
          </cell>
        </row>
        <row r="7155">
          <cell r="B7155" t="str">
            <v>776445-00E/006263</v>
          </cell>
          <cell r="C7155" t="str">
            <v>776445-00E</v>
          </cell>
          <cell r="D7155" t="str">
            <v>OK</v>
          </cell>
          <cell r="E7155">
            <v>43948.384722222225</v>
          </cell>
        </row>
        <row r="7156">
          <cell r="B7156" t="str">
            <v>776445-00E/006259</v>
          </cell>
          <cell r="C7156" t="str">
            <v>776445-00E</v>
          </cell>
          <cell r="D7156" t="str">
            <v>OK</v>
          </cell>
          <cell r="E7156">
            <v>43948.081250000003</v>
          </cell>
        </row>
        <row r="7157">
          <cell r="B7157" t="str">
            <v>776445-00E/006257</v>
          </cell>
          <cell r="C7157" t="str">
            <v>776445-00E</v>
          </cell>
          <cell r="D7157" t="str">
            <v>OK</v>
          </cell>
          <cell r="E7157">
            <v>43947.999305555553</v>
          </cell>
        </row>
        <row r="7158">
          <cell r="B7158" t="str">
            <v>776445-00E/006262</v>
          </cell>
          <cell r="C7158" t="str">
            <v>776445-00E</v>
          </cell>
          <cell r="D7158" t="str">
            <v>OK</v>
          </cell>
          <cell r="E7158">
            <v>43948.621527777781</v>
          </cell>
        </row>
        <row r="7159">
          <cell r="B7159" t="str">
            <v>776445-00E/006264</v>
          </cell>
          <cell r="C7159" t="str">
            <v>776445-00E</v>
          </cell>
          <cell r="D7159" t="str">
            <v>OK</v>
          </cell>
          <cell r="E7159">
            <v>43948.623611111114</v>
          </cell>
        </row>
        <row r="7160">
          <cell r="B7160" t="str">
            <v>776445-00E/006261</v>
          </cell>
          <cell r="C7160" t="str">
            <v>776445-00E</v>
          </cell>
          <cell r="D7160" t="str">
            <v>OK</v>
          </cell>
          <cell r="E7160">
            <v>43948.695833333331</v>
          </cell>
        </row>
        <row r="7161">
          <cell r="B7161" t="str">
            <v>776445-00E/006265</v>
          </cell>
          <cell r="C7161" t="str">
            <v>776445-00E</v>
          </cell>
          <cell r="D7161" t="str">
            <v>OK</v>
          </cell>
          <cell r="E7161">
            <v>43948.688194444447</v>
          </cell>
        </row>
        <row r="7162">
          <cell r="B7162" t="str">
            <v>776445-00E/006269</v>
          </cell>
          <cell r="C7162" t="str">
            <v>776445-00E</v>
          </cell>
          <cell r="D7162" t="str">
            <v>OK</v>
          </cell>
          <cell r="E7162">
            <v>43949.061805555553</v>
          </cell>
        </row>
        <row r="7163">
          <cell r="B7163" t="str">
            <v>776445-00E/006269</v>
          </cell>
          <cell r="C7163" t="str">
            <v>776445-00E</v>
          </cell>
          <cell r="D7163" t="str">
            <v>OK</v>
          </cell>
          <cell r="E7163">
            <v>43949.061805555553</v>
          </cell>
        </row>
        <row r="7164">
          <cell r="B7164" t="str">
            <v>776445-00E/006269</v>
          </cell>
          <cell r="C7164" t="str">
            <v>776445-00E</v>
          </cell>
          <cell r="D7164" t="str">
            <v>OK</v>
          </cell>
          <cell r="E7164">
            <v>43949.061805555553</v>
          </cell>
        </row>
        <row r="7165">
          <cell r="B7165" t="str">
            <v>776445-00E/006269</v>
          </cell>
          <cell r="C7165" t="str">
            <v>776445-00E</v>
          </cell>
          <cell r="D7165" t="str">
            <v>OK</v>
          </cell>
          <cell r="E7165">
            <v>43949.061805555553</v>
          </cell>
        </row>
        <row r="7166">
          <cell r="B7166" t="str">
            <v>776445-00E/006269</v>
          </cell>
          <cell r="C7166" t="str">
            <v>776445-00E</v>
          </cell>
          <cell r="D7166" t="str">
            <v>OK</v>
          </cell>
          <cell r="E7166">
            <v>43949.061805555553</v>
          </cell>
        </row>
        <row r="7167">
          <cell r="B7167" t="str">
            <v>776445-00E/006269</v>
          </cell>
          <cell r="C7167" t="str">
            <v>776445-00E</v>
          </cell>
          <cell r="D7167" t="str">
            <v>OK</v>
          </cell>
          <cell r="E7167">
            <v>43949.061805555553</v>
          </cell>
        </row>
        <row r="7168">
          <cell r="B7168" t="str">
            <v>776445-00E/006269</v>
          </cell>
          <cell r="C7168" t="str">
            <v>776445-00E</v>
          </cell>
          <cell r="D7168" t="str">
            <v>OK</v>
          </cell>
          <cell r="E7168">
            <v>43949.061805555553</v>
          </cell>
        </row>
        <row r="7169">
          <cell r="B7169" t="str">
            <v>776445-00E/006269</v>
          </cell>
          <cell r="C7169" t="str">
            <v>776445-00E</v>
          </cell>
          <cell r="D7169" t="str">
            <v>OK</v>
          </cell>
          <cell r="E7169">
            <v>43949.061805555553</v>
          </cell>
        </row>
        <row r="7170">
          <cell r="B7170" t="str">
            <v>776445-00E/006272</v>
          </cell>
          <cell r="C7170" t="str">
            <v>776445-00E</v>
          </cell>
          <cell r="D7170" t="str">
            <v>OK</v>
          </cell>
          <cell r="E7170">
            <v>43949.11041666667</v>
          </cell>
        </row>
        <row r="7171">
          <cell r="B7171" t="str">
            <v>776445-00E/006271</v>
          </cell>
          <cell r="C7171" t="str">
            <v>776445-00E</v>
          </cell>
          <cell r="D7171" t="str">
            <v>OK</v>
          </cell>
          <cell r="E7171">
            <v>43949.205555555556</v>
          </cell>
        </row>
        <row r="7172">
          <cell r="B7172" t="str">
            <v>776445-00E/006270</v>
          </cell>
          <cell r="C7172" t="str">
            <v>776445-00E</v>
          </cell>
          <cell r="D7172" t="str">
            <v>OK</v>
          </cell>
          <cell r="E7172">
            <v>43949.319444444445</v>
          </cell>
        </row>
        <row r="7173">
          <cell r="B7173" t="str">
            <v>776445-00E/006274</v>
          </cell>
          <cell r="C7173" t="str">
            <v>776445-00E</v>
          </cell>
          <cell r="D7173" t="str">
            <v>OK</v>
          </cell>
          <cell r="E7173">
            <v>43949.368055555555</v>
          </cell>
        </row>
        <row r="7174">
          <cell r="B7174" t="str">
            <v>776445-00E/006266</v>
          </cell>
          <cell r="C7174" t="str">
            <v>776445-00E</v>
          </cell>
          <cell r="D7174" t="str">
            <v>OK</v>
          </cell>
          <cell r="E7174">
            <v>43948.736805555556</v>
          </cell>
        </row>
        <row r="7175">
          <cell r="B7175" t="str">
            <v>776445-00E/006267</v>
          </cell>
          <cell r="C7175" t="str">
            <v>776445-00E</v>
          </cell>
          <cell r="D7175" t="str">
            <v>OK</v>
          </cell>
          <cell r="E7175">
            <v>43949.00277777778</v>
          </cell>
        </row>
        <row r="7176">
          <cell r="B7176" t="str">
            <v>776445-00E/006268</v>
          </cell>
          <cell r="C7176" t="str">
            <v>776445-00E</v>
          </cell>
          <cell r="D7176" t="str">
            <v>OK</v>
          </cell>
          <cell r="E7176">
            <v>43948.991666666669</v>
          </cell>
        </row>
        <row r="7177">
          <cell r="B7177" t="str">
            <v>776445-00E/006275</v>
          </cell>
          <cell r="C7177" t="str">
            <v>776445-00E</v>
          </cell>
          <cell r="D7177" t="str">
            <v>OK</v>
          </cell>
          <cell r="E7177">
            <v>43949.433333333334</v>
          </cell>
        </row>
        <row r="7178">
          <cell r="B7178" t="str">
            <v>776445-00E/006280</v>
          </cell>
          <cell r="C7178" t="str">
            <v>776445-00E</v>
          </cell>
          <cell r="D7178" t="str">
            <v>OK</v>
          </cell>
          <cell r="E7178">
            <v>43949.64166666667</v>
          </cell>
        </row>
        <row r="7179">
          <cell r="B7179" t="str">
            <v>776445-00E/006277</v>
          </cell>
          <cell r="C7179" t="str">
            <v>776445-00E</v>
          </cell>
          <cell r="D7179" t="str">
            <v>OK</v>
          </cell>
          <cell r="E7179">
            <v>43949.699305555558</v>
          </cell>
        </row>
        <row r="7180">
          <cell r="B7180" t="str">
            <v>776445-00E/006273</v>
          </cell>
          <cell r="C7180" t="str">
            <v>776445-00E</v>
          </cell>
          <cell r="D7180" t="str">
            <v>OK</v>
          </cell>
          <cell r="E7180">
            <v>43949.644444444442</v>
          </cell>
        </row>
        <row r="7181">
          <cell r="B7181" t="str">
            <v>776445-00E/006273</v>
          </cell>
          <cell r="C7181" t="str">
            <v>776445-00E</v>
          </cell>
          <cell r="D7181" t="str">
            <v>OK</v>
          </cell>
          <cell r="E7181">
            <v>43949.644444444442</v>
          </cell>
        </row>
        <row r="7182">
          <cell r="B7182" t="str">
            <v>776445-00E/006278</v>
          </cell>
          <cell r="C7182" t="str">
            <v>776445-00E</v>
          </cell>
          <cell r="D7182" t="str">
            <v>OK</v>
          </cell>
          <cell r="E7182">
            <v>43949.739583333336</v>
          </cell>
        </row>
        <row r="7183">
          <cell r="B7183" t="str">
            <v>776445-00E/006283</v>
          </cell>
          <cell r="C7183" t="str">
            <v>776445-00E</v>
          </cell>
          <cell r="D7183" t="str">
            <v>OK</v>
          </cell>
          <cell r="E7183">
            <v>43950.04791666667</v>
          </cell>
        </row>
        <row r="7184">
          <cell r="B7184" t="str">
            <v>776445-00E/006282</v>
          </cell>
          <cell r="C7184" t="str">
            <v>776445-00E</v>
          </cell>
          <cell r="D7184" t="str">
            <v>OK</v>
          </cell>
          <cell r="E7184">
            <v>43950.083333333336</v>
          </cell>
        </row>
        <row r="7185">
          <cell r="B7185" t="str">
            <v>776445-00E/006284</v>
          </cell>
          <cell r="C7185" t="str">
            <v>776445-00E</v>
          </cell>
          <cell r="D7185" t="str">
            <v>OK</v>
          </cell>
          <cell r="E7185">
            <v>43950.177083333336</v>
          </cell>
        </row>
        <row r="7186">
          <cell r="B7186" t="str">
            <v>776445-00E/006256</v>
          </cell>
          <cell r="C7186" t="str">
            <v>776445-00E</v>
          </cell>
          <cell r="D7186" t="str">
            <v>OK</v>
          </cell>
          <cell r="E7186">
            <v>43948.004166666666</v>
          </cell>
        </row>
        <row r="7187">
          <cell r="B7187" t="str">
            <v>776445-00E/006285</v>
          </cell>
          <cell r="C7187" t="str">
            <v>776445-00E</v>
          </cell>
          <cell r="D7187" t="str">
            <v>OK</v>
          </cell>
          <cell r="E7187">
            <v>43950.409722222219</v>
          </cell>
        </row>
        <row r="7188">
          <cell r="B7188" t="str">
            <v>776445-00E/006285</v>
          </cell>
          <cell r="C7188" t="str">
            <v>776445-00E</v>
          </cell>
          <cell r="D7188" t="str">
            <v>OK</v>
          </cell>
          <cell r="E7188">
            <v>43950.409722222219</v>
          </cell>
        </row>
        <row r="7189">
          <cell r="B7189" t="str">
            <v>776445-00E/006286</v>
          </cell>
          <cell r="C7189" t="str">
            <v>776445-00E</v>
          </cell>
          <cell r="D7189" t="str">
            <v>OK</v>
          </cell>
          <cell r="E7189">
            <v>43950.368055555555</v>
          </cell>
        </row>
        <row r="7190">
          <cell r="B7190" t="str">
            <v>776445-00E/006287</v>
          </cell>
          <cell r="C7190" t="str">
            <v>776445-00E</v>
          </cell>
          <cell r="D7190" t="str">
            <v>OK</v>
          </cell>
          <cell r="E7190">
            <v>43950.300694444442</v>
          </cell>
        </row>
        <row r="7191">
          <cell r="B7191" t="str">
            <v>776445-00E/006290</v>
          </cell>
          <cell r="C7191" t="str">
            <v>776445-00E</v>
          </cell>
          <cell r="D7191" t="str">
            <v>OK</v>
          </cell>
          <cell r="E7191">
            <v>43950.626388888886</v>
          </cell>
        </row>
        <row r="7192">
          <cell r="B7192" t="str">
            <v>776445-00E/006289</v>
          </cell>
          <cell r="C7192" t="str">
            <v>776445-00E</v>
          </cell>
          <cell r="D7192" t="str">
            <v>OK</v>
          </cell>
          <cell r="E7192">
            <v>43950.661111111112</v>
          </cell>
        </row>
        <row r="7193">
          <cell r="B7193" t="str">
            <v>776445-00E/006281</v>
          </cell>
          <cell r="C7193" t="str">
            <v>776445-00E</v>
          </cell>
          <cell r="D7193" t="str">
            <v>OK</v>
          </cell>
          <cell r="E7193">
            <v>43950.015277777777</v>
          </cell>
        </row>
        <row r="7194">
          <cell r="B7194" t="str">
            <v>776445-00E/006292</v>
          </cell>
          <cell r="C7194" t="str">
            <v>776445-00E</v>
          </cell>
          <cell r="D7194" t="str">
            <v>OK</v>
          </cell>
          <cell r="E7194">
            <v>43950.753472222219</v>
          </cell>
        </row>
        <row r="7195">
          <cell r="B7195" t="str">
            <v>776445-00E/006292</v>
          </cell>
          <cell r="C7195" t="str">
            <v>776445-00E</v>
          </cell>
          <cell r="D7195" t="str">
            <v>OK</v>
          </cell>
          <cell r="E7195">
            <v>43950.753472222219</v>
          </cell>
        </row>
        <row r="7196">
          <cell r="B7196" t="str">
            <v>776445-00E/006292</v>
          </cell>
          <cell r="C7196" t="str">
            <v>776445-00E</v>
          </cell>
          <cell r="D7196" t="str">
            <v>OK</v>
          </cell>
          <cell r="E7196">
            <v>43950.753472222219</v>
          </cell>
        </row>
        <row r="7197">
          <cell r="B7197" t="str">
            <v>776445-00E/006292</v>
          </cell>
          <cell r="C7197" t="str">
            <v>776445-00E</v>
          </cell>
          <cell r="D7197" t="str">
            <v>OK</v>
          </cell>
          <cell r="E7197">
            <v>43950.753472222219</v>
          </cell>
        </row>
        <row r="7198">
          <cell r="B7198" t="str">
            <v>776445-00E/006292</v>
          </cell>
          <cell r="C7198" t="str">
            <v>776445-00E</v>
          </cell>
          <cell r="D7198" t="str">
            <v>OK</v>
          </cell>
          <cell r="E7198">
            <v>43950.753472222219</v>
          </cell>
        </row>
        <row r="7199">
          <cell r="B7199" t="str">
            <v>776445-00E/006292</v>
          </cell>
          <cell r="C7199" t="str">
            <v>776445-00E</v>
          </cell>
          <cell r="D7199" t="str">
            <v>OK</v>
          </cell>
          <cell r="E7199">
            <v>43950.753472222219</v>
          </cell>
        </row>
        <row r="7200">
          <cell r="B7200" t="str">
            <v>776445-00E/006292</v>
          </cell>
          <cell r="C7200" t="str">
            <v>776445-00E</v>
          </cell>
          <cell r="D7200" t="str">
            <v>OK</v>
          </cell>
          <cell r="E7200">
            <v>43950.753472222219</v>
          </cell>
        </row>
        <row r="7201">
          <cell r="B7201" t="str">
            <v>776445-00E/006292</v>
          </cell>
          <cell r="C7201" t="str">
            <v>776445-00E</v>
          </cell>
          <cell r="D7201" t="str">
            <v>OK</v>
          </cell>
          <cell r="E7201">
            <v>43950.753472222219</v>
          </cell>
        </row>
        <row r="7202">
          <cell r="B7202" t="str">
            <v>776445-00E/006293</v>
          </cell>
          <cell r="C7202" t="str">
            <v>776445-00E</v>
          </cell>
          <cell r="D7202" t="str">
            <v>OK</v>
          </cell>
          <cell r="E7202">
            <v>43950.753472222219</v>
          </cell>
        </row>
        <row r="7203">
          <cell r="B7203" t="str">
            <v>776445-00E/006279</v>
          </cell>
          <cell r="C7203" t="str">
            <v>776445-00E</v>
          </cell>
          <cell r="D7203" t="str">
            <v>OK</v>
          </cell>
          <cell r="E7203">
            <v>43949.783333333333</v>
          </cell>
        </row>
        <row r="7204">
          <cell r="B7204" t="str">
            <v>776445-00E/006291</v>
          </cell>
          <cell r="C7204" t="str">
            <v>776445-00E</v>
          </cell>
          <cell r="D7204" t="str">
            <v>OK</v>
          </cell>
          <cell r="E7204">
            <v>43950.663888888892</v>
          </cell>
        </row>
        <row r="7205">
          <cell r="B7205" t="str">
            <v>776445-00E/006288</v>
          </cell>
          <cell r="C7205" t="str">
            <v>776445-00E</v>
          </cell>
          <cell r="D7205" t="str">
            <v>OK</v>
          </cell>
          <cell r="E7205">
            <v>43950.622916666667</v>
          </cell>
        </row>
        <row r="7206">
          <cell r="B7206" t="str">
            <v>776445-00E/006294</v>
          </cell>
          <cell r="C7206" t="str">
            <v>776445-00E</v>
          </cell>
          <cell r="D7206" t="str">
            <v>OK</v>
          </cell>
          <cell r="E7206">
            <v>43950.953472222223</v>
          </cell>
        </row>
        <row r="7207">
          <cell r="B7207" t="str">
            <v>776445-00E/006295</v>
          </cell>
          <cell r="C7207" t="str">
            <v>776445-00E</v>
          </cell>
          <cell r="D7207" t="str">
            <v>OK</v>
          </cell>
          <cell r="E7207">
            <v>43951.013888888891</v>
          </cell>
        </row>
        <row r="7208">
          <cell r="B7208" t="str">
            <v>776445-00E/006298</v>
          </cell>
          <cell r="C7208" t="str">
            <v>776445-00E</v>
          </cell>
          <cell r="D7208" t="str">
            <v>OK</v>
          </cell>
          <cell r="E7208">
            <v>43951.297222222223</v>
          </cell>
        </row>
        <row r="7209">
          <cell r="B7209" t="str">
            <v>776445-00E/006297</v>
          </cell>
          <cell r="C7209" t="str">
            <v>776445-00E</v>
          </cell>
          <cell r="D7209" t="str">
            <v>OK</v>
          </cell>
          <cell r="E7209">
            <v>43951.415972222225</v>
          </cell>
        </row>
        <row r="7210">
          <cell r="B7210" t="str">
            <v>776445-00E/006303</v>
          </cell>
          <cell r="C7210" t="str">
            <v>776445-00E</v>
          </cell>
          <cell r="D7210" t="str">
            <v>OK</v>
          </cell>
          <cell r="E7210">
            <v>43951.706944444442</v>
          </cell>
        </row>
        <row r="7211">
          <cell r="B7211" t="str">
            <v>776445-00E/006299</v>
          </cell>
          <cell r="C7211" t="str">
            <v>776445-00E</v>
          </cell>
          <cell r="D7211" t="str">
            <v>OK</v>
          </cell>
          <cell r="E7211">
            <v>43951.359027777777</v>
          </cell>
        </row>
        <row r="7212">
          <cell r="B7212" t="str">
            <v>776445-00E/006300</v>
          </cell>
          <cell r="C7212" t="str">
            <v>776445-00E</v>
          </cell>
          <cell r="D7212" t="str">
            <v>OK</v>
          </cell>
          <cell r="E7212">
            <v>43951.429166666669</v>
          </cell>
        </row>
        <row r="7213">
          <cell r="B7213" t="str">
            <v>776445-00E/006300</v>
          </cell>
          <cell r="C7213" t="str">
            <v>776445-00E</v>
          </cell>
          <cell r="D7213" t="str">
            <v>OK</v>
          </cell>
          <cell r="E7213">
            <v>43951.429166666669</v>
          </cell>
        </row>
        <row r="7214">
          <cell r="B7214" t="str">
            <v>776445-00E/006300</v>
          </cell>
          <cell r="C7214" t="str">
            <v>776445-00E</v>
          </cell>
          <cell r="D7214" t="str">
            <v>OK</v>
          </cell>
          <cell r="E7214">
            <v>43951.429166666669</v>
          </cell>
        </row>
        <row r="7215">
          <cell r="B7215" t="str">
            <v>776445-00E/006300</v>
          </cell>
          <cell r="C7215" t="str">
            <v>776445-00E</v>
          </cell>
          <cell r="D7215" t="str">
            <v>OK</v>
          </cell>
          <cell r="E7215">
            <v>43951.429166666669</v>
          </cell>
        </row>
        <row r="7216">
          <cell r="B7216" t="str">
            <v>776445-00E/006300</v>
          </cell>
          <cell r="C7216" t="str">
            <v>776445-00E</v>
          </cell>
          <cell r="D7216" t="str">
            <v>OK</v>
          </cell>
          <cell r="E7216">
            <v>43951.429166666669</v>
          </cell>
        </row>
        <row r="7217">
          <cell r="B7217" t="str">
            <v>776445-00E/006300</v>
          </cell>
          <cell r="C7217" t="str">
            <v>776445-00E</v>
          </cell>
          <cell r="D7217" t="str">
            <v>OK</v>
          </cell>
          <cell r="E7217">
            <v>43951.429166666669</v>
          </cell>
        </row>
        <row r="7218">
          <cell r="B7218" t="str">
            <v>776445-00E/006300</v>
          </cell>
          <cell r="C7218" t="str">
            <v>776445-00E</v>
          </cell>
          <cell r="D7218" t="str">
            <v>OK</v>
          </cell>
          <cell r="E7218">
            <v>43951.429166666669</v>
          </cell>
        </row>
        <row r="7219">
          <cell r="B7219" t="str">
            <v>776445-00E/006300</v>
          </cell>
          <cell r="C7219" t="str">
            <v>776445-00E</v>
          </cell>
          <cell r="D7219" t="str">
            <v>OK</v>
          </cell>
          <cell r="E7219">
            <v>43951.429166666669</v>
          </cell>
        </row>
        <row r="7220">
          <cell r="B7220" t="str">
            <v>776445-00E/006301</v>
          </cell>
          <cell r="C7220" t="str">
            <v>776445-00E</v>
          </cell>
          <cell r="D7220" t="str">
            <v>OK</v>
          </cell>
          <cell r="E7220">
            <v>43951.524305555555</v>
          </cell>
        </row>
        <row r="7221">
          <cell r="B7221" t="str">
            <v>776445-00E/006301</v>
          </cell>
          <cell r="C7221" t="str">
            <v>776445-00E</v>
          </cell>
          <cell r="D7221" t="str">
            <v>OK</v>
          </cell>
          <cell r="E7221">
            <v>43951.524305555555</v>
          </cell>
        </row>
        <row r="7222">
          <cell r="B7222" t="str">
            <v>776445-00E/006305</v>
          </cell>
          <cell r="C7222" t="str">
            <v>776445-00E</v>
          </cell>
          <cell r="D7222" t="str">
            <v>OK</v>
          </cell>
          <cell r="E7222">
            <v>43954.960416666669</v>
          </cell>
        </row>
        <row r="7223">
          <cell r="B7223" t="str">
            <v>776445-00E/006305</v>
          </cell>
          <cell r="C7223" t="str">
            <v>776445-00E</v>
          </cell>
          <cell r="D7223" t="str">
            <v>OK</v>
          </cell>
          <cell r="E7223">
            <v>43954.960416666669</v>
          </cell>
        </row>
        <row r="7224">
          <cell r="B7224" t="str">
            <v>774100-00G/006306</v>
          </cell>
          <cell r="C7224" t="str">
            <v>774100-00G</v>
          </cell>
          <cell r="D7224" t="str">
            <v>OK</v>
          </cell>
          <cell r="E7224">
            <v>43951.771527777775</v>
          </cell>
        </row>
        <row r="7225">
          <cell r="B7225" t="str">
            <v>774100-00G/006308</v>
          </cell>
          <cell r="C7225" t="str">
            <v>774100-00G</v>
          </cell>
          <cell r="D7225" t="str">
            <v>OK</v>
          </cell>
          <cell r="E7225">
            <v>43955.031944444447</v>
          </cell>
        </row>
        <row r="7226">
          <cell r="B7226" t="str">
            <v>774100-00G/006308</v>
          </cell>
          <cell r="C7226" t="str">
            <v>774100-00G</v>
          </cell>
          <cell r="D7226" t="str">
            <v>OK</v>
          </cell>
          <cell r="E7226">
            <v>43955.031944444447</v>
          </cell>
        </row>
        <row r="7227">
          <cell r="B7227" t="str">
            <v>776445-00E/006307</v>
          </cell>
          <cell r="C7227" t="str">
            <v>776445-00E</v>
          </cell>
          <cell r="D7227" t="str">
            <v>OK</v>
          </cell>
          <cell r="E7227">
            <v>43955.298611111109</v>
          </cell>
        </row>
        <row r="7228">
          <cell r="B7228" t="str">
            <v>776445-00E/006312</v>
          </cell>
          <cell r="C7228" t="str">
            <v>776445-00E</v>
          </cell>
          <cell r="D7228" t="str">
            <v>OK</v>
          </cell>
          <cell r="E7228">
            <v>43955.442361111112</v>
          </cell>
        </row>
        <row r="7229">
          <cell r="B7229" t="str">
            <v>776445-00E/006302</v>
          </cell>
          <cell r="C7229" t="str">
            <v>776445-00E</v>
          </cell>
          <cell r="D7229" t="str">
            <v>OK</v>
          </cell>
          <cell r="E7229">
            <v>43955.371527777781</v>
          </cell>
        </row>
        <row r="7230">
          <cell r="B7230" t="str">
            <v>776445-00E/006304</v>
          </cell>
          <cell r="C7230" t="str">
            <v>776445-00E</v>
          </cell>
          <cell r="D7230" t="str">
            <v>OK</v>
          </cell>
          <cell r="E7230">
            <v>43955.324999999997</v>
          </cell>
        </row>
        <row r="7231">
          <cell r="B7231" t="str">
            <v>776445-00E/006314</v>
          </cell>
          <cell r="C7231" t="str">
            <v>776445-00E</v>
          </cell>
          <cell r="D7231" t="str">
            <v>OK</v>
          </cell>
          <cell r="E7231">
            <v>43955.668749999997</v>
          </cell>
        </row>
        <row r="7232">
          <cell r="B7232" t="str">
            <v>776445-00E/006309</v>
          </cell>
          <cell r="C7232" t="str">
            <v>776445-00E</v>
          </cell>
          <cell r="D7232" t="str">
            <v>OK</v>
          </cell>
          <cell r="E7232">
            <v>43955.371527777781</v>
          </cell>
        </row>
        <row r="7233">
          <cell r="B7233" t="str">
            <v>774100-00G/006316</v>
          </cell>
          <cell r="C7233" t="str">
            <v>774100-00G</v>
          </cell>
          <cell r="D7233" t="str">
            <v>OK</v>
          </cell>
          <cell r="E7233">
            <v>43955.738194444442</v>
          </cell>
        </row>
        <row r="7234">
          <cell r="B7234" t="str">
            <v>776445-00E/006317</v>
          </cell>
          <cell r="C7234" t="str">
            <v>776445-00E</v>
          </cell>
          <cell r="D7234" t="str">
            <v>OK</v>
          </cell>
          <cell r="E7234">
            <v>43956.035416666666</v>
          </cell>
        </row>
        <row r="7235">
          <cell r="B7235" t="str">
            <v>776445-00E/006315</v>
          </cell>
          <cell r="C7235" t="str">
            <v>776445-00E</v>
          </cell>
          <cell r="D7235" t="str">
            <v>OK</v>
          </cell>
          <cell r="E7235">
            <v>43955.960416666669</v>
          </cell>
        </row>
        <row r="7236">
          <cell r="B7236" t="str">
            <v>776445-00E/006313</v>
          </cell>
          <cell r="C7236" t="str">
            <v>776445-00E</v>
          </cell>
          <cell r="D7236" t="str">
            <v>OK</v>
          </cell>
          <cell r="E7236">
            <v>43956.134027777778</v>
          </cell>
        </row>
        <row r="7237">
          <cell r="B7237" t="str">
            <v>776445-00E/006311</v>
          </cell>
          <cell r="C7237" t="str">
            <v>776445-00E</v>
          </cell>
          <cell r="D7237" t="str">
            <v>OK</v>
          </cell>
          <cell r="E7237">
            <v>43956.339583333334</v>
          </cell>
        </row>
        <row r="7238">
          <cell r="B7238" t="str">
            <v>776445-00E/006321</v>
          </cell>
          <cell r="C7238" t="str">
            <v>776445-00E</v>
          </cell>
          <cell r="D7238" t="str">
            <v>OK</v>
          </cell>
          <cell r="E7238">
            <v>43956.29791666667</v>
          </cell>
        </row>
        <row r="7239">
          <cell r="B7239" t="str">
            <v>776445-00E/006320</v>
          </cell>
          <cell r="C7239" t="str">
            <v>776445-00E</v>
          </cell>
          <cell r="D7239" t="str">
            <v>OK</v>
          </cell>
          <cell r="E7239">
            <v>43956.365972222222</v>
          </cell>
        </row>
        <row r="7240">
          <cell r="B7240" t="str">
            <v>776445-00E/006326</v>
          </cell>
          <cell r="C7240" t="str">
            <v>776445-00E</v>
          </cell>
          <cell r="D7240" t="str">
            <v>OK</v>
          </cell>
          <cell r="E7240">
            <v>43956.434027777781</v>
          </cell>
        </row>
        <row r="7241">
          <cell r="B7241" t="str">
            <v>776445-00E/006322</v>
          </cell>
          <cell r="C7241" t="str">
            <v>776445-00E</v>
          </cell>
          <cell r="D7241" t="str">
            <v>OK</v>
          </cell>
          <cell r="E7241">
            <v>43956.522222222222</v>
          </cell>
        </row>
        <row r="7242">
          <cell r="B7242" t="str">
            <v>776445-00E/006328</v>
          </cell>
          <cell r="C7242" t="str">
            <v>776445-00E</v>
          </cell>
          <cell r="D7242" t="str">
            <v>OK</v>
          </cell>
          <cell r="E7242">
            <v>43956.539583333331</v>
          </cell>
        </row>
        <row r="7243">
          <cell r="B7243" t="str">
            <v>776445-00E/006323</v>
          </cell>
          <cell r="C7243" t="str">
            <v>776445-00E</v>
          </cell>
          <cell r="D7243" t="str">
            <v>OK</v>
          </cell>
          <cell r="E7243">
            <v>43956.418749999997</v>
          </cell>
        </row>
        <row r="7244">
          <cell r="B7244" t="str">
            <v>776445-00E/006325</v>
          </cell>
          <cell r="C7244" t="str">
            <v>776445-00E</v>
          </cell>
          <cell r="D7244" t="str">
            <v>OK</v>
          </cell>
          <cell r="E7244">
            <v>43956.526388888888</v>
          </cell>
        </row>
        <row r="7245">
          <cell r="B7245" t="str">
            <v>774100-00G/006310</v>
          </cell>
          <cell r="C7245" t="str">
            <v>774100-00G</v>
          </cell>
          <cell r="D7245" t="str">
            <v>OK</v>
          </cell>
          <cell r="E7245">
            <v>43955.5</v>
          </cell>
        </row>
        <row r="7246">
          <cell r="B7246" t="str">
            <v>776445-00E/006329</v>
          </cell>
          <cell r="C7246" t="str">
            <v>776445-00E</v>
          </cell>
          <cell r="D7246" t="str">
            <v>OK</v>
          </cell>
          <cell r="E7246">
            <v>43956.693055555559</v>
          </cell>
        </row>
        <row r="7247">
          <cell r="B7247" t="str">
            <v>776445-00E/006329</v>
          </cell>
          <cell r="C7247" t="str">
            <v>776445-00E</v>
          </cell>
          <cell r="D7247" t="str">
            <v>OK</v>
          </cell>
          <cell r="E7247">
            <v>43956.693055555559</v>
          </cell>
        </row>
        <row r="7248">
          <cell r="B7248" t="str">
            <v>776445-00E/006329</v>
          </cell>
          <cell r="C7248" t="str">
            <v>776445-00E</v>
          </cell>
          <cell r="D7248" t="str">
            <v>OK</v>
          </cell>
          <cell r="E7248">
            <v>43956.693055555559</v>
          </cell>
        </row>
        <row r="7249">
          <cell r="B7249" t="str">
            <v>776445-00E/006324</v>
          </cell>
          <cell r="C7249" t="str">
            <v>776445-00E</v>
          </cell>
          <cell r="D7249" t="str">
            <v>OK</v>
          </cell>
          <cell r="E7249">
            <v>43956.385416666664</v>
          </cell>
        </row>
        <row r="7250">
          <cell r="B7250" t="str">
            <v>776445-00E/006327</v>
          </cell>
          <cell r="C7250" t="str">
            <v>776445-00E</v>
          </cell>
          <cell r="D7250" t="str">
            <v>OK</v>
          </cell>
          <cell r="E7250">
            <v>43956.63958333333</v>
          </cell>
        </row>
        <row r="7251">
          <cell r="B7251" t="str">
            <v>776445-00E/006318</v>
          </cell>
          <cell r="C7251" t="str">
            <v>776445-00E</v>
          </cell>
          <cell r="D7251" t="str">
            <v>OK</v>
          </cell>
          <cell r="E7251">
            <v>43956.798611111109</v>
          </cell>
        </row>
        <row r="7252">
          <cell r="B7252" t="str">
            <v>776445-00E/006330</v>
          </cell>
          <cell r="C7252" t="str">
            <v>776445-00E</v>
          </cell>
          <cell r="D7252" t="str">
            <v>OK</v>
          </cell>
          <cell r="E7252">
            <v>43956.730555555558</v>
          </cell>
        </row>
        <row r="7253">
          <cell r="B7253" t="str">
            <v>776445-00E/006333</v>
          </cell>
          <cell r="C7253" t="str">
            <v>776445-00E</v>
          </cell>
          <cell r="D7253" t="str">
            <v>OK</v>
          </cell>
          <cell r="E7253">
            <v>43956.959722222222</v>
          </cell>
        </row>
        <row r="7254">
          <cell r="B7254" t="str">
            <v>776445-00E/006331</v>
          </cell>
          <cell r="C7254" t="str">
            <v>776445-00E</v>
          </cell>
          <cell r="D7254" t="str">
            <v>OK</v>
          </cell>
          <cell r="E7254">
            <v>43956.965277777781</v>
          </cell>
        </row>
        <row r="7255">
          <cell r="B7255" t="str">
            <v>776445-00E/006332</v>
          </cell>
          <cell r="C7255" t="str">
            <v>776445-00E</v>
          </cell>
          <cell r="D7255" t="str">
            <v>OK</v>
          </cell>
          <cell r="E7255">
            <v>43957.03402777778</v>
          </cell>
        </row>
        <row r="7256">
          <cell r="B7256" t="str">
            <v>776445-00E/006335</v>
          </cell>
          <cell r="C7256" t="str">
            <v>776445-00E</v>
          </cell>
          <cell r="D7256" t="str">
            <v>OK</v>
          </cell>
          <cell r="E7256">
            <v>43957.029166666667</v>
          </cell>
        </row>
        <row r="7257">
          <cell r="B7257" t="str">
            <v>776445-00E/006296</v>
          </cell>
          <cell r="C7257" t="str">
            <v>776445-00E</v>
          </cell>
          <cell r="D7257" t="str">
            <v>OK</v>
          </cell>
          <cell r="E7257">
            <v>43951.067361111112</v>
          </cell>
        </row>
        <row r="7258">
          <cell r="B7258" t="str">
            <v>776445-00H/006334</v>
          </cell>
          <cell r="C7258" t="str">
            <v>776445-00H</v>
          </cell>
          <cell r="D7258" t="str">
            <v>OK</v>
          </cell>
          <cell r="E7258">
            <v>43957.3</v>
          </cell>
        </row>
        <row r="7259">
          <cell r="B7259" t="str">
            <v>776445-00E/006336</v>
          </cell>
          <cell r="C7259" t="str">
            <v>776445-00E</v>
          </cell>
          <cell r="D7259" t="str">
            <v>OK</v>
          </cell>
          <cell r="E7259">
            <v>43957.339583333334</v>
          </cell>
        </row>
        <row r="7260">
          <cell r="B7260" t="str">
            <v>776445-00E/006342</v>
          </cell>
          <cell r="C7260" t="str">
            <v>776445-00E</v>
          </cell>
          <cell r="D7260" t="str">
            <v>OK</v>
          </cell>
          <cell r="E7260">
            <v>43957.410416666666</v>
          </cell>
        </row>
        <row r="7261">
          <cell r="B7261" t="str">
            <v>776445-00E/006340</v>
          </cell>
          <cell r="C7261" t="str">
            <v>776445-00E</v>
          </cell>
          <cell r="D7261" t="str">
            <v>OK</v>
          </cell>
          <cell r="E7261">
            <v>43957.408333333333</v>
          </cell>
        </row>
        <row r="7262">
          <cell r="B7262" t="str">
            <v>776445-00E/006344</v>
          </cell>
          <cell r="C7262" t="str">
            <v>776445-00E</v>
          </cell>
          <cell r="D7262" t="str">
            <v>OK</v>
          </cell>
          <cell r="E7262">
            <v>43957.512499999997</v>
          </cell>
        </row>
        <row r="7263">
          <cell r="B7263" t="str">
            <v>776445-00E/006337</v>
          </cell>
          <cell r="C7263" t="str">
            <v>776445-00E</v>
          </cell>
          <cell r="D7263" t="str">
            <v>OK</v>
          </cell>
          <cell r="E7263">
            <v>43957.356944444444</v>
          </cell>
        </row>
        <row r="7264">
          <cell r="B7264" t="str">
            <v>776445-00E/006341</v>
          </cell>
          <cell r="C7264" t="str">
            <v>776445-00E</v>
          </cell>
          <cell r="D7264" t="str">
            <v>OK</v>
          </cell>
          <cell r="E7264">
            <v>43957.494444444441</v>
          </cell>
        </row>
        <row r="7265">
          <cell r="B7265" t="str">
            <v>776445-00E/006338</v>
          </cell>
          <cell r="C7265" t="str">
            <v>776445-00E</v>
          </cell>
          <cell r="D7265" t="str">
            <v>OK</v>
          </cell>
          <cell r="E7265">
            <v>43957.551388888889</v>
          </cell>
        </row>
        <row r="7266">
          <cell r="B7266" t="str">
            <v>776445-00E/006339</v>
          </cell>
          <cell r="C7266" t="str">
            <v>776445-00E</v>
          </cell>
          <cell r="D7266" t="str">
            <v>OK</v>
          </cell>
          <cell r="E7266">
            <v>43957.415972222225</v>
          </cell>
        </row>
        <row r="7267">
          <cell r="B7267" t="str">
            <v>776445-00E/006319</v>
          </cell>
          <cell r="C7267" t="str">
            <v>776445-00E</v>
          </cell>
          <cell r="D7267" t="str">
            <v>OK</v>
          </cell>
          <cell r="E7267">
            <v>43957.643750000003</v>
          </cell>
        </row>
        <row r="7268">
          <cell r="B7268" t="str">
            <v>776445-00E/006319</v>
          </cell>
          <cell r="C7268" t="str">
            <v>776445-00E</v>
          </cell>
          <cell r="D7268" t="str">
            <v>OK</v>
          </cell>
          <cell r="E7268">
            <v>43957.643750000003</v>
          </cell>
        </row>
        <row r="7269">
          <cell r="B7269" t="str">
            <v>776445-00E/006346</v>
          </cell>
          <cell r="C7269" t="str">
            <v>776445-00E</v>
          </cell>
          <cell r="D7269" t="str">
            <v>OK</v>
          </cell>
          <cell r="E7269">
            <v>43957.705555555556</v>
          </cell>
        </row>
        <row r="7270">
          <cell r="B7270" t="str">
            <v>776445-00E/006347</v>
          </cell>
          <cell r="C7270" t="str">
            <v>776445-00E</v>
          </cell>
          <cell r="D7270" t="str">
            <v>OK</v>
          </cell>
          <cell r="E7270">
            <v>43957.818749999999</v>
          </cell>
        </row>
        <row r="7271">
          <cell r="B7271" t="str">
            <v>774100-00G/006352</v>
          </cell>
          <cell r="C7271" t="str">
            <v>774100-00G</v>
          </cell>
          <cell r="D7271" t="str">
            <v>OK</v>
          </cell>
          <cell r="E7271">
            <v>43958.125</v>
          </cell>
        </row>
        <row r="7272">
          <cell r="B7272" t="str">
            <v>776445-00E/006348</v>
          </cell>
          <cell r="C7272" t="str">
            <v>776445-00E</v>
          </cell>
          <cell r="D7272" t="str">
            <v>OK</v>
          </cell>
          <cell r="E7272">
            <v>43958.326388888891</v>
          </cell>
        </row>
        <row r="7273">
          <cell r="B7273" t="str">
            <v>776445-00E/006343</v>
          </cell>
          <cell r="C7273" t="str">
            <v>776445-00E</v>
          </cell>
          <cell r="D7273" t="str">
            <v>OK</v>
          </cell>
          <cell r="E7273">
            <v>43957.501388888886</v>
          </cell>
        </row>
        <row r="7274">
          <cell r="B7274" t="str">
            <v>776445-00E/006345</v>
          </cell>
          <cell r="C7274" t="str">
            <v>776445-00E</v>
          </cell>
          <cell r="D7274" t="str">
            <v>OK</v>
          </cell>
          <cell r="E7274">
            <v>43957.745138888888</v>
          </cell>
        </row>
        <row r="7275">
          <cell r="B7275" t="str">
            <v>774100-00G/006353</v>
          </cell>
          <cell r="C7275" t="str">
            <v>774100-00G</v>
          </cell>
          <cell r="D7275" t="str">
            <v>OK</v>
          </cell>
          <cell r="E7275">
            <v>43958.434027777781</v>
          </cell>
        </row>
        <row r="7276">
          <cell r="B7276" t="str">
            <v>774100-00G/006355</v>
          </cell>
          <cell r="C7276" t="str">
            <v>774100-00G</v>
          </cell>
          <cell r="D7276" t="str">
            <v>OK</v>
          </cell>
          <cell r="E7276">
            <v>43958.547222222223</v>
          </cell>
        </row>
        <row r="7277">
          <cell r="B7277" t="str">
            <v>776445-00E/006359</v>
          </cell>
          <cell r="C7277" t="str">
            <v>776445-00E</v>
          </cell>
          <cell r="D7277" t="str">
            <v>OK</v>
          </cell>
          <cell r="E7277">
            <v>43958.644444444442</v>
          </cell>
        </row>
        <row r="7278">
          <cell r="B7278" t="str">
            <v>776445-00E/006354</v>
          </cell>
          <cell r="C7278" t="str">
            <v>776445-00E</v>
          </cell>
          <cell r="D7278" t="str">
            <v>OK</v>
          </cell>
          <cell r="E7278">
            <v>43958.544444444444</v>
          </cell>
        </row>
        <row r="7279">
          <cell r="B7279" t="str">
            <v>776445-00E/006351</v>
          </cell>
          <cell r="C7279" t="str">
            <v>776445-00E</v>
          </cell>
          <cell r="D7279" t="str">
            <v>OK</v>
          </cell>
          <cell r="E7279">
            <v>43958.495833333334</v>
          </cell>
        </row>
        <row r="7280">
          <cell r="B7280" t="str">
            <v>776445-00E/006350</v>
          </cell>
          <cell r="C7280" t="str">
            <v>776445-00E</v>
          </cell>
          <cell r="D7280" t="str">
            <v>OK</v>
          </cell>
          <cell r="E7280">
            <v>43958.334027777775</v>
          </cell>
        </row>
        <row r="7281">
          <cell r="B7281" t="str">
            <v>776445-00E/006349</v>
          </cell>
          <cell r="C7281" t="str">
            <v>776445-00E</v>
          </cell>
          <cell r="D7281" t="str">
            <v>OK</v>
          </cell>
          <cell r="E7281">
            <v>43958.417361111111</v>
          </cell>
        </row>
        <row r="7282">
          <cell r="B7282" t="str">
            <v>774100-00G/006360</v>
          </cell>
          <cell r="C7282" t="str">
            <v>774100-00G</v>
          </cell>
          <cell r="D7282" t="str">
            <v>OK</v>
          </cell>
          <cell r="E7282">
            <v>43958.972916666666</v>
          </cell>
        </row>
        <row r="7283">
          <cell r="B7283" t="str">
            <v>776445-00E/006363</v>
          </cell>
          <cell r="C7283" t="str">
            <v>776445-00E</v>
          </cell>
          <cell r="D7283" t="str">
            <v>OK</v>
          </cell>
          <cell r="E7283">
            <v>43959.402777777781</v>
          </cell>
        </row>
        <row r="7284">
          <cell r="B7284" t="str">
            <v>776445-00E/006363</v>
          </cell>
          <cell r="C7284" t="str">
            <v>776445-00E</v>
          </cell>
          <cell r="D7284" t="str">
            <v>OK</v>
          </cell>
          <cell r="E7284">
            <v>43959.402777777781</v>
          </cell>
        </row>
        <row r="7285">
          <cell r="B7285" t="str">
            <v>776445-00E/006363</v>
          </cell>
          <cell r="C7285" t="str">
            <v>776445-00E</v>
          </cell>
          <cell r="D7285" t="str">
            <v>OK</v>
          </cell>
          <cell r="E7285">
            <v>43959.402777777781</v>
          </cell>
        </row>
        <row r="7286">
          <cell r="B7286" t="str">
            <v>776445-00E/006358</v>
          </cell>
          <cell r="C7286" t="str">
            <v>776445-00E</v>
          </cell>
          <cell r="D7286" t="str">
            <v>OK</v>
          </cell>
          <cell r="E7286">
            <v>43959.446527777778</v>
          </cell>
        </row>
        <row r="7287">
          <cell r="B7287" t="str">
            <v>774100-00G/006361</v>
          </cell>
          <cell r="C7287" t="str">
            <v>774100-00G</v>
          </cell>
          <cell r="D7287" t="str">
            <v>OK</v>
          </cell>
          <cell r="E7287">
            <v>43959.291666666664</v>
          </cell>
        </row>
        <row r="7288">
          <cell r="B7288" t="str">
            <v>774100-00G/006362</v>
          </cell>
          <cell r="C7288" t="str">
            <v>774100-00G</v>
          </cell>
          <cell r="D7288" t="str">
            <v>OK</v>
          </cell>
          <cell r="E7288">
            <v>43959.347916666666</v>
          </cell>
        </row>
        <row r="7289">
          <cell r="B7289" t="str">
            <v>774100-00G/006364</v>
          </cell>
          <cell r="C7289" t="str">
            <v>774100-00G</v>
          </cell>
          <cell r="D7289" t="str">
            <v>OK</v>
          </cell>
          <cell r="E7289">
            <v>43962.040972222225</v>
          </cell>
        </row>
        <row r="7290">
          <cell r="B7290" t="str">
            <v>774100-00G/006367</v>
          </cell>
          <cell r="C7290" t="str">
            <v>774100-00G</v>
          </cell>
          <cell r="D7290" t="str">
            <v>OK</v>
          </cell>
          <cell r="E7290">
            <v>43962.371527777781</v>
          </cell>
        </row>
        <row r="7291">
          <cell r="B7291" t="str">
            <v>774100-00G/006367</v>
          </cell>
          <cell r="C7291" t="str">
            <v>774100-00G</v>
          </cell>
          <cell r="D7291" t="str">
            <v>OK</v>
          </cell>
          <cell r="E7291">
            <v>43962.371527777781</v>
          </cell>
        </row>
        <row r="7292">
          <cell r="B7292" t="str">
            <v>774100-00G/006366</v>
          </cell>
          <cell r="C7292" t="str">
            <v>774100-00G</v>
          </cell>
          <cell r="D7292" t="str">
            <v>OK</v>
          </cell>
          <cell r="E7292">
            <v>43962.327777777777</v>
          </cell>
        </row>
        <row r="7293">
          <cell r="B7293" t="str">
            <v>776445-00E/006356</v>
          </cell>
          <cell r="C7293" t="str">
            <v>776445-00E</v>
          </cell>
          <cell r="D7293" t="str">
            <v>OK</v>
          </cell>
          <cell r="E7293">
            <v>43962.436111111114</v>
          </cell>
        </row>
        <row r="7294">
          <cell r="B7294" t="str">
            <v>776445-00E/006368</v>
          </cell>
          <cell r="C7294" t="str">
            <v>776445-00E</v>
          </cell>
          <cell r="D7294" t="str">
            <v>OK</v>
          </cell>
          <cell r="E7294">
            <v>43962.637499999997</v>
          </cell>
        </row>
        <row r="7295">
          <cell r="B7295" t="str">
            <v>776445-00E/006368</v>
          </cell>
          <cell r="C7295" t="str">
            <v>776445-00E</v>
          </cell>
          <cell r="D7295" t="str">
            <v>OK</v>
          </cell>
          <cell r="E7295">
            <v>43962.637499999997</v>
          </cell>
        </row>
        <row r="7296">
          <cell r="B7296" t="str">
            <v>774100-00G/006369</v>
          </cell>
          <cell r="C7296" t="str">
            <v>774100-00G</v>
          </cell>
          <cell r="D7296" t="str">
            <v>OK</v>
          </cell>
          <cell r="E7296">
            <v>43962.63958333333</v>
          </cell>
        </row>
        <row r="7297">
          <cell r="B7297" t="str">
            <v>776445-00E/006365</v>
          </cell>
          <cell r="C7297" t="str">
            <v>776445-00E</v>
          </cell>
          <cell r="D7297" t="str">
            <v>OK</v>
          </cell>
          <cell r="E7297">
            <v>43962.727083333331</v>
          </cell>
        </row>
        <row r="7298">
          <cell r="B7298" t="str">
            <v>776445-00E/006372</v>
          </cell>
          <cell r="C7298" t="str">
            <v>776445-00E</v>
          </cell>
          <cell r="D7298" t="str">
            <v>OK</v>
          </cell>
          <cell r="E7298">
            <v>43963.022222222222</v>
          </cell>
        </row>
        <row r="7299">
          <cell r="B7299" t="str">
            <v>774100-00G/006370</v>
          </cell>
          <cell r="C7299" t="str">
            <v>774100-00G</v>
          </cell>
          <cell r="D7299" t="str">
            <v>OK</v>
          </cell>
          <cell r="E7299">
            <v>43962.734722222223</v>
          </cell>
        </row>
        <row r="7300">
          <cell r="B7300" t="str">
            <v>774100-00G/006371</v>
          </cell>
          <cell r="C7300" t="str">
            <v>774100-00G</v>
          </cell>
          <cell r="D7300" t="str">
            <v>OK</v>
          </cell>
          <cell r="E7300">
            <v>43962.959027777775</v>
          </cell>
        </row>
        <row r="7301">
          <cell r="B7301" t="str">
            <v>776445-00E/006374</v>
          </cell>
          <cell r="C7301" t="str">
            <v>776445-00E</v>
          </cell>
          <cell r="D7301" t="str">
            <v>OK</v>
          </cell>
          <cell r="E7301">
            <v>43963.0625</v>
          </cell>
        </row>
        <row r="7302">
          <cell r="B7302" t="str">
            <v>776445-00E/006380</v>
          </cell>
          <cell r="C7302" t="str">
            <v>776445-00E</v>
          </cell>
          <cell r="D7302" t="str">
            <v>OK</v>
          </cell>
          <cell r="E7302">
            <v>43963.70416666667</v>
          </cell>
        </row>
        <row r="7303">
          <cell r="B7303" t="str">
            <v>776445-00E/006379</v>
          </cell>
          <cell r="C7303" t="str">
            <v>776445-00E</v>
          </cell>
          <cell r="D7303" t="str">
            <v>OK</v>
          </cell>
          <cell r="E7303">
            <v>43963.633333333331</v>
          </cell>
        </row>
        <row r="7304">
          <cell r="B7304" t="str">
            <v>776445-00E/006381</v>
          </cell>
          <cell r="C7304" t="str">
            <v>776445-00E</v>
          </cell>
          <cell r="D7304" t="str">
            <v>OK</v>
          </cell>
          <cell r="E7304">
            <v>43963.635416666664</v>
          </cell>
        </row>
        <row r="7305">
          <cell r="B7305" t="str">
            <v>776445-00E/006383</v>
          </cell>
          <cell r="C7305" t="str">
            <v>776445-00E</v>
          </cell>
          <cell r="D7305" t="str">
            <v>OK</v>
          </cell>
          <cell r="E7305">
            <v>43963.806250000001</v>
          </cell>
        </row>
        <row r="7306">
          <cell r="B7306" t="str">
            <v>776445-00E/006376</v>
          </cell>
          <cell r="C7306" t="str">
            <v>776445-00E</v>
          </cell>
          <cell r="D7306" t="str">
            <v>OK</v>
          </cell>
          <cell r="E7306">
            <v>43963.955555555556</v>
          </cell>
        </row>
        <row r="7307">
          <cell r="B7307" t="str">
            <v>776445-00E/006357</v>
          </cell>
          <cell r="C7307" t="str">
            <v>776445-00E</v>
          </cell>
          <cell r="D7307" t="str">
            <v>OK</v>
          </cell>
          <cell r="E7307">
            <v>43958.862500000003</v>
          </cell>
        </row>
        <row r="7308">
          <cell r="B7308" t="str">
            <v>776445-00E/006375</v>
          </cell>
          <cell r="C7308" t="str">
            <v>776445-00E</v>
          </cell>
          <cell r="D7308" t="str">
            <v>OK</v>
          </cell>
          <cell r="E7308">
            <v>43964.049305555556</v>
          </cell>
        </row>
        <row r="7309">
          <cell r="B7309" t="str">
            <v>776445-00E/006382</v>
          </cell>
          <cell r="C7309" t="str">
            <v>776445-00E</v>
          </cell>
          <cell r="D7309" t="str">
            <v>OK</v>
          </cell>
          <cell r="E7309">
            <v>43963.796527777777</v>
          </cell>
        </row>
        <row r="7310">
          <cell r="B7310" t="str">
            <v>776445-00E/006377</v>
          </cell>
          <cell r="C7310" t="str">
            <v>776445-00E</v>
          </cell>
          <cell r="D7310" t="str">
            <v>OK</v>
          </cell>
          <cell r="E7310">
            <v>43964.009722222225</v>
          </cell>
        </row>
        <row r="7311">
          <cell r="B7311" t="str">
            <v>776445-00E/006386</v>
          </cell>
          <cell r="C7311" t="str">
            <v>776445-00E</v>
          </cell>
          <cell r="D7311" t="str">
            <v>OK</v>
          </cell>
          <cell r="E7311">
            <v>43964.379166666666</v>
          </cell>
        </row>
        <row r="7312">
          <cell r="B7312" t="str">
            <v>776445-00E/006385</v>
          </cell>
          <cell r="C7312" t="str">
            <v>776445-00E</v>
          </cell>
          <cell r="D7312" t="str">
            <v>OK</v>
          </cell>
          <cell r="E7312">
            <v>43964.324305555558</v>
          </cell>
        </row>
        <row r="7313">
          <cell r="B7313" t="str">
            <v>776445-00E/006387</v>
          </cell>
          <cell r="C7313" t="str">
            <v>776445-00E</v>
          </cell>
          <cell r="D7313" t="str">
            <v>OK</v>
          </cell>
          <cell r="E7313">
            <v>43964.441666666666</v>
          </cell>
        </row>
        <row r="7314">
          <cell r="B7314" t="str">
            <v>776445-00E/006387</v>
          </cell>
          <cell r="C7314" t="str">
            <v>776445-00E</v>
          </cell>
          <cell r="D7314" t="str">
            <v>OK</v>
          </cell>
          <cell r="E7314">
            <v>43964.441666666666</v>
          </cell>
        </row>
        <row r="7315">
          <cell r="B7315" t="str">
            <v>776445-00E/006387</v>
          </cell>
          <cell r="C7315" t="str">
            <v>776445-00E</v>
          </cell>
          <cell r="D7315" t="str">
            <v>OK</v>
          </cell>
          <cell r="E7315">
            <v>43964.441666666666</v>
          </cell>
        </row>
        <row r="7316">
          <cell r="B7316" t="str">
            <v>776445-00E/006387</v>
          </cell>
          <cell r="C7316" t="str">
            <v>776445-00E</v>
          </cell>
          <cell r="D7316" t="str">
            <v>OK</v>
          </cell>
          <cell r="E7316">
            <v>43964.441666666666</v>
          </cell>
        </row>
        <row r="7317">
          <cell r="B7317" t="str">
            <v>776445-00E/006387</v>
          </cell>
          <cell r="C7317" t="str">
            <v>776445-00E</v>
          </cell>
          <cell r="D7317" t="str">
            <v>OK</v>
          </cell>
          <cell r="E7317">
            <v>43964.441666666666</v>
          </cell>
        </row>
        <row r="7318">
          <cell r="B7318" t="str">
            <v>776445-00E/006378</v>
          </cell>
          <cell r="C7318" t="str">
            <v>776445-00E</v>
          </cell>
          <cell r="D7318" t="str">
            <v>OK</v>
          </cell>
          <cell r="E7318">
            <v>43964.422222222223</v>
          </cell>
        </row>
        <row r="7319">
          <cell r="B7319" t="str">
            <v>776445-00E/006389</v>
          </cell>
          <cell r="C7319" t="str">
            <v>776445-00E</v>
          </cell>
          <cell r="D7319" t="str">
            <v>OK</v>
          </cell>
          <cell r="E7319">
            <v>43964.643750000003</v>
          </cell>
        </row>
        <row r="7320">
          <cell r="B7320" t="str">
            <v>776445-00E/006391</v>
          </cell>
          <cell r="C7320" t="str">
            <v>776445-00E</v>
          </cell>
          <cell r="D7320" t="str">
            <v>OK</v>
          </cell>
          <cell r="E7320">
            <v>43964.745138888888</v>
          </cell>
        </row>
        <row r="7321">
          <cell r="B7321" t="str">
            <v>776445-00E/006388</v>
          </cell>
          <cell r="C7321" t="str">
            <v>776445-00E</v>
          </cell>
          <cell r="D7321" t="str">
            <v>OK</v>
          </cell>
          <cell r="E7321">
            <v>43964.686805555553</v>
          </cell>
        </row>
        <row r="7322">
          <cell r="B7322" t="str">
            <v>776445-00E/006390</v>
          </cell>
          <cell r="C7322" t="str">
            <v>776445-00E</v>
          </cell>
          <cell r="D7322" t="str">
            <v>OK</v>
          </cell>
          <cell r="E7322">
            <v>43964.824999999997</v>
          </cell>
        </row>
        <row r="7323">
          <cell r="B7323" t="str">
            <v>776445-00E/006394</v>
          </cell>
          <cell r="C7323" t="str">
            <v>776445-00E</v>
          </cell>
          <cell r="D7323" t="str">
            <v>OK</v>
          </cell>
          <cell r="E7323">
            <v>43964.960416666669</v>
          </cell>
        </row>
        <row r="7324">
          <cell r="B7324" t="str">
            <v>776445-00E/006398</v>
          </cell>
          <cell r="C7324" t="str">
            <v>776445-00E</v>
          </cell>
          <cell r="D7324" t="str">
            <v>OK</v>
          </cell>
          <cell r="E7324">
            <v>43965.081944444442</v>
          </cell>
        </row>
        <row r="7325">
          <cell r="B7325" t="str">
            <v>776445-00E/006384</v>
          </cell>
          <cell r="C7325" t="str">
            <v>776445-00E</v>
          </cell>
          <cell r="D7325" t="str">
            <v>OK</v>
          </cell>
          <cell r="E7325">
            <v>43964.708333333336</v>
          </cell>
        </row>
        <row r="7326">
          <cell r="B7326" t="str">
            <v>776445-00E/006397</v>
          </cell>
          <cell r="C7326" t="str">
            <v>776445-00E</v>
          </cell>
          <cell r="D7326" t="str">
            <v>OK</v>
          </cell>
          <cell r="E7326">
            <v>43965.066666666666</v>
          </cell>
        </row>
        <row r="7327">
          <cell r="B7327" t="str">
            <v>776445-00E/006395</v>
          </cell>
          <cell r="C7327" t="str">
            <v>776445-00E</v>
          </cell>
          <cell r="D7327" t="str">
            <v>OK</v>
          </cell>
          <cell r="E7327">
            <v>43964.956944444442</v>
          </cell>
        </row>
        <row r="7328">
          <cell r="B7328" t="str">
            <v>776445-00E/006393</v>
          </cell>
          <cell r="C7328" t="str">
            <v>776445-00E</v>
          </cell>
          <cell r="D7328" t="str">
            <v>OK</v>
          </cell>
          <cell r="E7328">
            <v>43965.017361111109</v>
          </cell>
        </row>
        <row r="7329">
          <cell r="B7329" t="str">
            <v>776445-00E/006396</v>
          </cell>
          <cell r="C7329" t="str">
            <v>776445-00E</v>
          </cell>
          <cell r="D7329" t="str">
            <v>OK</v>
          </cell>
          <cell r="E7329">
            <v>43965.023611111108</v>
          </cell>
        </row>
        <row r="7330">
          <cell r="B7330" t="str">
            <v>776445-00E/006402</v>
          </cell>
          <cell r="C7330" t="str">
            <v>776445-00E</v>
          </cell>
          <cell r="D7330" t="str">
            <v>OK</v>
          </cell>
          <cell r="E7330">
            <v>43965.354861111111</v>
          </cell>
        </row>
        <row r="7331">
          <cell r="B7331" t="str">
            <v>776445-00E/006400</v>
          </cell>
          <cell r="C7331" t="str">
            <v>776445-00E</v>
          </cell>
          <cell r="D7331" t="str">
            <v>OK</v>
          </cell>
          <cell r="E7331">
            <v>43965.522916666669</v>
          </cell>
        </row>
        <row r="7332">
          <cell r="B7332" t="str">
            <v>776445-00E/006405</v>
          </cell>
          <cell r="C7332" t="str">
            <v>776445-00E</v>
          </cell>
          <cell r="D7332" t="str">
            <v>OK</v>
          </cell>
          <cell r="E7332">
            <v>43965.668055555558</v>
          </cell>
        </row>
        <row r="7333">
          <cell r="B7333" t="str">
            <v>776445-00E/006403</v>
          </cell>
          <cell r="C7333" t="str">
            <v>776445-00E</v>
          </cell>
          <cell r="D7333" t="str">
            <v>OK</v>
          </cell>
          <cell r="E7333">
            <v>43965.455555555556</v>
          </cell>
        </row>
        <row r="7334">
          <cell r="B7334" t="str">
            <v>776445-00E/006401</v>
          </cell>
          <cell r="C7334" t="str">
            <v>776445-00E</v>
          </cell>
          <cell r="D7334" t="str">
            <v>OK</v>
          </cell>
          <cell r="E7334">
            <v>43965.291666666664</v>
          </cell>
        </row>
        <row r="7335">
          <cell r="B7335" t="str">
            <v>776445-00E/006404</v>
          </cell>
          <cell r="C7335" t="str">
            <v>776445-00E</v>
          </cell>
          <cell r="D7335" t="str">
            <v>OK</v>
          </cell>
          <cell r="E7335">
            <v>43965.637499999997</v>
          </cell>
        </row>
        <row r="7336">
          <cell r="B7336" t="str">
            <v>776445-00E/006399</v>
          </cell>
          <cell r="C7336" t="str">
            <v>776445-00E</v>
          </cell>
          <cell r="D7336" t="str">
            <v>OK</v>
          </cell>
          <cell r="E7336">
            <v>43965.709027777775</v>
          </cell>
        </row>
        <row r="7337">
          <cell r="B7337" t="str">
            <v>776445-00E/006407</v>
          </cell>
          <cell r="C7337" t="str">
            <v>776445-00E</v>
          </cell>
          <cell r="D7337" t="str">
            <v>OK</v>
          </cell>
          <cell r="E7337">
            <v>43965.768750000003</v>
          </cell>
        </row>
        <row r="7338">
          <cell r="B7338" t="str">
            <v>776445-00E/006392</v>
          </cell>
          <cell r="C7338" t="str">
            <v>776445-00E</v>
          </cell>
          <cell r="D7338" t="str">
            <v>OK</v>
          </cell>
          <cell r="E7338">
            <v>43966.012499999997</v>
          </cell>
        </row>
        <row r="7339">
          <cell r="B7339" t="str">
            <v>776445-00E/006408</v>
          </cell>
          <cell r="C7339" t="str">
            <v>776445-00E</v>
          </cell>
          <cell r="D7339" t="str">
            <v>OK</v>
          </cell>
          <cell r="E7339">
            <v>43966.056250000001</v>
          </cell>
        </row>
        <row r="7340">
          <cell r="B7340" t="str">
            <v>776445-00E/006409</v>
          </cell>
          <cell r="C7340" t="str">
            <v>776445-00E</v>
          </cell>
          <cell r="D7340" t="str">
            <v>OK</v>
          </cell>
          <cell r="E7340">
            <v>43965.954861111109</v>
          </cell>
        </row>
        <row r="7341">
          <cell r="B7341" t="str">
            <v>776445-00E/006410</v>
          </cell>
          <cell r="C7341" t="str">
            <v>776445-00E</v>
          </cell>
          <cell r="D7341" t="str">
            <v>OK</v>
          </cell>
          <cell r="E7341">
            <v>43965.955555555556</v>
          </cell>
        </row>
        <row r="7342">
          <cell r="B7342" t="str">
            <v>776445-00E/006410</v>
          </cell>
          <cell r="C7342" t="str">
            <v>776445-00E</v>
          </cell>
          <cell r="D7342" t="str">
            <v>OK</v>
          </cell>
          <cell r="E7342">
            <v>43965.955555555556</v>
          </cell>
        </row>
        <row r="7343">
          <cell r="B7343" t="str">
            <v>774100-00G/006406</v>
          </cell>
          <cell r="C7343" t="str">
            <v>774100-00G</v>
          </cell>
          <cell r="D7343" t="str">
            <v>OK</v>
          </cell>
          <cell r="E7343">
            <v>43965.763194444444</v>
          </cell>
        </row>
        <row r="7344">
          <cell r="B7344" t="str">
            <v>774100-00G/006406</v>
          </cell>
          <cell r="C7344" t="str">
            <v>774100-00G</v>
          </cell>
          <cell r="D7344" t="str">
            <v>OK</v>
          </cell>
          <cell r="E7344">
            <v>43965.763194444444</v>
          </cell>
        </row>
        <row r="7345">
          <cell r="B7345" t="str">
            <v>774100-00G/006415</v>
          </cell>
          <cell r="C7345" t="str">
            <v>774100-00G</v>
          </cell>
          <cell r="D7345" t="str">
            <v>OK</v>
          </cell>
          <cell r="E7345">
            <v>43966.429166666669</v>
          </cell>
        </row>
        <row r="7346">
          <cell r="B7346" t="str">
            <v>774100-00G/006411</v>
          </cell>
          <cell r="C7346" t="str">
            <v>774100-00G</v>
          </cell>
          <cell r="D7346" t="str">
            <v>OK</v>
          </cell>
          <cell r="E7346">
            <v>43966.050694444442</v>
          </cell>
        </row>
        <row r="7347">
          <cell r="B7347" t="str">
            <v>776445-00E/006412</v>
          </cell>
          <cell r="C7347" t="str">
            <v>776445-00E</v>
          </cell>
          <cell r="D7347" t="str">
            <v>OK</v>
          </cell>
          <cell r="E7347">
            <v>43966.319444444445</v>
          </cell>
        </row>
        <row r="7348">
          <cell r="B7348" t="str">
            <v>776445-00E/006417</v>
          </cell>
          <cell r="C7348" t="str">
            <v>776445-00E</v>
          </cell>
          <cell r="D7348" t="str">
            <v>OK</v>
          </cell>
          <cell r="E7348">
            <v>43966.511805555558</v>
          </cell>
        </row>
        <row r="7349">
          <cell r="B7349" t="str">
            <v>776445-00E/006417</v>
          </cell>
          <cell r="C7349" t="str">
            <v>776445-00E</v>
          </cell>
          <cell r="D7349" t="str">
            <v>OK</v>
          </cell>
          <cell r="E7349">
            <v>43966.511805555558</v>
          </cell>
        </row>
        <row r="7350">
          <cell r="B7350" t="str">
            <v>776445-00E/006413</v>
          </cell>
          <cell r="C7350" t="str">
            <v>776445-00E</v>
          </cell>
          <cell r="D7350" t="str">
            <v>OK</v>
          </cell>
          <cell r="E7350">
            <v>43966.368055555555</v>
          </cell>
        </row>
        <row r="7351">
          <cell r="B7351" t="str">
            <v>776445-00E/006414</v>
          </cell>
          <cell r="C7351" t="str">
            <v>776445-00E</v>
          </cell>
          <cell r="D7351" t="str">
            <v>OK</v>
          </cell>
          <cell r="E7351">
            <v>43966.418749999997</v>
          </cell>
        </row>
        <row r="7352">
          <cell r="B7352" t="str">
            <v>776445-00E/006418</v>
          </cell>
          <cell r="C7352" t="str">
            <v>776445-00E</v>
          </cell>
          <cell r="D7352" t="str">
            <v>OK</v>
          </cell>
          <cell r="E7352">
            <v>43966.620833333334</v>
          </cell>
        </row>
        <row r="7353">
          <cell r="B7353" t="str">
            <v>776445-00E/006421</v>
          </cell>
          <cell r="C7353" t="str">
            <v>776445-00E</v>
          </cell>
          <cell r="D7353" t="str">
            <v>OK</v>
          </cell>
          <cell r="E7353">
            <v>43966.74722222222</v>
          </cell>
        </row>
        <row r="7354">
          <cell r="B7354" t="str">
            <v>776445-00E/006419</v>
          </cell>
          <cell r="C7354" t="str">
            <v>776445-00E</v>
          </cell>
          <cell r="D7354" t="str">
            <v>OK</v>
          </cell>
          <cell r="E7354">
            <v>43966.632638888892</v>
          </cell>
        </row>
        <row r="7355">
          <cell r="B7355" t="str">
            <v>774100-00G/006420</v>
          </cell>
          <cell r="C7355" t="str">
            <v>774100-00G</v>
          </cell>
          <cell r="D7355" t="str">
            <v>OK</v>
          </cell>
          <cell r="E7355">
            <v>43966.712500000001</v>
          </cell>
        </row>
        <row r="7356">
          <cell r="B7356" t="str">
            <v>776445-00E/006423</v>
          </cell>
          <cell r="C7356" t="str">
            <v>776445-00E</v>
          </cell>
          <cell r="D7356" t="str">
            <v>OK</v>
          </cell>
          <cell r="E7356">
            <v>43969.129166666666</v>
          </cell>
        </row>
        <row r="7357">
          <cell r="B7357" t="str">
            <v>776445-00E/006424</v>
          </cell>
          <cell r="C7357" t="str">
            <v>776445-00E</v>
          </cell>
          <cell r="D7357" t="str">
            <v>OK</v>
          </cell>
          <cell r="E7357">
            <v>43968.973611111112</v>
          </cell>
        </row>
        <row r="7358">
          <cell r="B7358" t="str">
            <v>776445-00E/006416</v>
          </cell>
          <cell r="C7358" t="str">
            <v>776445-00E</v>
          </cell>
          <cell r="D7358" t="str">
            <v>OK</v>
          </cell>
          <cell r="E7358">
            <v>43966.676388888889</v>
          </cell>
        </row>
        <row r="7359">
          <cell r="B7359" t="str">
            <v>776445-00E/006427</v>
          </cell>
          <cell r="C7359" t="str">
            <v>776445-00E</v>
          </cell>
          <cell r="D7359" t="str">
            <v>OK</v>
          </cell>
          <cell r="E7359">
            <v>43969.398611111108</v>
          </cell>
        </row>
        <row r="7360">
          <cell r="B7360" t="str">
            <v>776445-00E/006422</v>
          </cell>
          <cell r="C7360" t="str">
            <v>776445-00E</v>
          </cell>
          <cell r="D7360" t="str">
            <v>OK</v>
          </cell>
          <cell r="E7360">
            <v>43969.038888888892</v>
          </cell>
        </row>
        <row r="7361">
          <cell r="B7361" t="str">
            <v>774100-00G/006430</v>
          </cell>
          <cell r="C7361" t="str">
            <v>774100-00G</v>
          </cell>
          <cell r="D7361" t="str">
            <v>OK</v>
          </cell>
          <cell r="E7361">
            <v>43969.505555555559</v>
          </cell>
        </row>
        <row r="7362">
          <cell r="B7362" t="str">
            <v>774100-00G/006425</v>
          </cell>
          <cell r="C7362" t="str">
            <v>774100-00G</v>
          </cell>
          <cell r="D7362" t="str">
            <v>OK</v>
          </cell>
          <cell r="E7362">
            <v>43969.169444444444</v>
          </cell>
        </row>
        <row r="7363">
          <cell r="B7363" t="str">
            <v>774100-00G/006433</v>
          </cell>
          <cell r="C7363" t="str">
            <v>774100-00G</v>
          </cell>
          <cell r="D7363" t="str">
            <v>OK</v>
          </cell>
          <cell r="E7363">
            <v>43969.713888888888</v>
          </cell>
        </row>
        <row r="7364">
          <cell r="B7364" t="str">
            <v>776445-00E/006426</v>
          </cell>
          <cell r="C7364" t="str">
            <v>776445-00E</v>
          </cell>
          <cell r="D7364" t="str">
            <v>OK</v>
          </cell>
          <cell r="E7364">
            <v>43969.415277777778</v>
          </cell>
        </row>
        <row r="7365">
          <cell r="B7365" t="str">
            <v>776445-00E/006432</v>
          </cell>
          <cell r="C7365" t="str">
            <v>776445-00E</v>
          </cell>
          <cell r="D7365" t="str">
            <v>OK</v>
          </cell>
          <cell r="E7365">
            <v>43969.727777777778</v>
          </cell>
        </row>
        <row r="7366">
          <cell r="B7366" t="str">
            <v>776445-00E/006432</v>
          </cell>
          <cell r="C7366" t="str">
            <v>776445-00E</v>
          </cell>
          <cell r="D7366" t="str">
            <v>OK</v>
          </cell>
          <cell r="E7366">
            <v>43969.727777777778</v>
          </cell>
        </row>
        <row r="7367">
          <cell r="B7367" t="str">
            <v>776445-00E/006431</v>
          </cell>
          <cell r="C7367" t="str">
            <v>776445-00E</v>
          </cell>
          <cell r="D7367" t="str">
            <v>OK</v>
          </cell>
          <cell r="E7367">
            <v>43969.663888888892</v>
          </cell>
        </row>
        <row r="7368">
          <cell r="B7368" t="str">
            <v>776445-00E/006428</v>
          </cell>
          <cell r="C7368" t="str">
            <v>776445-00E</v>
          </cell>
          <cell r="D7368" t="str">
            <v>OK</v>
          </cell>
          <cell r="E7368">
            <v>43970.086805555555</v>
          </cell>
        </row>
        <row r="7369">
          <cell r="B7369" t="str">
            <v>776445-00E/006435</v>
          </cell>
          <cell r="C7369" t="str">
            <v>776445-00E</v>
          </cell>
          <cell r="D7369" t="str">
            <v>OK</v>
          </cell>
          <cell r="E7369">
            <v>43969.955555555556</v>
          </cell>
        </row>
        <row r="7370">
          <cell r="B7370" t="str">
            <v>776445-00E/006429</v>
          </cell>
          <cell r="C7370" t="str">
            <v>776445-00E</v>
          </cell>
          <cell r="D7370" t="str">
            <v>OK</v>
          </cell>
          <cell r="E7370">
            <v>43969.821527777778</v>
          </cell>
        </row>
        <row r="7371">
          <cell r="B7371" t="str">
            <v>776445-00E/006439</v>
          </cell>
          <cell r="C7371" t="str">
            <v>776445-00E</v>
          </cell>
          <cell r="D7371" t="str">
            <v>OK</v>
          </cell>
          <cell r="E7371">
            <v>43970.29583333333</v>
          </cell>
        </row>
        <row r="7372">
          <cell r="B7372" t="str">
            <v>776445-00E/006434</v>
          </cell>
          <cell r="C7372" t="str">
            <v>776445-00E</v>
          </cell>
          <cell r="D7372" t="str">
            <v>OK</v>
          </cell>
          <cell r="E7372">
            <v>43970.154861111114</v>
          </cell>
        </row>
        <row r="7373">
          <cell r="B7373" t="str">
            <v>776445-00E/006438</v>
          </cell>
          <cell r="C7373" t="str">
            <v>776445-00E</v>
          </cell>
          <cell r="D7373" t="str">
            <v>OK</v>
          </cell>
          <cell r="E7373">
            <v>43970.402083333334</v>
          </cell>
        </row>
        <row r="7374">
          <cell r="B7374" t="str">
            <v>776445-00E/006436</v>
          </cell>
          <cell r="C7374" t="str">
            <v>776445-00E</v>
          </cell>
          <cell r="D7374" t="str">
            <v>OK</v>
          </cell>
          <cell r="E7374">
            <v>43970.357638888891</v>
          </cell>
        </row>
        <row r="7375">
          <cell r="B7375" t="str">
            <v>776445-00E/006443</v>
          </cell>
          <cell r="C7375" t="str">
            <v>776445-00E</v>
          </cell>
          <cell r="D7375" t="str">
            <v>OK</v>
          </cell>
          <cell r="E7375">
            <v>43970.640277777777</v>
          </cell>
        </row>
        <row r="7376">
          <cell r="B7376" t="str">
            <v>774100-00G/006444</v>
          </cell>
          <cell r="C7376" t="str">
            <v>774100-00G</v>
          </cell>
          <cell r="D7376" t="str">
            <v>OK</v>
          </cell>
          <cell r="E7376">
            <v>43970.762499999997</v>
          </cell>
        </row>
        <row r="7377">
          <cell r="B7377" t="str">
            <v>776445-00E/006445</v>
          </cell>
          <cell r="C7377" t="str">
            <v>776445-00E</v>
          </cell>
          <cell r="D7377" t="str">
            <v>OK</v>
          </cell>
          <cell r="E7377">
            <v>43970.970138888886</v>
          </cell>
        </row>
        <row r="7378">
          <cell r="B7378" t="str">
            <v>776445-00E/006446</v>
          </cell>
          <cell r="C7378" t="str">
            <v>776445-00E</v>
          </cell>
          <cell r="D7378" t="str">
            <v>OK</v>
          </cell>
          <cell r="E7378">
            <v>43971.040972222225</v>
          </cell>
        </row>
        <row r="7379">
          <cell r="B7379" t="str">
            <v>776445-00E/006441</v>
          </cell>
          <cell r="C7379" t="str">
            <v>776445-00E</v>
          </cell>
          <cell r="D7379" t="str">
            <v>OK</v>
          </cell>
          <cell r="E7379">
            <v>43970.802777777775</v>
          </cell>
        </row>
        <row r="7380">
          <cell r="B7380" t="str">
            <v>774100-00G/006448</v>
          </cell>
          <cell r="C7380" t="str">
            <v>774100-00G</v>
          </cell>
          <cell r="D7380" t="str">
            <v>OK</v>
          </cell>
          <cell r="E7380">
            <v>43971.076388888891</v>
          </cell>
        </row>
        <row r="7381">
          <cell r="B7381" t="str">
            <v>776445-00E/006442</v>
          </cell>
          <cell r="C7381" t="str">
            <v>776445-00E</v>
          </cell>
          <cell r="D7381" t="str">
            <v>OK</v>
          </cell>
          <cell r="E7381">
            <v>43971.29791666667</v>
          </cell>
        </row>
        <row r="7382">
          <cell r="B7382" t="str">
            <v>776445-00E/006450</v>
          </cell>
          <cell r="C7382" t="str">
            <v>776445-00E</v>
          </cell>
          <cell r="D7382" t="str">
            <v>OK</v>
          </cell>
          <cell r="E7382">
            <v>43971.369444444441</v>
          </cell>
        </row>
        <row r="7383">
          <cell r="B7383" t="str">
            <v>774100-00G/006437</v>
          </cell>
          <cell r="C7383" t="str">
            <v>774100-00G</v>
          </cell>
          <cell r="D7383" t="str">
            <v>OK</v>
          </cell>
          <cell r="E7383">
            <v>43970.037499999999</v>
          </cell>
        </row>
        <row r="7384">
          <cell r="B7384" t="str">
            <v>774100-00G/006451</v>
          </cell>
          <cell r="C7384" t="str">
            <v>774100-00G</v>
          </cell>
          <cell r="D7384" t="str">
            <v>OK</v>
          </cell>
          <cell r="E7384">
            <v>43971.423611111109</v>
          </cell>
        </row>
        <row r="7385">
          <cell r="B7385" t="str">
            <v>776445-00E/006450</v>
          </cell>
          <cell r="C7385" t="str">
            <v>776445-00E</v>
          </cell>
          <cell r="D7385" t="str">
            <v>OK</v>
          </cell>
          <cell r="E7385">
            <v>43971.369444444441</v>
          </cell>
        </row>
        <row r="7386">
          <cell r="B7386" t="str">
            <v>776445-00E/006447</v>
          </cell>
          <cell r="C7386" t="str">
            <v>776445-00E</v>
          </cell>
          <cell r="D7386" t="str">
            <v>OK</v>
          </cell>
          <cell r="E7386">
            <v>43971.703472222223</v>
          </cell>
        </row>
        <row r="7387">
          <cell r="B7387" t="str">
            <v>776445-00E/006452</v>
          </cell>
          <cell r="C7387" t="str">
            <v>776445-00E</v>
          </cell>
          <cell r="D7387" t="str">
            <v>OK</v>
          </cell>
          <cell r="E7387">
            <v>43971.644444444442</v>
          </cell>
        </row>
        <row r="7388">
          <cell r="B7388" t="str">
            <v>776445-00E/006456</v>
          </cell>
          <cell r="C7388" t="str">
            <v>776445-00E</v>
          </cell>
          <cell r="D7388" t="str">
            <v>OK</v>
          </cell>
          <cell r="E7388">
            <v>43972.05972222222</v>
          </cell>
        </row>
        <row r="7389">
          <cell r="B7389" t="str">
            <v>776445-00E/006459</v>
          </cell>
          <cell r="C7389" t="str">
            <v>776445-00E</v>
          </cell>
          <cell r="D7389" t="str">
            <v>OK</v>
          </cell>
          <cell r="E7389">
            <v>43972.300694444442</v>
          </cell>
        </row>
        <row r="7390">
          <cell r="B7390" t="str">
            <v>774100-00G/006458</v>
          </cell>
          <cell r="C7390" t="str">
            <v>774100-00G</v>
          </cell>
          <cell r="D7390" t="str">
            <v>OK</v>
          </cell>
          <cell r="E7390">
            <v>43972.136805555558</v>
          </cell>
        </row>
        <row r="7391">
          <cell r="B7391" t="str">
            <v>776445-00E/006460</v>
          </cell>
          <cell r="C7391" t="str">
            <v>776445-00E</v>
          </cell>
          <cell r="D7391" t="str">
            <v>OK</v>
          </cell>
          <cell r="E7391">
            <v>43972.50277777778</v>
          </cell>
        </row>
        <row r="7392">
          <cell r="B7392" t="str">
            <v>776445-00E/006453</v>
          </cell>
          <cell r="C7392" t="str">
            <v>776445-00E</v>
          </cell>
          <cell r="D7392" t="str">
            <v>OK</v>
          </cell>
          <cell r="E7392">
            <v>43972.365972222222</v>
          </cell>
        </row>
        <row r="7393">
          <cell r="B7393" t="str">
            <v>776445-00E/006450</v>
          </cell>
          <cell r="C7393" t="str">
            <v>776445-00E</v>
          </cell>
          <cell r="D7393" t="str">
            <v>OK</v>
          </cell>
          <cell r="E7393">
            <v>43972.697222222225</v>
          </cell>
        </row>
        <row r="7394">
          <cell r="B7394" t="str">
            <v>776445-00E/006464</v>
          </cell>
          <cell r="C7394" t="str">
            <v>776445-00E</v>
          </cell>
          <cell r="D7394" t="str">
            <v>OK</v>
          </cell>
          <cell r="E7394">
            <v>43972.636111111111</v>
          </cell>
        </row>
        <row r="7395">
          <cell r="B7395" t="str">
            <v>776445-00E/006457</v>
          </cell>
          <cell r="C7395" t="str">
            <v>776445-00E</v>
          </cell>
          <cell r="D7395" t="str">
            <v>OK</v>
          </cell>
          <cell r="E7395">
            <v>43972.013888888891</v>
          </cell>
        </row>
        <row r="7396">
          <cell r="B7396" t="str">
            <v>774100-00G/006454</v>
          </cell>
          <cell r="C7396" t="str">
            <v>774100-00G</v>
          </cell>
          <cell r="D7396" t="str">
            <v>OK</v>
          </cell>
          <cell r="E7396">
            <v>43971.76666666667</v>
          </cell>
        </row>
        <row r="7397">
          <cell r="B7397" t="str">
            <v>774100-00G/006461</v>
          </cell>
          <cell r="C7397" t="str">
            <v>774100-00G</v>
          </cell>
          <cell r="D7397" t="str">
            <v>OK</v>
          </cell>
          <cell r="E7397">
            <v>43972.433333333334</v>
          </cell>
        </row>
        <row r="7398">
          <cell r="B7398" t="str">
            <v>776445-00E/006466</v>
          </cell>
          <cell r="C7398" t="str">
            <v>776445-00E</v>
          </cell>
          <cell r="D7398" t="str">
            <v>OK</v>
          </cell>
          <cell r="E7398">
            <v>43972.979861111111</v>
          </cell>
        </row>
        <row r="7399">
          <cell r="B7399" t="str">
            <v>776445-00E/006462</v>
          </cell>
          <cell r="C7399" t="str">
            <v>776445-00E</v>
          </cell>
          <cell r="D7399" t="str">
            <v>OK</v>
          </cell>
          <cell r="E7399">
            <v>43973.048611111109</v>
          </cell>
        </row>
        <row r="7400">
          <cell r="B7400" t="str">
            <v>776445-00E/006467</v>
          </cell>
          <cell r="C7400" t="str">
            <v>776445-00E</v>
          </cell>
          <cell r="D7400" t="str">
            <v>OK</v>
          </cell>
          <cell r="E7400">
            <v>43973.125694444447</v>
          </cell>
        </row>
        <row r="7401">
          <cell r="B7401" t="str">
            <v>774100-00G/006465</v>
          </cell>
          <cell r="C7401" t="str">
            <v>774100-00G</v>
          </cell>
          <cell r="D7401" t="str">
            <v>OK</v>
          </cell>
          <cell r="E7401">
            <v>43972.744444444441</v>
          </cell>
        </row>
        <row r="7402">
          <cell r="B7402" t="str">
            <v>776445-00E/006463</v>
          </cell>
          <cell r="C7402" t="str">
            <v>776445-00E</v>
          </cell>
          <cell r="D7402" t="str">
            <v>OK</v>
          </cell>
          <cell r="E7402">
            <v>43973.052777777775</v>
          </cell>
        </row>
        <row r="7403">
          <cell r="B7403" t="str">
            <v>776445-00E/006471</v>
          </cell>
          <cell r="C7403" t="str">
            <v>776445-00E</v>
          </cell>
          <cell r="D7403" t="str">
            <v>OK</v>
          </cell>
          <cell r="E7403">
            <v>43973.286805555559</v>
          </cell>
        </row>
        <row r="7404">
          <cell r="B7404" t="str">
            <v>776445-00E/006472</v>
          </cell>
          <cell r="C7404" t="str">
            <v>776445-00E</v>
          </cell>
          <cell r="D7404" t="str">
            <v>OK</v>
          </cell>
          <cell r="E7404">
            <v>43973.385416666664</v>
          </cell>
        </row>
        <row r="7405">
          <cell r="B7405" t="str">
            <v>776445-00E/006472</v>
          </cell>
          <cell r="C7405" t="str">
            <v>776445-00E</v>
          </cell>
          <cell r="D7405" t="str">
            <v>OK</v>
          </cell>
          <cell r="E7405">
            <v>43973.385416666664</v>
          </cell>
        </row>
        <row r="7406">
          <cell r="B7406" t="str">
            <v>776445-00E/006469</v>
          </cell>
          <cell r="C7406" t="str">
            <v>776445-00E</v>
          </cell>
          <cell r="D7406" t="str">
            <v>OK</v>
          </cell>
          <cell r="E7406">
            <v>43973.347222222219</v>
          </cell>
        </row>
        <row r="7407">
          <cell r="B7407" t="str">
            <v>774100-00G/006468</v>
          </cell>
          <cell r="C7407" t="str">
            <v>774100-00G</v>
          </cell>
          <cell r="D7407" t="str">
            <v>OK</v>
          </cell>
          <cell r="E7407">
            <v>43973.144444444442</v>
          </cell>
        </row>
        <row r="7408">
          <cell r="B7408" t="str">
            <v>774100-00G/006473</v>
          </cell>
          <cell r="C7408" t="str">
            <v>774100-00G</v>
          </cell>
          <cell r="D7408" t="str">
            <v>OK</v>
          </cell>
          <cell r="E7408">
            <v>43973.411111111112</v>
          </cell>
        </row>
        <row r="7409">
          <cell r="B7409" t="str">
            <v>774100-00G/006474</v>
          </cell>
          <cell r="C7409" t="str">
            <v>774100-00G</v>
          </cell>
          <cell r="D7409" t="str">
            <v>OK</v>
          </cell>
          <cell r="E7409">
            <v>43973.449305555558</v>
          </cell>
        </row>
        <row r="7410">
          <cell r="B7410" t="str">
            <v>776445-00E/006475</v>
          </cell>
          <cell r="C7410" t="str">
            <v>776445-00E</v>
          </cell>
          <cell r="D7410" t="str">
            <v>OK</v>
          </cell>
          <cell r="E7410">
            <v>43976.038194444445</v>
          </cell>
        </row>
        <row r="7411">
          <cell r="B7411" t="str">
            <v>776445-00E/006477</v>
          </cell>
          <cell r="C7411" t="str">
            <v>776445-00E</v>
          </cell>
          <cell r="D7411" t="str">
            <v>OK</v>
          </cell>
          <cell r="E7411">
            <v>43975.960416666669</v>
          </cell>
        </row>
        <row r="7412">
          <cell r="B7412" t="str">
            <v>776445-00E/006476</v>
          </cell>
          <cell r="C7412" t="str">
            <v>776445-00E</v>
          </cell>
          <cell r="D7412" t="str">
            <v>OK</v>
          </cell>
          <cell r="E7412">
            <v>43976.007638888892</v>
          </cell>
        </row>
        <row r="7413">
          <cell r="B7413" t="str">
            <v>776445-00E/006470</v>
          </cell>
          <cell r="C7413" t="str">
            <v>776445-00E</v>
          </cell>
          <cell r="D7413" t="str">
            <v>OK</v>
          </cell>
          <cell r="E7413">
            <v>43976.379861111112</v>
          </cell>
        </row>
        <row r="7414">
          <cell r="B7414" t="str">
            <v>776445-00E/006478</v>
          </cell>
          <cell r="C7414" t="str">
            <v>776445-00E</v>
          </cell>
          <cell r="D7414" t="str">
            <v>OK</v>
          </cell>
          <cell r="E7414">
            <v>43976.351388888892</v>
          </cell>
        </row>
        <row r="7415">
          <cell r="B7415" t="str">
            <v>776445-00E/006479</v>
          </cell>
          <cell r="C7415" t="str">
            <v>776445-00E</v>
          </cell>
          <cell r="D7415" t="str">
            <v>OK</v>
          </cell>
          <cell r="E7415">
            <v>43976.288888888892</v>
          </cell>
        </row>
        <row r="7416">
          <cell r="B7416" t="str">
            <v>776445-00E/006481</v>
          </cell>
          <cell r="C7416" t="str">
            <v>776445-00E</v>
          </cell>
          <cell r="D7416" t="str">
            <v>OK</v>
          </cell>
          <cell r="E7416">
            <v>43976.700694444444</v>
          </cell>
        </row>
        <row r="7417">
          <cell r="B7417" t="str">
            <v>776445-00E/006481</v>
          </cell>
          <cell r="C7417" t="str">
            <v>776445-00E</v>
          </cell>
          <cell r="D7417" t="str">
            <v>OK</v>
          </cell>
          <cell r="E7417">
            <v>43976.700694444444</v>
          </cell>
        </row>
        <row r="7418">
          <cell r="B7418" t="str">
            <v>774100-00G/006482</v>
          </cell>
          <cell r="C7418" t="str">
            <v>774100-00G</v>
          </cell>
          <cell r="D7418" t="str">
            <v>OK</v>
          </cell>
          <cell r="E7418">
            <v>43976.445138888892</v>
          </cell>
        </row>
        <row r="7419">
          <cell r="B7419" t="str">
            <v>774100-00G/006482</v>
          </cell>
          <cell r="C7419" t="str">
            <v>774100-00G</v>
          </cell>
          <cell r="D7419" t="str">
            <v>OK</v>
          </cell>
          <cell r="E7419">
            <v>43976.445138888892</v>
          </cell>
        </row>
        <row r="7420">
          <cell r="B7420" t="str">
            <v>776445-00E/006480</v>
          </cell>
          <cell r="C7420" t="str">
            <v>776445-00E</v>
          </cell>
          <cell r="D7420" t="str">
            <v>OK</v>
          </cell>
          <cell r="E7420">
            <v>43976.63958333333</v>
          </cell>
        </row>
        <row r="7421">
          <cell r="B7421" t="str">
            <v>774100-00G/006490</v>
          </cell>
          <cell r="C7421" t="str">
            <v>774100-00G</v>
          </cell>
          <cell r="D7421" t="str">
            <v>OK</v>
          </cell>
          <cell r="E7421">
            <v>43977.116666666669</v>
          </cell>
        </row>
        <row r="7422">
          <cell r="B7422" t="str">
            <v>774100-00G/006483</v>
          </cell>
          <cell r="C7422" t="str">
            <v>774100-00G</v>
          </cell>
          <cell r="D7422" t="str">
            <v>OK</v>
          </cell>
          <cell r="E7422">
            <v>43976.527777777781</v>
          </cell>
        </row>
        <row r="7423">
          <cell r="B7423" t="str">
            <v>774100-00G/006489</v>
          </cell>
          <cell r="C7423" t="str">
            <v>774100-00G</v>
          </cell>
          <cell r="D7423" t="str">
            <v>OK</v>
          </cell>
          <cell r="E7423">
            <v>43977.025000000001</v>
          </cell>
        </row>
        <row r="7424">
          <cell r="B7424" t="str">
            <v>776445-00E/006488</v>
          </cell>
          <cell r="C7424" t="str">
            <v>776445-00E</v>
          </cell>
          <cell r="D7424" t="str">
            <v>OK</v>
          </cell>
          <cell r="E7424">
            <v>43976.95208333333</v>
          </cell>
        </row>
        <row r="7425">
          <cell r="B7425" t="str">
            <v>776445-00E/006488</v>
          </cell>
          <cell r="C7425" t="str">
            <v>776445-00E</v>
          </cell>
          <cell r="D7425" t="str">
            <v>OK</v>
          </cell>
          <cell r="E7425">
            <v>43976.95208333333</v>
          </cell>
        </row>
        <row r="7426">
          <cell r="B7426" t="str">
            <v>776445-00E/006488</v>
          </cell>
          <cell r="C7426" t="str">
            <v>776445-00E</v>
          </cell>
          <cell r="D7426" t="str">
            <v>OK</v>
          </cell>
          <cell r="E7426">
            <v>43976.95208333333</v>
          </cell>
        </row>
        <row r="7427">
          <cell r="B7427" t="str">
            <v>776445-00E/006488</v>
          </cell>
          <cell r="C7427" t="str">
            <v>776445-00E</v>
          </cell>
          <cell r="D7427" t="str">
            <v>OK</v>
          </cell>
          <cell r="E7427">
            <v>43976.95208333333</v>
          </cell>
        </row>
        <row r="7428">
          <cell r="B7428" t="str">
            <v>774100-00G/006485</v>
          </cell>
          <cell r="C7428" t="str">
            <v>774100-00G</v>
          </cell>
          <cell r="D7428" t="str">
            <v>OK</v>
          </cell>
          <cell r="E7428">
            <v>43976.745833333334</v>
          </cell>
        </row>
        <row r="7429">
          <cell r="B7429" t="str">
            <v>776445-00E/006487</v>
          </cell>
          <cell r="C7429" t="str">
            <v>776445-00E</v>
          </cell>
          <cell r="D7429" t="str">
            <v>OK</v>
          </cell>
          <cell r="E7429">
            <v>43977.375</v>
          </cell>
        </row>
        <row r="7430">
          <cell r="B7430" t="str">
            <v>776445-00E/006491</v>
          </cell>
          <cell r="C7430" t="str">
            <v>776445-00E</v>
          </cell>
          <cell r="D7430" t="str">
            <v>OK</v>
          </cell>
          <cell r="E7430">
            <v>43977.297222222223</v>
          </cell>
        </row>
        <row r="7431">
          <cell r="B7431" t="str">
            <v>776445-00E/006484</v>
          </cell>
          <cell r="C7431" t="str">
            <v>776445-00E</v>
          </cell>
          <cell r="D7431" t="str">
            <v>OK</v>
          </cell>
          <cell r="E7431">
            <v>43977.73333333333</v>
          </cell>
        </row>
        <row r="7432">
          <cell r="B7432" t="str">
            <v>776445-00E/006494</v>
          </cell>
          <cell r="C7432" t="str">
            <v>776445-00E</v>
          </cell>
          <cell r="D7432" t="str">
            <v>OK</v>
          </cell>
          <cell r="E7432">
            <v>43977.695138888892</v>
          </cell>
        </row>
        <row r="7433">
          <cell r="B7433" t="str">
            <v>774100-00G/006486</v>
          </cell>
          <cell r="C7433" t="str">
            <v>774100-00G</v>
          </cell>
          <cell r="D7433" t="str">
            <v>OK</v>
          </cell>
          <cell r="E7433">
            <v>43976.820833333331</v>
          </cell>
        </row>
        <row r="7434">
          <cell r="B7434" t="str">
            <v>776445-00E/006499</v>
          </cell>
          <cell r="C7434" t="str">
            <v>776445-00E</v>
          </cell>
          <cell r="D7434" t="str">
            <v>OK</v>
          </cell>
          <cell r="E7434">
            <v>43977.947222222225</v>
          </cell>
        </row>
        <row r="7435">
          <cell r="B7435" t="str">
            <v>776445-00E/006499</v>
          </cell>
          <cell r="C7435" t="str">
            <v>776445-00E</v>
          </cell>
          <cell r="D7435" t="str">
            <v>OK</v>
          </cell>
          <cell r="E7435">
            <v>43977.947222222225</v>
          </cell>
        </row>
        <row r="7436">
          <cell r="B7436" t="str">
            <v>776445-00E/006499</v>
          </cell>
          <cell r="C7436" t="str">
            <v>776445-00E</v>
          </cell>
          <cell r="D7436" t="str">
            <v>OK</v>
          </cell>
          <cell r="E7436">
            <v>43977.947222222225</v>
          </cell>
        </row>
        <row r="7437">
          <cell r="B7437" t="str">
            <v>774100-00G/006500</v>
          </cell>
          <cell r="C7437" t="str">
            <v>774100-00G</v>
          </cell>
          <cell r="D7437" t="str">
            <v>OK</v>
          </cell>
          <cell r="E7437">
            <v>43978.004861111112</v>
          </cell>
        </row>
        <row r="7438">
          <cell r="B7438" t="str">
            <v>774100-00G/006502</v>
          </cell>
          <cell r="C7438" t="str">
            <v>774100-00G</v>
          </cell>
          <cell r="D7438" t="str">
            <v>OK</v>
          </cell>
          <cell r="E7438">
            <v>43978.061805555553</v>
          </cell>
        </row>
        <row r="7439">
          <cell r="B7439" t="str">
            <v>774100-00G/006496</v>
          </cell>
          <cell r="C7439" t="str">
            <v>774100-00G</v>
          </cell>
          <cell r="D7439" t="str">
            <v>OK</v>
          </cell>
          <cell r="E7439">
            <v>43977.8125</v>
          </cell>
        </row>
        <row r="7440">
          <cell r="B7440" t="str">
            <v>774100-00G/006495</v>
          </cell>
          <cell r="C7440" t="str">
            <v>774100-00G</v>
          </cell>
          <cell r="D7440" t="str">
            <v>OK</v>
          </cell>
          <cell r="E7440">
            <v>43977.646527777775</v>
          </cell>
        </row>
        <row r="7441">
          <cell r="B7441" t="str">
            <v>774100-00G/006493</v>
          </cell>
          <cell r="C7441" t="str">
            <v>774100-00G</v>
          </cell>
          <cell r="D7441" t="str">
            <v>OK</v>
          </cell>
          <cell r="E7441">
            <v>43977.442361111112</v>
          </cell>
        </row>
        <row r="7442">
          <cell r="B7442" t="str">
            <v>774100-00G/006492</v>
          </cell>
          <cell r="C7442" t="str">
            <v>774100-00G</v>
          </cell>
          <cell r="D7442" t="str">
            <v>OK</v>
          </cell>
          <cell r="E7442">
            <v>43977.525694444441</v>
          </cell>
        </row>
        <row r="7443">
          <cell r="B7443" t="str">
            <v>776445-00E/006498</v>
          </cell>
          <cell r="C7443" t="str">
            <v>776445-00E</v>
          </cell>
          <cell r="D7443" t="str">
            <v>OK</v>
          </cell>
          <cell r="E7443">
            <v>43977.931944444441</v>
          </cell>
        </row>
        <row r="7444">
          <cell r="B7444" t="str">
            <v>776445-00E/006501</v>
          </cell>
          <cell r="C7444" t="str">
            <v>776445-00E</v>
          </cell>
          <cell r="D7444" t="str">
            <v>OK</v>
          </cell>
          <cell r="E7444">
            <v>43978.399305555555</v>
          </cell>
        </row>
        <row r="7445">
          <cell r="B7445" t="str">
            <v>776445-00E/006504</v>
          </cell>
          <cell r="C7445" t="str">
            <v>776445-00E</v>
          </cell>
          <cell r="D7445" t="str">
            <v>OK</v>
          </cell>
          <cell r="E7445">
            <v>43978.35</v>
          </cell>
        </row>
        <row r="7446">
          <cell r="B7446" t="str">
            <v>776445-00E/006503</v>
          </cell>
          <cell r="C7446" t="str">
            <v>776445-00E</v>
          </cell>
          <cell r="D7446" t="str">
            <v>OK</v>
          </cell>
          <cell r="E7446">
            <v>43978.288194444445</v>
          </cell>
        </row>
        <row r="7447">
          <cell r="B7447" t="str">
            <v>776445-00E/006497</v>
          </cell>
          <cell r="C7447" t="str">
            <v>776445-00E</v>
          </cell>
          <cell r="D7447" t="str">
            <v>OK</v>
          </cell>
          <cell r="E7447">
            <v>43978.70208333333</v>
          </cell>
        </row>
        <row r="7448">
          <cell r="B7448" t="str">
            <v>776445-00E/006505</v>
          </cell>
          <cell r="C7448" t="str">
            <v>776445-00E</v>
          </cell>
          <cell r="D7448" t="str">
            <v>OK</v>
          </cell>
          <cell r="E7448">
            <v>43978.543749999997</v>
          </cell>
        </row>
        <row r="7449">
          <cell r="B7449" t="str">
            <v>776445-00E/006509</v>
          </cell>
          <cell r="C7449" t="str">
            <v>776445-00E</v>
          </cell>
          <cell r="D7449" t="str">
            <v>OK</v>
          </cell>
          <cell r="E7449">
            <v>43978.978472222225</v>
          </cell>
        </row>
        <row r="7450">
          <cell r="B7450" t="str">
            <v>776445-00E/006513</v>
          </cell>
          <cell r="C7450" t="str">
            <v>776445-00E</v>
          </cell>
          <cell r="D7450" t="str">
            <v>OK</v>
          </cell>
          <cell r="E7450">
            <v>43979.020138888889</v>
          </cell>
        </row>
        <row r="7451">
          <cell r="B7451" t="str">
            <v>776445-00E/006512</v>
          </cell>
          <cell r="C7451" t="str">
            <v>776445-00E</v>
          </cell>
          <cell r="D7451" t="str">
            <v>OK</v>
          </cell>
          <cell r="E7451">
            <v>43979.143750000003</v>
          </cell>
        </row>
        <row r="7452">
          <cell r="B7452" t="str">
            <v>776445-00E/006511</v>
          </cell>
          <cell r="C7452" t="str">
            <v>776445-00E</v>
          </cell>
          <cell r="D7452" t="str">
            <v>OK</v>
          </cell>
          <cell r="E7452">
            <v>43978.949305555558</v>
          </cell>
        </row>
        <row r="7453">
          <cell r="B7453" t="str">
            <v>776445-00E/006514</v>
          </cell>
          <cell r="C7453" t="str">
            <v>776445-00E</v>
          </cell>
          <cell r="D7453" t="str">
            <v>OK</v>
          </cell>
          <cell r="E7453">
            <v>43979.081944444442</v>
          </cell>
        </row>
        <row r="7454">
          <cell r="B7454" t="str">
            <v>776445-00E/006506</v>
          </cell>
          <cell r="C7454" t="str">
            <v>776445-00E</v>
          </cell>
          <cell r="D7454" t="str">
            <v>OK</v>
          </cell>
          <cell r="E7454">
            <v>43978.738888888889</v>
          </cell>
        </row>
        <row r="7455">
          <cell r="B7455" t="str">
            <v>776445-00E/006507</v>
          </cell>
          <cell r="C7455" t="str">
            <v>776445-00E</v>
          </cell>
          <cell r="D7455" t="str">
            <v>OK</v>
          </cell>
          <cell r="E7455">
            <v>43978.669444444444</v>
          </cell>
        </row>
        <row r="7456">
          <cell r="B7456" t="str">
            <v>776445-00E/006523</v>
          </cell>
          <cell r="C7456" t="str">
            <v>776445-00E</v>
          </cell>
          <cell r="D7456" t="str">
            <v>OK</v>
          </cell>
          <cell r="E7456">
            <v>43979.631249999999</v>
          </cell>
        </row>
        <row r="7457">
          <cell r="B7457" t="str">
            <v>776445-00E/006515</v>
          </cell>
          <cell r="C7457" t="str">
            <v>776445-00E</v>
          </cell>
          <cell r="D7457" t="str">
            <v>OK</v>
          </cell>
          <cell r="E7457">
            <v>43979.284722222219</v>
          </cell>
        </row>
        <row r="7458">
          <cell r="B7458" t="str">
            <v>776445-00E/006516</v>
          </cell>
          <cell r="C7458" t="str">
            <v>776445-00E</v>
          </cell>
          <cell r="D7458" t="str">
            <v>OK</v>
          </cell>
          <cell r="E7458">
            <v>43979.415277777778</v>
          </cell>
        </row>
        <row r="7459">
          <cell r="B7459" t="str">
            <v>776445-00E/006516</v>
          </cell>
          <cell r="C7459" t="str">
            <v>776445-00E</v>
          </cell>
          <cell r="D7459" t="str">
            <v>OK</v>
          </cell>
          <cell r="E7459">
            <v>43979.415277777778</v>
          </cell>
        </row>
        <row r="7460">
          <cell r="B7460" t="str">
            <v>776445-00E/006519</v>
          </cell>
          <cell r="C7460" t="str">
            <v>776445-00E</v>
          </cell>
          <cell r="D7460" t="str">
            <v>OK</v>
          </cell>
          <cell r="E7460">
            <v>43979.350694444445</v>
          </cell>
        </row>
        <row r="7461">
          <cell r="B7461" t="str">
            <v>776445-00E/006510</v>
          </cell>
          <cell r="C7461" t="str">
            <v>776445-00E</v>
          </cell>
          <cell r="D7461" t="str">
            <v>OK</v>
          </cell>
          <cell r="E7461">
            <v>43979.411805555559</v>
          </cell>
        </row>
        <row r="7462">
          <cell r="B7462" t="str">
            <v>776445-00E/006525</v>
          </cell>
          <cell r="C7462" t="str">
            <v>776445-00E</v>
          </cell>
          <cell r="D7462" t="str">
            <v>OK</v>
          </cell>
          <cell r="E7462">
            <v>43979.686805555553</v>
          </cell>
        </row>
        <row r="7463">
          <cell r="B7463" t="str">
            <v>776445-00E/006517</v>
          </cell>
          <cell r="C7463" t="str">
            <v>776445-00E</v>
          </cell>
          <cell r="D7463" t="str">
            <v>OK</v>
          </cell>
          <cell r="E7463">
            <v>43979.351388888892</v>
          </cell>
        </row>
        <row r="7464">
          <cell r="B7464" t="str">
            <v>776445-00E/006521</v>
          </cell>
          <cell r="C7464" t="str">
            <v>776445-00E</v>
          </cell>
          <cell r="D7464" t="str">
            <v>OK</v>
          </cell>
          <cell r="E7464">
            <v>43979.511805555558</v>
          </cell>
        </row>
        <row r="7465">
          <cell r="B7465" t="str">
            <v>776445-00E/006518</v>
          </cell>
          <cell r="C7465" t="str">
            <v>776445-00E</v>
          </cell>
          <cell r="D7465" t="str">
            <v>OK</v>
          </cell>
          <cell r="E7465">
            <v>43979.28125</v>
          </cell>
        </row>
        <row r="7466">
          <cell r="B7466" t="str">
            <v>776445-00E/006508</v>
          </cell>
          <cell r="C7466" t="str">
            <v>776445-00E</v>
          </cell>
          <cell r="D7466" t="str">
            <v>OK</v>
          </cell>
          <cell r="E7466">
            <v>43978.813888888886</v>
          </cell>
        </row>
        <row r="7467">
          <cell r="B7467" t="str">
            <v>776445-00E/006522</v>
          </cell>
          <cell r="C7467" t="str">
            <v>776445-00E</v>
          </cell>
          <cell r="D7467" t="str">
            <v>OK</v>
          </cell>
          <cell r="E7467">
            <v>43979.743055555555</v>
          </cell>
        </row>
        <row r="7468">
          <cell r="B7468" t="str">
            <v>776445-00E/006520</v>
          </cell>
          <cell r="C7468" t="str">
            <v>776445-00E</v>
          </cell>
          <cell r="D7468" t="str">
            <v>OK</v>
          </cell>
          <cell r="E7468">
            <v>43979.519444444442</v>
          </cell>
        </row>
        <row r="7469">
          <cell r="B7469" t="str">
            <v>776445-00E/006527</v>
          </cell>
          <cell r="C7469" t="str">
            <v>776445-00E</v>
          </cell>
          <cell r="D7469" t="str">
            <v>OK</v>
          </cell>
          <cell r="E7469">
            <v>43979.922222222223</v>
          </cell>
        </row>
        <row r="7470">
          <cell r="B7470" t="str">
            <v>776445-00E/006533</v>
          </cell>
          <cell r="C7470" t="str">
            <v>776445-00E</v>
          </cell>
          <cell r="D7470" t="str">
            <v>OK</v>
          </cell>
          <cell r="E7470">
            <v>43980.029861111114</v>
          </cell>
        </row>
        <row r="7471">
          <cell r="B7471" t="str">
            <v>776445-00E/006529</v>
          </cell>
          <cell r="C7471" t="str">
            <v>776445-00E</v>
          </cell>
          <cell r="D7471" t="str">
            <v>OK</v>
          </cell>
          <cell r="E7471">
            <v>43979.970138888886</v>
          </cell>
        </row>
        <row r="7472">
          <cell r="B7472" t="str">
            <v>776445-00E/006530</v>
          </cell>
          <cell r="C7472" t="str">
            <v>776445-00E</v>
          </cell>
          <cell r="D7472" t="str">
            <v>OK</v>
          </cell>
          <cell r="E7472">
            <v>43980.036111111112</v>
          </cell>
        </row>
        <row r="7473">
          <cell r="B7473" t="str">
            <v>776445-00E/006524</v>
          </cell>
          <cell r="C7473" t="str">
            <v>776445-00E</v>
          </cell>
          <cell r="D7473" t="str">
            <v>OK</v>
          </cell>
          <cell r="E7473">
            <v>43979.900694444441</v>
          </cell>
        </row>
        <row r="7474">
          <cell r="B7474" t="str">
            <v>776445-00E/006532</v>
          </cell>
          <cell r="C7474" t="str">
            <v>776445-00E</v>
          </cell>
          <cell r="D7474" t="str">
            <v>OK</v>
          </cell>
          <cell r="E7474">
            <v>43979.939583333333</v>
          </cell>
        </row>
        <row r="7475">
          <cell r="B7475" t="str">
            <v>776445-00E/006534</v>
          </cell>
          <cell r="C7475" t="str">
            <v>776445-00E</v>
          </cell>
          <cell r="D7475" t="str">
            <v>OK</v>
          </cell>
          <cell r="E7475">
            <v>43980.115972222222</v>
          </cell>
        </row>
        <row r="7476">
          <cell r="B7476" t="str">
            <v>776445-00E/006528</v>
          </cell>
          <cell r="C7476" t="str">
            <v>776445-00E</v>
          </cell>
          <cell r="D7476" t="str">
            <v>OK</v>
          </cell>
          <cell r="E7476">
            <v>43979.936111111114</v>
          </cell>
        </row>
        <row r="7477">
          <cell r="B7477" t="str">
            <v>776445-00E/006528</v>
          </cell>
          <cell r="C7477" t="str">
            <v>776445-00E</v>
          </cell>
          <cell r="D7477" t="str">
            <v>OK</v>
          </cell>
          <cell r="E7477">
            <v>43979.936111111114</v>
          </cell>
        </row>
        <row r="7478">
          <cell r="B7478" t="str">
            <v>776445-00E/006537</v>
          </cell>
          <cell r="C7478" t="str">
            <v>776445-00E</v>
          </cell>
          <cell r="D7478" t="str">
            <v>OK</v>
          </cell>
          <cell r="E7478">
            <v>43980.394444444442</v>
          </cell>
        </row>
        <row r="7479">
          <cell r="B7479" t="str">
            <v>776445-00E/006536</v>
          </cell>
          <cell r="C7479" t="str">
            <v>776445-00E</v>
          </cell>
          <cell r="D7479" t="str">
            <v>OK</v>
          </cell>
          <cell r="E7479">
            <v>43980.330555555556</v>
          </cell>
        </row>
        <row r="7480">
          <cell r="B7480" t="str">
            <v>776445-00E/006526</v>
          </cell>
          <cell r="C7480" t="str">
            <v>776445-00E</v>
          </cell>
          <cell r="D7480" t="str">
            <v>OK</v>
          </cell>
          <cell r="E7480">
            <v>43979.802083333336</v>
          </cell>
        </row>
        <row r="7481">
          <cell r="B7481" t="str">
            <v>776445-00E/006538</v>
          </cell>
          <cell r="C7481" t="str">
            <v>776445-00E</v>
          </cell>
          <cell r="D7481" t="str">
            <v>OK</v>
          </cell>
          <cell r="E7481">
            <v>43980.463888888888</v>
          </cell>
        </row>
        <row r="7482">
          <cell r="B7482" t="str">
            <v>776445-00E/006541</v>
          </cell>
          <cell r="C7482" t="str">
            <v>776445-00E</v>
          </cell>
          <cell r="D7482" t="str">
            <v>OK</v>
          </cell>
          <cell r="E7482">
            <v>43982.976388888892</v>
          </cell>
        </row>
        <row r="7483">
          <cell r="B7483" t="str">
            <v>776445-00E/006541</v>
          </cell>
          <cell r="C7483" t="str">
            <v>776445-00E</v>
          </cell>
          <cell r="D7483" t="str">
            <v>OK</v>
          </cell>
          <cell r="E7483">
            <v>43982.976388888892</v>
          </cell>
        </row>
        <row r="7484">
          <cell r="B7484" t="str">
            <v>776445-00E/006542</v>
          </cell>
          <cell r="C7484" t="str">
            <v>776445-00E</v>
          </cell>
          <cell r="D7484" t="str">
            <v>OK</v>
          </cell>
          <cell r="E7484">
            <v>43983.066666666666</v>
          </cell>
        </row>
        <row r="7485">
          <cell r="B7485" t="str">
            <v>776445-00E/006535</v>
          </cell>
          <cell r="C7485" t="str">
            <v>776445-00E</v>
          </cell>
          <cell r="D7485" t="str">
            <v>OK</v>
          </cell>
          <cell r="E7485">
            <v>43983.068749999999</v>
          </cell>
        </row>
        <row r="7486">
          <cell r="B7486" t="str">
            <v>776445-00E/006540</v>
          </cell>
          <cell r="C7486" t="str">
            <v>776445-00E</v>
          </cell>
          <cell r="D7486" t="str">
            <v>OK</v>
          </cell>
          <cell r="E7486">
            <v>43980.530555555553</v>
          </cell>
        </row>
        <row r="7487">
          <cell r="B7487" t="str">
            <v>776445-00E/006543</v>
          </cell>
          <cell r="C7487" t="str">
            <v>776445-00E</v>
          </cell>
          <cell r="D7487" t="str">
            <v>OK</v>
          </cell>
          <cell r="E7487">
            <v>43982.993750000001</v>
          </cell>
        </row>
        <row r="7488">
          <cell r="B7488" t="str">
            <v>776445-00E/006545</v>
          </cell>
          <cell r="C7488" t="str">
            <v>776445-00E</v>
          </cell>
          <cell r="D7488" t="str">
            <v>OK</v>
          </cell>
          <cell r="E7488">
            <v>43983.372916666667</v>
          </cell>
        </row>
        <row r="7489">
          <cell r="B7489" t="str">
            <v>776445-00E/006546</v>
          </cell>
          <cell r="C7489" t="str">
            <v>776445-00E</v>
          </cell>
          <cell r="D7489" t="str">
            <v>OK</v>
          </cell>
          <cell r="E7489">
            <v>43983.429861111108</v>
          </cell>
        </row>
        <row r="7490">
          <cell r="B7490" t="str">
            <v>776445-00E/006544</v>
          </cell>
          <cell r="C7490" t="str">
            <v>776445-00E</v>
          </cell>
          <cell r="D7490" t="str">
            <v>OK</v>
          </cell>
          <cell r="E7490">
            <v>43983.322916666664</v>
          </cell>
        </row>
        <row r="7491">
          <cell r="B7491" t="str">
            <v>776445-00E/006548</v>
          </cell>
          <cell r="C7491" t="str">
            <v>776445-00E</v>
          </cell>
          <cell r="D7491" t="str">
            <v>OK</v>
          </cell>
          <cell r="E7491">
            <v>43983.700694444444</v>
          </cell>
        </row>
        <row r="7492">
          <cell r="B7492" t="str">
            <v>776445-00E/006550</v>
          </cell>
          <cell r="C7492" t="str">
            <v>776445-00E</v>
          </cell>
          <cell r="D7492" t="str">
            <v>OK</v>
          </cell>
          <cell r="E7492">
            <v>43983.750694444447</v>
          </cell>
        </row>
        <row r="7493">
          <cell r="B7493" t="str">
            <v>776445-00E/006554</v>
          </cell>
          <cell r="C7493" t="str">
            <v>776445-00E</v>
          </cell>
          <cell r="D7493" t="str">
            <v>OK</v>
          </cell>
          <cell r="E7493">
            <v>43984.040277777778</v>
          </cell>
        </row>
        <row r="7494">
          <cell r="B7494" t="str">
            <v>776445-00E/006547</v>
          </cell>
          <cell r="C7494" t="str">
            <v>776445-00E</v>
          </cell>
          <cell r="D7494" t="str">
            <v>OK</v>
          </cell>
          <cell r="E7494">
            <v>43983.954861111109</v>
          </cell>
        </row>
        <row r="7495">
          <cell r="B7495" t="str">
            <v>776445-00E/006551</v>
          </cell>
          <cell r="C7495" t="str">
            <v>776445-00E</v>
          </cell>
          <cell r="D7495" t="str">
            <v>OK</v>
          </cell>
          <cell r="E7495">
            <v>43983.957638888889</v>
          </cell>
        </row>
        <row r="7496">
          <cell r="B7496" t="str">
            <v>776445-00E/006552</v>
          </cell>
          <cell r="C7496" t="str">
            <v>776445-00E</v>
          </cell>
          <cell r="D7496" t="str">
            <v>OK</v>
          </cell>
          <cell r="E7496">
            <v>43984.001388888886</v>
          </cell>
        </row>
        <row r="7497">
          <cell r="B7497" t="str">
            <v>776445-00E/006557</v>
          </cell>
          <cell r="C7497" t="str">
            <v>776445-00E</v>
          </cell>
          <cell r="D7497" t="str">
            <v>OK</v>
          </cell>
          <cell r="E7497">
            <v>43984.412499999999</v>
          </cell>
        </row>
        <row r="7498">
          <cell r="B7498" t="str">
            <v>776445-00E/006557</v>
          </cell>
          <cell r="C7498" t="str">
            <v>776445-00E</v>
          </cell>
          <cell r="D7498" t="str">
            <v>OK</v>
          </cell>
          <cell r="E7498">
            <v>43984.412499999999</v>
          </cell>
        </row>
        <row r="7499">
          <cell r="B7499" t="str">
            <v>776445-00E/006558</v>
          </cell>
          <cell r="C7499" t="str">
            <v>776445-00E</v>
          </cell>
          <cell r="D7499" t="str">
            <v>OK</v>
          </cell>
          <cell r="E7499">
            <v>43984.636111111111</v>
          </cell>
        </row>
        <row r="7500">
          <cell r="B7500" t="str">
            <v>776445-00E/006556</v>
          </cell>
          <cell r="C7500" t="str">
            <v>776445-00E</v>
          </cell>
          <cell r="D7500" t="str">
            <v>OK</v>
          </cell>
          <cell r="E7500">
            <v>43984.702777777777</v>
          </cell>
        </row>
        <row r="7501">
          <cell r="B7501" t="str">
            <v>776445-00E/006564</v>
          </cell>
          <cell r="C7501" t="str">
            <v>776445-00E</v>
          </cell>
          <cell r="D7501" t="str">
            <v>OK</v>
          </cell>
          <cell r="E7501">
            <v>43985.094444444447</v>
          </cell>
        </row>
        <row r="7502">
          <cell r="B7502" t="str">
            <v>776445-00E/006561</v>
          </cell>
          <cell r="C7502" t="str">
            <v>776445-00E</v>
          </cell>
          <cell r="D7502" t="str">
            <v>OK</v>
          </cell>
          <cell r="E7502">
            <v>43985.043749999997</v>
          </cell>
        </row>
        <row r="7503">
          <cell r="B7503" t="str">
            <v>776445-00E/006560</v>
          </cell>
          <cell r="C7503" t="str">
            <v>776445-00E</v>
          </cell>
          <cell r="D7503" t="str">
            <v>OK</v>
          </cell>
          <cell r="E7503">
            <v>43985.024305555555</v>
          </cell>
        </row>
        <row r="7504">
          <cell r="B7504" t="str">
            <v>776445-00E/006563</v>
          </cell>
          <cell r="C7504" t="str">
            <v>776445-00E</v>
          </cell>
          <cell r="D7504" t="str">
            <v>OK</v>
          </cell>
          <cell r="E7504">
            <v>43984.964583333334</v>
          </cell>
        </row>
        <row r="7505">
          <cell r="B7505" t="str">
            <v>776445-00E/006567</v>
          </cell>
          <cell r="C7505" t="str">
            <v>776445-00E</v>
          </cell>
          <cell r="D7505" t="str">
            <v>OK</v>
          </cell>
          <cell r="E7505">
            <v>43985.296527777777</v>
          </cell>
        </row>
        <row r="7506">
          <cell r="B7506" t="str">
            <v>776445-00E/006559</v>
          </cell>
          <cell r="C7506" t="str">
            <v>776445-00E</v>
          </cell>
          <cell r="D7506" t="str">
            <v>OK</v>
          </cell>
          <cell r="E7506">
            <v>43984.799305555556</v>
          </cell>
        </row>
        <row r="7507">
          <cell r="B7507" t="str">
            <v>776445-00E/006562</v>
          </cell>
          <cell r="C7507" t="str">
            <v>776445-00E</v>
          </cell>
          <cell r="D7507" t="str">
            <v>OK</v>
          </cell>
          <cell r="E7507">
            <v>43985.100694444445</v>
          </cell>
        </row>
        <row r="7508">
          <cell r="B7508" t="str">
            <v>776445-00E/006568</v>
          </cell>
          <cell r="C7508" t="str">
            <v>776445-00E</v>
          </cell>
          <cell r="D7508" t="str">
            <v>OK</v>
          </cell>
          <cell r="E7508">
            <v>43985.613194444442</v>
          </cell>
        </row>
        <row r="7509">
          <cell r="B7509" t="str">
            <v>776445-00E/006566</v>
          </cell>
          <cell r="C7509" t="str">
            <v>776445-00E</v>
          </cell>
          <cell r="D7509" t="str">
            <v>OK</v>
          </cell>
          <cell r="E7509">
            <v>43985.622916666667</v>
          </cell>
        </row>
        <row r="7510">
          <cell r="B7510" t="str">
            <v>776445-00E/006570</v>
          </cell>
          <cell r="C7510" t="str">
            <v>776445-00E</v>
          </cell>
          <cell r="D7510" t="str">
            <v>OK</v>
          </cell>
          <cell r="E7510">
            <v>43985.710416666669</v>
          </cell>
        </row>
        <row r="7511">
          <cell r="B7511" t="str">
            <v>776445-00E/006570</v>
          </cell>
          <cell r="C7511" t="str">
            <v>776445-00E</v>
          </cell>
          <cell r="D7511" t="str">
            <v>OK</v>
          </cell>
          <cell r="E7511">
            <v>43985.710416666669</v>
          </cell>
        </row>
        <row r="7512">
          <cell r="B7512" t="str">
            <v>776445-00E/006573</v>
          </cell>
          <cell r="C7512" t="str">
            <v>776445-00E</v>
          </cell>
          <cell r="D7512" t="str">
            <v>OK</v>
          </cell>
          <cell r="E7512">
            <v>43986.088888888888</v>
          </cell>
        </row>
        <row r="7513">
          <cell r="B7513" t="str">
            <v>776445-00E/006571</v>
          </cell>
          <cell r="C7513" t="str">
            <v>776445-00E</v>
          </cell>
          <cell r="D7513" t="str">
            <v>OK</v>
          </cell>
          <cell r="E7513">
            <v>43986.042361111111</v>
          </cell>
        </row>
        <row r="7514">
          <cell r="B7514" t="str">
            <v>776445-00E/006571</v>
          </cell>
          <cell r="C7514" t="str">
            <v>776445-00E</v>
          </cell>
          <cell r="D7514" t="str">
            <v>OK</v>
          </cell>
          <cell r="E7514">
            <v>43986.042361111111</v>
          </cell>
        </row>
        <row r="7515">
          <cell r="B7515" t="str">
            <v>776445-00E/006555</v>
          </cell>
          <cell r="C7515" t="str">
            <v>776445-00E</v>
          </cell>
          <cell r="D7515" t="str">
            <v>OK</v>
          </cell>
          <cell r="E7515">
            <v>43984.080555555556</v>
          </cell>
        </row>
        <row r="7516">
          <cell r="B7516" t="str">
            <v>776445-00E/006569</v>
          </cell>
          <cell r="C7516" t="str">
            <v>776445-00E</v>
          </cell>
          <cell r="D7516" t="str">
            <v>OK</v>
          </cell>
          <cell r="E7516">
            <v>43985.675000000003</v>
          </cell>
        </row>
        <row r="7517">
          <cell r="B7517" t="str">
            <v>776445-00E/006572</v>
          </cell>
          <cell r="C7517" t="str">
            <v>776445-00E</v>
          </cell>
          <cell r="D7517" t="str">
            <v>OK</v>
          </cell>
          <cell r="E7517">
            <v>43985.972222222219</v>
          </cell>
        </row>
        <row r="7518">
          <cell r="B7518" t="str">
            <v>776445-00E/006565</v>
          </cell>
          <cell r="C7518" t="str">
            <v>776445-00E</v>
          </cell>
          <cell r="D7518" t="str">
            <v>OK</v>
          </cell>
          <cell r="E7518">
            <v>43985.709722222222</v>
          </cell>
        </row>
        <row r="7519">
          <cell r="B7519" t="str">
            <v>776445-00E/006578</v>
          </cell>
          <cell r="C7519" t="str">
            <v>776445-00E</v>
          </cell>
          <cell r="D7519" t="str">
            <v>OK</v>
          </cell>
          <cell r="E7519">
            <v>43986.405555555553</v>
          </cell>
        </row>
        <row r="7520">
          <cell r="B7520" t="str">
            <v>776445-00E/006580</v>
          </cell>
          <cell r="C7520" t="str">
            <v>776445-00E</v>
          </cell>
          <cell r="D7520" t="str">
            <v>OK</v>
          </cell>
          <cell r="E7520">
            <v>43986.298611111109</v>
          </cell>
        </row>
        <row r="7521">
          <cell r="B7521" t="str">
            <v>776445-00E/006580</v>
          </cell>
          <cell r="C7521" t="str">
            <v>776445-00E</v>
          </cell>
          <cell r="D7521" t="str">
            <v>OK</v>
          </cell>
          <cell r="E7521">
            <v>43986.298611111109</v>
          </cell>
        </row>
        <row r="7522">
          <cell r="B7522" t="str">
            <v>774100-00G/006575</v>
          </cell>
          <cell r="C7522" t="str">
            <v>774100-00G</v>
          </cell>
          <cell r="D7522" t="str">
            <v>OK</v>
          </cell>
          <cell r="E7522">
            <v>43986.211805555555</v>
          </cell>
        </row>
        <row r="7523">
          <cell r="B7523" t="str">
            <v>776445-00E/006579</v>
          </cell>
          <cell r="C7523" t="str">
            <v>776445-00E</v>
          </cell>
          <cell r="D7523" t="str">
            <v>OK</v>
          </cell>
          <cell r="E7523">
            <v>43986.336111111108</v>
          </cell>
        </row>
        <row r="7524">
          <cell r="B7524" t="str">
            <v>774100-00G/006581</v>
          </cell>
          <cell r="C7524" t="str">
            <v>774100-00G</v>
          </cell>
          <cell r="D7524" t="str">
            <v>OK</v>
          </cell>
          <cell r="E7524">
            <v>43986.505555555559</v>
          </cell>
        </row>
        <row r="7525">
          <cell r="B7525" t="str">
            <v>776445-00E/006577</v>
          </cell>
          <cell r="C7525" t="str">
            <v>776445-00E</v>
          </cell>
          <cell r="D7525" t="str">
            <v>OK</v>
          </cell>
          <cell r="E7525">
            <v>43986.625694444447</v>
          </cell>
        </row>
        <row r="7526">
          <cell r="B7526" t="str">
            <v>776445-00E/006576</v>
          </cell>
          <cell r="C7526" t="str">
            <v>776445-00E</v>
          </cell>
          <cell r="D7526" t="str">
            <v>OK</v>
          </cell>
          <cell r="E7526">
            <v>43986.632638888892</v>
          </cell>
        </row>
        <row r="7527">
          <cell r="B7527" t="str">
            <v>776445-00E/006574</v>
          </cell>
          <cell r="C7527" t="str">
            <v>776445-00E</v>
          </cell>
          <cell r="D7527" t="str">
            <v>OK</v>
          </cell>
          <cell r="E7527">
            <v>43986.701388888891</v>
          </cell>
        </row>
        <row r="7528">
          <cell r="B7528" t="str">
            <v>776445-00E/006584</v>
          </cell>
          <cell r="C7528" t="str">
            <v>776445-00E</v>
          </cell>
          <cell r="D7528" t="str">
            <v>OK</v>
          </cell>
          <cell r="E7528">
            <v>43986.959722222222</v>
          </cell>
        </row>
        <row r="7529">
          <cell r="B7529" t="str">
            <v>774100-00G/006586</v>
          </cell>
          <cell r="C7529" t="str">
            <v>774100-00G</v>
          </cell>
          <cell r="D7529" t="str">
            <v>OK</v>
          </cell>
          <cell r="E7529">
            <v>43987.011111111111</v>
          </cell>
        </row>
        <row r="7530">
          <cell r="B7530" t="str">
            <v>774100-00G/006586</v>
          </cell>
          <cell r="C7530" t="str">
            <v>774100-00G</v>
          </cell>
          <cell r="D7530" t="str">
            <v>OK</v>
          </cell>
          <cell r="E7530">
            <v>43987.011111111111</v>
          </cell>
        </row>
        <row r="7531">
          <cell r="B7531" t="str">
            <v>774100-00G/006582</v>
          </cell>
          <cell r="C7531" t="str">
            <v>774100-00G</v>
          </cell>
          <cell r="D7531" t="str">
            <v>OK</v>
          </cell>
          <cell r="E7531">
            <v>43986.685416666667</v>
          </cell>
        </row>
        <row r="7532">
          <cell r="B7532" t="str">
            <v>774100-00G/006582</v>
          </cell>
          <cell r="C7532" t="str">
            <v>774100-00G</v>
          </cell>
          <cell r="D7532" t="str">
            <v>OK</v>
          </cell>
          <cell r="E7532">
            <v>43986.685416666667</v>
          </cell>
        </row>
        <row r="7533">
          <cell r="B7533" t="str">
            <v>776445-00E/006583</v>
          </cell>
          <cell r="C7533" t="str">
            <v>776445-00E</v>
          </cell>
          <cell r="D7533" t="str">
            <v>OK</v>
          </cell>
          <cell r="E7533">
            <v>43987.058333333334</v>
          </cell>
        </row>
        <row r="7534">
          <cell r="B7534" t="str">
            <v>776445-00E/006583</v>
          </cell>
          <cell r="C7534" t="str">
            <v>776445-00E</v>
          </cell>
          <cell r="D7534" t="str">
            <v>OK</v>
          </cell>
          <cell r="E7534">
            <v>43987.058333333334</v>
          </cell>
        </row>
        <row r="7535">
          <cell r="B7535" t="str">
            <v>776445-00E/006588</v>
          </cell>
          <cell r="C7535" t="str">
            <v>776445-00E</v>
          </cell>
          <cell r="D7535" t="str">
            <v>OK</v>
          </cell>
          <cell r="E7535">
            <v>43987.404861111114</v>
          </cell>
        </row>
        <row r="7536">
          <cell r="B7536" t="str">
            <v>776445-00E/006589</v>
          </cell>
          <cell r="C7536" t="str">
            <v>776445-00E</v>
          </cell>
          <cell r="D7536" t="str">
            <v>OK</v>
          </cell>
          <cell r="E7536">
            <v>43987.356249999997</v>
          </cell>
        </row>
        <row r="7537">
          <cell r="B7537" t="str">
            <v>776445-00E/006587</v>
          </cell>
          <cell r="C7537" t="str">
            <v>776445-00E</v>
          </cell>
          <cell r="D7537" t="str">
            <v>OK</v>
          </cell>
          <cell r="E7537">
            <v>43987.287499999999</v>
          </cell>
        </row>
        <row r="7538">
          <cell r="B7538" t="str">
            <v>776445-00E/006591</v>
          </cell>
          <cell r="C7538" t="str">
            <v>776445-00E</v>
          </cell>
          <cell r="D7538" t="str">
            <v>OK</v>
          </cell>
          <cell r="E7538">
            <v>43990.008333333331</v>
          </cell>
        </row>
        <row r="7539">
          <cell r="B7539" t="str">
            <v>774100-00G/006590</v>
          </cell>
          <cell r="C7539" t="str">
            <v>774100-00G</v>
          </cell>
          <cell r="D7539" t="str">
            <v>OK</v>
          </cell>
          <cell r="E7539">
            <v>43987.489583333336</v>
          </cell>
        </row>
        <row r="7540">
          <cell r="B7540" t="str">
            <v>774100-00G/006594</v>
          </cell>
          <cell r="C7540" t="str">
            <v>774100-00G</v>
          </cell>
          <cell r="D7540" t="str">
            <v>OK</v>
          </cell>
          <cell r="E7540">
            <v>43990.063194444447</v>
          </cell>
        </row>
        <row r="7541">
          <cell r="B7541" t="str">
            <v>776445-00E/006596</v>
          </cell>
          <cell r="C7541" t="str">
            <v>776445-00E</v>
          </cell>
          <cell r="D7541" t="str">
            <v>OK</v>
          </cell>
          <cell r="E7541">
            <v>43990.116666666669</v>
          </cell>
        </row>
        <row r="7542">
          <cell r="B7542" t="str">
            <v>776445-00E/006596</v>
          </cell>
          <cell r="C7542" t="str">
            <v>776445-00E</v>
          </cell>
          <cell r="D7542" t="str">
            <v>OK</v>
          </cell>
          <cell r="E7542">
            <v>43990.116666666669</v>
          </cell>
        </row>
        <row r="7543">
          <cell r="B7543" t="str">
            <v>776445-00E/006593</v>
          </cell>
          <cell r="C7543" t="str">
            <v>776445-00E</v>
          </cell>
          <cell r="D7543" t="str">
            <v>OK</v>
          </cell>
          <cell r="E7543">
            <v>43989.974305555559</v>
          </cell>
        </row>
        <row r="7544">
          <cell r="B7544" t="str">
            <v>776445-00E/006440</v>
          </cell>
          <cell r="C7544" t="str">
            <v>776445-00E</v>
          </cell>
          <cell r="D7544" t="str">
            <v>OK</v>
          </cell>
          <cell r="E7544">
            <v>43970.712500000001</v>
          </cell>
        </row>
        <row r="7545">
          <cell r="B7545" t="str">
            <v>776445-00E/006440</v>
          </cell>
          <cell r="C7545" t="str">
            <v>776445-00E</v>
          </cell>
          <cell r="D7545" t="str">
            <v>OK</v>
          </cell>
          <cell r="E7545">
            <v>43970.712500000001</v>
          </cell>
        </row>
        <row r="7546">
          <cell r="B7546" t="str">
            <v>776445-00E/006440</v>
          </cell>
          <cell r="C7546" t="str">
            <v>776445-00E</v>
          </cell>
          <cell r="D7546" t="str">
            <v>OK</v>
          </cell>
          <cell r="E7546">
            <v>43970.712500000001</v>
          </cell>
        </row>
        <row r="7547">
          <cell r="B7547" t="str">
            <v>776445-00E/006440</v>
          </cell>
          <cell r="C7547" t="str">
            <v>776445-00E</v>
          </cell>
          <cell r="D7547" t="str">
            <v>OK</v>
          </cell>
          <cell r="E7547">
            <v>43970.712500000001</v>
          </cell>
        </row>
        <row r="7548">
          <cell r="B7548" t="str">
            <v>776445-00E/006440</v>
          </cell>
          <cell r="C7548" t="str">
            <v>776445-00E</v>
          </cell>
          <cell r="D7548" t="str">
            <v>OK</v>
          </cell>
          <cell r="E7548">
            <v>43970.712500000001</v>
          </cell>
        </row>
        <row r="7549">
          <cell r="B7549" t="str">
            <v>776445-00E/006440</v>
          </cell>
          <cell r="C7549" t="str">
            <v>776445-00E</v>
          </cell>
          <cell r="D7549" t="str">
            <v>OK</v>
          </cell>
          <cell r="E7549">
            <v>43970.712500000001</v>
          </cell>
        </row>
        <row r="7550">
          <cell r="B7550" t="str">
            <v>776445-00E/006440</v>
          </cell>
          <cell r="C7550" t="str">
            <v>776445-00E</v>
          </cell>
          <cell r="D7550" t="str">
            <v>OK</v>
          </cell>
          <cell r="E7550">
            <v>43970.712500000001</v>
          </cell>
        </row>
        <row r="7551">
          <cell r="B7551" t="str">
            <v>776445-00E/006440</v>
          </cell>
          <cell r="C7551" t="str">
            <v>776445-00E</v>
          </cell>
          <cell r="D7551" t="str">
            <v>OK</v>
          </cell>
          <cell r="E7551">
            <v>43970.712500000001</v>
          </cell>
        </row>
        <row r="7552">
          <cell r="B7552" t="str">
            <v>776445-00E/006440</v>
          </cell>
          <cell r="C7552" t="str">
            <v>776445-00E</v>
          </cell>
          <cell r="D7552" t="str">
            <v>OK</v>
          </cell>
          <cell r="E7552">
            <v>43970.712500000001</v>
          </cell>
        </row>
        <row r="7553">
          <cell r="B7553" t="str">
            <v>776445-00E/006440</v>
          </cell>
          <cell r="C7553" t="str">
            <v>776445-00E</v>
          </cell>
          <cell r="D7553" t="str">
            <v>OK</v>
          </cell>
          <cell r="E7553">
            <v>43970.712500000001</v>
          </cell>
        </row>
        <row r="7554">
          <cell r="B7554" t="str">
            <v>776445-00E/006440</v>
          </cell>
          <cell r="C7554" t="str">
            <v>776445-00E</v>
          </cell>
          <cell r="D7554" t="str">
            <v>OK</v>
          </cell>
          <cell r="E7554">
            <v>43970.712500000001</v>
          </cell>
        </row>
        <row r="7555">
          <cell r="B7555" t="str">
            <v>776445-00E/006440</v>
          </cell>
          <cell r="C7555" t="str">
            <v>776445-00E</v>
          </cell>
          <cell r="D7555" t="str">
            <v>OK</v>
          </cell>
          <cell r="E7555">
            <v>43970.712500000001</v>
          </cell>
        </row>
        <row r="7556">
          <cell r="B7556" t="str">
            <v>776445-00E/006440</v>
          </cell>
          <cell r="C7556" t="str">
            <v>776445-00E</v>
          </cell>
          <cell r="D7556" t="str">
            <v>OK</v>
          </cell>
          <cell r="E7556">
            <v>43970.712500000001</v>
          </cell>
        </row>
        <row r="7557">
          <cell r="B7557" t="str">
            <v>776445-00E/006595</v>
          </cell>
          <cell r="C7557" t="str">
            <v>776445-00E</v>
          </cell>
          <cell r="D7557" t="str">
            <v>OK</v>
          </cell>
          <cell r="E7557">
            <v>43990.406944444447</v>
          </cell>
        </row>
        <row r="7558">
          <cell r="B7558" t="str">
            <v>776445-00E/006549</v>
          </cell>
          <cell r="C7558" t="str">
            <v>776445-00E</v>
          </cell>
          <cell r="D7558" t="str">
            <v>OK</v>
          </cell>
          <cell r="E7558">
            <v>43983.63958333333</v>
          </cell>
        </row>
        <row r="7559">
          <cell r="B7559" t="str">
            <v>776445-00E/006440</v>
          </cell>
          <cell r="C7559" t="str">
            <v>776445-00E</v>
          </cell>
          <cell r="D7559" t="str">
            <v>OK</v>
          </cell>
          <cell r="E7559">
            <v>43970.712500000001</v>
          </cell>
        </row>
        <row r="7560">
          <cell r="B7560" t="str">
            <v>776445-00E/006598</v>
          </cell>
          <cell r="C7560" t="str">
            <v>776445-00E</v>
          </cell>
          <cell r="D7560" t="str">
            <v>OK</v>
          </cell>
          <cell r="E7560">
            <v>43990.291666666664</v>
          </cell>
        </row>
        <row r="7561">
          <cell r="B7561" t="str">
            <v>774100-00G/006600</v>
          </cell>
          <cell r="C7561" t="str">
            <v>774100-00G</v>
          </cell>
          <cell r="D7561" t="str">
            <v>OK</v>
          </cell>
          <cell r="E7561">
            <v>43990.355555555558</v>
          </cell>
        </row>
        <row r="7562">
          <cell r="B7562" t="str">
            <v>776445-00E/006592</v>
          </cell>
          <cell r="C7562" t="str">
            <v>776445-00E</v>
          </cell>
          <cell r="D7562" t="str">
            <v>OK</v>
          </cell>
          <cell r="E7562">
            <v>43990.03402777778</v>
          </cell>
        </row>
        <row r="7563">
          <cell r="B7563" t="str">
            <v>776445-00E/006601</v>
          </cell>
          <cell r="C7563" t="str">
            <v>776445-00E</v>
          </cell>
          <cell r="D7563" t="str">
            <v>OK</v>
          </cell>
          <cell r="E7563">
            <v>43990.693055555559</v>
          </cell>
        </row>
        <row r="7564">
          <cell r="B7564" t="str">
            <v>776445-00E/006599</v>
          </cell>
          <cell r="C7564" t="str">
            <v>776445-00E</v>
          </cell>
          <cell r="D7564" t="str">
            <v>OK</v>
          </cell>
          <cell r="E7564">
            <v>43990.629861111112</v>
          </cell>
        </row>
        <row r="7565">
          <cell r="B7565" t="str">
            <v>776445-00E/006585</v>
          </cell>
          <cell r="C7565" t="str">
            <v>776445-00E</v>
          </cell>
          <cell r="D7565" t="str">
            <v>OK</v>
          </cell>
          <cell r="E7565">
            <v>43987.082638888889</v>
          </cell>
        </row>
        <row r="7566">
          <cell r="B7566" t="str">
            <v>776445-00E/006585</v>
          </cell>
          <cell r="C7566" t="str">
            <v>776445-00E</v>
          </cell>
          <cell r="D7566" t="str">
            <v>OK</v>
          </cell>
          <cell r="E7566">
            <v>43987.082638888889</v>
          </cell>
        </row>
        <row r="7567">
          <cell r="B7567" t="str">
            <v>776445-00E/006603</v>
          </cell>
          <cell r="C7567" t="str">
            <v>776445-00E</v>
          </cell>
          <cell r="D7567" t="str">
            <v>OK</v>
          </cell>
          <cell r="E7567">
            <v>43990.828472222223</v>
          </cell>
        </row>
        <row r="7568">
          <cell r="B7568" t="str">
            <v>776445-00E/006603</v>
          </cell>
          <cell r="C7568" t="str">
            <v>776445-00E</v>
          </cell>
          <cell r="D7568" t="str">
            <v>OK</v>
          </cell>
          <cell r="E7568">
            <v>43990.828472222223</v>
          </cell>
        </row>
        <row r="7569">
          <cell r="B7569" t="str">
            <v>776445-00E/006603</v>
          </cell>
          <cell r="C7569" t="str">
            <v>776445-00E</v>
          </cell>
          <cell r="D7569" t="str">
            <v>OK</v>
          </cell>
          <cell r="E7569">
            <v>43990.828472222223</v>
          </cell>
        </row>
        <row r="7570">
          <cell r="B7570" t="str">
            <v>776445-00E/006603</v>
          </cell>
          <cell r="C7570" t="str">
            <v>776445-00E</v>
          </cell>
          <cell r="D7570" t="str">
            <v>OK</v>
          </cell>
          <cell r="E7570">
            <v>43990.828472222223</v>
          </cell>
        </row>
        <row r="7571">
          <cell r="B7571" t="str">
            <v>776445-00E/006603</v>
          </cell>
          <cell r="C7571" t="str">
            <v>776445-00E</v>
          </cell>
          <cell r="D7571" t="str">
            <v>OK</v>
          </cell>
          <cell r="E7571">
            <v>43990.828472222223</v>
          </cell>
        </row>
        <row r="7572">
          <cell r="B7572" t="str">
            <v>776445-00E/006603</v>
          </cell>
          <cell r="C7572" t="str">
            <v>776445-00E</v>
          </cell>
          <cell r="D7572" t="str">
            <v>OK</v>
          </cell>
          <cell r="E7572">
            <v>43990.828472222223</v>
          </cell>
        </row>
        <row r="7573">
          <cell r="B7573" t="str">
            <v>776445-00E/006603</v>
          </cell>
          <cell r="C7573" t="str">
            <v>776445-00E</v>
          </cell>
          <cell r="D7573" t="str">
            <v>OK</v>
          </cell>
          <cell r="E7573">
            <v>43990.828472222223</v>
          </cell>
        </row>
        <row r="7574">
          <cell r="B7574" t="str">
            <v>776445-00E/006603</v>
          </cell>
          <cell r="C7574" t="str">
            <v>776445-00E</v>
          </cell>
          <cell r="D7574" t="str">
            <v>OK</v>
          </cell>
          <cell r="E7574">
            <v>43990.828472222223</v>
          </cell>
        </row>
        <row r="7575">
          <cell r="B7575" t="str">
            <v>776445-00E/006603</v>
          </cell>
          <cell r="C7575" t="str">
            <v>776445-00E</v>
          </cell>
          <cell r="D7575" t="str">
            <v>OK</v>
          </cell>
          <cell r="E7575">
            <v>43990.828472222223</v>
          </cell>
        </row>
        <row r="7576">
          <cell r="B7576" t="str">
            <v>776445-00E/006602</v>
          </cell>
          <cell r="C7576" t="str">
            <v>776445-00E</v>
          </cell>
          <cell r="D7576" t="str">
            <v>OK</v>
          </cell>
          <cell r="E7576">
            <v>43990.961805555555</v>
          </cell>
        </row>
        <row r="7577">
          <cell r="B7577" t="str">
            <v>776445-00E/006602</v>
          </cell>
          <cell r="C7577" t="str">
            <v>776445-00E</v>
          </cell>
          <cell r="D7577" t="str">
            <v>OK</v>
          </cell>
          <cell r="E7577">
            <v>43990.961805555555</v>
          </cell>
        </row>
        <row r="7578">
          <cell r="B7578" t="str">
            <v>776445-00E/006606</v>
          </cell>
          <cell r="C7578" t="str">
            <v>776445-00E</v>
          </cell>
          <cell r="D7578" t="str">
            <v>OK</v>
          </cell>
          <cell r="E7578">
            <v>43991.043055555558</v>
          </cell>
        </row>
        <row r="7579">
          <cell r="B7579" t="str">
            <v>776445-00E/006606</v>
          </cell>
          <cell r="C7579" t="str">
            <v>776445-00E</v>
          </cell>
          <cell r="D7579" t="str">
            <v>OK</v>
          </cell>
          <cell r="E7579">
            <v>43991.043055555558</v>
          </cell>
        </row>
        <row r="7580">
          <cell r="B7580" t="str">
            <v>776445-00E/006606</v>
          </cell>
          <cell r="C7580" t="str">
            <v>776445-00E</v>
          </cell>
          <cell r="D7580" t="str">
            <v>OK</v>
          </cell>
          <cell r="E7580">
            <v>43991.043055555558</v>
          </cell>
        </row>
        <row r="7581">
          <cell r="B7581" t="str">
            <v>776445-00E/006606</v>
          </cell>
          <cell r="C7581" t="str">
            <v>776445-00E</v>
          </cell>
          <cell r="D7581" t="str">
            <v>OK</v>
          </cell>
          <cell r="E7581">
            <v>43991.043055555558</v>
          </cell>
        </row>
        <row r="7582">
          <cell r="B7582" t="str">
            <v>776445-00E/006606</v>
          </cell>
          <cell r="C7582" t="str">
            <v>776445-00E</v>
          </cell>
          <cell r="D7582" t="str">
            <v>OK</v>
          </cell>
          <cell r="E7582">
            <v>43991.043055555558</v>
          </cell>
        </row>
        <row r="7583">
          <cell r="B7583" t="str">
            <v>776445-00E/006606</v>
          </cell>
          <cell r="C7583" t="str">
            <v>776445-00E</v>
          </cell>
          <cell r="D7583" t="str">
            <v>OK</v>
          </cell>
          <cell r="E7583">
            <v>43991.043055555558</v>
          </cell>
        </row>
        <row r="7584">
          <cell r="B7584" t="str">
            <v>776445-00E/006606</v>
          </cell>
          <cell r="C7584" t="str">
            <v>776445-00E</v>
          </cell>
          <cell r="D7584" t="str">
            <v>OK</v>
          </cell>
          <cell r="E7584">
            <v>43991.043055555558</v>
          </cell>
        </row>
        <row r="7585">
          <cell r="B7585" t="str">
            <v>776445-00E/006606</v>
          </cell>
          <cell r="C7585" t="str">
            <v>776445-00E</v>
          </cell>
          <cell r="D7585" t="str">
            <v>OK</v>
          </cell>
          <cell r="E7585">
            <v>43991.043055555558</v>
          </cell>
        </row>
        <row r="7586">
          <cell r="B7586" t="str">
            <v>776445-00E/006606</v>
          </cell>
          <cell r="C7586" t="str">
            <v>776445-00E</v>
          </cell>
          <cell r="D7586" t="str">
            <v>OK</v>
          </cell>
          <cell r="E7586">
            <v>43991.043055555558</v>
          </cell>
        </row>
        <row r="7587">
          <cell r="B7587" t="str">
            <v>776445-00E/006606</v>
          </cell>
          <cell r="C7587" t="str">
            <v>776445-00E</v>
          </cell>
          <cell r="D7587" t="str">
            <v>OK</v>
          </cell>
          <cell r="E7587">
            <v>43991.043055555558</v>
          </cell>
        </row>
        <row r="7588">
          <cell r="B7588" t="str">
            <v>776445-00E/006606</v>
          </cell>
          <cell r="C7588" t="str">
            <v>776445-00E</v>
          </cell>
          <cell r="D7588" t="str">
            <v>OK</v>
          </cell>
          <cell r="E7588">
            <v>43991.043055555558</v>
          </cell>
        </row>
        <row r="7589">
          <cell r="B7589" t="str">
            <v>776445-00E/006606</v>
          </cell>
          <cell r="C7589" t="str">
            <v>776445-00E</v>
          </cell>
          <cell r="D7589" t="str">
            <v>OK</v>
          </cell>
          <cell r="E7589">
            <v>43991.043055555558</v>
          </cell>
        </row>
        <row r="7590">
          <cell r="B7590" t="str">
            <v>776445-00E/006606</v>
          </cell>
          <cell r="C7590" t="str">
            <v>776445-00E</v>
          </cell>
          <cell r="D7590" t="str">
            <v>OK</v>
          </cell>
          <cell r="E7590">
            <v>43991.043055555558</v>
          </cell>
        </row>
        <row r="7591">
          <cell r="B7591" t="str">
            <v>776445-00E/006606</v>
          </cell>
          <cell r="C7591" t="str">
            <v>776445-00E</v>
          </cell>
          <cell r="D7591" t="str">
            <v>OK</v>
          </cell>
          <cell r="E7591">
            <v>43991.043055555558</v>
          </cell>
        </row>
        <row r="7592">
          <cell r="B7592" t="str">
            <v>774100-00G/006604</v>
          </cell>
          <cell r="C7592" t="str">
            <v>774100-00G</v>
          </cell>
          <cell r="D7592" t="str">
            <v>OK</v>
          </cell>
          <cell r="E7592">
            <v>43990.744444444441</v>
          </cell>
        </row>
        <row r="7593">
          <cell r="B7593" t="str">
            <v>776445-00E/006605</v>
          </cell>
          <cell r="C7593" t="str">
            <v>776445-00E</v>
          </cell>
          <cell r="D7593" t="str">
            <v>OK</v>
          </cell>
          <cell r="E7593">
            <v>43991.029861111114</v>
          </cell>
        </row>
        <row r="7594">
          <cell r="B7594" t="str">
            <v>776445-00E/006607</v>
          </cell>
          <cell r="C7594" t="str">
            <v>776445-00E</v>
          </cell>
          <cell r="D7594" t="str">
            <v>OK</v>
          </cell>
          <cell r="E7594">
            <v>43990.972222222219</v>
          </cell>
        </row>
        <row r="7595">
          <cell r="B7595" t="str">
            <v>776445-00E/006597</v>
          </cell>
          <cell r="C7595" t="str">
            <v>776445-00E</v>
          </cell>
          <cell r="D7595" t="str">
            <v>OK</v>
          </cell>
          <cell r="E7595">
            <v>43990.504166666666</v>
          </cell>
        </row>
        <row r="7596">
          <cell r="B7596" t="str">
            <v>776445-00E/006611</v>
          </cell>
          <cell r="C7596" t="str">
            <v>776445-00E</v>
          </cell>
          <cell r="D7596" t="str">
            <v>OK</v>
          </cell>
          <cell r="E7596">
            <v>43991.345833333333</v>
          </cell>
        </row>
        <row r="7597">
          <cell r="B7597" t="str">
            <v>774100-00G/006614</v>
          </cell>
          <cell r="C7597" t="str">
            <v>774100-00G</v>
          </cell>
          <cell r="D7597" t="str">
            <v>OK</v>
          </cell>
          <cell r="E7597">
            <v>43991.419444444444</v>
          </cell>
        </row>
        <row r="7598">
          <cell r="B7598" t="str">
            <v>776445-00E/006613</v>
          </cell>
          <cell r="C7598" t="str">
            <v>776445-00E</v>
          </cell>
          <cell r="D7598" t="str">
            <v>OK</v>
          </cell>
          <cell r="E7598">
            <v>43991.670138888891</v>
          </cell>
        </row>
        <row r="7599">
          <cell r="B7599" t="str">
            <v>776445-00E/006615</v>
          </cell>
          <cell r="C7599" t="str">
            <v>776445-00E</v>
          </cell>
          <cell r="D7599" t="str">
            <v>OK</v>
          </cell>
          <cell r="E7599">
            <v>43991.626388888886</v>
          </cell>
        </row>
        <row r="7600">
          <cell r="B7600" t="str">
            <v>776445-00E/006610</v>
          </cell>
          <cell r="C7600" t="str">
            <v>776445-00E</v>
          </cell>
          <cell r="D7600" t="str">
            <v>OK</v>
          </cell>
          <cell r="E7600">
            <v>43991.704861111109</v>
          </cell>
        </row>
        <row r="7601">
          <cell r="B7601" t="str">
            <v>774100-00G/006608</v>
          </cell>
          <cell r="C7601" t="str">
            <v>774100-00G</v>
          </cell>
          <cell r="D7601" t="str">
            <v>OK</v>
          </cell>
          <cell r="E7601">
            <v>43991.125</v>
          </cell>
        </row>
        <row r="7602">
          <cell r="B7602" t="str">
            <v>776445-00E/006622</v>
          </cell>
          <cell r="C7602" t="str">
            <v>776445-00E</v>
          </cell>
          <cell r="D7602" t="str">
            <v>OK</v>
          </cell>
          <cell r="E7602">
            <v>43992.146527777775</v>
          </cell>
        </row>
        <row r="7603">
          <cell r="B7603" t="str">
            <v>774100-00G/006616</v>
          </cell>
          <cell r="C7603" t="str">
            <v>774100-00G</v>
          </cell>
          <cell r="D7603" t="str">
            <v>OK</v>
          </cell>
          <cell r="E7603">
            <v>43991.767361111109</v>
          </cell>
        </row>
        <row r="7604">
          <cell r="B7604" t="str">
            <v>776445-00E/006621</v>
          </cell>
          <cell r="C7604" t="str">
            <v>776445-00E</v>
          </cell>
          <cell r="D7604" t="str">
            <v>OK</v>
          </cell>
          <cell r="E7604">
            <v>43992.044444444444</v>
          </cell>
        </row>
        <row r="7605">
          <cell r="B7605" t="str">
            <v>776445-00E/006618</v>
          </cell>
          <cell r="C7605" t="str">
            <v>776445-00E</v>
          </cell>
          <cell r="D7605" t="str">
            <v>OK</v>
          </cell>
          <cell r="E7605">
            <v>43992.00277777778</v>
          </cell>
        </row>
        <row r="7606">
          <cell r="B7606" t="str">
            <v>776445-00E/006619</v>
          </cell>
          <cell r="C7606" t="str">
            <v>776445-00E</v>
          </cell>
          <cell r="D7606" t="str">
            <v>OK</v>
          </cell>
          <cell r="E7606">
            <v>43992.05</v>
          </cell>
        </row>
        <row r="7607">
          <cell r="B7607" t="str">
            <v>776445-00E/006619</v>
          </cell>
          <cell r="C7607" t="str">
            <v>776445-00E</v>
          </cell>
          <cell r="D7607" t="str">
            <v>OK</v>
          </cell>
          <cell r="E7607">
            <v>43992.05</v>
          </cell>
        </row>
        <row r="7608">
          <cell r="B7608" t="str">
            <v>776445-00E/006623</v>
          </cell>
          <cell r="C7608" t="str">
            <v>776445-00E</v>
          </cell>
          <cell r="D7608" t="str">
            <v>OK</v>
          </cell>
          <cell r="E7608">
            <v>43992.090277777781</v>
          </cell>
        </row>
        <row r="7609">
          <cell r="B7609" t="str">
            <v>776445-00E/006626</v>
          </cell>
          <cell r="C7609" t="str">
            <v>776445-00E</v>
          </cell>
          <cell r="D7609" t="str">
            <v>OK</v>
          </cell>
          <cell r="E7609">
            <v>43992.411111111112</v>
          </cell>
        </row>
        <row r="7610">
          <cell r="B7610" t="str">
            <v>776445-00E/006609</v>
          </cell>
          <cell r="C7610" t="str">
            <v>776445-00E</v>
          </cell>
          <cell r="D7610" t="str">
            <v>OK</v>
          </cell>
          <cell r="E7610">
            <v>43991.695833333331</v>
          </cell>
        </row>
        <row r="7611">
          <cell r="B7611" t="str">
            <v>776445-00E/006612</v>
          </cell>
          <cell r="C7611" t="str">
            <v>776445-00E</v>
          </cell>
          <cell r="D7611" t="str">
            <v>OK</v>
          </cell>
          <cell r="E7611">
            <v>43991.635416666664</v>
          </cell>
        </row>
        <row r="7612">
          <cell r="B7612" t="str">
            <v>776445-00E/006617</v>
          </cell>
          <cell r="C7612" t="str">
            <v>776445-00E</v>
          </cell>
          <cell r="D7612" t="str">
            <v>OK</v>
          </cell>
          <cell r="E7612">
            <v>43991.748611111114</v>
          </cell>
        </row>
        <row r="7613">
          <cell r="B7613" t="str">
            <v>776445-00E/006625</v>
          </cell>
          <cell r="C7613" t="str">
            <v>776445-00E</v>
          </cell>
          <cell r="D7613" t="str">
            <v>OK</v>
          </cell>
          <cell r="E7613">
            <v>43992.294444444444</v>
          </cell>
        </row>
        <row r="7614">
          <cell r="B7614" t="str">
            <v>776445-00E/006631</v>
          </cell>
          <cell r="C7614" t="str">
            <v>776445-00E</v>
          </cell>
          <cell r="D7614" t="str">
            <v>OK</v>
          </cell>
          <cell r="E7614">
            <v>43992.504166666666</v>
          </cell>
        </row>
        <row r="7615">
          <cell r="B7615" t="str">
            <v>776445-00E/006628</v>
          </cell>
          <cell r="C7615" t="str">
            <v>776445-00E</v>
          </cell>
          <cell r="D7615" t="str">
            <v>OK</v>
          </cell>
          <cell r="E7615">
            <v>43992.662499999999</v>
          </cell>
        </row>
        <row r="7616">
          <cell r="B7616" t="str">
            <v>776445-00E/006627</v>
          </cell>
          <cell r="C7616" t="str">
            <v>776445-00E</v>
          </cell>
          <cell r="D7616" t="str">
            <v>OK</v>
          </cell>
          <cell r="E7616">
            <v>43992.698611111111</v>
          </cell>
        </row>
        <row r="7617">
          <cell r="B7617" t="str">
            <v>776445-00E/006632</v>
          </cell>
          <cell r="C7617" t="str">
            <v>776445-00E</v>
          </cell>
          <cell r="D7617" t="str">
            <v>OK</v>
          </cell>
          <cell r="E7617">
            <v>43992.613888888889</v>
          </cell>
        </row>
        <row r="7618">
          <cell r="B7618" t="str">
            <v>774100-00G/006629</v>
          </cell>
          <cell r="C7618" t="str">
            <v>774100-00G</v>
          </cell>
          <cell r="D7618" t="str">
            <v>OK</v>
          </cell>
          <cell r="E7618">
            <v>43992.365972222222</v>
          </cell>
        </row>
        <row r="7619">
          <cell r="B7619" t="str">
            <v>774100-00G/006624</v>
          </cell>
          <cell r="C7619" t="str">
            <v>774100-00G</v>
          </cell>
          <cell r="D7619" t="str">
            <v>OK</v>
          </cell>
          <cell r="E7619">
            <v>43992.114583333336</v>
          </cell>
        </row>
        <row r="7620">
          <cell r="B7620" t="str">
            <v>774100-00G/006624</v>
          </cell>
          <cell r="C7620" t="str">
            <v>774100-00G</v>
          </cell>
          <cell r="D7620" t="str">
            <v>OK</v>
          </cell>
          <cell r="E7620">
            <v>43992.114583333336</v>
          </cell>
        </row>
        <row r="7621">
          <cell r="B7621" t="str">
            <v>776445-00E/006630</v>
          </cell>
          <cell r="C7621" t="str">
            <v>776445-00E</v>
          </cell>
          <cell r="D7621" t="str">
            <v>OK</v>
          </cell>
          <cell r="E7621">
            <v>43993.058333333334</v>
          </cell>
        </row>
        <row r="7622">
          <cell r="B7622" t="str">
            <v>776445-00E/006634</v>
          </cell>
          <cell r="C7622" t="str">
            <v>776445-00E</v>
          </cell>
          <cell r="D7622" t="str">
            <v>OK</v>
          </cell>
          <cell r="E7622">
            <v>43993.021527777775</v>
          </cell>
        </row>
        <row r="7623">
          <cell r="B7623" t="str">
            <v>776445-00E/006633</v>
          </cell>
          <cell r="C7623" t="str">
            <v>776445-00E</v>
          </cell>
          <cell r="D7623" t="str">
            <v>OK</v>
          </cell>
          <cell r="E7623">
            <v>43992.957638888889</v>
          </cell>
        </row>
        <row r="7624">
          <cell r="B7624" t="str">
            <v>776445-00E/006633</v>
          </cell>
          <cell r="C7624" t="str">
            <v>776445-00E</v>
          </cell>
          <cell r="D7624" t="str">
            <v>OK</v>
          </cell>
          <cell r="E7624">
            <v>43992.957638888889</v>
          </cell>
        </row>
        <row r="7625">
          <cell r="B7625" t="str">
            <v>776445-00E/006633</v>
          </cell>
          <cell r="C7625" t="str">
            <v>776445-00E</v>
          </cell>
          <cell r="D7625" t="str">
            <v>OK</v>
          </cell>
          <cell r="E7625">
            <v>43992.957638888889</v>
          </cell>
        </row>
        <row r="7626">
          <cell r="B7626" t="str">
            <v>776445-00E/006633</v>
          </cell>
          <cell r="C7626" t="str">
            <v>776445-00E</v>
          </cell>
          <cell r="D7626" t="str">
            <v>OK</v>
          </cell>
          <cell r="E7626">
            <v>43992.957638888889</v>
          </cell>
        </row>
        <row r="7627">
          <cell r="B7627" t="str">
            <v>776445-00E/006633</v>
          </cell>
          <cell r="C7627" t="str">
            <v>776445-00E</v>
          </cell>
          <cell r="D7627" t="str">
            <v>OK</v>
          </cell>
          <cell r="E7627">
            <v>43992.957638888889</v>
          </cell>
        </row>
        <row r="7628">
          <cell r="B7628" t="str">
            <v>776445-00E/006633</v>
          </cell>
          <cell r="C7628" t="str">
            <v>776445-00E</v>
          </cell>
          <cell r="D7628" t="str">
            <v>OK</v>
          </cell>
          <cell r="E7628">
            <v>43992.957638888889</v>
          </cell>
        </row>
        <row r="7629">
          <cell r="B7629" t="str">
            <v>776445-00E/006638</v>
          </cell>
          <cell r="C7629" t="str">
            <v>776445-00E</v>
          </cell>
          <cell r="D7629" t="str">
            <v>OK</v>
          </cell>
          <cell r="E7629">
            <v>43993.277083333334</v>
          </cell>
        </row>
        <row r="7630">
          <cell r="B7630" t="str">
            <v>776445-00E/006638</v>
          </cell>
          <cell r="C7630" t="str">
            <v>776445-00E</v>
          </cell>
          <cell r="D7630" t="str">
            <v>OK</v>
          </cell>
          <cell r="E7630">
            <v>43993.277083333334</v>
          </cell>
        </row>
        <row r="7631">
          <cell r="B7631" t="str">
            <v>776445-00E/006636</v>
          </cell>
          <cell r="C7631" t="str">
            <v>776445-00E</v>
          </cell>
          <cell r="D7631" t="str">
            <v>OK</v>
          </cell>
          <cell r="E7631">
            <v>43993.35</v>
          </cell>
        </row>
        <row r="7632">
          <cell r="B7632" t="str">
            <v>776445-00E/006639</v>
          </cell>
          <cell r="C7632" t="str">
            <v>776445-00E</v>
          </cell>
          <cell r="D7632" t="str">
            <v>OK</v>
          </cell>
          <cell r="E7632">
            <v>43993.410416666666</v>
          </cell>
        </row>
        <row r="7633">
          <cell r="B7633" t="str">
            <v>776445-00E/006639</v>
          </cell>
          <cell r="C7633" t="str">
            <v>776445-00E</v>
          </cell>
          <cell r="D7633" t="str">
            <v>OK</v>
          </cell>
          <cell r="E7633">
            <v>43993.410416666666</v>
          </cell>
        </row>
        <row r="7634">
          <cell r="B7634" t="str">
            <v>776445-00E/006635</v>
          </cell>
          <cell r="C7634" t="str">
            <v>776445-00E</v>
          </cell>
          <cell r="D7634" t="str">
            <v>OK</v>
          </cell>
          <cell r="E7634">
            <v>43993.12777777778</v>
          </cell>
        </row>
        <row r="7635">
          <cell r="B7635" t="str">
            <v>776445-00E/006640</v>
          </cell>
          <cell r="C7635" t="str">
            <v>776445-00E</v>
          </cell>
          <cell r="D7635" t="str">
            <v>OK</v>
          </cell>
          <cell r="E7635">
            <v>43993.518055555556</v>
          </cell>
        </row>
        <row r="7636">
          <cell r="B7636" t="str">
            <v>776445-00E/006642</v>
          </cell>
          <cell r="C7636" t="str">
            <v>776445-00E</v>
          </cell>
          <cell r="D7636" t="str">
            <v>OK</v>
          </cell>
          <cell r="E7636">
            <v>43993.956944444442</v>
          </cell>
        </row>
        <row r="7637">
          <cell r="B7637" t="str">
            <v>776445-00E/006643</v>
          </cell>
          <cell r="C7637" t="str">
            <v>776445-00E</v>
          </cell>
          <cell r="D7637" t="str">
            <v>OK</v>
          </cell>
          <cell r="E7637">
            <v>43993.963194444441</v>
          </cell>
        </row>
        <row r="7638">
          <cell r="B7638" t="str">
            <v>776445-00E/006647</v>
          </cell>
          <cell r="C7638" t="str">
            <v>776445-00E</v>
          </cell>
          <cell r="D7638" t="str">
            <v>OK</v>
          </cell>
          <cell r="E7638">
            <v>43994.123611111114</v>
          </cell>
        </row>
        <row r="7639">
          <cell r="B7639" t="str">
            <v>776445-00E/006647</v>
          </cell>
          <cell r="C7639" t="str">
            <v>776445-00E</v>
          </cell>
          <cell r="D7639" t="str">
            <v>OK</v>
          </cell>
          <cell r="E7639">
            <v>43994.123611111114</v>
          </cell>
        </row>
        <row r="7640">
          <cell r="B7640" t="str">
            <v>776445-00E/006647</v>
          </cell>
          <cell r="C7640" t="str">
            <v>776445-00E</v>
          </cell>
          <cell r="D7640" t="str">
            <v>OK</v>
          </cell>
          <cell r="E7640">
            <v>43994.123611111114</v>
          </cell>
        </row>
        <row r="7641">
          <cell r="B7641" t="str">
            <v>776445-00E/006647</v>
          </cell>
          <cell r="C7641" t="str">
            <v>776445-00E</v>
          </cell>
          <cell r="D7641" t="str">
            <v>OK</v>
          </cell>
          <cell r="E7641">
            <v>43994.123611111114</v>
          </cell>
        </row>
        <row r="7642">
          <cell r="B7642" t="str">
            <v>776445-00E/006647</v>
          </cell>
          <cell r="C7642" t="str">
            <v>776445-00E</v>
          </cell>
          <cell r="D7642" t="str">
            <v>OK</v>
          </cell>
          <cell r="E7642">
            <v>43994.123611111114</v>
          </cell>
        </row>
        <row r="7643">
          <cell r="B7643" t="str">
            <v>776445-00E/006647</v>
          </cell>
          <cell r="C7643" t="str">
            <v>776445-00E</v>
          </cell>
          <cell r="D7643" t="str">
            <v>OK</v>
          </cell>
          <cell r="E7643">
            <v>43994.123611111114</v>
          </cell>
        </row>
        <row r="7644">
          <cell r="B7644" t="str">
            <v>776445-00E/006647</v>
          </cell>
          <cell r="C7644" t="str">
            <v>776445-00E</v>
          </cell>
          <cell r="D7644" t="str">
            <v>OK</v>
          </cell>
          <cell r="E7644">
            <v>43994.123611111114</v>
          </cell>
        </row>
        <row r="7645">
          <cell r="B7645" t="str">
            <v>776445-00E/006647</v>
          </cell>
          <cell r="C7645" t="str">
            <v>776445-00E</v>
          </cell>
          <cell r="D7645" t="str">
            <v>OK</v>
          </cell>
          <cell r="E7645">
            <v>43994.123611111114</v>
          </cell>
        </row>
        <row r="7646">
          <cell r="B7646" t="str">
            <v>776445-00E/006647</v>
          </cell>
          <cell r="C7646" t="str">
            <v>776445-00E</v>
          </cell>
          <cell r="D7646" t="str">
            <v>OK</v>
          </cell>
          <cell r="E7646">
            <v>43994.123611111114</v>
          </cell>
        </row>
        <row r="7647">
          <cell r="B7647" t="str">
            <v>776445-00E/006647</v>
          </cell>
          <cell r="C7647" t="str">
            <v>776445-00E</v>
          </cell>
          <cell r="D7647" t="str">
            <v>OK</v>
          </cell>
          <cell r="E7647">
            <v>43994.123611111114</v>
          </cell>
        </row>
        <row r="7648">
          <cell r="B7648" t="str">
            <v>776445-00E/006644</v>
          </cell>
          <cell r="C7648" t="str">
            <v>776445-00E</v>
          </cell>
          <cell r="D7648" t="str">
            <v>OK</v>
          </cell>
          <cell r="E7648">
            <v>43994.043055555558</v>
          </cell>
        </row>
        <row r="7649">
          <cell r="B7649" t="str">
            <v>776445-00E/006644</v>
          </cell>
          <cell r="C7649" t="str">
            <v>776445-00E</v>
          </cell>
          <cell r="D7649" t="str">
            <v>OK</v>
          </cell>
          <cell r="E7649">
            <v>43994.043055555558</v>
          </cell>
        </row>
        <row r="7650">
          <cell r="B7650" t="str">
            <v>776445-00E/006648</v>
          </cell>
          <cell r="C7650" t="str">
            <v>776445-00E</v>
          </cell>
          <cell r="D7650" t="str">
            <v>OK</v>
          </cell>
          <cell r="E7650">
            <v>43994.293055555558</v>
          </cell>
        </row>
        <row r="7651">
          <cell r="B7651" t="str">
            <v>776445-00E/006651</v>
          </cell>
          <cell r="C7651" t="str">
            <v>776445-00E</v>
          </cell>
          <cell r="D7651" t="str">
            <v>OK</v>
          </cell>
          <cell r="E7651">
            <v>43994.424305555556</v>
          </cell>
        </row>
        <row r="7652">
          <cell r="B7652" t="str">
            <v>776445-00E/006646</v>
          </cell>
          <cell r="C7652" t="str">
            <v>776445-00E</v>
          </cell>
          <cell r="D7652" t="str">
            <v>OK</v>
          </cell>
          <cell r="E7652">
            <v>43994.12222222222</v>
          </cell>
        </row>
        <row r="7653">
          <cell r="B7653" t="str">
            <v>776445-00E/006649</v>
          </cell>
          <cell r="C7653" t="str">
            <v>776445-00E</v>
          </cell>
          <cell r="D7653" t="str">
            <v>OK</v>
          </cell>
          <cell r="E7653">
            <v>43994.365277777775</v>
          </cell>
        </row>
        <row r="7654">
          <cell r="B7654" t="str">
            <v>776445-00E/006653</v>
          </cell>
          <cell r="C7654" t="str">
            <v>776445-00E</v>
          </cell>
          <cell r="D7654" t="str">
            <v>OK</v>
          </cell>
          <cell r="E7654">
            <v>43997.023611111108</v>
          </cell>
        </row>
        <row r="7655">
          <cell r="B7655" t="str">
            <v>776445-00E/006641</v>
          </cell>
          <cell r="C7655" t="str">
            <v>776445-00E</v>
          </cell>
          <cell r="D7655" t="str">
            <v>OK</v>
          </cell>
          <cell r="E7655">
            <v>43994.049305555556</v>
          </cell>
        </row>
        <row r="7656">
          <cell r="B7656" t="str">
            <v>776445-00E/006637</v>
          </cell>
          <cell r="C7656" t="str">
            <v>776445-00E</v>
          </cell>
          <cell r="D7656" t="str">
            <v>OK</v>
          </cell>
          <cell r="E7656">
            <v>43993.290972222225</v>
          </cell>
        </row>
        <row r="7657">
          <cell r="B7657" t="str">
            <v>776445-00E/006650</v>
          </cell>
          <cell r="C7657" t="str">
            <v>776445-00E</v>
          </cell>
          <cell r="D7657" t="str">
            <v>OK</v>
          </cell>
          <cell r="E7657">
            <v>43997.013888888891</v>
          </cell>
        </row>
        <row r="7658">
          <cell r="B7658" t="str">
            <v>776445-00E/006637</v>
          </cell>
          <cell r="C7658" t="str">
            <v>776445-00E</v>
          </cell>
          <cell r="D7658" t="str">
            <v>OK</v>
          </cell>
          <cell r="E7658">
            <v>43993.290972222225</v>
          </cell>
        </row>
        <row r="7659">
          <cell r="B7659" t="str">
            <v>776445-00E/006654</v>
          </cell>
          <cell r="C7659" t="str">
            <v>776445-00E</v>
          </cell>
          <cell r="D7659" t="str">
            <v>OK</v>
          </cell>
          <cell r="E7659">
            <v>43996.946527777778</v>
          </cell>
        </row>
        <row r="7660">
          <cell r="B7660" t="str">
            <v>776445-00E/006620</v>
          </cell>
          <cell r="C7660" t="str">
            <v>776445-00E</v>
          </cell>
          <cell r="D7660" t="str">
            <v>OK</v>
          </cell>
          <cell r="E7660">
            <v>43992.006249999999</v>
          </cell>
        </row>
        <row r="7661">
          <cell r="B7661" t="str">
            <v>776445-00E/006645</v>
          </cell>
          <cell r="C7661" t="str">
            <v>776445-00E</v>
          </cell>
          <cell r="D7661" t="str">
            <v>OK</v>
          </cell>
          <cell r="E7661">
            <v>43997.37222222222</v>
          </cell>
        </row>
        <row r="7662">
          <cell r="B7662" t="str">
            <v>776445-00E/006652</v>
          </cell>
          <cell r="C7662" t="str">
            <v>776445-00E</v>
          </cell>
          <cell r="D7662" t="str">
            <v>OK</v>
          </cell>
          <cell r="E7662">
            <v>43994.517361111109</v>
          </cell>
        </row>
        <row r="7663">
          <cell r="B7663" t="str">
            <v>776445-00E/006655</v>
          </cell>
          <cell r="C7663" t="str">
            <v>776445-00E</v>
          </cell>
          <cell r="D7663" t="str">
            <v>OK</v>
          </cell>
          <cell r="E7663">
            <v>43997.285416666666</v>
          </cell>
        </row>
        <row r="7664">
          <cell r="B7664" t="str">
            <v>776445-00E/006656</v>
          </cell>
          <cell r="C7664" t="str">
            <v>776445-00E</v>
          </cell>
          <cell r="D7664" t="str">
            <v>OK</v>
          </cell>
          <cell r="E7664">
            <v>43997.336111111108</v>
          </cell>
        </row>
        <row r="7665">
          <cell r="B7665" t="str">
            <v>776445-00E/006663</v>
          </cell>
          <cell r="C7665" t="str">
            <v>776445-00E</v>
          </cell>
          <cell r="D7665" t="str">
            <v>OK</v>
          </cell>
          <cell r="E7665">
            <v>43998.140277777777</v>
          </cell>
        </row>
        <row r="7666">
          <cell r="B7666" t="str">
            <v>776445-00E/006657</v>
          </cell>
          <cell r="C7666" t="str">
            <v>776445-00E</v>
          </cell>
          <cell r="D7666" t="str">
            <v>OK</v>
          </cell>
          <cell r="E7666">
            <v>43998.05972222222</v>
          </cell>
        </row>
        <row r="7667">
          <cell r="B7667" t="str">
            <v>776445-00E/006658</v>
          </cell>
          <cell r="C7667" t="str">
            <v>776445-00E</v>
          </cell>
          <cell r="D7667" t="str">
            <v>OK</v>
          </cell>
          <cell r="E7667">
            <v>43997.832638888889</v>
          </cell>
        </row>
        <row r="7668">
          <cell r="B7668" t="str">
            <v>776445-00E/006659</v>
          </cell>
          <cell r="C7668" t="str">
            <v>776445-00E</v>
          </cell>
          <cell r="D7668" t="str">
            <v>OK</v>
          </cell>
          <cell r="E7668">
            <v>43998.020833333336</v>
          </cell>
        </row>
        <row r="7669">
          <cell r="B7669" t="str">
            <v>776445-00E/006665</v>
          </cell>
          <cell r="C7669" t="str">
            <v>776445-00E</v>
          </cell>
          <cell r="D7669" t="str">
            <v>OK</v>
          </cell>
          <cell r="E7669">
            <v>43998.293055555558</v>
          </cell>
        </row>
        <row r="7670">
          <cell r="B7670" t="str">
            <v>776445-00E/006662</v>
          </cell>
          <cell r="C7670" t="str">
            <v>776445-00E</v>
          </cell>
          <cell r="D7670" t="str">
            <v>OK</v>
          </cell>
          <cell r="E7670">
            <v>43998.292361111111</v>
          </cell>
        </row>
        <row r="7671">
          <cell r="B7671" t="str">
            <v>776445-00E/006661</v>
          </cell>
          <cell r="C7671" t="str">
            <v>776445-00E</v>
          </cell>
          <cell r="D7671" t="str">
            <v>OK</v>
          </cell>
          <cell r="E7671">
            <v>43998.42083333333</v>
          </cell>
        </row>
        <row r="7672">
          <cell r="B7672" t="str">
            <v>776445-00E/006664</v>
          </cell>
          <cell r="C7672" t="str">
            <v>776445-00E</v>
          </cell>
          <cell r="D7672" t="str">
            <v>OK</v>
          </cell>
          <cell r="E7672">
            <v>43998.359027777777</v>
          </cell>
        </row>
        <row r="7673">
          <cell r="B7673" t="str">
            <v>776445-00E/006670</v>
          </cell>
          <cell r="C7673" t="str">
            <v>776445-00E</v>
          </cell>
          <cell r="D7673" t="str">
            <v>OK</v>
          </cell>
          <cell r="E7673">
            <v>43998.698611111111</v>
          </cell>
        </row>
        <row r="7674">
          <cell r="B7674" t="str">
            <v>774100-00G/006667</v>
          </cell>
          <cell r="C7674" t="str">
            <v>774100-00G</v>
          </cell>
          <cell r="D7674" t="str">
            <v>OK</v>
          </cell>
          <cell r="E7674">
            <v>43998.510416666664</v>
          </cell>
        </row>
        <row r="7675">
          <cell r="B7675" t="str">
            <v>774100-00G/006667</v>
          </cell>
          <cell r="C7675" t="str">
            <v>774100-00G</v>
          </cell>
          <cell r="D7675" t="str">
            <v>OK</v>
          </cell>
          <cell r="E7675">
            <v>43998.510416666664</v>
          </cell>
        </row>
        <row r="7676">
          <cell r="B7676" t="str">
            <v>774100-00G/006672</v>
          </cell>
          <cell r="C7676" t="str">
            <v>774100-00G</v>
          </cell>
          <cell r="D7676" t="str">
            <v>OK</v>
          </cell>
          <cell r="E7676">
            <v>43998.793055555558</v>
          </cell>
        </row>
        <row r="7677">
          <cell r="B7677" t="str">
            <v>776445-00E/006671</v>
          </cell>
          <cell r="C7677" t="str">
            <v>776445-00E</v>
          </cell>
          <cell r="D7677" t="str">
            <v>OK</v>
          </cell>
          <cell r="E7677">
            <v>43998.878472222219</v>
          </cell>
        </row>
        <row r="7678">
          <cell r="B7678" t="str">
            <v>776445-00E/006660</v>
          </cell>
          <cell r="C7678" t="str">
            <v>776445-00E</v>
          </cell>
          <cell r="D7678" t="str">
            <v>OK</v>
          </cell>
          <cell r="E7678">
            <v>43997.954861111109</v>
          </cell>
        </row>
        <row r="7679">
          <cell r="B7679" t="str">
            <v>776445-00E/006669</v>
          </cell>
          <cell r="C7679" t="str">
            <v>776445-00E</v>
          </cell>
          <cell r="D7679" t="str">
            <v>OK</v>
          </cell>
          <cell r="E7679">
            <v>43998.786111111112</v>
          </cell>
        </row>
        <row r="7680">
          <cell r="B7680" t="str">
            <v>776445-00E/006666</v>
          </cell>
          <cell r="C7680" t="str">
            <v>776445-00E</v>
          </cell>
          <cell r="D7680" t="str">
            <v>OK</v>
          </cell>
          <cell r="E7680">
            <v>43999.353472222225</v>
          </cell>
        </row>
        <row r="7681">
          <cell r="B7681" t="str">
            <v>776445-00E/006668</v>
          </cell>
          <cell r="C7681" t="str">
            <v>776445-00E</v>
          </cell>
          <cell r="D7681" t="str">
            <v>OK</v>
          </cell>
          <cell r="E7681">
            <v>43999.36041666667</v>
          </cell>
        </row>
        <row r="7682">
          <cell r="B7682" t="str">
            <v>774100-00G/006677</v>
          </cell>
          <cell r="C7682" t="str">
            <v>774100-00G</v>
          </cell>
          <cell r="D7682" t="str">
            <v>OK</v>
          </cell>
          <cell r="E7682">
            <v>43999.429166666669</v>
          </cell>
        </row>
        <row r="7683">
          <cell r="B7683" t="str">
            <v>776445-00E/006675</v>
          </cell>
          <cell r="C7683" t="str">
            <v>776445-00E</v>
          </cell>
          <cell r="D7683" t="str">
            <v>OK</v>
          </cell>
          <cell r="E7683">
            <v>43999.290277777778</v>
          </cell>
        </row>
        <row r="7684">
          <cell r="B7684" t="str">
            <v>774100-00G/006674</v>
          </cell>
          <cell r="C7684" t="str">
            <v>774100-00G</v>
          </cell>
          <cell r="D7684" t="str">
            <v>OK</v>
          </cell>
          <cell r="E7684">
            <v>43999.070833333331</v>
          </cell>
        </row>
        <row r="7685">
          <cell r="B7685" t="str">
            <v>776445-00E/006681</v>
          </cell>
          <cell r="C7685" t="str">
            <v>776445-00E</v>
          </cell>
          <cell r="D7685" t="str">
            <v>OK</v>
          </cell>
          <cell r="E7685">
            <v>43999.84652777778</v>
          </cell>
        </row>
        <row r="7686">
          <cell r="B7686" t="str">
            <v>776445-00E/006682</v>
          </cell>
          <cell r="C7686" t="str">
            <v>776445-00E</v>
          </cell>
          <cell r="D7686" t="str">
            <v>OK</v>
          </cell>
          <cell r="E7686">
            <v>44000.029166666667</v>
          </cell>
        </row>
        <row r="7687">
          <cell r="B7687" t="str">
            <v>776445-00E/006688</v>
          </cell>
          <cell r="C7687" t="str">
            <v>776445-00E</v>
          </cell>
          <cell r="D7687" t="str">
            <v>OK</v>
          </cell>
          <cell r="E7687">
            <v>44000.297222222223</v>
          </cell>
        </row>
        <row r="7688">
          <cell r="B7688" t="str">
            <v>774100-00G/006683</v>
          </cell>
          <cell r="C7688" t="str">
            <v>774100-00G</v>
          </cell>
          <cell r="D7688" t="str">
            <v>OK</v>
          </cell>
          <cell r="E7688">
            <v>43999.802777777775</v>
          </cell>
        </row>
        <row r="7689">
          <cell r="B7689" t="str">
            <v>776445-00E/006680</v>
          </cell>
          <cell r="C7689" t="str">
            <v>776445-00E</v>
          </cell>
          <cell r="D7689" t="str">
            <v>OK</v>
          </cell>
          <cell r="E7689">
            <v>43999.959027777775</v>
          </cell>
        </row>
        <row r="7690">
          <cell r="B7690" t="str">
            <v>776445-00E/006686</v>
          </cell>
          <cell r="C7690" t="str">
            <v>776445-00E</v>
          </cell>
          <cell r="D7690" t="str">
            <v>OK</v>
          </cell>
          <cell r="E7690">
            <v>44000.383333333331</v>
          </cell>
        </row>
        <row r="7691">
          <cell r="B7691" t="str">
            <v>776445-00E/006679</v>
          </cell>
          <cell r="C7691" t="str">
            <v>776445-00E</v>
          </cell>
          <cell r="D7691" t="str">
            <v>OK</v>
          </cell>
          <cell r="E7691">
            <v>44000.063888888886</v>
          </cell>
        </row>
        <row r="7692">
          <cell r="B7692" t="str">
            <v>776445-00E/006687</v>
          </cell>
          <cell r="C7692" t="str">
            <v>776445-00E</v>
          </cell>
          <cell r="D7692" t="str">
            <v>OK</v>
          </cell>
          <cell r="E7692">
            <v>44000.296527777777</v>
          </cell>
        </row>
        <row r="7693">
          <cell r="B7693" t="str">
            <v>776445-00E/006690</v>
          </cell>
          <cell r="C7693" t="str">
            <v>776445-00E</v>
          </cell>
          <cell r="D7693" t="str">
            <v>OK</v>
          </cell>
          <cell r="E7693">
            <v>44000.50277777778</v>
          </cell>
        </row>
        <row r="7694">
          <cell r="B7694" t="str">
            <v>776445-00E/006690</v>
          </cell>
          <cell r="C7694" t="str">
            <v>776445-00E</v>
          </cell>
          <cell r="D7694" t="str">
            <v>OK</v>
          </cell>
          <cell r="E7694">
            <v>44000.50277777778</v>
          </cell>
        </row>
        <row r="7695">
          <cell r="B7695" t="str">
            <v>776445-00E/006684</v>
          </cell>
          <cell r="C7695" t="str">
            <v>776445-00E</v>
          </cell>
          <cell r="D7695" t="str">
            <v>OK</v>
          </cell>
          <cell r="E7695">
            <v>44000.371527777781</v>
          </cell>
        </row>
        <row r="7696">
          <cell r="B7696" t="str">
            <v>776445-00E/006693</v>
          </cell>
          <cell r="C7696" t="str">
            <v>776445-00E</v>
          </cell>
          <cell r="D7696" t="str">
            <v>OK</v>
          </cell>
          <cell r="E7696">
            <v>44000.636805555558</v>
          </cell>
        </row>
        <row r="7697">
          <cell r="B7697" t="str">
            <v>774100-00G/006700</v>
          </cell>
          <cell r="C7697" t="str">
            <v>774100-00G</v>
          </cell>
          <cell r="D7697" t="str">
            <v>OK</v>
          </cell>
          <cell r="E7697">
            <v>44001.059027777781</v>
          </cell>
        </row>
        <row r="7698">
          <cell r="B7698" t="str">
            <v>776445-00E/006702</v>
          </cell>
          <cell r="C7698" t="str">
            <v>776445-00E</v>
          </cell>
          <cell r="D7698" t="str">
            <v>OK</v>
          </cell>
          <cell r="E7698">
            <v>44001.145833333336</v>
          </cell>
        </row>
        <row r="7699">
          <cell r="B7699" t="str">
            <v>776445-00E/006694</v>
          </cell>
          <cell r="C7699" t="str">
            <v>776445-00E</v>
          </cell>
          <cell r="D7699" t="str">
            <v>OK</v>
          </cell>
          <cell r="E7699">
            <v>44000.714583333334</v>
          </cell>
        </row>
        <row r="7700">
          <cell r="B7700" t="str">
            <v>776445-00E/006692</v>
          </cell>
          <cell r="C7700" t="str">
            <v>776445-00E</v>
          </cell>
          <cell r="D7700" t="str">
            <v>OK</v>
          </cell>
          <cell r="E7700">
            <v>44000.870833333334</v>
          </cell>
        </row>
        <row r="7701">
          <cell r="B7701" t="str">
            <v>776445-00E/006691</v>
          </cell>
          <cell r="C7701" t="str">
            <v>776445-00E</v>
          </cell>
          <cell r="D7701" t="str">
            <v>OK</v>
          </cell>
          <cell r="E7701">
            <v>44000.96597222222</v>
          </cell>
        </row>
        <row r="7702">
          <cell r="B7702" t="str">
            <v>776445-00E/006673</v>
          </cell>
          <cell r="C7702" t="str">
            <v>776445-00E</v>
          </cell>
          <cell r="D7702" t="str">
            <v>OK</v>
          </cell>
          <cell r="E7702">
            <v>43999.530555555553</v>
          </cell>
        </row>
        <row r="7703">
          <cell r="B7703" t="str">
            <v>774100-00G/006685</v>
          </cell>
          <cell r="C7703" t="str">
            <v>774100-00G</v>
          </cell>
          <cell r="D7703" t="str">
            <v>OK</v>
          </cell>
          <cell r="E7703">
            <v>44000.15</v>
          </cell>
        </row>
        <row r="7704">
          <cell r="B7704" t="str">
            <v>774100-00G/006695</v>
          </cell>
          <cell r="C7704" t="str">
            <v>774100-00G</v>
          </cell>
          <cell r="D7704" t="str">
            <v>OK</v>
          </cell>
          <cell r="E7704">
            <v>44000.798611111109</v>
          </cell>
        </row>
        <row r="7705">
          <cell r="B7705" t="str">
            <v>774100-00G/006697</v>
          </cell>
          <cell r="C7705" t="str">
            <v>774100-00G</v>
          </cell>
          <cell r="D7705" t="str">
            <v>OK</v>
          </cell>
          <cell r="E7705">
            <v>44000.822222222225</v>
          </cell>
        </row>
        <row r="7706">
          <cell r="B7706" t="str">
            <v>776445-00E/006678</v>
          </cell>
          <cell r="C7706" t="str">
            <v>776445-00E</v>
          </cell>
          <cell r="D7706" t="str">
            <v>OK</v>
          </cell>
          <cell r="E7706">
            <v>43999.421527777777</v>
          </cell>
        </row>
        <row r="7707">
          <cell r="B7707" t="str">
            <v>776445-00E/006705</v>
          </cell>
          <cell r="C7707" t="str">
            <v>776445-00E</v>
          </cell>
          <cell r="D7707" t="str">
            <v>OK</v>
          </cell>
          <cell r="E7707">
            <v>44001.290277777778</v>
          </cell>
        </row>
        <row r="7708">
          <cell r="B7708" t="str">
            <v>776445-00E/006699</v>
          </cell>
          <cell r="C7708" t="str">
            <v>776445-00E</v>
          </cell>
          <cell r="D7708" t="str">
            <v>OK</v>
          </cell>
          <cell r="E7708">
            <v>44001.348611111112</v>
          </cell>
        </row>
        <row r="7709">
          <cell r="B7709" t="str">
            <v>776445-00E/006708</v>
          </cell>
          <cell r="C7709" t="str">
            <v>776445-00E</v>
          </cell>
          <cell r="D7709" t="str">
            <v>OK</v>
          </cell>
          <cell r="E7709">
            <v>44001.412499999999</v>
          </cell>
        </row>
        <row r="7710">
          <cell r="B7710" t="str">
            <v>776445-00E/006703</v>
          </cell>
          <cell r="C7710" t="str">
            <v>776445-00E</v>
          </cell>
          <cell r="D7710" t="str">
            <v>OK</v>
          </cell>
          <cell r="E7710">
            <v>44001.286805555559</v>
          </cell>
        </row>
        <row r="7711">
          <cell r="B7711" t="str">
            <v>776445-00E/006704</v>
          </cell>
          <cell r="C7711" t="str">
            <v>776445-00E</v>
          </cell>
          <cell r="D7711" t="str">
            <v>OK</v>
          </cell>
          <cell r="E7711">
            <v>44001.288194444445</v>
          </cell>
        </row>
        <row r="7712">
          <cell r="B7712" t="str">
            <v>776445-00E/006698</v>
          </cell>
          <cell r="C7712" t="str">
            <v>776445-00E</v>
          </cell>
          <cell r="D7712" t="str">
            <v>OK</v>
          </cell>
          <cell r="E7712">
            <v>44000.973611111112</v>
          </cell>
        </row>
        <row r="7713">
          <cell r="B7713" t="str">
            <v>776445-00E/006698</v>
          </cell>
          <cell r="C7713" t="str">
            <v>776445-00E</v>
          </cell>
          <cell r="D7713" t="str">
            <v>OK</v>
          </cell>
          <cell r="E7713">
            <v>44000.973611111112</v>
          </cell>
        </row>
        <row r="7714">
          <cell r="B7714" t="str">
            <v>776445-00E/006706</v>
          </cell>
          <cell r="C7714" t="str">
            <v>776445-00E</v>
          </cell>
          <cell r="D7714" t="str">
            <v>OK</v>
          </cell>
          <cell r="E7714">
            <v>44001.352777777778</v>
          </cell>
        </row>
        <row r="7715">
          <cell r="B7715" t="str">
            <v>776445-00E/006712</v>
          </cell>
          <cell r="C7715" t="str">
            <v>776445-00E</v>
          </cell>
          <cell r="D7715" t="str">
            <v>OK</v>
          </cell>
          <cell r="E7715">
            <v>44003.955555555556</v>
          </cell>
        </row>
        <row r="7716">
          <cell r="B7716" t="str">
            <v>776445-00E/006713</v>
          </cell>
          <cell r="C7716" t="str">
            <v>776445-00E</v>
          </cell>
          <cell r="D7716" t="str">
            <v>OK</v>
          </cell>
          <cell r="E7716">
            <v>44003.965277777781</v>
          </cell>
        </row>
        <row r="7717">
          <cell r="B7717" t="str">
            <v>774100-00G/006709</v>
          </cell>
          <cell r="C7717" t="str">
            <v>774100-00G</v>
          </cell>
          <cell r="D7717" t="str">
            <v>OK</v>
          </cell>
          <cell r="E7717">
            <v>44001.525694444441</v>
          </cell>
        </row>
        <row r="7718">
          <cell r="B7718" t="str">
            <v>776445-00E/006718</v>
          </cell>
          <cell r="C7718" t="str">
            <v>776445-00E</v>
          </cell>
          <cell r="D7718" t="str">
            <v>OK</v>
          </cell>
          <cell r="E7718">
            <v>44004.20416666667</v>
          </cell>
        </row>
        <row r="7719">
          <cell r="B7719" t="str">
            <v>774100-00G/006707</v>
          </cell>
          <cell r="C7719" t="str">
            <v>774100-00G</v>
          </cell>
          <cell r="D7719" t="str">
            <v>OK</v>
          </cell>
          <cell r="E7719">
            <v>44001.411805555559</v>
          </cell>
        </row>
        <row r="7720">
          <cell r="B7720" t="str">
            <v>776445-00E/006711</v>
          </cell>
          <cell r="C7720" t="str">
            <v>776445-00E</v>
          </cell>
          <cell r="D7720" t="str">
            <v>OK</v>
          </cell>
          <cell r="E7720">
            <v>44004.086111111108</v>
          </cell>
        </row>
        <row r="7721">
          <cell r="B7721" t="str">
            <v>776445-00E/006714</v>
          </cell>
          <cell r="C7721" t="str">
            <v>776445-00E</v>
          </cell>
          <cell r="D7721" t="str">
            <v>OK</v>
          </cell>
          <cell r="E7721">
            <v>44004.020833333336</v>
          </cell>
        </row>
        <row r="7722">
          <cell r="B7722" t="str">
            <v>774100-00G/006724</v>
          </cell>
          <cell r="C7722" t="str">
            <v>774100-00G</v>
          </cell>
          <cell r="D7722" t="str">
            <v>OK</v>
          </cell>
          <cell r="E7722">
            <v>44004.419444444444</v>
          </cell>
        </row>
        <row r="7723">
          <cell r="B7723" t="str">
            <v>774100-00G/006724</v>
          </cell>
          <cell r="C7723" t="str">
            <v>774100-00G</v>
          </cell>
          <cell r="D7723" t="str">
            <v>OK</v>
          </cell>
          <cell r="E7723">
            <v>44004.419444444444</v>
          </cell>
        </row>
        <row r="7724">
          <cell r="B7724" t="str">
            <v>776445-00E/006717</v>
          </cell>
          <cell r="C7724" t="str">
            <v>776445-00E</v>
          </cell>
          <cell r="D7724" t="str">
            <v>OK</v>
          </cell>
          <cell r="E7724">
            <v>44004.1</v>
          </cell>
        </row>
        <row r="7725">
          <cell r="B7725" t="str">
            <v>776445-00E/006721</v>
          </cell>
          <cell r="C7725" t="str">
            <v>776445-00E</v>
          </cell>
          <cell r="D7725" t="str">
            <v>OK</v>
          </cell>
          <cell r="E7725">
            <v>44004.329861111109</v>
          </cell>
        </row>
        <row r="7726">
          <cell r="B7726" t="str">
            <v>776445-00E/006721</v>
          </cell>
          <cell r="C7726" t="str">
            <v>776445-00E</v>
          </cell>
          <cell r="D7726" t="str">
            <v>OK</v>
          </cell>
          <cell r="E7726">
            <v>44004.329861111109</v>
          </cell>
        </row>
        <row r="7727">
          <cell r="B7727" t="str">
            <v>776445-00E/006710</v>
          </cell>
          <cell r="C7727" t="str">
            <v>776445-00E</v>
          </cell>
          <cell r="D7727" t="str">
            <v>OK</v>
          </cell>
          <cell r="E7727">
            <v>44001.518750000003</v>
          </cell>
        </row>
        <row r="7728">
          <cell r="B7728" t="str">
            <v>776445-00E/006696</v>
          </cell>
          <cell r="C7728" t="str">
            <v>776445-00E</v>
          </cell>
          <cell r="D7728" t="str">
            <v>OK</v>
          </cell>
          <cell r="E7728">
            <v>44001.049305555556</v>
          </cell>
        </row>
        <row r="7729">
          <cell r="B7729" t="str">
            <v>776445-00E/006722</v>
          </cell>
          <cell r="C7729" t="str">
            <v>776445-00E</v>
          </cell>
          <cell r="D7729" t="str">
            <v>OK</v>
          </cell>
          <cell r="E7729">
            <v>44004.711805555555</v>
          </cell>
        </row>
        <row r="7730">
          <cell r="B7730" t="str">
            <v>774100-00G/006715</v>
          </cell>
          <cell r="C7730" t="str">
            <v>774100-00G</v>
          </cell>
          <cell r="D7730" t="str">
            <v>OK</v>
          </cell>
          <cell r="E7730">
            <v>44004.039583333331</v>
          </cell>
        </row>
        <row r="7731">
          <cell r="B7731" t="str">
            <v>776445-00E/006720</v>
          </cell>
          <cell r="C7731" t="str">
            <v>776445-00E</v>
          </cell>
          <cell r="D7731" t="str">
            <v>OK</v>
          </cell>
          <cell r="E7731">
            <v>44004.638194444444</v>
          </cell>
        </row>
        <row r="7732">
          <cell r="B7732" t="str">
            <v>774100-00G/006723</v>
          </cell>
          <cell r="C7732" t="str">
            <v>774100-00G</v>
          </cell>
          <cell r="D7732" t="str">
            <v>OK</v>
          </cell>
          <cell r="E7732">
            <v>44004.370833333334</v>
          </cell>
        </row>
        <row r="7733">
          <cell r="B7733" t="str">
            <v>774100-00G/006723</v>
          </cell>
          <cell r="C7733" t="str">
            <v>774100-00G</v>
          </cell>
          <cell r="D7733" t="str">
            <v>OK</v>
          </cell>
          <cell r="E7733">
            <v>44004.370833333334</v>
          </cell>
        </row>
        <row r="7734">
          <cell r="B7734" t="str">
            <v>776445-00E/006719</v>
          </cell>
          <cell r="C7734" t="str">
            <v>776445-00E</v>
          </cell>
          <cell r="D7734" t="str">
            <v>OK</v>
          </cell>
          <cell r="E7734">
            <v>44004.506249999999</v>
          </cell>
        </row>
        <row r="7735">
          <cell r="B7735" t="str">
            <v>774100-00G/006716</v>
          </cell>
          <cell r="C7735" t="str">
            <v>774100-00G</v>
          </cell>
          <cell r="D7735" t="str">
            <v>OK</v>
          </cell>
          <cell r="E7735">
            <v>44004.058333333334</v>
          </cell>
        </row>
        <row r="7736">
          <cell r="B7736" t="str">
            <v>774100-00G/006689</v>
          </cell>
          <cell r="C7736" t="str">
            <v>774100-00G</v>
          </cell>
          <cell r="D7736" t="str">
            <v>OK</v>
          </cell>
          <cell r="E7736">
            <v>44000.459722222222</v>
          </cell>
        </row>
        <row r="7737">
          <cell r="B7737" t="str">
            <v>774100-00G/006701</v>
          </cell>
          <cell r="C7737" t="str">
            <v>774100-00G</v>
          </cell>
          <cell r="D7737" t="str">
            <v>OK</v>
          </cell>
          <cell r="E7737">
            <v>44001.149305555555</v>
          </cell>
        </row>
        <row r="7738">
          <cell r="B7738" t="str">
            <v>774100-00G/006730</v>
          </cell>
          <cell r="C7738" t="str">
            <v>774100-00G</v>
          </cell>
          <cell r="D7738" t="str">
            <v>OK</v>
          </cell>
          <cell r="E7738">
            <v>44005.038194444445</v>
          </cell>
        </row>
        <row r="7739">
          <cell r="B7739" t="str">
            <v>774100-00G/006730</v>
          </cell>
          <cell r="C7739" t="str">
            <v>774100-00G</v>
          </cell>
          <cell r="D7739" t="str">
            <v>OK</v>
          </cell>
          <cell r="E7739">
            <v>44005.038194444445</v>
          </cell>
        </row>
        <row r="7740">
          <cell r="B7740" t="str">
            <v>776445-00E/006725</v>
          </cell>
          <cell r="C7740" t="str">
            <v>776445-00E</v>
          </cell>
          <cell r="D7740" t="str">
            <v>OK</v>
          </cell>
          <cell r="E7740">
            <v>44005.018055555556</v>
          </cell>
        </row>
        <row r="7741">
          <cell r="B7741" t="str">
            <v>776445-00E/006727</v>
          </cell>
          <cell r="C7741" t="str">
            <v>776445-00E</v>
          </cell>
          <cell r="D7741" t="str">
            <v>OK</v>
          </cell>
          <cell r="E7741">
            <v>44004.960416666669</v>
          </cell>
        </row>
        <row r="7742">
          <cell r="B7742" t="str">
            <v>776445-00E/006729</v>
          </cell>
          <cell r="C7742" t="str">
            <v>776445-00E</v>
          </cell>
          <cell r="D7742" t="str">
            <v>OK</v>
          </cell>
          <cell r="E7742">
            <v>44005.142361111109</v>
          </cell>
        </row>
        <row r="7743">
          <cell r="B7743" t="str">
            <v>776445-00E/006729</v>
          </cell>
          <cell r="C7743" t="str">
            <v>776445-00E</v>
          </cell>
          <cell r="D7743" t="str">
            <v>OK</v>
          </cell>
          <cell r="E7743">
            <v>44005.142361111109</v>
          </cell>
        </row>
        <row r="7744">
          <cell r="B7744" t="str">
            <v>776445-00E/006728</v>
          </cell>
          <cell r="C7744" t="str">
            <v>776445-00E</v>
          </cell>
          <cell r="D7744" t="str">
            <v>OK</v>
          </cell>
          <cell r="E7744">
            <v>44005.081250000003</v>
          </cell>
        </row>
        <row r="7745">
          <cell r="B7745" t="str">
            <v>776445-00E/006731</v>
          </cell>
          <cell r="C7745" t="str">
            <v>776445-00E</v>
          </cell>
          <cell r="D7745" t="str">
            <v>OK</v>
          </cell>
          <cell r="E7745">
            <v>44005.297222222223</v>
          </cell>
        </row>
        <row r="7746">
          <cell r="B7746" t="str">
            <v>776445-00E/006731</v>
          </cell>
          <cell r="C7746" t="str">
            <v>776445-00E</v>
          </cell>
          <cell r="D7746" t="str">
            <v>OK</v>
          </cell>
          <cell r="E7746">
            <v>44005.297222222223</v>
          </cell>
        </row>
        <row r="7747">
          <cell r="B7747" t="str">
            <v>776445-00E/006731</v>
          </cell>
          <cell r="C7747" t="str">
            <v>776445-00E</v>
          </cell>
          <cell r="D7747" t="str">
            <v>OK</v>
          </cell>
          <cell r="E7747">
            <v>44005.297222222223</v>
          </cell>
        </row>
        <row r="7748">
          <cell r="B7748" t="str">
            <v>776445-00E/006731</v>
          </cell>
          <cell r="C7748" t="str">
            <v>776445-00E</v>
          </cell>
          <cell r="D7748" t="str">
            <v>OK</v>
          </cell>
          <cell r="E7748">
            <v>44005.297222222223</v>
          </cell>
        </row>
        <row r="7749">
          <cell r="B7749" t="str">
            <v>774100-00G/006726</v>
          </cell>
          <cell r="C7749" t="str">
            <v>774100-00G</v>
          </cell>
          <cell r="D7749" t="str">
            <v>OK</v>
          </cell>
          <cell r="E7749">
            <v>44004.78402777778</v>
          </cell>
        </row>
        <row r="7750">
          <cell r="B7750" t="str">
            <v>776445-00E/006735</v>
          </cell>
          <cell r="C7750" t="str">
            <v>776445-00E</v>
          </cell>
          <cell r="D7750" t="str">
            <v>OK</v>
          </cell>
          <cell r="E7750">
            <v>44005.69027777778</v>
          </cell>
        </row>
        <row r="7751">
          <cell r="B7751" t="str">
            <v>774100-00G/006734</v>
          </cell>
          <cell r="C7751" t="str">
            <v>774100-00G</v>
          </cell>
          <cell r="D7751" t="str">
            <v>OK</v>
          </cell>
          <cell r="E7751">
            <v>44005.397916666669</v>
          </cell>
        </row>
        <row r="7752">
          <cell r="B7752" t="str">
            <v>774100-00G/006741</v>
          </cell>
          <cell r="C7752" t="str">
            <v>774100-00G</v>
          </cell>
          <cell r="D7752" t="str">
            <v>OK</v>
          </cell>
          <cell r="E7752">
            <v>44006.111111111109</v>
          </cell>
        </row>
        <row r="7753">
          <cell r="B7753" t="str">
            <v>774100-00G/006741</v>
          </cell>
          <cell r="C7753" t="str">
            <v>774100-00G</v>
          </cell>
          <cell r="D7753" t="str">
            <v>OK</v>
          </cell>
          <cell r="E7753">
            <v>44006.111111111109</v>
          </cell>
        </row>
        <row r="7754">
          <cell r="B7754" t="str">
            <v>774100-00G/006737</v>
          </cell>
          <cell r="C7754" t="str">
            <v>774100-00G</v>
          </cell>
          <cell r="D7754" t="str">
            <v>OK</v>
          </cell>
          <cell r="E7754">
            <v>44005.73541666667</v>
          </cell>
        </row>
        <row r="7755">
          <cell r="B7755" t="str">
            <v>774100-00G/006737</v>
          </cell>
          <cell r="C7755" t="str">
            <v>774100-00G</v>
          </cell>
          <cell r="D7755" t="str">
            <v>OK</v>
          </cell>
          <cell r="E7755">
            <v>44005.73541666667</v>
          </cell>
        </row>
        <row r="7756">
          <cell r="B7756" t="str">
            <v>776445-00E/006733</v>
          </cell>
          <cell r="C7756" t="str">
            <v>776445-00E</v>
          </cell>
          <cell r="D7756" t="str">
            <v>OK</v>
          </cell>
          <cell r="E7756">
            <v>44005.95416666667</v>
          </cell>
        </row>
        <row r="7757">
          <cell r="B7757" t="str">
            <v>774100-00G/006741</v>
          </cell>
          <cell r="C7757" t="str">
            <v>774100-00G</v>
          </cell>
          <cell r="D7757" t="str">
            <v>OK</v>
          </cell>
          <cell r="E7757">
            <v>44006.111111111109</v>
          </cell>
        </row>
        <row r="7758">
          <cell r="B7758" t="str">
            <v>776445-00E/006738</v>
          </cell>
          <cell r="C7758" t="str">
            <v>776445-00E</v>
          </cell>
          <cell r="D7758" t="str">
            <v>OK</v>
          </cell>
          <cell r="E7758">
            <v>44005.95</v>
          </cell>
        </row>
        <row r="7759">
          <cell r="B7759" t="str">
            <v>776445-00E/006740</v>
          </cell>
          <cell r="C7759" t="str">
            <v>776445-00E</v>
          </cell>
          <cell r="D7759" t="str">
            <v>OK</v>
          </cell>
          <cell r="E7759">
            <v>44006.051388888889</v>
          </cell>
        </row>
        <row r="7760">
          <cell r="B7760" t="str">
            <v>776445-00E/006740</v>
          </cell>
          <cell r="C7760" t="str">
            <v>776445-00E</v>
          </cell>
          <cell r="D7760" t="str">
            <v>OK</v>
          </cell>
          <cell r="E7760">
            <v>44006.051388888889</v>
          </cell>
        </row>
        <row r="7761">
          <cell r="B7761" t="str">
            <v>776445-00E/006744</v>
          </cell>
          <cell r="C7761" t="str">
            <v>776445-00E</v>
          </cell>
          <cell r="D7761" t="str">
            <v>OK</v>
          </cell>
          <cell r="E7761">
            <v>44006.393750000003</v>
          </cell>
        </row>
        <row r="7762">
          <cell r="B7762" t="str">
            <v>776445-00E/006745</v>
          </cell>
          <cell r="C7762" t="str">
            <v>776445-00E</v>
          </cell>
          <cell r="D7762" t="str">
            <v>OK</v>
          </cell>
          <cell r="E7762">
            <v>44006.48541666667</v>
          </cell>
        </row>
        <row r="7763">
          <cell r="B7763" t="str">
            <v>776445-00E/006676</v>
          </cell>
          <cell r="C7763" t="str">
            <v>776445-00E</v>
          </cell>
          <cell r="D7763" t="str">
            <v>OK</v>
          </cell>
          <cell r="E7763">
            <v>43999.536805555559</v>
          </cell>
        </row>
        <row r="7764">
          <cell r="B7764" t="str">
            <v>776445-00E/006742</v>
          </cell>
          <cell r="C7764" t="str">
            <v>776445-00E</v>
          </cell>
          <cell r="D7764" t="str">
            <v>OK</v>
          </cell>
          <cell r="E7764">
            <v>44006.335416666669</v>
          </cell>
        </row>
        <row r="7765">
          <cell r="B7765" t="str">
            <v>776445-00E/006748</v>
          </cell>
          <cell r="C7765" t="str">
            <v>776445-00E</v>
          </cell>
          <cell r="D7765" t="str">
            <v>OK</v>
          </cell>
          <cell r="E7765">
            <v>44006.640972222223</v>
          </cell>
        </row>
        <row r="7766">
          <cell r="B7766" t="str">
            <v>776445-00E/006748</v>
          </cell>
          <cell r="C7766" t="str">
            <v>776445-00E</v>
          </cell>
          <cell r="D7766" t="str">
            <v>OK</v>
          </cell>
          <cell r="E7766">
            <v>44006.640972222223</v>
          </cell>
        </row>
        <row r="7767">
          <cell r="B7767" t="str">
            <v>776445-00E/006748</v>
          </cell>
          <cell r="C7767" t="str">
            <v>776445-00E</v>
          </cell>
          <cell r="D7767" t="str">
            <v>OK</v>
          </cell>
          <cell r="E7767">
            <v>44006.640972222223</v>
          </cell>
        </row>
        <row r="7768">
          <cell r="B7768" t="str">
            <v>776445-00E/006748</v>
          </cell>
          <cell r="C7768" t="str">
            <v>776445-00E</v>
          </cell>
          <cell r="D7768" t="str">
            <v>OK</v>
          </cell>
          <cell r="E7768">
            <v>44006.640972222223</v>
          </cell>
        </row>
        <row r="7769">
          <cell r="B7769" t="str">
            <v>776445-00E/006748</v>
          </cell>
          <cell r="C7769" t="str">
            <v>776445-00E</v>
          </cell>
          <cell r="D7769" t="str">
            <v>OK</v>
          </cell>
          <cell r="E7769">
            <v>44006.640972222223</v>
          </cell>
        </row>
        <row r="7770">
          <cell r="B7770" t="str">
            <v>776445-00E/006748</v>
          </cell>
          <cell r="C7770" t="str">
            <v>776445-00E</v>
          </cell>
          <cell r="D7770" t="str">
            <v>OK</v>
          </cell>
          <cell r="E7770">
            <v>44006.640972222223</v>
          </cell>
        </row>
        <row r="7771">
          <cell r="B7771" t="str">
            <v>776445-00E/006748</v>
          </cell>
          <cell r="C7771" t="str">
            <v>776445-00E</v>
          </cell>
          <cell r="D7771" t="str">
            <v>OK</v>
          </cell>
          <cell r="E7771">
            <v>44006.640972222223</v>
          </cell>
        </row>
        <row r="7772">
          <cell r="B7772" t="str">
            <v>776445-00E/006748</v>
          </cell>
          <cell r="C7772" t="str">
            <v>776445-00E</v>
          </cell>
          <cell r="D7772" t="str">
            <v>OK</v>
          </cell>
          <cell r="E7772">
            <v>44006.640972222223</v>
          </cell>
        </row>
        <row r="7773">
          <cell r="B7773" t="str">
            <v>776445-00E/006748</v>
          </cell>
          <cell r="C7773" t="str">
            <v>776445-00E</v>
          </cell>
          <cell r="D7773" t="str">
            <v>OK</v>
          </cell>
          <cell r="E7773">
            <v>44006.640972222223</v>
          </cell>
        </row>
        <row r="7774">
          <cell r="B7774" t="str">
            <v>776445-00E/006748</v>
          </cell>
          <cell r="C7774" t="str">
            <v>776445-00E</v>
          </cell>
          <cell r="D7774" t="str">
            <v>OK</v>
          </cell>
          <cell r="E7774">
            <v>44006.640972222223</v>
          </cell>
        </row>
        <row r="7775">
          <cell r="B7775" t="str">
            <v>776445-00E/006748</v>
          </cell>
          <cell r="C7775" t="str">
            <v>776445-00E</v>
          </cell>
          <cell r="D7775" t="str">
            <v>OK</v>
          </cell>
          <cell r="E7775">
            <v>44006.640972222223</v>
          </cell>
        </row>
        <row r="7776">
          <cell r="B7776" t="str">
            <v>776445-00E/006748</v>
          </cell>
          <cell r="C7776" t="str">
            <v>776445-00E</v>
          </cell>
          <cell r="D7776" t="str">
            <v>OK</v>
          </cell>
          <cell r="E7776">
            <v>44006.640972222223</v>
          </cell>
        </row>
        <row r="7777">
          <cell r="B7777" t="str">
            <v>776445-00E/006748</v>
          </cell>
          <cell r="C7777" t="str">
            <v>776445-00E</v>
          </cell>
          <cell r="D7777" t="str">
            <v>OK</v>
          </cell>
          <cell r="E7777">
            <v>44006.640972222223</v>
          </cell>
        </row>
        <row r="7778">
          <cell r="B7778" t="str">
            <v>776445-00E/006748</v>
          </cell>
          <cell r="C7778" t="str">
            <v>776445-00E</v>
          </cell>
          <cell r="D7778" t="str">
            <v>OK</v>
          </cell>
          <cell r="E7778">
            <v>44006.640972222223</v>
          </cell>
        </row>
        <row r="7779">
          <cell r="B7779" t="str">
            <v>776445-00E/006748</v>
          </cell>
          <cell r="C7779" t="str">
            <v>776445-00E</v>
          </cell>
          <cell r="D7779" t="str">
            <v>OK</v>
          </cell>
          <cell r="E7779">
            <v>44006.640972222223</v>
          </cell>
        </row>
        <row r="7780">
          <cell r="B7780" t="str">
            <v>776445-00E/006748</v>
          </cell>
          <cell r="C7780" t="str">
            <v>776445-00E</v>
          </cell>
          <cell r="D7780" t="str">
            <v>OK</v>
          </cell>
          <cell r="E7780">
            <v>44006.640972222223</v>
          </cell>
        </row>
        <row r="7781">
          <cell r="B7781" t="str">
            <v>776445-00E/006748</v>
          </cell>
          <cell r="C7781" t="str">
            <v>776445-00E</v>
          </cell>
          <cell r="D7781" t="str">
            <v>OK</v>
          </cell>
          <cell r="E7781">
            <v>44006.640972222223</v>
          </cell>
        </row>
        <row r="7782">
          <cell r="B7782" t="str">
            <v>776445-00E/006748</v>
          </cell>
          <cell r="C7782" t="str">
            <v>776445-00E</v>
          </cell>
          <cell r="D7782" t="str">
            <v>OK</v>
          </cell>
          <cell r="E7782">
            <v>44006.640972222223</v>
          </cell>
        </row>
        <row r="7783">
          <cell r="B7783" t="str">
            <v>774100-00G/006746</v>
          </cell>
          <cell r="C7783" t="str">
            <v>774100-00G</v>
          </cell>
          <cell r="D7783" t="str">
            <v>OK</v>
          </cell>
          <cell r="E7783">
            <v>44006.503472222219</v>
          </cell>
        </row>
        <row r="7784">
          <cell r="B7784" t="str">
            <v>776445-00E/006747</v>
          </cell>
          <cell r="C7784" t="str">
            <v>776445-00E</v>
          </cell>
          <cell r="D7784" t="str">
            <v>OK</v>
          </cell>
          <cell r="E7784">
            <v>44006.615972222222</v>
          </cell>
        </row>
        <row r="7785">
          <cell r="B7785" t="str">
            <v>776445-00E/006743</v>
          </cell>
          <cell r="C7785" t="str">
            <v>776445-00E</v>
          </cell>
          <cell r="D7785" t="str">
            <v>OK</v>
          </cell>
          <cell r="E7785">
            <v>44006.710416666669</v>
          </cell>
        </row>
        <row r="7786">
          <cell r="B7786" t="str">
            <v>776445-00E/006754</v>
          </cell>
          <cell r="C7786" t="str">
            <v>776445-00E</v>
          </cell>
          <cell r="D7786" t="str">
            <v>OK</v>
          </cell>
          <cell r="E7786">
            <v>44007.025694444441</v>
          </cell>
        </row>
        <row r="7787">
          <cell r="B7787" t="str">
            <v>776445-00E/006755</v>
          </cell>
          <cell r="C7787" t="str">
            <v>776445-00E</v>
          </cell>
          <cell r="D7787" t="str">
            <v>OK</v>
          </cell>
          <cell r="E7787">
            <v>44007.127083333333</v>
          </cell>
        </row>
        <row r="7788">
          <cell r="B7788" t="str">
            <v>776445-00E/006755</v>
          </cell>
          <cell r="C7788" t="str">
            <v>776445-00E</v>
          </cell>
          <cell r="D7788" t="str">
            <v>OK</v>
          </cell>
          <cell r="E7788">
            <v>44007.127083333333</v>
          </cell>
        </row>
        <row r="7789">
          <cell r="B7789" t="str">
            <v>776445-00E/006757</v>
          </cell>
          <cell r="C7789" t="str">
            <v>776445-00E</v>
          </cell>
          <cell r="D7789" t="str">
            <v>OK</v>
          </cell>
          <cell r="E7789">
            <v>44007.14166666667</v>
          </cell>
        </row>
        <row r="7790">
          <cell r="B7790" t="str">
            <v>776445-00E/006752</v>
          </cell>
          <cell r="C7790" t="str">
            <v>776445-00E</v>
          </cell>
          <cell r="D7790" t="str">
            <v>OK</v>
          </cell>
          <cell r="E7790">
            <v>44007.022222222222</v>
          </cell>
        </row>
        <row r="7791">
          <cell r="B7791" t="str">
            <v>776445-00E/006752</v>
          </cell>
          <cell r="C7791" t="str">
            <v>776445-00E</v>
          </cell>
          <cell r="D7791" t="str">
            <v>OK</v>
          </cell>
          <cell r="E7791">
            <v>44007.022222222222</v>
          </cell>
        </row>
        <row r="7792">
          <cell r="B7792" t="str">
            <v>776445-00E/006752</v>
          </cell>
          <cell r="C7792" t="str">
            <v>776445-00E</v>
          </cell>
          <cell r="D7792" t="str">
            <v>OK</v>
          </cell>
          <cell r="E7792">
            <v>44007.022222222222</v>
          </cell>
        </row>
        <row r="7793">
          <cell r="B7793" t="str">
            <v>776445-00E/006752</v>
          </cell>
          <cell r="C7793" t="str">
            <v>776445-00E</v>
          </cell>
          <cell r="D7793" t="str">
            <v>OK</v>
          </cell>
          <cell r="E7793">
            <v>44007.022222222222</v>
          </cell>
        </row>
        <row r="7794">
          <cell r="B7794" t="str">
            <v>776445-00E/006753</v>
          </cell>
          <cell r="C7794" t="str">
            <v>776445-00E</v>
          </cell>
          <cell r="D7794" t="str">
            <v>OK</v>
          </cell>
          <cell r="E7794">
            <v>44006.96597222222</v>
          </cell>
        </row>
        <row r="7795">
          <cell r="B7795" t="str">
            <v>776445-00E/006759</v>
          </cell>
          <cell r="C7795" t="str">
            <v>776445-00E</v>
          </cell>
          <cell r="D7795" t="str">
            <v>OK</v>
          </cell>
          <cell r="E7795">
            <v>44007.295138888891</v>
          </cell>
        </row>
        <row r="7796">
          <cell r="B7796" t="str">
            <v>776445-00E/006751</v>
          </cell>
          <cell r="C7796" t="str">
            <v>776445-00E</v>
          </cell>
          <cell r="D7796" t="str">
            <v>OK</v>
          </cell>
          <cell r="E7796">
            <v>44006.801388888889</v>
          </cell>
        </row>
        <row r="7797">
          <cell r="B7797" t="str">
            <v>774100-00G/006749</v>
          </cell>
          <cell r="C7797" t="str">
            <v>774100-00G</v>
          </cell>
          <cell r="D7797" t="str">
            <v>OK</v>
          </cell>
          <cell r="E7797">
            <v>44006.806250000001</v>
          </cell>
        </row>
        <row r="7798">
          <cell r="B7798" t="str">
            <v>774100-00G/006749</v>
          </cell>
          <cell r="C7798" t="str">
            <v>774100-00G</v>
          </cell>
          <cell r="D7798" t="str">
            <v>OK</v>
          </cell>
          <cell r="E7798">
            <v>44006.806250000001</v>
          </cell>
        </row>
        <row r="7799">
          <cell r="B7799" t="str">
            <v>774100-00G/006750</v>
          </cell>
          <cell r="C7799" t="str">
            <v>774100-00G</v>
          </cell>
          <cell r="D7799" t="str">
            <v>OK</v>
          </cell>
          <cell r="E7799">
            <v>44006.729861111111</v>
          </cell>
        </row>
        <row r="7800">
          <cell r="B7800" t="str">
            <v>774100-00G/006750</v>
          </cell>
          <cell r="C7800" t="str">
            <v>774100-00G</v>
          </cell>
          <cell r="D7800" t="str">
            <v>OK</v>
          </cell>
          <cell r="E7800">
            <v>44006.729861111111</v>
          </cell>
        </row>
        <row r="7801">
          <cell r="B7801" t="str">
            <v>774100-00G/006750</v>
          </cell>
          <cell r="C7801" t="str">
            <v>774100-00G</v>
          </cell>
          <cell r="D7801" t="str">
            <v>OK</v>
          </cell>
          <cell r="E7801">
            <v>44006.729861111111</v>
          </cell>
        </row>
        <row r="7802">
          <cell r="B7802" t="str">
            <v>776445-00E/006760</v>
          </cell>
          <cell r="C7802" t="str">
            <v>776445-00E</v>
          </cell>
          <cell r="D7802" t="str">
            <v>OK</v>
          </cell>
          <cell r="E7802">
            <v>44007.456250000003</v>
          </cell>
        </row>
        <row r="7803">
          <cell r="B7803" t="str">
            <v>776445-00E/006764</v>
          </cell>
          <cell r="C7803" t="str">
            <v>776445-00E</v>
          </cell>
          <cell r="D7803" t="str">
            <v>OK</v>
          </cell>
          <cell r="E7803">
            <v>44007.708333333336</v>
          </cell>
        </row>
        <row r="7804">
          <cell r="B7804" t="str">
            <v>774100-00G/006765</v>
          </cell>
          <cell r="C7804" t="str">
            <v>774100-00G</v>
          </cell>
          <cell r="D7804" t="str">
            <v>OK</v>
          </cell>
          <cell r="E7804">
            <v>44007.636111111111</v>
          </cell>
        </row>
        <row r="7805">
          <cell r="B7805" t="str">
            <v>776445-00E/006761</v>
          </cell>
          <cell r="C7805" t="str">
            <v>776445-00E</v>
          </cell>
          <cell r="D7805" t="str">
            <v>OK</v>
          </cell>
          <cell r="E7805">
            <v>44007.399305555555</v>
          </cell>
        </row>
        <row r="7806">
          <cell r="B7806" t="str">
            <v>776445-00E/006775</v>
          </cell>
          <cell r="C7806" t="str">
            <v>776445-00E</v>
          </cell>
          <cell r="D7806" t="str">
            <v>OK</v>
          </cell>
          <cell r="E7806">
            <v>44008.365972222222</v>
          </cell>
        </row>
        <row r="7807">
          <cell r="B7807" t="str">
            <v>776445-00E/006769</v>
          </cell>
          <cell r="C7807" t="str">
            <v>776445-00E</v>
          </cell>
          <cell r="D7807" t="str">
            <v>OK</v>
          </cell>
          <cell r="E7807">
            <v>44007.961111111108</v>
          </cell>
        </row>
        <row r="7808">
          <cell r="B7808" t="str">
            <v>776445-00E/006739</v>
          </cell>
          <cell r="C7808" t="str">
            <v>776445-00E</v>
          </cell>
          <cell r="D7808" t="str">
            <v>OK</v>
          </cell>
          <cell r="E7808">
            <v>44006.003472222219</v>
          </cell>
        </row>
        <row r="7809">
          <cell r="B7809" t="str">
            <v>776445-00E/006776</v>
          </cell>
          <cell r="C7809" t="str">
            <v>776445-00E</v>
          </cell>
          <cell r="D7809" t="str">
            <v>OK</v>
          </cell>
          <cell r="E7809">
            <v>44008.427083333336</v>
          </cell>
        </row>
        <row r="7810">
          <cell r="B7810" t="str">
            <v>776445-00E/006772</v>
          </cell>
          <cell r="C7810" t="str">
            <v>776445-00E</v>
          </cell>
          <cell r="D7810" t="str">
            <v>OK</v>
          </cell>
          <cell r="E7810">
            <v>44008.359027777777</v>
          </cell>
        </row>
        <row r="7811">
          <cell r="B7811" t="str">
            <v>776445-00E/006777</v>
          </cell>
          <cell r="C7811" t="str">
            <v>776445-00E</v>
          </cell>
          <cell r="D7811" t="str">
            <v>OK</v>
          </cell>
          <cell r="E7811">
            <v>44008.418055555558</v>
          </cell>
        </row>
        <row r="7812">
          <cell r="B7812" t="str">
            <v>776445-00E/006773</v>
          </cell>
          <cell r="C7812" t="str">
            <v>776445-00E</v>
          </cell>
          <cell r="D7812" t="str">
            <v>OK</v>
          </cell>
          <cell r="E7812">
            <v>44008.29791666667</v>
          </cell>
        </row>
        <row r="7813">
          <cell r="B7813" t="str">
            <v>776445-00E/006770</v>
          </cell>
          <cell r="C7813" t="str">
            <v>776445-00E</v>
          </cell>
          <cell r="D7813" t="str">
            <v>OK</v>
          </cell>
          <cell r="E7813">
            <v>44008.127083333333</v>
          </cell>
        </row>
        <row r="7814">
          <cell r="B7814" t="str">
            <v>776445-00H/006763</v>
          </cell>
          <cell r="C7814" t="str">
            <v>776445-00H</v>
          </cell>
          <cell r="D7814" t="str">
            <v>OK</v>
          </cell>
          <cell r="E7814">
            <v>44007.777777777781</v>
          </cell>
        </row>
        <row r="7815">
          <cell r="B7815" t="str">
            <v>774100-00G/006766</v>
          </cell>
          <cell r="C7815" t="str">
            <v>774100-00G</v>
          </cell>
          <cell r="D7815" t="str">
            <v>OK</v>
          </cell>
          <cell r="E7815">
            <v>44007.97152777778</v>
          </cell>
        </row>
        <row r="7816">
          <cell r="B7816" t="str">
            <v>776445-00E/006771</v>
          </cell>
          <cell r="C7816" t="str">
            <v>776445-00E</v>
          </cell>
          <cell r="D7816" t="str">
            <v>OK</v>
          </cell>
          <cell r="E7816">
            <v>44008.29791666667</v>
          </cell>
        </row>
        <row r="7817">
          <cell r="B7817" t="str">
            <v>776445-00E/006782</v>
          </cell>
          <cell r="C7817" t="str">
            <v>776445-00E</v>
          </cell>
          <cell r="D7817" t="str">
            <v>OK</v>
          </cell>
          <cell r="E7817">
            <v>44011.021527777775</v>
          </cell>
        </row>
        <row r="7818">
          <cell r="B7818" t="str">
            <v>776445-00E/006783</v>
          </cell>
          <cell r="C7818" t="str">
            <v>776445-00E</v>
          </cell>
          <cell r="D7818" t="str">
            <v>OK</v>
          </cell>
          <cell r="E7818">
            <v>44011.040277777778</v>
          </cell>
        </row>
        <row r="7819">
          <cell r="B7819" t="str">
            <v>776445-00E/006779</v>
          </cell>
          <cell r="C7819" t="str">
            <v>776445-00E</v>
          </cell>
          <cell r="D7819" t="str">
            <v>OK</v>
          </cell>
          <cell r="E7819">
            <v>44010.975694444445</v>
          </cell>
        </row>
        <row r="7820">
          <cell r="B7820" t="str">
            <v>776445-00E/006784</v>
          </cell>
          <cell r="C7820" t="str">
            <v>776445-00E</v>
          </cell>
          <cell r="D7820" t="str">
            <v>OK</v>
          </cell>
          <cell r="E7820">
            <v>44011.030555555553</v>
          </cell>
        </row>
        <row r="7821">
          <cell r="B7821" t="str">
            <v>776445-00E/006781</v>
          </cell>
          <cell r="C7821" t="str">
            <v>776445-00E</v>
          </cell>
          <cell r="D7821" t="str">
            <v>OK</v>
          </cell>
          <cell r="E7821">
            <v>44010.970138888886</v>
          </cell>
        </row>
        <row r="7822">
          <cell r="B7822" t="str">
            <v>776445-00E/006787</v>
          </cell>
          <cell r="C7822" t="str">
            <v>776445-00E</v>
          </cell>
          <cell r="D7822" t="str">
            <v>OK</v>
          </cell>
          <cell r="E7822">
            <v>44011.15625</v>
          </cell>
        </row>
        <row r="7823">
          <cell r="B7823" t="str">
            <v>776445-00E/006786</v>
          </cell>
          <cell r="C7823" t="str">
            <v>776445-00E</v>
          </cell>
          <cell r="D7823" t="str">
            <v>OK</v>
          </cell>
          <cell r="E7823">
            <v>44011.13958333333</v>
          </cell>
        </row>
        <row r="7824">
          <cell r="B7824" t="str">
            <v>776445-00E/006785</v>
          </cell>
          <cell r="C7824" t="str">
            <v>776445-00E</v>
          </cell>
          <cell r="D7824" t="str">
            <v>OK</v>
          </cell>
          <cell r="E7824">
            <v>44011.142361111109</v>
          </cell>
        </row>
        <row r="7825">
          <cell r="B7825" t="str">
            <v>776445-00E/006767</v>
          </cell>
          <cell r="C7825" t="str">
            <v>776445-00E</v>
          </cell>
          <cell r="D7825" t="str">
            <v>OK</v>
          </cell>
          <cell r="E7825">
            <v>44008.026388888888</v>
          </cell>
        </row>
        <row r="7826">
          <cell r="B7826" t="str">
            <v>774100-00G/006791</v>
          </cell>
          <cell r="C7826" t="str">
            <v>774100-00G</v>
          </cell>
          <cell r="D7826" t="str">
            <v>OK</v>
          </cell>
          <cell r="E7826">
            <v>44011.350694444445</v>
          </cell>
        </row>
        <row r="7827">
          <cell r="B7827" t="str">
            <v>774100-00G/006774</v>
          </cell>
          <cell r="C7827" t="str">
            <v>774100-00G</v>
          </cell>
          <cell r="D7827" t="str">
            <v>OK</v>
          </cell>
          <cell r="E7827">
            <v>44008.51458333333</v>
          </cell>
        </row>
        <row r="7828">
          <cell r="B7828" t="str">
            <v>774100-00G/006762</v>
          </cell>
          <cell r="C7828" t="str">
            <v>774100-00G</v>
          </cell>
          <cell r="D7828" t="str">
            <v>OK</v>
          </cell>
          <cell r="E7828">
            <v>44007.500694444447</v>
          </cell>
        </row>
        <row r="7829">
          <cell r="B7829" t="str">
            <v>776445-00E/006768</v>
          </cell>
          <cell r="C7829" t="str">
            <v>776445-00E</v>
          </cell>
          <cell r="D7829" t="str">
            <v>OK</v>
          </cell>
          <cell r="E7829">
            <v>44008.066666666666</v>
          </cell>
        </row>
        <row r="7830">
          <cell r="B7830" t="str">
            <v>776445-00E/006792</v>
          </cell>
          <cell r="C7830" t="str">
            <v>776445-00E</v>
          </cell>
          <cell r="D7830" t="str">
            <v>OK</v>
          </cell>
          <cell r="E7830">
            <v>44011.356944444444</v>
          </cell>
        </row>
        <row r="7831">
          <cell r="B7831" t="str">
            <v>776445-00E/006790</v>
          </cell>
          <cell r="C7831" t="str">
            <v>776445-00E</v>
          </cell>
          <cell r="D7831" t="str">
            <v>OK</v>
          </cell>
          <cell r="E7831">
            <v>44011.285416666666</v>
          </cell>
        </row>
        <row r="7832">
          <cell r="B7832" t="str">
            <v>776445-00E/006758</v>
          </cell>
          <cell r="C7832" t="str">
            <v>776445-00E</v>
          </cell>
          <cell r="D7832" t="str">
            <v>OK</v>
          </cell>
          <cell r="E7832">
            <v>44007.826388888891</v>
          </cell>
        </row>
        <row r="7833">
          <cell r="B7833" t="str">
            <v>776445-00E/006758</v>
          </cell>
          <cell r="C7833" t="str">
            <v>776445-00E</v>
          </cell>
          <cell r="D7833" t="str">
            <v>OK</v>
          </cell>
          <cell r="E7833">
            <v>44007.826388888891</v>
          </cell>
        </row>
        <row r="7834">
          <cell r="B7834" t="str">
            <v>776445-00E/006795</v>
          </cell>
          <cell r="C7834" t="str">
            <v>776445-00E</v>
          </cell>
          <cell r="D7834" t="str">
            <v>OK</v>
          </cell>
          <cell r="E7834">
            <v>44011.523611111108</v>
          </cell>
        </row>
        <row r="7835">
          <cell r="B7835" t="str">
            <v>776445-00E/006795</v>
          </cell>
          <cell r="C7835" t="str">
            <v>776445-00E</v>
          </cell>
          <cell r="D7835" t="str">
            <v>OK</v>
          </cell>
          <cell r="E7835">
            <v>44011.523611111108</v>
          </cell>
        </row>
        <row r="7836">
          <cell r="B7836" t="str">
            <v>776445-00E/006797</v>
          </cell>
          <cell r="C7836" t="str">
            <v>776445-00E</v>
          </cell>
          <cell r="D7836" t="str">
            <v>OK</v>
          </cell>
          <cell r="E7836">
            <v>44011.634722222225</v>
          </cell>
        </row>
        <row r="7837">
          <cell r="B7837" t="str">
            <v>776445-00E/006797</v>
          </cell>
          <cell r="C7837" t="str">
            <v>776445-00E</v>
          </cell>
          <cell r="D7837" t="str">
            <v>OK</v>
          </cell>
          <cell r="E7837">
            <v>44011.634722222225</v>
          </cell>
        </row>
        <row r="7838">
          <cell r="B7838" t="str">
            <v>776445-00E/006798</v>
          </cell>
          <cell r="C7838" t="str">
            <v>776445-00E</v>
          </cell>
          <cell r="D7838" t="str">
            <v>OK</v>
          </cell>
          <cell r="E7838">
            <v>44011.75277777778</v>
          </cell>
        </row>
        <row r="7839">
          <cell r="B7839" t="str">
            <v>776445-00E/006788</v>
          </cell>
          <cell r="C7839" t="str">
            <v>776445-00E</v>
          </cell>
          <cell r="D7839" t="str">
            <v>OK</v>
          </cell>
          <cell r="E7839">
            <v>44011.521527777775</v>
          </cell>
        </row>
        <row r="7840">
          <cell r="B7840" t="str">
            <v>776445-00E/006802</v>
          </cell>
          <cell r="C7840" t="str">
            <v>776445-00E</v>
          </cell>
          <cell r="D7840" t="str">
            <v>OK</v>
          </cell>
          <cell r="E7840">
            <v>44011.813888888886</v>
          </cell>
        </row>
        <row r="7841">
          <cell r="B7841" t="str">
            <v>776445-00E/006799</v>
          </cell>
          <cell r="C7841" t="str">
            <v>776445-00E</v>
          </cell>
          <cell r="D7841" t="str">
            <v>OK</v>
          </cell>
          <cell r="E7841">
            <v>44011.706250000003</v>
          </cell>
        </row>
        <row r="7842">
          <cell r="B7842" t="str">
            <v>776445-00E/006805</v>
          </cell>
          <cell r="C7842" t="str">
            <v>776445-00E</v>
          </cell>
          <cell r="D7842" t="str">
            <v>OK</v>
          </cell>
          <cell r="E7842">
            <v>44012.047222222223</v>
          </cell>
        </row>
        <row r="7843">
          <cell r="B7843" t="str">
            <v>776445-00E/006805</v>
          </cell>
          <cell r="C7843" t="str">
            <v>776445-00E</v>
          </cell>
          <cell r="D7843" t="str">
            <v>OK</v>
          </cell>
          <cell r="E7843">
            <v>44012.047222222223</v>
          </cell>
        </row>
        <row r="7844">
          <cell r="B7844" t="str">
            <v>776445-00E/006801</v>
          </cell>
          <cell r="C7844" t="str">
            <v>776445-00E</v>
          </cell>
          <cell r="D7844" t="str">
            <v>OK</v>
          </cell>
          <cell r="E7844">
            <v>44011.824999999997</v>
          </cell>
        </row>
        <row r="7845">
          <cell r="B7845" t="str">
            <v>776445-00E/006804</v>
          </cell>
          <cell r="C7845" t="str">
            <v>776445-00E</v>
          </cell>
          <cell r="D7845" t="str">
            <v>OK</v>
          </cell>
          <cell r="E7845">
            <v>44012.001388888886</v>
          </cell>
        </row>
        <row r="7846">
          <cell r="B7846" t="str">
            <v>776445-00E/006732</v>
          </cell>
          <cell r="C7846" t="str">
            <v>776445-00E</v>
          </cell>
          <cell r="D7846" t="str">
            <v>OK</v>
          </cell>
          <cell r="E7846">
            <v>44005.484722222223</v>
          </cell>
        </row>
        <row r="7847">
          <cell r="B7847" t="str">
            <v>776445-00E/006732</v>
          </cell>
          <cell r="C7847" t="str">
            <v>776445-00E</v>
          </cell>
          <cell r="D7847" t="str">
            <v>OK</v>
          </cell>
          <cell r="E7847">
            <v>44005.484722222223</v>
          </cell>
        </row>
        <row r="7848">
          <cell r="B7848" t="str">
            <v>776445-00E/006810</v>
          </cell>
          <cell r="C7848" t="str">
            <v>776445-00E</v>
          </cell>
          <cell r="D7848" t="str">
            <v>OK</v>
          </cell>
          <cell r="E7848">
            <v>44012.145138888889</v>
          </cell>
        </row>
        <row r="7849">
          <cell r="B7849" t="str">
            <v>776445-00E/006804</v>
          </cell>
          <cell r="C7849" t="str">
            <v>776445-00E</v>
          </cell>
          <cell r="D7849" t="str">
            <v>OK</v>
          </cell>
          <cell r="E7849">
            <v>44012.001388888886</v>
          </cell>
        </row>
        <row r="7850">
          <cell r="B7850" t="str">
            <v>776445-00E/006808</v>
          </cell>
          <cell r="C7850" t="str">
            <v>776445-00E</v>
          </cell>
          <cell r="D7850" t="str">
            <v>OK</v>
          </cell>
          <cell r="E7850">
            <v>44012.072916666664</v>
          </cell>
        </row>
        <row r="7851">
          <cell r="B7851" t="str">
            <v>776445-00E/006736</v>
          </cell>
          <cell r="C7851" t="str">
            <v>776445-00E</v>
          </cell>
          <cell r="D7851" t="str">
            <v>OK</v>
          </cell>
          <cell r="E7851">
            <v>44005.634027777778</v>
          </cell>
        </row>
        <row r="7852">
          <cell r="B7852" t="str">
            <v>776445-00E/006820</v>
          </cell>
          <cell r="C7852" t="str">
            <v>776445-00E</v>
          </cell>
          <cell r="D7852" t="str">
            <v>OK</v>
          </cell>
          <cell r="E7852">
            <v>44012.618750000001</v>
          </cell>
        </row>
        <row r="7853">
          <cell r="B7853" t="str">
            <v>776445-00E/006820</v>
          </cell>
          <cell r="C7853" t="str">
            <v>776445-00E</v>
          </cell>
          <cell r="D7853" t="str">
            <v>OK</v>
          </cell>
          <cell r="E7853">
            <v>44012.618750000001</v>
          </cell>
        </row>
        <row r="7854">
          <cell r="B7854" t="str">
            <v>776445-00E/006820</v>
          </cell>
          <cell r="C7854" t="str">
            <v>776445-00E</v>
          </cell>
          <cell r="D7854" t="str">
            <v>OK</v>
          </cell>
          <cell r="E7854">
            <v>44012.618750000001</v>
          </cell>
        </row>
        <row r="7855">
          <cell r="B7855" t="str">
            <v>776445-00E/006820</v>
          </cell>
          <cell r="C7855" t="str">
            <v>776445-00E</v>
          </cell>
          <cell r="D7855" t="str">
            <v>OK</v>
          </cell>
          <cell r="E7855">
            <v>44012.618750000001</v>
          </cell>
        </row>
        <row r="7856">
          <cell r="B7856" t="str">
            <v>776445-00E/006820</v>
          </cell>
          <cell r="C7856" t="str">
            <v>776445-00E</v>
          </cell>
          <cell r="D7856" t="str">
            <v>OK</v>
          </cell>
          <cell r="E7856">
            <v>44012.618750000001</v>
          </cell>
        </row>
        <row r="7857">
          <cell r="B7857" t="str">
            <v>776445-00E/006820</v>
          </cell>
          <cell r="C7857" t="str">
            <v>776445-00E</v>
          </cell>
          <cell r="D7857" t="str">
            <v>OK</v>
          </cell>
          <cell r="E7857">
            <v>44012.618750000001</v>
          </cell>
        </row>
        <row r="7858">
          <cell r="B7858" t="str">
            <v>776445-00E/006820</v>
          </cell>
          <cell r="C7858" t="str">
            <v>776445-00E</v>
          </cell>
          <cell r="D7858" t="str">
            <v>OK</v>
          </cell>
          <cell r="E7858">
            <v>44012.618750000001</v>
          </cell>
        </row>
        <row r="7859">
          <cell r="B7859" t="str">
            <v>776445-00E/006815</v>
          </cell>
          <cell r="C7859" t="str">
            <v>776445-00E</v>
          </cell>
          <cell r="D7859" t="str">
            <v>OK</v>
          </cell>
          <cell r="E7859">
            <v>44012.423611111109</v>
          </cell>
        </row>
        <row r="7860">
          <cell r="B7860" t="str">
            <v>776445-00E/006806</v>
          </cell>
          <cell r="C7860" t="str">
            <v>776445-00E</v>
          </cell>
          <cell r="D7860" t="str">
            <v>OK</v>
          </cell>
          <cell r="E7860">
            <v>44012.352083333331</v>
          </cell>
        </row>
        <row r="7861">
          <cell r="B7861" t="str">
            <v>776445-00E/006807</v>
          </cell>
          <cell r="C7861" t="str">
            <v>776445-00E</v>
          </cell>
          <cell r="D7861" t="str">
            <v>OK</v>
          </cell>
          <cell r="E7861">
            <v>44012.120138888888</v>
          </cell>
        </row>
        <row r="7862">
          <cell r="B7862" t="str">
            <v>776445-00E/006796</v>
          </cell>
          <cell r="C7862" t="str">
            <v>776445-00E</v>
          </cell>
          <cell r="D7862" t="str">
            <v>OK</v>
          </cell>
          <cell r="E7862">
            <v>44011.552083333336</v>
          </cell>
        </row>
        <row r="7863">
          <cell r="B7863" t="str">
            <v>776445-00E/006812</v>
          </cell>
          <cell r="C7863" t="str">
            <v>776445-00E</v>
          </cell>
          <cell r="D7863" t="str">
            <v>OK</v>
          </cell>
          <cell r="E7863">
            <v>44012.288194444445</v>
          </cell>
        </row>
        <row r="7864">
          <cell r="B7864" t="str">
            <v>776445-00E/006809</v>
          </cell>
          <cell r="C7864" t="str">
            <v>776445-00E</v>
          </cell>
          <cell r="D7864" t="str">
            <v>OK</v>
          </cell>
          <cell r="E7864">
            <v>44012.181944444441</v>
          </cell>
        </row>
        <row r="7865">
          <cell r="B7865" t="str">
            <v>776445-00E/006806</v>
          </cell>
          <cell r="C7865" t="str">
            <v>776445-00E</v>
          </cell>
          <cell r="D7865" t="str">
            <v>OK</v>
          </cell>
          <cell r="E7865">
            <v>44012.352083333331</v>
          </cell>
        </row>
        <row r="7866">
          <cell r="B7866" t="str">
            <v>776445-00E/006806</v>
          </cell>
          <cell r="C7866" t="str">
            <v>776445-00E</v>
          </cell>
          <cell r="D7866" t="str">
            <v>OK</v>
          </cell>
          <cell r="E7866">
            <v>44012.352083333331</v>
          </cell>
        </row>
        <row r="7867">
          <cell r="B7867" t="str">
            <v>774100-00G/006811</v>
          </cell>
          <cell r="C7867" t="str">
            <v>774100-00G</v>
          </cell>
          <cell r="D7867" t="str">
            <v>OK</v>
          </cell>
          <cell r="E7867">
            <v>44012.286111111112</v>
          </cell>
        </row>
        <row r="7868">
          <cell r="B7868" t="str">
            <v>774100-00G/006756</v>
          </cell>
          <cell r="C7868" t="str">
            <v>774100-00G</v>
          </cell>
          <cell r="D7868" t="str">
            <v>OK</v>
          </cell>
          <cell r="E7868">
            <v>44007.074305555558</v>
          </cell>
        </row>
        <row r="7869">
          <cell r="B7869" t="str">
            <v>776445-00E/006818</v>
          </cell>
          <cell r="C7869" t="str">
            <v>776445-00E</v>
          </cell>
          <cell r="D7869" t="str">
            <v>OK</v>
          </cell>
          <cell r="E7869">
            <v>44012.520138888889</v>
          </cell>
        </row>
        <row r="7870">
          <cell r="B7870" t="str">
            <v>776445-00E/006816</v>
          </cell>
          <cell r="C7870" t="str">
            <v>776445-00E</v>
          </cell>
          <cell r="D7870" t="str">
            <v>OK</v>
          </cell>
          <cell r="E7870">
            <v>44012.499305555553</v>
          </cell>
        </row>
        <row r="7871">
          <cell r="B7871" t="str">
            <v>776445-00E/006803</v>
          </cell>
          <cell r="C7871" t="str">
            <v>776445-00E</v>
          </cell>
          <cell r="D7871" t="str">
            <v>OK</v>
          </cell>
          <cell r="E7871">
            <v>44012.191666666666</v>
          </cell>
        </row>
        <row r="7872">
          <cell r="B7872" t="str">
            <v>776445-00E/006817</v>
          </cell>
          <cell r="C7872" t="str">
            <v>776445-00E</v>
          </cell>
          <cell r="D7872" t="str">
            <v>OK</v>
          </cell>
          <cell r="E7872">
            <v>44012.754166666666</v>
          </cell>
        </row>
        <row r="7873">
          <cell r="B7873" t="str">
            <v>776445-00E/006817</v>
          </cell>
          <cell r="C7873" t="str">
            <v>776445-00E</v>
          </cell>
          <cell r="D7873" t="str">
            <v>OK</v>
          </cell>
          <cell r="E7873">
            <v>44012.754166666666</v>
          </cell>
        </row>
        <row r="7874">
          <cell r="B7874" t="str">
            <v>776445-00E/006817</v>
          </cell>
          <cell r="C7874" t="str">
            <v>776445-00E</v>
          </cell>
          <cell r="D7874" t="str">
            <v>OK</v>
          </cell>
          <cell r="E7874">
            <v>44012.754166666666</v>
          </cell>
        </row>
        <row r="7875">
          <cell r="B7875" t="str">
            <v>776445-00E/006823</v>
          </cell>
          <cell r="C7875" t="str">
            <v>776445-00E</v>
          </cell>
          <cell r="D7875" t="str">
            <v>OK</v>
          </cell>
          <cell r="E7875">
            <v>44012.811111111114</v>
          </cell>
        </row>
        <row r="7876">
          <cell r="B7876" t="str">
            <v>776445-00E/006823</v>
          </cell>
          <cell r="C7876" t="str">
            <v>776445-00E</v>
          </cell>
          <cell r="D7876" t="str">
            <v>OK</v>
          </cell>
          <cell r="E7876">
            <v>44012.811111111114</v>
          </cell>
        </row>
        <row r="7877">
          <cell r="B7877" t="str">
            <v>776445-00E/006823</v>
          </cell>
          <cell r="C7877" t="str">
            <v>776445-00E</v>
          </cell>
          <cell r="D7877" t="str">
            <v>OK</v>
          </cell>
          <cell r="E7877">
            <v>44012.811111111114</v>
          </cell>
        </row>
        <row r="7878">
          <cell r="B7878" t="str">
            <v>776445-00E/006794</v>
          </cell>
          <cell r="C7878" t="str">
            <v>776445-00E</v>
          </cell>
          <cell r="D7878" t="str">
            <v>OK</v>
          </cell>
          <cell r="E7878">
            <v>44011.430555555555</v>
          </cell>
        </row>
        <row r="7879">
          <cell r="B7879" t="str">
            <v>776445-00E/006819</v>
          </cell>
          <cell r="C7879" t="str">
            <v>776445-00E</v>
          </cell>
          <cell r="D7879" t="str">
            <v>OK</v>
          </cell>
          <cell r="E7879">
            <v>44012.627083333333</v>
          </cell>
        </row>
        <row r="7880">
          <cell r="B7880" t="str">
            <v>776445-00E/006824</v>
          </cell>
          <cell r="C7880" t="str">
            <v>776445-00E</v>
          </cell>
          <cell r="D7880" t="str">
            <v>OK</v>
          </cell>
          <cell r="E7880">
            <v>44012.959027777775</v>
          </cell>
        </row>
        <row r="7881">
          <cell r="B7881" t="str">
            <v>774100-00G/006814</v>
          </cell>
          <cell r="C7881" t="str">
            <v>774100-00G</v>
          </cell>
          <cell r="D7881" t="str">
            <v>OK</v>
          </cell>
          <cell r="E7881">
            <v>44012.698611111111</v>
          </cell>
        </row>
        <row r="7882">
          <cell r="B7882" t="str">
            <v>774100-00G/006822</v>
          </cell>
          <cell r="C7882" t="str">
            <v>774100-00G</v>
          </cell>
          <cell r="D7882" t="str">
            <v>OK</v>
          </cell>
          <cell r="E7882">
            <v>44013.146527777775</v>
          </cell>
        </row>
        <row r="7883">
          <cell r="B7883" t="str">
            <v>774100-00G/006822</v>
          </cell>
          <cell r="C7883" t="str">
            <v>774100-00G</v>
          </cell>
          <cell r="D7883" t="str">
            <v>OK</v>
          </cell>
          <cell r="E7883">
            <v>44013.146527777775</v>
          </cell>
        </row>
        <row r="7884">
          <cell r="B7884" t="str">
            <v>774100-00G/006822</v>
          </cell>
          <cell r="C7884" t="str">
            <v>774100-00G</v>
          </cell>
          <cell r="D7884" t="str">
            <v>OK</v>
          </cell>
          <cell r="E7884">
            <v>44013.146527777775</v>
          </cell>
        </row>
        <row r="7885">
          <cell r="B7885" t="str">
            <v>774100-00G/006822</v>
          </cell>
          <cell r="C7885" t="str">
            <v>774100-00G</v>
          </cell>
          <cell r="D7885" t="str">
            <v>OK</v>
          </cell>
          <cell r="E7885">
            <v>44013.146527777775</v>
          </cell>
        </row>
        <row r="7886">
          <cell r="B7886" t="str">
            <v>776445-00E/006830</v>
          </cell>
          <cell r="C7886" t="str">
            <v>776445-00E</v>
          </cell>
          <cell r="D7886" t="str">
            <v>OK</v>
          </cell>
          <cell r="E7886">
            <v>44013.396527777775</v>
          </cell>
        </row>
        <row r="7887">
          <cell r="B7887" t="str">
            <v>776445-00E/006830</v>
          </cell>
          <cell r="C7887" t="str">
            <v>776445-00E</v>
          </cell>
          <cell r="D7887" t="str">
            <v>OK</v>
          </cell>
          <cell r="E7887">
            <v>44013.396527777775</v>
          </cell>
        </row>
        <row r="7888">
          <cell r="B7888" t="str">
            <v>776445-00E/006828</v>
          </cell>
          <cell r="C7888" t="str">
            <v>776445-00E</v>
          </cell>
          <cell r="D7888" t="str">
            <v>OK</v>
          </cell>
          <cell r="E7888">
            <v>44013.321527777778</v>
          </cell>
        </row>
        <row r="7889">
          <cell r="B7889" t="str">
            <v>776445-00E/006829</v>
          </cell>
          <cell r="C7889" t="str">
            <v>776445-00E</v>
          </cell>
          <cell r="D7889" t="str">
            <v>OK</v>
          </cell>
          <cell r="E7889">
            <v>44013.12777777778</v>
          </cell>
        </row>
        <row r="7890">
          <cell r="B7890" t="str">
            <v>776445-00E/006826</v>
          </cell>
          <cell r="C7890" t="str">
            <v>776445-00E</v>
          </cell>
          <cell r="D7890" t="str">
            <v>OK</v>
          </cell>
          <cell r="E7890">
            <v>44013.038888888892</v>
          </cell>
        </row>
        <row r="7891">
          <cell r="B7891" t="str">
            <v>774100-00G/006800</v>
          </cell>
          <cell r="C7891" t="str">
            <v>774100-00G</v>
          </cell>
          <cell r="D7891" t="str">
            <v>OK</v>
          </cell>
          <cell r="E7891">
            <v>44011.98541666667</v>
          </cell>
        </row>
        <row r="7892">
          <cell r="B7892" t="str">
            <v>774100-00G/006793</v>
          </cell>
          <cell r="C7892" t="str">
            <v>774100-00G</v>
          </cell>
          <cell r="D7892" t="str">
            <v>OK</v>
          </cell>
          <cell r="E7892">
            <v>44011.638888888891</v>
          </cell>
        </row>
        <row r="7893">
          <cell r="B7893" t="str">
            <v>776445-00E/006813</v>
          </cell>
          <cell r="C7893" t="str">
            <v>776445-00E</v>
          </cell>
          <cell r="D7893" t="str">
            <v>OK</v>
          </cell>
          <cell r="E7893">
            <v>44012.392361111109</v>
          </cell>
        </row>
        <row r="7894">
          <cell r="B7894" t="str">
            <v>776445-00E/006821</v>
          </cell>
          <cell r="C7894" t="str">
            <v>776445-00E</v>
          </cell>
          <cell r="D7894" t="str">
            <v>OK</v>
          </cell>
          <cell r="E7894">
            <v>44012.963194444441</v>
          </cell>
        </row>
        <row r="7895">
          <cell r="B7895" t="str">
            <v>776445-00E/006827</v>
          </cell>
          <cell r="C7895" t="str">
            <v>776445-00E</v>
          </cell>
          <cell r="D7895" t="str">
            <v>OK</v>
          </cell>
          <cell r="E7895">
            <v>44013.063888888886</v>
          </cell>
        </row>
        <row r="7896">
          <cell r="B7896" t="str">
            <v>776445-00E/006827</v>
          </cell>
          <cell r="C7896" t="str">
            <v>776445-00E</v>
          </cell>
          <cell r="D7896" t="str">
            <v>OK</v>
          </cell>
          <cell r="E7896">
            <v>44013.063888888886</v>
          </cell>
        </row>
        <row r="7897">
          <cell r="B7897" t="str">
            <v>776445-00E/006827</v>
          </cell>
          <cell r="C7897" t="str">
            <v>776445-00E</v>
          </cell>
          <cell r="D7897" t="str">
            <v>OK</v>
          </cell>
          <cell r="E7897">
            <v>44013.063888888886</v>
          </cell>
        </row>
        <row r="7898">
          <cell r="B7898" t="str">
            <v>776445-00E/006827</v>
          </cell>
          <cell r="C7898" t="str">
            <v>776445-00E</v>
          </cell>
          <cell r="D7898" t="str">
            <v>OK</v>
          </cell>
          <cell r="E7898">
            <v>44013.063888888886</v>
          </cell>
        </row>
        <row r="7899">
          <cell r="B7899" t="str">
            <v>776445-00E/006827</v>
          </cell>
          <cell r="C7899" t="str">
            <v>776445-00E</v>
          </cell>
          <cell r="D7899" t="str">
            <v>OK</v>
          </cell>
          <cell r="E7899">
            <v>44013.063888888886</v>
          </cell>
        </row>
        <row r="7900">
          <cell r="B7900" t="str">
            <v>776445-00E/006827</v>
          </cell>
          <cell r="C7900" t="str">
            <v>776445-00E</v>
          </cell>
          <cell r="D7900" t="str">
            <v>OK</v>
          </cell>
          <cell r="E7900">
            <v>44013.063888888886</v>
          </cell>
        </row>
        <row r="7901">
          <cell r="B7901" t="str">
            <v>776445-00E/006827</v>
          </cell>
          <cell r="C7901" t="str">
            <v>776445-00E</v>
          </cell>
          <cell r="D7901" t="str">
            <v>OK</v>
          </cell>
          <cell r="E7901">
            <v>44013.063888888886</v>
          </cell>
        </row>
        <row r="7902">
          <cell r="B7902" t="str">
            <v>776445-00E/006827</v>
          </cell>
          <cell r="C7902" t="str">
            <v>776445-00E</v>
          </cell>
          <cell r="D7902" t="str">
            <v>OK</v>
          </cell>
          <cell r="E7902">
            <v>44013.063888888886</v>
          </cell>
        </row>
        <row r="7903">
          <cell r="B7903" t="str">
            <v>776445-00E/006827</v>
          </cell>
          <cell r="C7903" t="str">
            <v>776445-00E</v>
          </cell>
          <cell r="D7903" t="str">
            <v>OK</v>
          </cell>
          <cell r="E7903">
            <v>44013.063888888886</v>
          </cell>
        </row>
        <row r="7904">
          <cell r="B7904" t="str">
            <v>776445-00E/006827</v>
          </cell>
          <cell r="C7904" t="str">
            <v>776445-00E</v>
          </cell>
          <cell r="D7904" t="str">
            <v>OK</v>
          </cell>
          <cell r="E7904">
            <v>44013.063888888886</v>
          </cell>
        </row>
        <row r="7905">
          <cell r="B7905" t="str">
            <v>776445-00E/006825</v>
          </cell>
          <cell r="C7905" t="str">
            <v>776445-00E</v>
          </cell>
          <cell r="D7905" t="str">
            <v>OK</v>
          </cell>
          <cell r="E7905">
            <v>44013.027083333334</v>
          </cell>
        </row>
        <row r="7906">
          <cell r="B7906" t="str">
            <v>776445-00E/006825</v>
          </cell>
          <cell r="C7906" t="str">
            <v>776445-00E</v>
          </cell>
          <cell r="D7906" t="str">
            <v>OK</v>
          </cell>
          <cell r="E7906">
            <v>44013.027083333334</v>
          </cell>
        </row>
        <row r="7907">
          <cell r="B7907" t="str">
            <v>776445-00E/006825</v>
          </cell>
          <cell r="C7907" t="str">
            <v>776445-00E</v>
          </cell>
          <cell r="D7907" t="str">
            <v>OK</v>
          </cell>
          <cell r="E7907">
            <v>44013.027083333334</v>
          </cell>
        </row>
        <row r="7908">
          <cell r="B7908" t="str">
            <v>776445-00E/006825</v>
          </cell>
          <cell r="C7908" t="str">
            <v>776445-00E</v>
          </cell>
          <cell r="D7908" t="str">
            <v>OK</v>
          </cell>
          <cell r="E7908">
            <v>44013.027083333334</v>
          </cell>
        </row>
        <row r="7909">
          <cell r="B7909" t="str">
            <v>774100-00G/006833</v>
          </cell>
          <cell r="C7909" t="str">
            <v>774100-00G</v>
          </cell>
          <cell r="D7909" t="str">
            <v>OK</v>
          </cell>
          <cell r="E7909">
            <v>44013.443749999999</v>
          </cell>
        </row>
        <row r="7910">
          <cell r="B7910" t="str">
            <v>774100-00G/006833</v>
          </cell>
          <cell r="C7910" t="str">
            <v>774100-00G</v>
          </cell>
          <cell r="D7910" t="str">
            <v>OK</v>
          </cell>
          <cell r="E7910">
            <v>44013.443749999999</v>
          </cell>
        </row>
        <row r="7911">
          <cell r="B7911" t="str">
            <v>776445-00E/006832</v>
          </cell>
          <cell r="C7911" t="str">
            <v>776445-00E</v>
          </cell>
          <cell r="D7911" t="str">
            <v>OK</v>
          </cell>
          <cell r="E7911">
            <v>44013.536805555559</v>
          </cell>
        </row>
        <row r="7912">
          <cell r="B7912" t="str">
            <v>776445-00E/006831</v>
          </cell>
          <cell r="C7912" t="str">
            <v>776445-00E</v>
          </cell>
          <cell r="D7912" t="str">
            <v>OK</v>
          </cell>
          <cell r="E7912">
            <v>44013.359027777777</v>
          </cell>
        </row>
        <row r="7913">
          <cell r="B7913" t="str">
            <v>774100-00G/006841</v>
          </cell>
          <cell r="C7913" t="str">
            <v>774100-00G</v>
          </cell>
          <cell r="D7913" t="str">
            <v>OK</v>
          </cell>
          <cell r="E7913">
            <v>44014.132638888892</v>
          </cell>
        </row>
        <row r="7914">
          <cell r="B7914" t="str">
            <v>776445-00E/006834</v>
          </cell>
          <cell r="C7914" t="str">
            <v>776445-00E</v>
          </cell>
          <cell r="D7914" t="str">
            <v>OK</v>
          </cell>
          <cell r="E7914">
            <v>44013.708333333336</v>
          </cell>
        </row>
        <row r="7915">
          <cell r="B7915" t="str">
            <v>776445-00E/006838</v>
          </cell>
          <cell r="C7915" t="str">
            <v>776445-00E</v>
          </cell>
          <cell r="D7915" t="str">
            <v>OK</v>
          </cell>
          <cell r="E7915">
            <v>44013.976388888892</v>
          </cell>
        </row>
        <row r="7916">
          <cell r="B7916" t="str">
            <v>776445-00E/006836</v>
          </cell>
          <cell r="C7916" t="str">
            <v>776445-00E</v>
          </cell>
          <cell r="D7916" t="str">
            <v>OK</v>
          </cell>
          <cell r="E7916">
            <v>44013.763888888891</v>
          </cell>
        </row>
        <row r="7917">
          <cell r="B7917" t="str">
            <v>776445-00E/006845</v>
          </cell>
          <cell r="C7917" t="str">
            <v>776445-00E</v>
          </cell>
          <cell r="D7917" t="str">
            <v>OK</v>
          </cell>
          <cell r="E7917">
            <v>44014.064583333333</v>
          </cell>
        </row>
        <row r="7918">
          <cell r="B7918" t="str">
            <v>776445-00E/006846</v>
          </cell>
          <cell r="C7918" t="str">
            <v>776445-00E</v>
          </cell>
          <cell r="D7918" t="str">
            <v>OK</v>
          </cell>
          <cell r="E7918">
            <v>44014.287499999999</v>
          </cell>
        </row>
        <row r="7919">
          <cell r="B7919" t="str">
            <v>776445-00E/006837</v>
          </cell>
          <cell r="C7919" t="str">
            <v>776445-00E</v>
          </cell>
          <cell r="D7919" t="str">
            <v>OK</v>
          </cell>
          <cell r="E7919">
            <v>44014.038194444445</v>
          </cell>
        </row>
        <row r="7920">
          <cell r="B7920" t="str">
            <v>776445-00E/006847</v>
          </cell>
          <cell r="C7920" t="str">
            <v>776445-00E</v>
          </cell>
          <cell r="D7920" t="str">
            <v>OK</v>
          </cell>
          <cell r="E7920">
            <v>44014.158333333333</v>
          </cell>
        </row>
        <row r="7921">
          <cell r="B7921" t="str">
            <v>776445-00E/006850</v>
          </cell>
          <cell r="C7921" t="str">
            <v>776445-00E</v>
          </cell>
          <cell r="D7921" t="str">
            <v>OK</v>
          </cell>
          <cell r="E7921">
            <v>44014.442361111112</v>
          </cell>
        </row>
        <row r="7922">
          <cell r="B7922" t="str">
            <v>776445-00E/006849</v>
          </cell>
          <cell r="C7922" t="str">
            <v>776445-00E</v>
          </cell>
          <cell r="D7922" t="str">
            <v>OK</v>
          </cell>
          <cell r="E7922">
            <v>44014.354861111111</v>
          </cell>
        </row>
        <row r="7923">
          <cell r="B7923" t="str">
            <v>776445-00E/006839</v>
          </cell>
          <cell r="C7923" t="str">
            <v>776445-00E</v>
          </cell>
          <cell r="D7923" t="str">
            <v>OK</v>
          </cell>
          <cell r="E7923">
            <v>44014.31527777778</v>
          </cell>
        </row>
        <row r="7924">
          <cell r="B7924" t="str">
            <v>776445-00E/006842</v>
          </cell>
          <cell r="C7924" t="str">
            <v>776445-00E</v>
          </cell>
          <cell r="D7924" t="str">
            <v>OK</v>
          </cell>
          <cell r="E7924">
            <v>44014.366666666669</v>
          </cell>
        </row>
        <row r="7925">
          <cell r="B7925" t="str">
            <v>776445-00E/006844</v>
          </cell>
          <cell r="C7925" t="str">
            <v>776445-00E</v>
          </cell>
          <cell r="D7925" t="str">
            <v>OK</v>
          </cell>
          <cell r="E7925">
            <v>44014.086805555555</v>
          </cell>
        </row>
        <row r="7926">
          <cell r="B7926" t="str">
            <v>774100-00G/006848</v>
          </cell>
          <cell r="C7926" t="str">
            <v>774100-00G</v>
          </cell>
          <cell r="D7926" t="str">
            <v>OK</v>
          </cell>
          <cell r="E7926">
            <v>44014.456250000003</v>
          </cell>
        </row>
        <row r="7927">
          <cell r="B7927" t="str">
            <v>776445-00E/006840</v>
          </cell>
          <cell r="C7927" t="str">
            <v>776445-00E</v>
          </cell>
          <cell r="D7927" t="str">
            <v>OK</v>
          </cell>
          <cell r="E7927">
            <v>44013.959722222222</v>
          </cell>
        </row>
        <row r="7928">
          <cell r="B7928" t="str">
            <v>776445-00E/006851</v>
          </cell>
          <cell r="C7928" t="str">
            <v>776445-00E</v>
          </cell>
          <cell r="D7928" t="str">
            <v>OK</v>
          </cell>
          <cell r="E7928">
            <v>44014.727083333331</v>
          </cell>
        </row>
        <row r="7929">
          <cell r="B7929" t="str">
            <v>776445-00E/006851</v>
          </cell>
          <cell r="C7929" t="str">
            <v>776445-00E</v>
          </cell>
          <cell r="D7929" t="str">
            <v>OK</v>
          </cell>
          <cell r="E7929">
            <v>44014.727083333331</v>
          </cell>
        </row>
        <row r="7930">
          <cell r="B7930" t="str">
            <v>776445-00E/006851</v>
          </cell>
          <cell r="C7930" t="str">
            <v>776445-00E</v>
          </cell>
          <cell r="D7930" t="str">
            <v>OK</v>
          </cell>
          <cell r="E7930">
            <v>44014.727083333331</v>
          </cell>
        </row>
        <row r="7931">
          <cell r="B7931" t="str">
            <v>776445-00E/006859</v>
          </cell>
          <cell r="C7931" t="str">
            <v>776445-00E</v>
          </cell>
          <cell r="D7931" t="str">
            <v>OK</v>
          </cell>
          <cell r="E7931">
            <v>44014.964583333334</v>
          </cell>
        </row>
        <row r="7932">
          <cell r="B7932" t="str">
            <v>776445-00E/006861</v>
          </cell>
          <cell r="C7932" t="str">
            <v>776445-00E</v>
          </cell>
          <cell r="D7932" t="str">
            <v>OK</v>
          </cell>
          <cell r="E7932">
            <v>44015.120833333334</v>
          </cell>
        </row>
        <row r="7933">
          <cell r="B7933" t="str">
            <v>776445-00E/006858</v>
          </cell>
          <cell r="C7933" t="str">
            <v>776445-00E</v>
          </cell>
          <cell r="D7933" t="str">
            <v>OK</v>
          </cell>
          <cell r="E7933">
            <v>44015.040972222225</v>
          </cell>
        </row>
        <row r="7934">
          <cell r="B7934" t="str">
            <v>776445-00E/006862</v>
          </cell>
          <cell r="C7934" t="str">
            <v>776445-00E</v>
          </cell>
          <cell r="D7934" t="str">
            <v>OK</v>
          </cell>
          <cell r="E7934">
            <v>44015.048611111109</v>
          </cell>
        </row>
        <row r="7935">
          <cell r="B7935" t="str">
            <v>776445-00E/006865</v>
          </cell>
          <cell r="C7935" t="str">
            <v>776445-00E</v>
          </cell>
          <cell r="D7935" t="str">
            <v>OK</v>
          </cell>
          <cell r="E7935">
            <v>44015.146527777775</v>
          </cell>
        </row>
        <row r="7936">
          <cell r="B7936" t="str">
            <v>774100-00G/006860</v>
          </cell>
          <cell r="C7936" t="str">
            <v>774100-00G</v>
          </cell>
          <cell r="D7936" t="str">
            <v>OK</v>
          </cell>
          <cell r="E7936">
            <v>44014.966666666667</v>
          </cell>
        </row>
        <row r="7937">
          <cell r="B7937" t="str">
            <v>776445-00E/006867</v>
          </cell>
          <cell r="C7937" t="str">
            <v>776445-00E</v>
          </cell>
          <cell r="D7937" t="str">
            <v>OK</v>
          </cell>
          <cell r="E7937">
            <v>44015.383333333331</v>
          </cell>
        </row>
        <row r="7938">
          <cell r="B7938" t="str">
            <v>776445-00E/006869</v>
          </cell>
          <cell r="C7938" t="str">
            <v>776445-00E</v>
          </cell>
          <cell r="D7938" t="str">
            <v>OK</v>
          </cell>
          <cell r="E7938">
            <v>44015.380555555559</v>
          </cell>
        </row>
        <row r="7939">
          <cell r="B7939" t="str">
            <v>776445-00E/006857</v>
          </cell>
          <cell r="C7939" t="str">
            <v>776445-00E</v>
          </cell>
          <cell r="D7939" t="str">
            <v>OK</v>
          </cell>
          <cell r="E7939">
            <v>44015.165277777778</v>
          </cell>
        </row>
        <row r="7940">
          <cell r="B7940" t="str">
            <v>776445-00E/006854</v>
          </cell>
          <cell r="C7940" t="str">
            <v>776445-00E</v>
          </cell>
          <cell r="D7940" t="str">
            <v>OK</v>
          </cell>
          <cell r="E7940">
            <v>44014.961111111108</v>
          </cell>
        </row>
        <row r="7941">
          <cell r="B7941" t="str">
            <v>776445-00E/006852</v>
          </cell>
          <cell r="C7941" t="str">
            <v>776445-00E</v>
          </cell>
          <cell r="D7941" t="str">
            <v>OK</v>
          </cell>
          <cell r="E7941">
            <v>44014.754166666666</v>
          </cell>
        </row>
        <row r="7942">
          <cell r="B7942" t="str">
            <v>776445-00E/006866</v>
          </cell>
          <cell r="C7942" t="str">
            <v>776445-00E</v>
          </cell>
          <cell r="D7942" t="str">
            <v>OK</v>
          </cell>
          <cell r="E7942">
            <v>44015.32916666667</v>
          </cell>
        </row>
        <row r="7943">
          <cell r="B7943" t="str">
            <v>774100-00G/006856</v>
          </cell>
          <cell r="C7943" t="str">
            <v>774100-00G</v>
          </cell>
          <cell r="D7943" t="str">
            <v>OK</v>
          </cell>
          <cell r="E7943">
            <v>44014.826388888891</v>
          </cell>
        </row>
        <row r="7944">
          <cell r="B7944" t="str">
            <v>774100-00G/006856</v>
          </cell>
          <cell r="C7944" t="str">
            <v>774100-00G</v>
          </cell>
          <cell r="D7944" t="str">
            <v>OK</v>
          </cell>
          <cell r="E7944">
            <v>44014.826388888891</v>
          </cell>
        </row>
        <row r="7945">
          <cell r="B7945" t="str">
            <v>774100-00G/006835</v>
          </cell>
          <cell r="C7945" t="str">
            <v>774100-00G</v>
          </cell>
          <cell r="D7945" t="str">
            <v>OK</v>
          </cell>
          <cell r="E7945">
            <v>44013.644444444442</v>
          </cell>
        </row>
        <row r="7946">
          <cell r="B7946" t="str">
            <v>774100-00G/006835</v>
          </cell>
          <cell r="C7946" t="str">
            <v>774100-00G</v>
          </cell>
          <cell r="D7946" t="str">
            <v>OK</v>
          </cell>
          <cell r="E7946">
            <v>44013.644444444442</v>
          </cell>
        </row>
        <row r="7947">
          <cell r="B7947" t="str">
            <v>774100-00G/006855</v>
          </cell>
          <cell r="C7947" t="str">
            <v>774100-00G</v>
          </cell>
          <cell r="D7947" t="str">
            <v>OK</v>
          </cell>
          <cell r="E7947">
            <v>44014.668749999997</v>
          </cell>
        </row>
        <row r="7948">
          <cell r="B7948" t="str">
            <v>776445-00E/006874</v>
          </cell>
          <cell r="C7948" t="str">
            <v>776445-00E</v>
          </cell>
          <cell r="D7948" t="str">
            <v>OK</v>
          </cell>
          <cell r="E7948">
            <v>44017.285416666666</v>
          </cell>
        </row>
        <row r="7949">
          <cell r="B7949" t="str">
            <v>776445-00E/006874</v>
          </cell>
          <cell r="C7949" t="str">
            <v>776445-00E</v>
          </cell>
          <cell r="D7949" t="str">
            <v>OK</v>
          </cell>
          <cell r="E7949">
            <v>44017.285416666666</v>
          </cell>
        </row>
        <row r="7950">
          <cell r="B7950" t="str">
            <v>776445-00E/006863</v>
          </cell>
          <cell r="C7950" t="str">
            <v>776445-00E</v>
          </cell>
          <cell r="D7950" t="str">
            <v>OK</v>
          </cell>
          <cell r="E7950">
            <v>44015.077777777777</v>
          </cell>
        </row>
        <row r="7951">
          <cell r="B7951" t="str">
            <v>776445-00E/006871</v>
          </cell>
          <cell r="C7951" t="str">
            <v>776445-00E</v>
          </cell>
          <cell r="D7951" t="str">
            <v>OK</v>
          </cell>
          <cell r="E7951">
            <v>44015.432638888888</v>
          </cell>
        </row>
        <row r="7952">
          <cell r="B7952" t="str">
            <v>776445-00E/006877</v>
          </cell>
          <cell r="C7952" t="str">
            <v>776445-00E</v>
          </cell>
          <cell r="D7952" t="str">
            <v>OK</v>
          </cell>
          <cell r="E7952">
            <v>44017.336111111108</v>
          </cell>
        </row>
        <row r="7953">
          <cell r="B7953" t="str">
            <v>774100-00G/006864</v>
          </cell>
          <cell r="C7953" t="str">
            <v>774100-00G</v>
          </cell>
          <cell r="D7953" t="str">
            <v>OK</v>
          </cell>
          <cell r="E7953">
            <v>44015.116666666669</v>
          </cell>
        </row>
        <row r="7954">
          <cell r="B7954" t="str">
            <v>774100-00G/006868</v>
          </cell>
          <cell r="C7954" t="str">
            <v>774100-00G</v>
          </cell>
          <cell r="D7954" t="str">
            <v>OK</v>
          </cell>
          <cell r="E7954">
            <v>44015.331250000003</v>
          </cell>
        </row>
        <row r="7955">
          <cell r="B7955" t="str">
            <v>774100-00G/006873</v>
          </cell>
          <cell r="C7955" t="str">
            <v>774100-00G</v>
          </cell>
          <cell r="D7955" t="str">
            <v>OK</v>
          </cell>
          <cell r="E7955">
            <v>44015.527083333334</v>
          </cell>
        </row>
        <row r="7956">
          <cell r="B7956" t="str">
            <v>776445-00E/006881</v>
          </cell>
          <cell r="C7956" t="str">
            <v>776445-00E</v>
          </cell>
          <cell r="D7956" t="str">
            <v>OK</v>
          </cell>
          <cell r="E7956">
            <v>44018.032638888886</v>
          </cell>
        </row>
        <row r="7957">
          <cell r="B7957" t="str">
            <v>776445-00E/006880</v>
          </cell>
          <cell r="C7957" t="str">
            <v>776445-00E</v>
          </cell>
          <cell r="D7957" t="str">
            <v>OK</v>
          </cell>
          <cell r="E7957">
            <v>44018.033333333333</v>
          </cell>
        </row>
        <row r="7958">
          <cell r="B7958" t="str">
            <v>776445-00E/006885</v>
          </cell>
          <cell r="C7958" t="str">
            <v>776445-00E</v>
          </cell>
          <cell r="D7958" t="str">
            <v>OK</v>
          </cell>
          <cell r="E7958">
            <v>44018.152083333334</v>
          </cell>
        </row>
        <row r="7959">
          <cell r="B7959" t="str">
            <v>776445-00E/006885</v>
          </cell>
          <cell r="C7959" t="str">
            <v>776445-00E</v>
          </cell>
          <cell r="D7959" t="str">
            <v>OK</v>
          </cell>
          <cell r="E7959">
            <v>44018.152083333334</v>
          </cell>
        </row>
        <row r="7960">
          <cell r="B7960" t="str">
            <v>776445-00E/006885</v>
          </cell>
          <cell r="C7960" t="str">
            <v>776445-00E</v>
          </cell>
          <cell r="D7960" t="str">
            <v>OK</v>
          </cell>
          <cell r="E7960">
            <v>44018.152083333334</v>
          </cell>
        </row>
        <row r="7961">
          <cell r="B7961" t="str">
            <v>776445-00E/006885</v>
          </cell>
          <cell r="C7961" t="str">
            <v>776445-00E</v>
          </cell>
          <cell r="D7961" t="str">
            <v>OK</v>
          </cell>
          <cell r="E7961">
            <v>44018.152083333334</v>
          </cell>
        </row>
        <row r="7962">
          <cell r="B7962" t="str">
            <v>776445-00E/006886</v>
          </cell>
          <cell r="C7962" t="str">
            <v>776445-00E</v>
          </cell>
          <cell r="D7962" t="str">
            <v>OK</v>
          </cell>
          <cell r="E7962">
            <v>44018.158333333333</v>
          </cell>
        </row>
        <row r="7963">
          <cell r="B7963" t="str">
            <v>776445-00E/006886</v>
          </cell>
          <cell r="C7963" t="str">
            <v>776445-00E</v>
          </cell>
          <cell r="D7963" t="str">
            <v>OK</v>
          </cell>
          <cell r="E7963">
            <v>44018.158333333333</v>
          </cell>
        </row>
        <row r="7964">
          <cell r="B7964" t="str">
            <v>776445-00E/006886</v>
          </cell>
          <cell r="C7964" t="str">
            <v>776445-00E</v>
          </cell>
          <cell r="D7964" t="str">
            <v>OK</v>
          </cell>
          <cell r="E7964">
            <v>44018.158333333333</v>
          </cell>
        </row>
        <row r="7965">
          <cell r="B7965" t="str">
            <v>776445-00E/006882</v>
          </cell>
          <cell r="C7965" t="str">
            <v>776445-00E</v>
          </cell>
          <cell r="D7965" t="str">
            <v>OK</v>
          </cell>
          <cell r="E7965">
            <v>44018.051388888889</v>
          </cell>
        </row>
        <row r="7966">
          <cell r="B7966" t="str">
            <v>776445-00E/006882</v>
          </cell>
          <cell r="C7966" t="str">
            <v>776445-00E</v>
          </cell>
          <cell r="D7966" t="str">
            <v>OK</v>
          </cell>
          <cell r="E7966">
            <v>44018.051388888889</v>
          </cell>
        </row>
        <row r="7967">
          <cell r="B7967" t="str">
            <v>776445-00E/006882</v>
          </cell>
          <cell r="C7967" t="str">
            <v>776445-00E</v>
          </cell>
          <cell r="D7967" t="str">
            <v>OK</v>
          </cell>
          <cell r="E7967">
            <v>44018.051388888889</v>
          </cell>
        </row>
        <row r="7968">
          <cell r="B7968" t="str">
            <v>774100-00G/006883</v>
          </cell>
          <cell r="C7968" t="str">
            <v>774100-00G</v>
          </cell>
          <cell r="D7968" t="str">
            <v>OK</v>
          </cell>
          <cell r="E7968">
            <v>44018.015277777777</v>
          </cell>
        </row>
        <row r="7969">
          <cell r="B7969" t="str">
            <v>776445-00E/006891</v>
          </cell>
          <cell r="C7969" t="str">
            <v>776445-00E</v>
          </cell>
          <cell r="D7969" t="str">
            <v>OK</v>
          </cell>
          <cell r="E7969">
            <v>44018.445833333331</v>
          </cell>
        </row>
        <row r="7970">
          <cell r="B7970" t="str">
            <v>776445-00E/006891</v>
          </cell>
          <cell r="C7970" t="str">
            <v>776445-00E</v>
          </cell>
          <cell r="D7970" t="str">
            <v>OK</v>
          </cell>
          <cell r="E7970">
            <v>44018.445833333331</v>
          </cell>
        </row>
        <row r="7971">
          <cell r="B7971" t="str">
            <v>776445-00E/006891</v>
          </cell>
          <cell r="C7971" t="str">
            <v>776445-00E</v>
          </cell>
          <cell r="D7971" t="str">
            <v>OK</v>
          </cell>
          <cell r="E7971">
            <v>44018.445833333331</v>
          </cell>
        </row>
        <row r="7972">
          <cell r="B7972" t="str">
            <v>776445-00E/006889</v>
          </cell>
          <cell r="C7972" t="str">
            <v>776445-00E</v>
          </cell>
          <cell r="D7972" t="str">
            <v>OK</v>
          </cell>
          <cell r="E7972">
            <v>44018.339583333334</v>
          </cell>
        </row>
        <row r="7973">
          <cell r="B7973" t="str">
            <v>776445-00E/006887</v>
          </cell>
          <cell r="C7973" t="str">
            <v>776445-00E</v>
          </cell>
          <cell r="D7973" t="str">
            <v>OK</v>
          </cell>
          <cell r="E7973">
            <v>44018.354166666664</v>
          </cell>
        </row>
        <row r="7974">
          <cell r="B7974" t="str">
            <v>776445-00E/006875</v>
          </cell>
          <cell r="C7974" t="str">
            <v>776445-00E</v>
          </cell>
          <cell r="D7974" t="str">
            <v>OK</v>
          </cell>
          <cell r="E7974">
            <v>44017.970138888886</v>
          </cell>
        </row>
        <row r="7975">
          <cell r="B7975" t="str">
            <v>776445-00E/006875</v>
          </cell>
          <cell r="C7975" t="str">
            <v>776445-00E</v>
          </cell>
          <cell r="D7975" t="str">
            <v>OK</v>
          </cell>
          <cell r="E7975">
            <v>44017.970138888886</v>
          </cell>
        </row>
        <row r="7976">
          <cell r="B7976" t="str">
            <v>776445-00E/006870</v>
          </cell>
          <cell r="C7976" t="str">
            <v>776445-00E</v>
          </cell>
          <cell r="D7976" t="str">
            <v>OK</v>
          </cell>
          <cell r="E7976">
            <v>44017.963194444441</v>
          </cell>
        </row>
        <row r="7977">
          <cell r="B7977" t="str">
            <v>774100-00G/006879</v>
          </cell>
          <cell r="C7977" t="str">
            <v>774100-00G</v>
          </cell>
          <cell r="D7977" t="str">
            <v>OK</v>
          </cell>
          <cell r="E7977">
            <v>44017.96597222222</v>
          </cell>
        </row>
        <row r="7978">
          <cell r="B7978" t="str">
            <v>774100-00G/006879</v>
          </cell>
          <cell r="C7978" t="str">
            <v>774100-00G</v>
          </cell>
          <cell r="D7978" t="str">
            <v>OK</v>
          </cell>
          <cell r="E7978">
            <v>44017.96597222222</v>
          </cell>
        </row>
        <row r="7979">
          <cell r="B7979" t="str">
            <v>774100-00G/006879</v>
          </cell>
          <cell r="C7979" t="str">
            <v>774100-00G</v>
          </cell>
          <cell r="D7979" t="str">
            <v>OK</v>
          </cell>
          <cell r="E7979">
            <v>44017.96597222222</v>
          </cell>
        </row>
        <row r="7980">
          <cell r="B7980" t="str">
            <v>774100-00G/006879</v>
          </cell>
          <cell r="C7980" t="str">
            <v>774100-00G</v>
          </cell>
          <cell r="D7980" t="str">
            <v>OK</v>
          </cell>
          <cell r="E7980">
            <v>44017.96597222222</v>
          </cell>
        </row>
        <row r="7981">
          <cell r="B7981" t="str">
            <v>774100-00G/006879</v>
          </cell>
          <cell r="C7981" t="str">
            <v>774100-00G</v>
          </cell>
          <cell r="D7981" t="str">
            <v>OK</v>
          </cell>
          <cell r="E7981">
            <v>44017.96597222222</v>
          </cell>
        </row>
        <row r="7982">
          <cell r="B7982" t="str">
            <v>774100-00G/006879</v>
          </cell>
          <cell r="C7982" t="str">
            <v>774100-00G</v>
          </cell>
          <cell r="D7982" t="str">
            <v>OK</v>
          </cell>
          <cell r="E7982">
            <v>44017.96597222222</v>
          </cell>
        </row>
        <row r="7983">
          <cell r="B7983" t="str">
            <v>774100-00G/006879</v>
          </cell>
          <cell r="C7983" t="str">
            <v>774100-00G</v>
          </cell>
          <cell r="D7983" t="str">
            <v>OK</v>
          </cell>
          <cell r="E7983">
            <v>44017.96597222222</v>
          </cell>
        </row>
        <row r="7984">
          <cell r="B7984" t="str">
            <v>774100-00G/006879</v>
          </cell>
          <cell r="C7984" t="str">
            <v>774100-00G</v>
          </cell>
          <cell r="D7984" t="str">
            <v>OK</v>
          </cell>
          <cell r="E7984">
            <v>44017.96597222222</v>
          </cell>
        </row>
        <row r="7985">
          <cell r="B7985" t="str">
            <v>774100-00G/006879</v>
          </cell>
          <cell r="C7985" t="str">
            <v>774100-00G</v>
          </cell>
          <cell r="D7985" t="str">
            <v>OK</v>
          </cell>
          <cell r="E7985">
            <v>44017.96597222222</v>
          </cell>
        </row>
        <row r="7986">
          <cell r="B7986" t="str">
            <v>774100-00G/006879</v>
          </cell>
          <cell r="C7986" t="str">
            <v>774100-00G</v>
          </cell>
          <cell r="D7986" t="str">
            <v>OK</v>
          </cell>
          <cell r="E7986">
            <v>44017.96597222222</v>
          </cell>
        </row>
        <row r="7987">
          <cell r="B7987" t="str">
            <v>774100-00G/006879</v>
          </cell>
          <cell r="C7987" t="str">
            <v>774100-00G</v>
          </cell>
          <cell r="D7987" t="str">
            <v>OK</v>
          </cell>
          <cell r="E7987">
            <v>44017.96597222222</v>
          </cell>
        </row>
        <row r="7988">
          <cell r="B7988" t="str">
            <v>774100-00G/006879</v>
          </cell>
          <cell r="C7988" t="str">
            <v>774100-00G</v>
          </cell>
          <cell r="D7988" t="str">
            <v>OK</v>
          </cell>
          <cell r="E7988">
            <v>44017.96597222222</v>
          </cell>
        </row>
        <row r="7989">
          <cell r="B7989" t="str">
            <v>774100-00G/006879</v>
          </cell>
          <cell r="C7989" t="str">
            <v>774100-00G</v>
          </cell>
          <cell r="D7989" t="str">
            <v>OK</v>
          </cell>
          <cell r="E7989">
            <v>44017.96597222222</v>
          </cell>
        </row>
        <row r="7990">
          <cell r="B7990" t="str">
            <v>774100-00G/006879</v>
          </cell>
          <cell r="C7990" t="str">
            <v>774100-00G</v>
          </cell>
          <cell r="D7990" t="str">
            <v>OK</v>
          </cell>
          <cell r="E7990">
            <v>44017.96597222222</v>
          </cell>
        </row>
        <row r="7991">
          <cell r="B7991" t="str">
            <v>774100-00G/006879</v>
          </cell>
          <cell r="C7991" t="str">
            <v>774100-00G</v>
          </cell>
          <cell r="D7991" t="str">
            <v>OK</v>
          </cell>
          <cell r="E7991">
            <v>44017.96597222222</v>
          </cell>
        </row>
        <row r="7992">
          <cell r="B7992" t="str">
            <v>774100-00G/006884</v>
          </cell>
          <cell r="C7992" t="str">
            <v>774100-00G</v>
          </cell>
          <cell r="D7992" t="str">
            <v>OK</v>
          </cell>
          <cell r="E7992">
            <v>44018.28402777778</v>
          </cell>
        </row>
        <row r="7993">
          <cell r="B7993" t="str">
            <v>774100-00G/006876</v>
          </cell>
          <cell r="C7993" t="str">
            <v>774100-00G</v>
          </cell>
          <cell r="D7993" t="str">
            <v>OK</v>
          </cell>
          <cell r="E7993">
            <v>44017.381944444445</v>
          </cell>
        </row>
        <row r="7994">
          <cell r="B7994" t="str">
            <v>774100-00G/006892</v>
          </cell>
          <cell r="C7994" t="str">
            <v>774100-00G</v>
          </cell>
          <cell r="D7994" t="str">
            <v>OK</v>
          </cell>
          <cell r="E7994">
            <v>44018.394444444442</v>
          </cell>
        </row>
        <row r="7995">
          <cell r="B7995" t="str">
            <v>774100-00G/006892</v>
          </cell>
          <cell r="C7995" t="str">
            <v>774100-00G</v>
          </cell>
          <cell r="D7995" t="str">
            <v>OK</v>
          </cell>
          <cell r="E7995">
            <v>44018.394444444442</v>
          </cell>
        </row>
        <row r="7996">
          <cell r="B7996" t="str">
            <v>774100-00G/006892</v>
          </cell>
          <cell r="C7996" t="str">
            <v>774100-00G</v>
          </cell>
          <cell r="D7996" t="str">
            <v>OK</v>
          </cell>
          <cell r="E7996">
            <v>44018.394444444442</v>
          </cell>
        </row>
        <row r="7997">
          <cell r="B7997" t="str">
            <v>774100-00G/006892</v>
          </cell>
          <cell r="C7997" t="str">
            <v>774100-00G</v>
          </cell>
          <cell r="D7997" t="str">
            <v>OK</v>
          </cell>
          <cell r="E7997">
            <v>44018.394444444442</v>
          </cell>
        </row>
        <row r="7998">
          <cell r="B7998" t="str">
            <v>774100-00G/006892</v>
          </cell>
          <cell r="C7998" t="str">
            <v>774100-00G</v>
          </cell>
          <cell r="D7998" t="str">
            <v>OK</v>
          </cell>
          <cell r="E7998">
            <v>44018.394444444442</v>
          </cell>
        </row>
        <row r="7999">
          <cell r="B7999" t="str">
            <v>774100-00G/006878</v>
          </cell>
          <cell r="C7999" t="str">
            <v>774100-00G</v>
          </cell>
          <cell r="D7999" t="str">
            <v>OK</v>
          </cell>
          <cell r="E7999">
            <v>44017.426388888889</v>
          </cell>
        </row>
        <row r="8000">
          <cell r="B8000" t="str">
            <v>774100-00G/006892</v>
          </cell>
          <cell r="C8000" t="str">
            <v>774100-00G</v>
          </cell>
          <cell r="D8000" t="str">
            <v>OK</v>
          </cell>
          <cell r="E8000">
            <v>44018.394444444442</v>
          </cell>
        </row>
        <row r="8001">
          <cell r="B8001" t="str">
            <v>774100-00G/006898</v>
          </cell>
          <cell r="C8001" t="str">
            <v>774100-00G</v>
          </cell>
          <cell r="D8001" t="str">
            <v>OK</v>
          </cell>
          <cell r="E8001">
            <v>44018.958333333336</v>
          </cell>
        </row>
        <row r="8002">
          <cell r="B8002" t="str">
            <v>776445-00E/006893</v>
          </cell>
          <cell r="C8002" t="str">
            <v>776445-00E</v>
          </cell>
          <cell r="D8002" t="str">
            <v>OK</v>
          </cell>
          <cell r="E8002">
            <v>44018.952777777777</v>
          </cell>
        </row>
        <row r="8003">
          <cell r="B8003" t="str">
            <v>774100-00G/006900</v>
          </cell>
          <cell r="C8003" t="str">
            <v>774100-00G</v>
          </cell>
          <cell r="D8003" t="str">
            <v>OK</v>
          </cell>
          <cell r="E8003">
            <v>44019.072916666664</v>
          </cell>
        </row>
        <row r="8004">
          <cell r="B8004" t="str">
            <v>776445-00E/006894</v>
          </cell>
          <cell r="C8004" t="str">
            <v>776445-00E</v>
          </cell>
          <cell r="D8004" t="str">
            <v>OK</v>
          </cell>
          <cell r="E8004">
            <v>44018.454861111109</v>
          </cell>
        </row>
        <row r="8005">
          <cell r="B8005" t="str">
            <v>776445-00E/006901</v>
          </cell>
          <cell r="C8005" t="str">
            <v>776445-00E</v>
          </cell>
          <cell r="D8005" t="str">
            <v>OK</v>
          </cell>
          <cell r="E8005">
            <v>44019.143055555556</v>
          </cell>
        </row>
        <row r="8006">
          <cell r="B8006" t="str">
            <v>776445-00E/006890</v>
          </cell>
          <cell r="C8006" t="str">
            <v>776445-00E</v>
          </cell>
          <cell r="D8006" t="str">
            <v>OK</v>
          </cell>
          <cell r="E8006">
            <v>44018.281944444447</v>
          </cell>
        </row>
        <row r="8007">
          <cell r="B8007" t="str">
            <v>776445-00E/006902</v>
          </cell>
          <cell r="C8007" t="str">
            <v>776445-00E</v>
          </cell>
          <cell r="D8007" t="str">
            <v>OK</v>
          </cell>
          <cell r="E8007">
            <v>44019.15625</v>
          </cell>
        </row>
        <row r="8008">
          <cell r="B8008" t="str">
            <v>776445-00E/006888</v>
          </cell>
          <cell r="C8008" t="str">
            <v>776445-00E</v>
          </cell>
          <cell r="D8008" t="str">
            <v>OK</v>
          </cell>
          <cell r="E8008">
            <v>44018.384027777778</v>
          </cell>
        </row>
        <row r="8009">
          <cell r="B8009" t="str">
            <v>776445-00E/006853</v>
          </cell>
          <cell r="C8009" t="str">
            <v>776445-00E</v>
          </cell>
          <cell r="D8009" t="str">
            <v>OK</v>
          </cell>
          <cell r="E8009">
            <v>44014.665972222225</v>
          </cell>
        </row>
        <row r="8010">
          <cell r="B8010" t="str">
            <v>776445-00E/006897</v>
          </cell>
          <cell r="C8010" t="str">
            <v>776445-00E</v>
          </cell>
          <cell r="D8010" t="str">
            <v>OK</v>
          </cell>
          <cell r="E8010">
            <v>44019.027083333334</v>
          </cell>
        </row>
        <row r="8011">
          <cell r="B8011" t="str">
            <v>776445-00E/006899</v>
          </cell>
          <cell r="C8011" t="str">
            <v>776445-00E</v>
          </cell>
          <cell r="D8011" t="str">
            <v>OK</v>
          </cell>
          <cell r="E8011">
            <v>44019.322222222225</v>
          </cell>
        </row>
        <row r="8012">
          <cell r="B8012" t="str">
            <v>776445-00E/006896</v>
          </cell>
          <cell r="C8012" t="str">
            <v>776445-00E</v>
          </cell>
          <cell r="D8012" t="str">
            <v>OK</v>
          </cell>
          <cell r="E8012">
            <v>44019.080555555556</v>
          </cell>
        </row>
        <row r="8013">
          <cell r="B8013" t="str">
            <v>776445-00E/006904</v>
          </cell>
          <cell r="C8013" t="str">
            <v>776445-00E</v>
          </cell>
          <cell r="D8013" t="str">
            <v>OK</v>
          </cell>
          <cell r="E8013">
            <v>44019.448611111111</v>
          </cell>
        </row>
        <row r="8014">
          <cell r="B8014" t="str">
            <v>776445-00E/006905</v>
          </cell>
          <cell r="C8014" t="str">
            <v>776445-00E</v>
          </cell>
          <cell r="D8014" t="str">
            <v>OK</v>
          </cell>
          <cell r="E8014">
            <v>44019.375</v>
          </cell>
        </row>
        <row r="8015">
          <cell r="B8015" t="str">
            <v>776445-00E/006911</v>
          </cell>
          <cell r="C8015" t="str">
            <v>776445-00E</v>
          </cell>
          <cell r="D8015" t="str">
            <v>OK</v>
          </cell>
          <cell r="E8015">
            <v>44019.636805555558</v>
          </cell>
        </row>
        <row r="8016">
          <cell r="B8016" t="str">
            <v>776445-00E/006912</v>
          </cell>
          <cell r="C8016" t="str">
            <v>776445-00E</v>
          </cell>
          <cell r="D8016" t="str">
            <v>OK</v>
          </cell>
          <cell r="E8016">
            <v>44019.693055555559</v>
          </cell>
        </row>
        <row r="8017">
          <cell r="B8017" t="str">
            <v>776445-00E/006912</v>
          </cell>
          <cell r="C8017" t="str">
            <v>776445-00E</v>
          </cell>
          <cell r="D8017" t="str">
            <v>OK</v>
          </cell>
          <cell r="E8017">
            <v>44019.693055555559</v>
          </cell>
        </row>
        <row r="8018">
          <cell r="B8018" t="str">
            <v>774100-00G/006903</v>
          </cell>
          <cell r="C8018" t="str">
            <v>774100-00G</v>
          </cell>
          <cell r="D8018" t="str">
            <v>OK</v>
          </cell>
          <cell r="E8018">
            <v>44019.326388888891</v>
          </cell>
        </row>
        <row r="8019">
          <cell r="B8019" t="str">
            <v>776445-00E/006914</v>
          </cell>
          <cell r="C8019" t="str">
            <v>776445-00E</v>
          </cell>
          <cell r="D8019" t="str">
            <v>OK</v>
          </cell>
          <cell r="E8019">
            <v>44019.717361111114</v>
          </cell>
        </row>
        <row r="8020">
          <cell r="B8020" t="str">
            <v>776445-00E/006915</v>
          </cell>
          <cell r="C8020" t="str">
            <v>776445-00E</v>
          </cell>
          <cell r="D8020" t="str">
            <v>OK</v>
          </cell>
          <cell r="E8020">
            <v>44019.738888888889</v>
          </cell>
        </row>
        <row r="8021">
          <cell r="B8021" t="str">
            <v>774100-00G/006900</v>
          </cell>
          <cell r="C8021" t="str">
            <v>774100-00G</v>
          </cell>
          <cell r="D8021" t="str">
            <v>OK</v>
          </cell>
          <cell r="E8021">
            <v>44019.072916666664</v>
          </cell>
        </row>
        <row r="8022">
          <cell r="B8022" t="str">
            <v>776445-00E/006895</v>
          </cell>
          <cell r="C8022" t="str">
            <v>776445-00E</v>
          </cell>
          <cell r="D8022" t="str">
            <v>OK</v>
          </cell>
          <cell r="E8022">
            <v>44019.033333333333</v>
          </cell>
        </row>
        <row r="8023">
          <cell r="B8023" t="str">
            <v>776445-00E/006909</v>
          </cell>
          <cell r="C8023" t="str">
            <v>776445-00E</v>
          </cell>
          <cell r="D8023" t="str">
            <v>OK</v>
          </cell>
          <cell r="E8023">
            <v>44019.538194444445</v>
          </cell>
        </row>
        <row r="8024">
          <cell r="B8024" t="str">
            <v>774100-00G/006907</v>
          </cell>
          <cell r="C8024" t="str">
            <v>774100-00G</v>
          </cell>
          <cell r="D8024" t="str">
            <v>OK</v>
          </cell>
          <cell r="E8024">
            <v>44019.484027777777</v>
          </cell>
        </row>
        <row r="8025">
          <cell r="B8025" t="str">
            <v>776445-00E/006910</v>
          </cell>
          <cell r="C8025" t="str">
            <v>776445-00E</v>
          </cell>
          <cell r="D8025" t="str">
            <v>OK</v>
          </cell>
          <cell r="E8025">
            <v>44019.544444444444</v>
          </cell>
        </row>
        <row r="8026">
          <cell r="B8026" t="str">
            <v>776445-00E/006920</v>
          </cell>
          <cell r="C8026" t="str">
            <v>776445-00E</v>
          </cell>
          <cell r="D8026" t="str">
            <v>OK</v>
          </cell>
          <cell r="E8026">
            <v>44019.967361111114</v>
          </cell>
        </row>
        <row r="8027">
          <cell r="B8027" t="str">
            <v>776445-00E/006919</v>
          </cell>
          <cell r="C8027" t="str">
            <v>776445-00E</v>
          </cell>
          <cell r="D8027" t="str">
            <v>OK</v>
          </cell>
          <cell r="E8027">
            <v>44020.042361111111</v>
          </cell>
        </row>
        <row r="8028">
          <cell r="B8028" t="str">
            <v>776445-00E/006918</v>
          </cell>
          <cell r="C8028" t="str">
            <v>776445-00E</v>
          </cell>
          <cell r="D8028" t="str">
            <v>OK</v>
          </cell>
          <cell r="E8028">
            <v>44019.955555555556</v>
          </cell>
        </row>
        <row r="8029">
          <cell r="B8029" t="str">
            <v>774100-00G/006916</v>
          </cell>
          <cell r="C8029" t="str">
            <v>774100-00G</v>
          </cell>
          <cell r="D8029" t="str">
            <v>OK</v>
          </cell>
          <cell r="E8029">
            <v>44019.739583333336</v>
          </cell>
        </row>
        <row r="8030">
          <cell r="B8030" t="str">
            <v>774100-00G/006921</v>
          </cell>
          <cell r="C8030" t="str">
            <v>774100-00G</v>
          </cell>
          <cell r="D8030" t="str">
            <v>OK</v>
          </cell>
          <cell r="E8030">
            <v>44020.054166666669</v>
          </cell>
        </row>
        <row r="8031">
          <cell r="B8031" t="str">
            <v>776445-00E/006917</v>
          </cell>
          <cell r="C8031" t="str">
            <v>776445-00E</v>
          </cell>
          <cell r="D8031" t="str">
            <v>OK</v>
          </cell>
          <cell r="E8031">
            <v>44019.826388888891</v>
          </cell>
        </row>
        <row r="8032">
          <cell r="B8032" t="str">
            <v>776445-00E/006923</v>
          </cell>
          <cell r="C8032" t="str">
            <v>776445-00E</v>
          </cell>
          <cell r="D8032" t="str">
            <v>OK</v>
          </cell>
          <cell r="E8032">
            <v>44020.154166666667</v>
          </cell>
        </row>
        <row r="8033">
          <cell r="B8033" t="str">
            <v>776445-00E/006924</v>
          </cell>
          <cell r="C8033" t="str">
            <v>776445-00E</v>
          </cell>
          <cell r="D8033" t="str">
            <v>OK</v>
          </cell>
          <cell r="E8033">
            <v>44020.145833333336</v>
          </cell>
        </row>
        <row r="8034">
          <cell r="B8034" t="str">
            <v>776445-00E/006928</v>
          </cell>
          <cell r="C8034" t="str">
            <v>776445-00E</v>
          </cell>
          <cell r="D8034" t="str">
            <v>OK</v>
          </cell>
          <cell r="E8034">
            <v>44020.525694444441</v>
          </cell>
        </row>
        <row r="8035">
          <cell r="B8035" t="str">
            <v>774100-00G/006927</v>
          </cell>
          <cell r="C8035" t="str">
            <v>774100-00G</v>
          </cell>
          <cell r="D8035" t="str">
            <v>OK</v>
          </cell>
          <cell r="E8035">
            <v>44020.382638888892</v>
          </cell>
        </row>
        <row r="8036">
          <cell r="B8036" t="str">
            <v>776445-00E/006925</v>
          </cell>
          <cell r="C8036" t="str">
            <v>776445-00E</v>
          </cell>
          <cell r="D8036" t="str">
            <v>OK</v>
          </cell>
          <cell r="E8036">
            <v>44020.443749999999</v>
          </cell>
        </row>
        <row r="8037">
          <cell r="B8037" t="str">
            <v>776445-00E/006922</v>
          </cell>
          <cell r="C8037" t="str">
            <v>776445-00E</v>
          </cell>
          <cell r="D8037" t="str">
            <v>OK</v>
          </cell>
          <cell r="E8037">
            <v>44020.404861111114</v>
          </cell>
        </row>
        <row r="8038">
          <cell r="B8038" t="str">
            <v>776445-00E/006929</v>
          </cell>
          <cell r="C8038" t="str">
            <v>776445-00E</v>
          </cell>
          <cell r="D8038" t="str">
            <v>OK</v>
          </cell>
          <cell r="E8038">
            <v>44020.499305555553</v>
          </cell>
        </row>
        <row r="8039">
          <cell r="B8039" t="str">
            <v>776445-00E/006930</v>
          </cell>
          <cell r="C8039" t="str">
            <v>776445-00E</v>
          </cell>
          <cell r="D8039" t="str">
            <v>OK</v>
          </cell>
          <cell r="E8039">
            <v>44020.656944444447</v>
          </cell>
        </row>
        <row r="8040">
          <cell r="B8040" t="str">
            <v>776445-00E/006932</v>
          </cell>
          <cell r="C8040" t="str">
            <v>776445-00E</v>
          </cell>
          <cell r="D8040" t="str">
            <v>OK</v>
          </cell>
          <cell r="E8040">
            <v>44020.665277777778</v>
          </cell>
        </row>
        <row r="8041">
          <cell r="B8041" t="str">
            <v>774100-00G/005826</v>
          </cell>
          <cell r="C8041" t="str">
            <v>774100-00G</v>
          </cell>
          <cell r="D8041" t="str">
            <v>OK</v>
          </cell>
          <cell r="E8041">
            <v>43881.411111111112</v>
          </cell>
        </row>
        <row r="8042">
          <cell r="B8042" t="str">
            <v>776445-00E/006926</v>
          </cell>
          <cell r="C8042" t="str">
            <v>776445-00E</v>
          </cell>
          <cell r="D8042" t="str">
            <v>OK</v>
          </cell>
          <cell r="E8042">
            <v>44020.320833333331</v>
          </cell>
        </row>
        <row r="8043">
          <cell r="B8043" t="str">
            <v>776445-00E/006789</v>
          </cell>
          <cell r="C8043" t="str">
            <v>776445-00E</v>
          </cell>
          <cell r="D8043" t="str">
            <v>OK</v>
          </cell>
          <cell r="E8043">
            <v>44011.295138888891</v>
          </cell>
        </row>
        <row r="8044">
          <cell r="B8044" t="str">
            <v>776445-00E/006940</v>
          </cell>
          <cell r="C8044" t="str">
            <v>776445-00E</v>
          </cell>
          <cell r="D8044" t="str">
            <v>OK</v>
          </cell>
          <cell r="E8044">
            <v>44021.081250000003</v>
          </cell>
        </row>
        <row r="8045">
          <cell r="B8045" t="str">
            <v>774100-00G/006933</v>
          </cell>
          <cell r="C8045" t="str">
            <v>774100-00G</v>
          </cell>
          <cell r="D8045" t="str">
            <v>OK</v>
          </cell>
          <cell r="E8045">
            <v>44020.737500000003</v>
          </cell>
        </row>
        <row r="8046">
          <cell r="B8046" t="str">
            <v>774100-00G/006938</v>
          </cell>
          <cell r="C8046" t="str">
            <v>774100-00G</v>
          </cell>
          <cell r="D8046" t="str">
            <v>OK</v>
          </cell>
          <cell r="E8046">
            <v>44021.03402777778</v>
          </cell>
        </row>
        <row r="8047">
          <cell r="B8047" t="str">
            <v>776445-00E/006937</v>
          </cell>
          <cell r="C8047" t="str">
            <v>776445-00E</v>
          </cell>
          <cell r="D8047" t="str">
            <v>OK</v>
          </cell>
          <cell r="E8047">
            <v>44020.962500000001</v>
          </cell>
        </row>
        <row r="8048">
          <cell r="B8048" t="str">
            <v>776445-00E/006937</v>
          </cell>
          <cell r="C8048" t="str">
            <v>776445-00E</v>
          </cell>
          <cell r="D8048" t="str">
            <v>OK</v>
          </cell>
          <cell r="E8048">
            <v>44020.962500000001</v>
          </cell>
        </row>
        <row r="8049">
          <cell r="B8049" t="str">
            <v>776445-00E/006935</v>
          </cell>
          <cell r="C8049" t="str">
            <v>776445-00E</v>
          </cell>
          <cell r="D8049" t="str">
            <v>OK</v>
          </cell>
          <cell r="E8049">
            <v>44020.79791666667</v>
          </cell>
        </row>
        <row r="8050">
          <cell r="B8050" t="str">
            <v>776445-00E/006934</v>
          </cell>
          <cell r="C8050" t="str">
            <v>776445-00E</v>
          </cell>
          <cell r="D8050" t="str">
            <v>OK</v>
          </cell>
          <cell r="E8050">
            <v>44021.025000000001</v>
          </cell>
        </row>
        <row r="8051">
          <cell r="B8051" t="str">
            <v>776445-00E/006934</v>
          </cell>
          <cell r="C8051" t="str">
            <v>776445-00E</v>
          </cell>
          <cell r="D8051" t="str">
            <v>OK</v>
          </cell>
          <cell r="E8051">
            <v>44021.025000000001</v>
          </cell>
        </row>
        <row r="8052">
          <cell r="B8052" t="str">
            <v>776445-00E/006931</v>
          </cell>
          <cell r="C8052" t="str">
            <v>776445-00E</v>
          </cell>
          <cell r="D8052" t="str">
            <v>OK</v>
          </cell>
          <cell r="E8052">
            <v>44020.731249999997</v>
          </cell>
        </row>
        <row r="8053">
          <cell r="B8053" t="str">
            <v>776445-00E/006939</v>
          </cell>
          <cell r="C8053" t="str">
            <v>776445-00E</v>
          </cell>
          <cell r="D8053" t="str">
            <v>OK</v>
          </cell>
          <cell r="E8053">
            <v>44021.074305555558</v>
          </cell>
        </row>
        <row r="8054">
          <cell r="B8054" t="str">
            <v>776445-00E/006936</v>
          </cell>
          <cell r="C8054" t="str">
            <v>776445-00E</v>
          </cell>
          <cell r="D8054" t="str">
            <v>OK</v>
          </cell>
          <cell r="E8054">
            <v>44020.961111111108</v>
          </cell>
        </row>
        <row r="8055">
          <cell r="B8055" t="str">
            <v>776445-00E/006936</v>
          </cell>
          <cell r="C8055" t="str">
            <v>776445-00E</v>
          </cell>
          <cell r="D8055" t="str">
            <v>OK</v>
          </cell>
          <cell r="E8055">
            <v>44020.961111111108</v>
          </cell>
        </row>
        <row r="8056">
          <cell r="B8056" t="str">
            <v>776445-00E/006936</v>
          </cell>
          <cell r="C8056" t="str">
            <v>776445-00E</v>
          </cell>
          <cell r="D8056" t="str">
            <v>OK</v>
          </cell>
          <cell r="E8056">
            <v>44020.961111111108</v>
          </cell>
        </row>
        <row r="8057">
          <cell r="B8057" t="str">
            <v>776445-00E/006778</v>
          </cell>
          <cell r="C8057" t="str">
            <v>776445-00E</v>
          </cell>
          <cell r="D8057" t="str">
            <v>OK</v>
          </cell>
          <cell r="E8057">
            <v>44008.511805555558</v>
          </cell>
        </row>
        <row r="8058">
          <cell r="B8058" t="str">
            <v>776445-00E/006943</v>
          </cell>
          <cell r="C8058" t="str">
            <v>776445-00E</v>
          </cell>
          <cell r="D8058" t="str">
            <v>OK</v>
          </cell>
          <cell r="E8058">
            <v>44021.316666666666</v>
          </cell>
        </row>
        <row r="8059">
          <cell r="B8059" t="str">
            <v>776445-00E/006942</v>
          </cell>
          <cell r="C8059" t="str">
            <v>776445-00E</v>
          </cell>
          <cell r="D8059" t="str">
            <v>OK</v>
          </cell>
          <cell r="E8059">
            <v>44021.361111111109</v>
          </cell>
        </row>
        <row r="8060">
          <cell r="B8060" t="str">
            <v>776445-00E/006944</v>
          </cell>
          <cell r="C8060" t="str">
            <v>776445-00E</v>
          </cell>
          <cell r="D8060" t="str">
            <v>OK</v>
          </cell>
          <cell r="E8060">
            <v>44021.40625</v>
          </cell>
        </row>
        <row r="8061">
          <cell r="B8061" t="str">
            <v>776445-00E/006947</v>
          </cell>
          <cell r="C8061" t="str">
            <v>776445-00E</v>
          </cell>
          <cell r="D8061" t="str">
            <v>OK</v>
          </cell>
          <cell r="E8061">
            <v>44021.640972222223</v>
          </cell>
        </row>
        <row r="8062">
          <cell r="B8062" t="str">
            <v>776445-00E/006947</v>
          </cell>
          <cell r="C8062" t="str">
            <v>776445-00E</v>
          </cell>
          <cell r="D8062" t="str">
            <v>OK</v>
          </cell>
          <cell r="E8062">
            <v>44021.640972222223</v>
          </cell>
        </row>
        <row r="8063">
          <cell r="B8063" t="str">
            <v>776445-00E/006947</v>
          </cell>
          <cell r="C8063" t="str">
            <v>776445-00E</v>
          </cell>
          <cell r="D8063" t="str">
            <v>OK</v>
          </cell>
          <cell r="E8063">
            <v>44021.640972222223</v>
          </cell>
        </row>
        <row r="8064">
          <cell r="B8064" t="str">
            <v>776445-00E/006947</v>
          </cell>
          <cell r="C8064" t="str">
            <v>776445-00E</v>
          </cell>
          <cell r="D8064" t="str">
            <v>OK</v>
          </cell>
          <cell r="E8064">
            <v>44021.640972222223</v>
          </cell>
        </row>
        <row r="8065">
          <cell r="B8065" t="str">
            <v>776445-00E/006947</v>
          </cell>
          <cell r="C8065" t="str">
            <v>776445-00E</v>
          </cell>
          <cell r="D8065" t="str">
            <v>OK</v>
          </cell>
          <cell r="E8065">
            <v>44021.640972222223</v>
          </cell>
        </row>
        <row r="8066">
          <cell r="B8066" t="str">
            <v>776445-00E/006947</v>
          </cell>
          <cell r="C8066" t="str">
            <v>776445-00E</v>
          </cell>
          <cell r="D8066" t="str">
            <v>OK</v>
          </cell>
          <cell r="E8066">
            <v>44021.640972222223</v>
          </cell>
        </row>
        <row r="8067">
          <cell r="B8067" t="str">
            <v>776445-00E/006941</v>
          </cell>
          <cell r="C8067" t="str">
            <v>776445-00E</v>
          </cell>
          <cell r="D8067" t="str">
            <v>OK</v>
          </cell>
          <cell r="E8067">
            <v>44021.538888888892</v>
          </cell>
        </row>
        <row r="8068">
          <cell r="B8068" t="str">
            <v>776445-00E/006949</v>
          </cell>
          <cell r="C8068" t="str">
            <v>776445-00E</v>
          </cell>
          <cell r="D8068" t="str">
            <v>OK</v>
          </cell>
          <cell r="E8068">
            <v>44021.661111111112</v>
          </cell>
        </row>
        <row r="8069">
          <cell r="B8069" t="str">
            <v>776445-00E/006949</v>
          </cell>
          <cell r="C8069" t="str">
            <v>776445-00E</v>
          </cell>
          <cell r="D8069" t="str">
            <v>OK</v>
          </cell>
          <cell r="E8069">
            <v>44021.661111111112</v>
          </cell>
        </row>
        <row r="8070">
          <cell r="B8070" t="str">
            <v>776445-00E/006950</v>
          </cell>
          <cell r="C8070" t="str">
            <v>776445-00E</v>
          </cell>
          <cell r="D8070" t="str">
            <v>OK</v>
          </cell>
          <cell r="E8070">
            <v>44021.711111111108</v>
          </cell>
        </row>
        <row r="8071">
          <cell r="B8071" t="str">
            <v>774100-00G/006945</v>
          </cell>
          <cell r="C8071" t="str">
            <v>774100-00G</v>
          </cell>
          <cell r="D8071" t="str">
            <v>OK</v>
          </cell>
          <cell r="E8071">
            <v>44021.428472222222</v>
          </cell>
        </row>
        <row r="8072">
          <cell r="B8072" t="str">
            <v>776445-00E/006952</v>
          </cell>
          <cell r="C8072" t="str">
            <v>776445-00E</v>
          </cell>
          <cell r="D8072" t="str">
            <v>OK</v>
          </cell>
          <cell r="E8072">
            <v>44021.973611111112</v>
          </cell>
        </row>
        <row r="8073">
          <cell r="B8073" t="str">
            <v>776445-00E/006955</v>
          </cell>
          <cell r="C8073" t="str">
            <v>776445-00E</v>
          </cell>
          <cell r="D8073" t="str">
            <v>OK</v>
          </cell>
          <cell r="E8073">
            <v>44021.964583333334</v>
          </cell>
        </row>
        <row r="8074">
          <cell r="B8074" t="str">
            <v>776445-00E/006958</v>
          </cell>
          <cell r="C8074" t="str">
            <v>776445-00E</v>
          </cell>
          <cell r="D8074" t="str">
            <v>OK</v>
          </cell>
          <cell r="E8074">
            <v>44022.073611111111</v>
          </cell>
        </row>
        <row r="8075">
          <cell r="B8075" t="str">
            <v>776445-00E/006956</v>
          </cell>
          <cell r="C8075" t="str">
            <v>776445-00E</v>
          </cell>
          <cell r="D8075" t="str">
            <v>OK</v>
          </cell>
          <cell r="E8075">
            <v>44022.026388888888</v>
          </cell>
        </row>
        <row r="8076">
          <cell r="B8076" t="str">
            <v>774100-00G/006957</v>
          </cell>
          <cell r="C8076" t="str">
            <v>774100-00G</v>
          </cell>
          <cell r="D8076" t="str">
            <v>OK</v>
          </cell>
          <cell r="E8076">
            <v>44022.047222222223</v>
          </cell>
        </row>
        <row r="8077">
          <cell r="B8077" t="str">
            <v>774100-00G/006951</v>
          </cell>
          <cell r="C8077" t="str">
            <v>774100-00G</v>
          </cell>
          <cell r="D8077" t="str">
            <v>OK</v>
          </cell>
          <cell r="E8077">
            <v>44021.731944444444</v>
          </cell>
        </row>
        <row r="8078">
          <cell r="B8078" t="str">
            <v>776445-00E/006961</v>
          </cell>
          <cell r="C8078" t="str">
            <v>776445-00E</v>
          </cell>
          <cell r="D8078" t="str">
            <v>OK</v>
          </cell>
          <cell r="E8078">
            <v>44022.324999999997</v>
          </cell>
        </row>
        <row r="8079">
          <cell r="B8079" t="str">
            <v>776445-00E/006963</v>
          </cell>
          <cell r="C8079" t="str">
            <v>776445-00E</v>
          </cell>
          <cell r="D8079" t="str">
            <v>OK</v>
          </cell>
          <cell r="E8079">
            <v>44022.424305555556</v>
          </cell>
        </row>
        <row r="8080">
          <cell r="B8080" t="str">
            <v>776445-00E/006959</v>
          </cell>
          <cell r="C8080" t="str">
            <v>776445-00E</v>
          </cell>
          <cell r="D8080" t="str">
            <v>OK</v>
          </cell>
          <cell r="E8080">
            <v>44022.510416666664</v>
          </cell>
        </row>
        <row r="8081">
          <cell r="B8081" t="str">
            <v>776445-00E/006913</v>
          </cell>
          <cell r="C8081" t="str">
            <v>776445-00E</v>
          </cell>
          <cell r="D8081" t="str">
            <v>OK</v>
          </cell>
          <cell r="E8081">
            <v>44019.630555555559</v>
          </cell>
        </row>
        <row r="8082">
          <cell r="B8082" t="str">
            <v>776445-00E/006913</v>
          </cell>
          <cell r="C8082" t="str">
            <v>776445-00E</v>
          </cell>
          <cell r="D8082" t="str">
            <v>OK</v>
          </cell>
          <cell r="E8082">
            <v>44019.630555555559</v>
          </cell>
        </row>
        <row r="8083">
          <cell r="B8083" t="str">
            <v>776445-00E/006913</v>
          </cell>
          <cell r="C8083" t="str">
            <v>776445-00E</v>
          </cell>
          <cell r="D8083" t="str">
            <v>OK</v>
          </cell>
          <cell r="E8083">
            <v>44019.630555555559</v>
          </cell>
        </row>
        <row r="8084">
          <cell r="B8084" t="str">
            <v>776445-00E/006913</v>
          </cell>
          <cell r="C8084" t="str">
            <v>776445-00E</v>
          </cell>
          <cell r="D8084" t="str">
            <v>OK</v>
          </cell>
          <cell r="E8084">
            <v>44019.630555555559</v>
          </cell>
        </row>
        <row r="8085">
          <cell r="B8085" t="str">
            <v>776445-00E/006913</v>
          </cell>
          <cell r="C8085" t="str">
            <v>776445-00E</v>
          </cell>
          <cell r="D8085" t="str">
            <v>OK</v>
          </cell>
          <cell r="E8085">
            <v>44019.630555555559</v>
          </cell>
        </row>
        <row r="8086">
          <cell r="B8086" t="str">
            <v>776445-00E/006913</v>
          </cell>
          <cell r="C8086" t="str">
            <v>776445-00E</v>
          </cell>
          <cell r="D8086" t="str">
            <v>OK</v>
          </cell>
          <cell r="E8086">
            <v>44019.630555555559</v>
          </cell>
        </row>
        <row r="8087">
          <cell r="B8087" t="str">
            <v>776445-00E/006913</v>
          </cell>
          <cell r="C8087" t="str">
            <v>776445-00E</v>
          </cell>
          <cell r="D8087" t="str">
            <v>OK</v>
          </cell>
          <cell r="E8087">
            <v>44019.630555555559</v>
          </cell>
        </row>
        <row r="8088">
          <cell r="B8088" t="str">
            <v>776445-00E/006913</v>
          </cell>
          <cell r="C8088" t="str">
            <v>776445-00E</v>
          </cell>
          <cell r="D8088" t="str">
            <v>OK</v>
          </cell>
          <cell r="E8088">
            <v>44019.630555555559</v>
          </cell>
        </row>
        <row r="8089">
          <cell r="B8089" t="str">
            <v>776445-00E/006913</v>
          </cell>
          <cell r="C8089" t="str">
            <v>776445-00E</v>
          </cell>
          <cell r="D8089" t="str">
            <v>OK</v>
          </cell>
          <cell r="E8089">
            <v>44019.630555555559</v>
          </cell>
        </row>
        <row r="8090">
          <cell r="B8090" t="str">
            <v>776445-00E/006913</v>
          </cell>
          <cell r="C8090" t="str">
            <v>776445-00E</v>
          </cell>
          <cell r="D8090" t="str">
            <v>OK</v>
          </cell>
          <cell r="E8090">
            <v>44019.630555555559</v>
          </cell>
        </row>
        <row r="8091">
          <cell r="B8091" t="str">
            <v>776445-00E/006913</v>
          </cell>
          <cell r="C8091" t="str">
            <v>776445-00E</v>
          </cell>
          <cell r="D8091" t="str">
            <v>OK</v>
          </cell>
          <cell r="E8091">
            <v>44019.630555555559</v>
          </cell>
        </row>
        <row r="8092">
          <cell r="B8092" t="str">
            <v>776445-00E/006913</v>
          </cell>
          <cell r="C8092" t="str">
            <v>776445-00E</v>
          </cell>
          <cell r="D8092" t="str">
            <v>OK</v>
          </cell>
          <cell r="E8092">
            <v>44019.630555555559</v>
          </cell>
        </row>
        <row r="8093">
          <cell r="B8093" t="str">
            <v>774100-00G/006962</v>
          </cell>
          <cell r="C8093" t="str">
            <v>774100-00G</v>
          </cell>
          <cell r="D8093" t="str">
            <v>OK</v>
          </cell>
          <cell r="E8093">
            <v>44022.374305555553</v>
          </cell>
        </row>
        <row r="8094">
          <cell r="B8094" t="str">
            <v>776445-00E/006960</v>
          </cell>
          <cell r="C8094" t="str">
            <v>776445-00E</v>
          </cell>
          <cell r="D8094" t="str">
            <v>OK</v>
          </cell>
          <cell r="E8094">
            <v>44022.327777777777</v>
          </cell>
        </row>
        <row r="8095">
          <cell r="B8095" t="str">
            <v>776445-00E/006946</v>
          </cell>
          <cell r="C8095" t="str">
            <v>776445-00E</v>
          </cell>
          <cell r="D8095" t="str">
            <v>OK</v>
          </cell>
          <cell r="E8095">
            <v>44022.107638888891</v>
          </cell>
        </row>
        <row r="8096">
          <cell r="B8096" t="str">
            <v>776445-00E/006953</v>
          </cell>
          <cell r="C8096" t="str">
            <v>776445-00E</v>
          </cell>
          <cell r="D8096" t="str">
            <v>OK</v>
          </cell>
          <cell r="E8096">
            <v>44022.373611111114</v>
          </cell>
        </row>
        <row r="8097">
          <cell r="B8097" t="str">
            <v>776445-00E/006966</v>
          </cell>
          <cell r="C8097" t="str">
            <v>776445-00E</v>
          </cell>
          <cell r="D8097" t="str">
            <v>OK</v>
          </cell>
          <cell r="E8097">
            <v>44022.643055555556</v>
          </cell>
        </row>
        <row r="8098">
          <cell r="B8098" t="str">
            <v>776445-00E/006967</v>
          </cell>
          <cell r="C8098" t="str">
            <v>776445-00E</v>
          </cell>
          <cell r="D8098" t="str">
            <v>OK</v>
          </cell>
          <cell r="E8098">
            <v>44022.738888888889</v>
          </cell>
        </row>
        <row r="8099">
          <cell r="B8099" t="str">
            <v>776445-00E/006948</v>
          </cell>
          <cell r="C8099" t="str">
            <v>776445-00E</v>
          </cell>
          <cell r="D8099" t="str">
            <v>OK</v>
          </cell>
          <cell r="E8099">
            <v>44021.74722222222</v>
          </cell>
        </row>
        <row r="8100">
          <cell r="B8100" t="str">
            <v>776445-00E/006970</v>
          </cell>
          <cell r="C8100" t="str">
            <v>776445-00E</v>
          </cell>
          <cell r="D8100" t="str">
            <v>OK</v>
          </cell>
          <cell r="E8100">
            <v>44022.972222222219</v>
          </cell>
        </row>
        <row r="8101">
          <cell r="B8101" t="str">
            <v>776445-00E/006965</v>
          </cell>
          <cell r="C8101" t="str">
            <v>776445-00E</v>
          </cell>
          <cell r="D8101" t="str">
            <v>OK</v>
          </cell>
          <cell r="E8101">
            <v>44022.973611111112</v>
          </cell>
        </row>
        <row r="8102">
          <cell r="B8102" t="str">
            <v>776445-00E/006978</v>
          </cell>
          <cell r="C8102" t="str">
            <v>776445-00E</v>
          </cell>
          <cell r="D8102" t="str">
            <v>OK</v>
          </cell>
          <cell r="E8102">
            <v>44023.370138888888</v>
          </cell>
        </row>
        <row r="8103">
          <cell r="B8103" t="str">
            <v>776445-00E/006978</v>
          </cell>
          <cell r="C8103" t="str">
            <v>776445-00E</v>
          </cell>
          <cell r="D8103" t="str">
            <v>OK</v>
          </cell>
          <cell r="E8103">
            <v>44023.370138888888</v>
          </cell>
        </row>
        <row r="8104">
          <cell r="B8104" t="str">
            <v>774100-00G/006968</v>
          </cell>
          <cell r="C8104" t="str">
            <v>774100-00G</v>
          </cell>
          <cell r="D8104" t="str">
            <v>OK</v>
          </cell>
          <cell r="E8104">
            <v>44022.81527777778</v>
          </cell>
        </row>
        <row r="8105">
          <cell r="B8105" t="str">
            <v>776445-00E/006973</v>
          </cell>
          <cell r="C8105" t="str">
            <v>776445-00E</v>
          </cell>
          <cell r="D8105" t="str">
            <v>OK</v>
          </cell>
          <cell r="E8105">
            <v>44023.059027777781</v>
          </cell>
        </row>
        <row r="8106">
          <cell r="B8106" t="str">
            <v>776445-00E/006969</v>
          </cell>
          <cell r="C8106" t="str">
            <v>776445-00E</v>
          </cell>
          <cell r="D8106" t="str">
            <v>OK</v>
          </cell>
          <cell r="E8106">
            <v>44022.929166666669</v>
          </cell>
        </row>
        <row r="8107">
          <cell r="B8107" t="str">
            <v>776445-00E/006972</v>
          </cell>
          <cell r="C8107" t="str">
            <v>776445-00E</v>
          </cell>
          <cell r="D8107" t="str">
            <v>OK</v>
          </cell>
          <cell r="E8107">
            <v>44023.027083333334</v>
          </cell>
        </row>
        <row r="8108">
          <cell r="B8108" t="str">
            <v>776445-00E/006964</v>
          </cell>
          <cell r="C8108" t="str">
            <v>776445-00E</v>
          </cell>
          <cell r="D8108" t="str">
            <v>OK</v>
          </cell>
          <cell r="E8108">
            <v>44022.915277777778</v>
          </cell>
        </row>
        <row r="8109">
          <cell r="B8109" t="str">
            <v>776445-00E/006971</v>
          </cell>
          <cell r="C8109" t="str">
            <v>776445-00E</v>
          </cell>
          <cell r="D8109" t="str">
            <v>OK</v>
          </cell>
          <cell r="E8109">
            <v>44023.02847222222</v>
          </cell>
        </row>
        <row r="8110">
          <cell r="B8110" t="str">
            <v>776445-00E/006977</v>
          </cell>
          <cell r="C8110" t="str">
            <v>776445-00E</v>
          </cell>
          <cell r="D8110" t="str">
            <v>OK</v>
          </cell>
          <cell r="E8110">
            <v>44023.359722222223</v>
          </cell>
        </row>
        <row r="8111">
          <cell r="B8111" t="str">
            <v>776445-00E/006974</v>
          </cell>
          <cell r="C8111" t="str">
            <v>776445-00E</v>
          </cell>
          <cell r="D8111" t="str">
            <v>OK</v>
          </cell>
          <cell r="E8111">
            <v>44023.28125</v>
          </cell>
        </row>
        <row r="8112">
          <cell r="B8112" t="str">
            <v>776445-00E/006974</v>
          </cell>
          <cell r="C8112" t="str">
            <v>776445-00E</v>
          </cell>
          <cell r="D8112" t="str">
            <v>OK</v>
          </cell>
          <cell r="E8112">
            <v>44023.28125</v>
          </cell>
        </row>
        <row r="8113">
          <cell r="B8113" t="str">
            <v>776445-00E/006980</v>
          </cell>
          <cell r="C8113" t="str">
            <v>776445-00E</v>
          </cell>
          <cell r="D8113" t="str">
            <v>OK</v>
          </cell>
          <cell r="E8113">
            <v>44024.009027777778</v>
          </cell>
        </row>
        <row r="8114">
          <cell r="B8114" t="str">
            <v>776445-00E/006980</v>
          </cell>
          <cell r="C8114" t="str">
            <v>776445-00E</v>
          </cell>
          <cell r="D8114" t="str">
            <v>OK</v>
          </cell>
          <cell r="E8114">
            <v>44024.009027777778</v>
          </cell>
        </row>
        <row r="8115">
          <cell r="B8115" t="str">
            <v>776445-00E/006979</v>
          </cell>
          <cell r="C8115" t="str">
            <v>776445-00E</v>
          </cell>
          <cell r="D8115" t="str">
            <v>OK</v>
          </cell>
          <cell r="E8115">
            <v>44024.042361111111</v>
          </cell>
        </row>
        <row r="8116">
          <cell r="B8116" t="str">
            <v>776445-00E/006976</v>
          </cell>
          <cell r="C8116" t="str">
            <v>776445-00E</v>
          </cell>
          <cell r="D8116" t="str">
            <v>OK</v>
          </cell>
          <cell r="E8116">
            <v>44023.290972222225</v>
          </cell>
        </row>
        <row r="8117">
          <cell r="B8117" t="str">
            <v>776445-00E/006975</v>
          </cell>
          <cell r="C8117" t="str">
            <v>776445-00E</v>
          </cell>
          <cell r="D8117" t="str">
            <v>OK</v>
          </cell>
          <cell r="E8117">
            <v>44024.724999999999</v>
          </cell>
        </row>
        <row r="8118">
          <cell r="B8118" t="str">
            <v>776445-00E/006981</v>
          </cell>
          <cell r="C8118" t="str">
            <v>776445-00E</v>
          </cell>
          <cell r="D8118" t="str">
            <v>OK</v>
          </cell>
          <cell r="E8118">
            <v>44024.673611111109</v>
          </cell>
        </row>
        <row r="8119">
          <cell r="B8119" t="str">
            <v>774100-00G/006983</v>
          </cell>
          <cell r="C8119" t="str">
            <v>774100-00G</v>
          </cell>
          <cell r="D8119" t="str">
            <v>OK</v>
          </cell>
          <cell r="E8119">
            <v>44024.387499999997</v>
          </cell>
        </row>
        <row r="8120">
          <cell r="B8120" t="str">
            <v>774100-00G/006982</v>
          </cell>
          <cell r="C8120" t="str">
            <v>774100-00G</v>
          </cell>
          <cell r="D8120" t="str">
            <v>OK</v>
          </cell>
          <cell r="E8120">
            <v>44024.317361111112</v>
          </cell>
        </row>
        <row r="8121">
          <cell r="B8121" t="str">
            <v>774100-00G/006987</v>
          </cell>
          <cell r="C8121" t="str">
            <v>774100-00G</v>
          </cell>
          <cell r="D8121" t="str">
            <v>OK</v>
          </cell>
          <cell r="E8121">
            <v>44025.026388888888</v>
          </cell>
        </row>
        <row r="8122">
          <cell r="B8122" t="str">
            <v>776445-00E/006986</v>
          </cell>
          <cell r="C8122" t="str">
            <v>776445-00E</v>
          </cell>
          <cell r="D8122" t="str">
            <v>OK</v>
          </cell>
          <cell r="E8122">
            <v>44024.956944444442</v>
          </cell>
        </row>
        <row r="8123">
          <cell r="B8123" t="str">
            <v>776445-00E/006991</v>
          </cell>
          <cell r="C8123" t="str">
            <v>776445-00E</v>
          </cell>
          <cell r="D8123" t="str">
            <v>OK</v>
          </cell>
          <cell r="E8123">
            <v>44025.142361111109</v>
          </cell>
        </row>
        <row r="8124">
          <cell r="B8124" t="str">
            <v>776445-00E/006984</v>
          </cell>
          <cell r="C8124" t="str">
            <v>776445-00E</v>
          </cell>
          <cell r="D8124" t="str">
            <v>OK</v>
          </cell>
          <cell r="E8124">
            <v>44024.949305555558</v>
          </cell>
        </row>
        <row r="8125">
          <cell r="B8125" t="str">
            <v>776445-00E/006993</v>
          </cell>
          <cell r="C8125" t="str">
            <v>776445-00E</v>
          </cell>
          <cell r="D8125" t="str">
            <v>OK</v>
          </cell>
          <cell r="E8125">
            <v>44025.359722222223</v>
          </cell>
        </row>
        <row r="8126">
          <cell r="B8126" t="str">
            <v>776445-00E/006993</v>
          </cell>
          <cell r="C8126" t="str">
            <v>776445-00E</v>
          </cell>
          <cell r="D8126" t="str">
            <v>OK</v>
          </cell>
          <cell r="E8126">
            <v>44025.359722222223</v>
          </cell>
        </row>
        <row r="8127">
          <cell r="B8127" t="str">
            <v>776445-00E/006993</v>
          </cell>
          <cell r="C8127" t="str">
            <v>776445-00E</v>
          </cell>
          <cell r="D8127" t="str">
            <v>OK</v>
          </cell>
          <cell r="E8127">
            <v>44025.359722222223</v>
          </cell>
        </row>
        <row r="8128">
          <cell r="B8128" t="str">
            <v>776445-00E/006993</v>
          </cell>
          <cell r="C8128" t="str">
            <v>776445-00E</v>
          </cell>
          <cell r="D8128" t="str">
            <v>OK</v>
          </cell>
          <cell r="E8128">
            <v>44025.359722222223</v>
          </cell>
        </row>
        <row r="8129">
          <cell r="B8129" t="str">
            <v>776445-00E/006993</v>
          </cell>
          <cell r="C8129" t="str">
            <v>776445-00E</v>
          </cell>
          <cell r="D8129" t="str">
            <v>OK</v>
          </cell>
          <cell r="E8129">
            <v>44025.359722222223</v>
          </cell>
        </row>
        <row r="8130">
          <cell r="B8130" t="str">
            <v>776445-00E/006993</v>
          </cell>
          <cell r="C8130" t="str">
            <v>776445-00E</v>
          </cell>
          <cell r="D8130" t="str">
            <v>OK</v>
          </cell>
          <cell r="E8130">
            <v>44025.359722222223</v>
          </cell>
        </row>
        <row r="8131">
          <cell r="B8131" t="str">
            <v>776445-00E/006993</v>
          </cell>
          <cell r="C8131" t="str">
            <v>776445-00E</v>
          </cell>
          <cell r="D8131" t="str">
            <v>OK</v>
          </cell>
          <cell r="E8131">
            <v>44025.359722222223</v>
          </cell>
        </row>
        <row r="8132">
          <cell r="B8132" t="str">
            <v>776445-00E/006993</v>
          </cell>
          <cell r="C8132" t="str">
            <v>776445-00E</v>
          </cell>
          <cell r="D8132" t="str">
            <v>OK</v>
          </cell>
          <cell r="E8132">
            <v>44025.359722222223</v>
          </cell>
        </row>
        <row r="8133">
          <cell r="B8133" t="str">
            <v>776445-00E/006993</v>
          </cell>
          <cell r="C8133" t="str">
            <v>776445-00E</v>
          </cell>
          <cell r="D8133" t="str">
            <v>OK</v>
          </cell>
          <cell r="E8133">
            <v>44025.359722222223</v>
          </cell>
        </row>
        <row r="8134">
          <cell r="B8134" t="str">
            <v>776445-00E/006993</v>
          </cell>
          <cell r="C8134" t="str">
            <v>776445-00E</v>
          </cell>
          <cell r="D8134" t="str">
            <v>OK</v>
          </cell>
          <cell r="E8134">
            <v>44025.359722222223</v>
          </cell>
        </row>
        <row r="8135">
          <cell r="B8135" t="str">
            <v>776445-00E/006993</v>
          </cell>
          <cell r="C8135" t="str">
            <v>776445-00E</v>
          </cell>
          <cell r="D8135" t="str">
            <v>OK</v>
          </cell>
          <cell r="E8135">
            <v>44025.359722222223</v>
          </cell>
        </row>
        <row r="8136">
          <cell r="B8136" t="str">
            <v>776445-00E/006993</v>
          </cell>
          <cell r="C8136" t="str">
            <v>776445-00E</v>
          </cell>
          <cell r="D8136" t="str">
            <v>OK</v>
          </cell>
          <cell r="E8136">
            <v>44025.359722222223</v>
          </cell>
        </row>
        <row r="8137">
          <cell r="B8137" t="str">
            <v>776445-00E/006993</v>
          </cell>
          <cell r="C8137" t="str">
            <v>776445-00E</v>
          </cell>
          <cell r="D8137" t="str">
            <v>OK</v>
          </cell>
          <cell r="E8137">
            <v>44025.359722222223</v>
          </cell>
        </row>
        <row r="8138">
          <cell r="B8138" t="str">
            <v>774100-00G/006985</v>
          </cell>
          <cell r="C8138" t="str">
            <v>774100-00G</v>
          </cell>
          <cell r="D8138" t="str">
            <v>OK</v>
          </cell>
          <cell r="E8138">
            <v>44024.8125</v>
          </cell>
        </row>
        <row r="8139">
          <cell r="B8139" t="str">
            <v>776445-00E/006990</v>
          </cell>
          <cell r="C8139" t="str">
            <v>776445-00E</v>
          </cell>
          <cell r="D8139" t="str">
            <v>OK</v>
          </cell>
          <cell r="E8139">
            <v>44025.084027777775</v>
          </cell>
        </row>
        <row r="8140">
          <cell r="B8140" t="str">
            <v>776445-00E/006990</v>
          </cell>
          <cell r="C8140" t="str">
            <v>776445-00E</v>
          </cell>
          <cell r="D8140" t="str">
            <v>OK</v>
          </cell>
          <cell r="E8140">
            <v>44025.084027777775</v>
          </cell>
        </row>
        <row r="8141">
          <cell r="B8141" t="str">
            <v>776445-00E/006988</v>
          </cell>
          <cell r="C8141" t="str">
            <v>776445-00E</v>
          </cell>
          <cell r="D8141" t="str">
            <v>OK</v>
          </cell>
          <cell r="E8141">
            <v>44025.094444444447</v>
          </cell>
        </row>
        <row r="8142">
          <cell r="B8142" t="str">
            <v>776445-00E/006995</v>
          </cell>
          <cell r="C8142" t="str">
            <v>776445-00E</v>
          </cell>
          <cell r="D8142" t="str">
            <v>OK</v>
          </cell>
          <cell r="E8142">
            <v>44025.438888888886</v>
          </cell>
        </row>
        <row r="8143">
          <cell r="B8143" t="str">
            <v>776445-00E/006994</v>
          </cell>
          <cell r="C8143" t="str">
            <v>776445-00E</v>
          </cell>
          <cell r="D8143" t="str">
            <v>OK</v>
          </cell>
          <cell r="E8143">
            <v>44025.385416666664</v>
          </cell>
        </row>
        <row r="8144">
          <cell r="B8144" t="str">
            <v>774100-00G/006989</v>
          </cell>
          <cell r="C8144" t="str">
            <v>774100-00G</v>
          </cell>
          <cell r="D8144" t="str">
            <v>OK</v>
          </cell>
          <cell r="E8144">
            <v>44025.327777777777</v>
          </cell>
        </row>
        <row r="8145">
          <cell r="B8145" t="str">
            <v>776445-00E/006998</v>
          </cell>
          <cell r="C8145" t="str">
            <v>776445-00E</v>
          </cell>
          <cell r="D8145" t="str">
            <v>OK</v>
          </cell>
          <cell r="E8145">
            <v>44025.632638888892</v>
          </cell>
        </row>
        <row r="8146">
          <cell r="B8146" t="str">
            <v>776445-00E/006996</v>
          </cell>
          <cell r="C8146" t="str">
            <v>776445-00E</v>
          </cell>
          <cell r="D8146" t="str">
            <v>OK</v>
          </cell>
          <cell r="E8146">
            <v>44025.52847222222</v>
          </cell>
        </row>
        <row r="8147">
          <cell r="B8147" t="str">
            <v>776445-00E/006996</v>
          </cell>
          <cell r="C8147" t="str">
            <v>776445-00E</v>
          </cell>
          <cell r="D8147" t="str">
            <v>OK</v>
          </cell>
          <cell r="E8147">
            <v>44025.52847222222</v>
          </cell>
        </row>
        <row r="8148">
          <cell r="B8148" t="str">
            <v>776445-00E/006996</v>
          </cell>
          <cell r="C8148" t="str">
            <v>776445-00E</v>
          </cell>
          <cell r="D8148" t="str">
            <v>OK</v>
          </cell>
          <cell r="E8148">
            <v>44025.52847222222</v>
          </cell>
        </row>
        <row r="8149">
          <cell r="B8149" t="str">
            <v>776445-00E/006992</v>
          </cell>
          <cell r="C8149" t="str">
            <v>776445-00E</v>
          </cell>
          <cell r="D8149" t="str">
            <v>OK</v>
          </cell>
          <cell r="E8149">
            <v>44025.456250000003</v>
          </cell>
        </row>
        <row r="8150">
          <cell r="B8150" t="str">
            <v>776445-00E/007001</v>
          </cell>
          <cell r="C8150" t="str">
            <v>776445-00E</v>
          </cell>
          <cell r="D8150" t="str">
            <v>OK</v>
          </cell>
          <cell r="E8150">
            <v>44025.740972222222</v>
          </cell>
        </row>
        <row r="8151">
          <cell r="B8151" t="str">
            <v>776445-00E/006999</v>
          </cell>
          <cell r="C8151" t="str">
            <v>776445-00E</v>
          </cell>
          <cell r="D8151" t="str">
            <v>OK</v>
          </cell>
          <cell r="E8151">
            <v>44025.702777777777</v>
          </cell>
        </row>
        <row r="8152">
          <cell r="B8152" t="str">
            <v>776445-00E/006954</v>
          </cell>
          <cell r="C8152" t="str">
            <v>776445-00E</v>
          </cell>
          <cell r="D8152" t="str">
            <v>OK</v>
          </cell>
          <cell r="E8152">
            <v>44025.706944444442</v>
          </cell>
        </row>
        <row r="8153">
          <cell r="B8153" t="str">
            <v>776445-00E/006997</v>
          </cell>
          <cell r="C8153" t="str">
            <v>776445-00E</v>
          </cell>
          <cell r="D8153" t="str">
            <v>OK</v>
          </cell>
          <cell r="E8153">
            <v>44025.633333333331</v>
          </cell>
        </row>
        <row r="8154">
          <cell r="B8154" t="str">
            <v>776445-00E/007005</v>
          </cell>
          <cell r="C8154" t="str">
            <v>776445-00E</v>
          </cell>
          <cell r="D8154" t="str">
            <v>OK</v>
          </cell>
          <cell r="E8154">
            <v>44025.970138888886</v>
          </cell>
        </row>
        <row r="8155">
          <cell r="B8155" t="str">
            <v>776445-00E/007008</v>
          </cell>
          <cell r="C8155" t="str">
            <v>776445-00E</v>
          </cell>
          <cell r="D8155" t="str">
            <v>OK</v>
          </cell>
          <cell r="E8155">
            <v>44026.059027777781</v>
          </cell>
        </row>
        <row r="8156">
          <cell r="B8156" t="str">
            <v>776445-00E/007010</v>
          </cell>
          <cell r="C8156" t="str">
            <v>776445-00E</v>
          </cell>
          <cell r="D8156" t="str">
            <v>OK</v>
          </cell>
          <cell r="E8156">
            <v>44026.121527777781</v>
          </cell>
        </row>
        <row r="8157">
          <cell r="B8157" t="str">
            <v>776445-00E/007003</v>
          </cell>
          <cell r="C8157" t="str">
            <v>776445-00E</v>
          </cell>
          <cell r="D8157" t="str">
            <v>OK</v>
          </cell>
          <cell r="E8157">
            <v>44025.823611111111</v>
          </cell>
        </row>
        <row r="8158">
          <cell r="B8158" t="str">
            <v>776445-00E/007009</v>
          </cell>
          <cell r="C8158" t="str">
            <v>776445-00E</v>
          </cell>
          <cell r="D8158" t="str">
            <v>OK</v>
          </cell>
          <cell r="E8158">
            <v>44026.068055555559</v>
          </cell>
        </row>
        <row r="8159">
          <cell r="B8159" t="str">
            <v>776445-00E/007012</v>
          </cell>
          <cell r="C8159" t="str">
            <v>776445-00E</v>
          </cell>
          <cell r="D8159" t="str">
            <v>OK</v>
          </cell>
          <cell r="E8159">
            <v>44026.296527777777</v>
          </cell>
        </row>
        <row r="8160">
          <cell r="B8160" t="str">
            <v>776445-00E/007000</v>
          </cell>
          <cell r="C8160" t="str">
            <v>776445-00E</v>
          </cell>
          <cell r="D8160" t="str">
            <v>OK</v>
          </cell>
          <cell r="E8160">
            <v>44025.787499999999</v>
          </cell>
        </row>
        <row r="8161">
          <cell r="B8161" t="str">
            <v>776445-00E/007002</v>
          </cell>
          <cell r="C8161" t="str">
            <v>776445-00E</v>
          </cell>
          <cell r="D8161" t="str">
            <v>OK</v>
          </cell>
          <cell r="E8161">
            <v>44025.834722222222</v>
          </cell>
        </row>
        <row r="8162">
          <cell r="B8162" t="str">
            <v>776445-00E/007007</v>
          </cell>
          <cell r="C8162" t="str">
            <v>776445-00E</v>
          </cell>
          <cell r="D8162" t="str">
            <v>OK</v>
          </cell>
          <cell r="E8162">
            <v>44026.007638888892</v>
          </cell>
        </row>
        <row r="8163">
          <cell r="B8163" t="str">
            <v>776445-00E/007017</v>
          </cell>
          <cell r="C8163" t="str">
            <v>776445-00E</v>
          </cell>
          <cell r="D8163" t="str">
            <v>OK</v>
          </cell>
          <cell r="E8163">
            <v>44026.504861111112</v>
          </cell>
        </row>
        <row r="8164">
          <cell r="B8164" t="str">
            <v>776445-00E/007018</v>
          </cell>
          <cell r="C8164" t="str">
            <v>776445-00E</v>
          </cell>
          <cell r="D8164" t="str">
            <v>OK</v>
          </cell>
          <cell r="E8164">
            <v>44026.513194444444</v>
          </cell>
        </row>
        <row r="8165">
          <cell r="B8165" t="str">
            <v>776445-00E/007016</v>
          </cell>
          <cell r="C8165" t="str">
            <v>776445-00E</v>
          </cell>
          <cell r="D8165" t="str">
            <v>OK</v>
          </cell>
          <cell r="E8165">
            <v>44026.414583333331</v>
          </cell>
        </row>
        <row r="8166">
          <cell r="B8166" t="str">
            <v>776445-00E/007016</v>
          </cell>
          <cell r="C8166" t="str">
            <v>776445-00E</v>
          </cell>
          <cell r="D8166" t="str">
            <v>OK</v>
          </cell>
          <cell r="E8166">
            <v>44026.414583333331</v>
          </cell>
        </row>
        <row r="8167">
          <cell r="B8167" t="str">
            <v>776445-00E/007016</v>
          </cell>
          <cell r="C8167" t="str">
            <v>776445-00E</v>
          </cell>
          <cell r="D8167" t="str">
            <v>OK</v>
          </cell>
          <cell r="E8167">
            <v>44026.414583333331</v>
          </cell>
        </row>
        <row r="8168">
          <cell r="B8168" t="str">
            <v>776445-00E/007016</v>
          </cell>
          <cell r="C8168" t="str">
            <v>776445-00E</v>
          </cell>
          <cell r="D8168" t="str">
            <v>OK</v>
          </cell>
          <cell r="E8168">
            <v>44026.414583333331</v>
          </cell>
        </row>
        <row r="8169">
          <cell r="B8169" t="str">
            <v>776445-00E/007015</v>
          </cell>
          <cell r="C8169" t="str">
            <v>776445-00E</v>
          </cell>
          <cell r="D8169" t="str">
            <v>OK</v>
          </cell>
          <cell r="E8169">
            <v>44026.425694444442</v>
          </cell>
        </row>
        <row r="8170">
          <cell r="B8170" t="str">
            <v>776445-00E/007013</v>
          </cell>
          <cell r="C8170" t="str">
            <v>776445-00E</v>
          </cell>
          <cell r="D8170" t="str">
            <v>OK</v>
          </cell>
          <cell r="E8170">
            <v>44026.334722222222</v>
          </cell>
        </row>
        <row r="8171">
          <cell r="B8171" t="str">
            <v>776445-00E/007014</v>
          </cell>
          <cell r="C8171" t="str">
            <v>776445-00E</v>
          </cell>
          <cell r="D8171" t="str">
            <v>OK</v>
          </cell>
          <cell r="E8171">
            <v>44026.370138888888</v>
          </cell>
        </row>
        <row r="8172">
          <cell r="B8172" t="str">
            <v>776445-00E/007022</v>
          </cell>
          <cell r="C8172" t="str">
            <v>776445-00E</v>
          </cell>
          <cell r="D8172" t="str">
            <v>OK</v>
          </cell>
          <cell r="E8172">
            <v>44026.717361111114</v>
          </cell>
        </row>
        <row r="8173">
          <cell r="B8173" t="str">
            <v>776445-00E/007019</v>
          </cell>
          <cell r="C8173" t="str">
            <v>776445-00E</v>
          </cell>
          <cell r="D8173" t="str">
            <v>OK</v>
          </cell>
          <cell r="E8173">
            <v>44026.614583333336</v>
          </cell>
        </row>
        <row r="8174">
          <cell r="B8174" t="str">
            <v>776445-00E/007024</v>
          </cell>
          <cell r="C8174" t="str">
            <v>776445-00E</v>
          </cell>
          <cell r="D8174" t="str">
            <v>OK</v>
          </cell>
          <cell r="E8174">
            <v>44026.696527777778</v>
          </cell>
        </row>
        <row r="8175">
          <cell r="B8175" t="str">
            <v>776445-00E/007021</v>
          </cell>
          <cell r="C8175" t="str">
            <v>776445-00E</v>
          </cell>
          <cell r="D8175" t="str">
            <v>OK</v>
          </cell>
          <cell r="E8175">
            <v>44026.663194444445</v>
          </cell>
        </row>
        <row r="8176">
          <cell r="B8176" t="str">
            <v>776445-00E/007026</v>
          </cell>
          <cell r="C8176" t="str">
            <v>776445-00E</v>
          </cell>
          <cell r="D8176" t="str">
            <v>OK</v>
          </cell>
          <cell r="E8176">
            <v>44026.796527777777</v>
          </cell>
        </row>
        <row r="8177">
          <cell r="B8177" t="str">
            <v>776445-00E/007011</v>
          </cell>
          <cell r="C8177" t="str">
            <v>776445-00E</v>
          </cell>
          <cell r="D8177" t="str">
            <v>OK</v>
          </cell>
          <cell r="E8177">
            <v>44026.299305555556</v>
          </cell>
        </row>
        <row r="8178">
          <cell r="B8178" t="str">
            <v>776445-00E/007028</v>
          </cell>
          <cell r="C8178" t="str">
            <v>776445-00E</v>
          </cell>
          <cell r="D8178" t="str">
            <v>OK</v>
          </cell>
          <cell r="E8178">
            <v>44026.968055555553</v>
          </cell>
        </row>
        <row r="8179">
          <cell r="B8179" t="str">
            <v>776445-00E/007028</v>
          </cell>
          <cell r="C8179" t="str">
            <v>776445-00E</v>
          </cell>
          <cell r="D8179" t="str">
            <v>OK</v>
          </cell>
          <cell r="E8179">
            <v>44026.968055555553</v>
          </cell>
        </row>
        <row r="8180">
          <cell r="B8180" t="str">
            <v>776445-00E/007023</v>
          </cell>
          <cell r="C8180" t="str">
            <v>776445-00E</v>
          </cell>
          <cell r="D8180" t="str">
            <v>OK</v>
          </cell>
          <cell r="E8180">
            <v>44027.124305555553</v>
          </cell>
        </row>
        <row r="8181">
          <cell r="B8181" t="str">
            <v>776445-00E/007025</v>
          </cell>
          <cell r="C8181" t="str">
            <v>776445-00E</v>
          </cell>
          <cell r="D8181" t="str">
            <v>OK</v>
          </cell>
          <cell r="E8181">
            <v>44026.974999999999</v>
          </cell>
        </row>
        <row r="8182">
          <cell r="B8182" t="str">
            <v>774100-00G/007030</v>
          </cell>
          <cell r="C8182" t="str">
            <v>774100-00G</v>
          </cell>
          <cell r="D8182" t="str">
            <v>OK</v>
          </cell>
          <cell r="E8182">
            <v>44027.052083333336</v>
          </cell>
        </row>
        <row r="8183">
          <cell r="B8183" t="str">
            <v>774100-00G/007031</v>
          </cell>
          <cell r="C8183" t="str">
            <v>774100-00G</v>
          </cell>
          <cell r="D8183" t="str">
            <v>OK</v>
          </cell>
          <cell r="E8183">
            <v>44027.078472222223</v>
          </cell>
        </row>
        <row r="8184">
          <cell r="B8184" t="str">
            <v>774100-00G/007031</v>
          </cell>
          <cell r="C8184" t="str">
            <v>774100-00G</v>
          </cell>
          <cell r="D8184" t="str">
            <v>OK</v>
          </cell>
          <cell r="E8184">
            <v>44027.078472222223</v>
          </cell>
        </row>
        <row r="8185">
          <cell r="B8185" t="str">
            <v>774100-00G/007031</v>
          </cell>
          <cell r="C8185" t="str">
            <v>774100-00G</v>
          </cell>
          <cell r="D8185" t="str">
            <v>OK</v>
          </cell>
          <cell r="E8185">
            <v>44027.078472222223</v>
          </cell>
        </row>
        <row r="8186">
          <cell r="B8186" t="str">
            <v>774100-00G/007031</v>
          </cell>
          <cell r="C8186" t="str">
            <v>774100-00G</v>
          </cell>
          <cell r="D8186" t="str">
            <v>OK</v>
          </cell>
          <cell r="E8186">
            <v>44027.078472222223</v>
          </cell>
        </row>
        <row r="8187">
          <cell r="B8187" t="str">
            <v>774100-00G/007031</v>
          </cell>
          <cell r="C8187" t="str">
            <v>774100-00G</v>
          </cell>
          <cell r="D8187" t="str">
            <v>OK</v>
          </cell>
          <cell r="E8187">
            <v>44027.078472222223</v>
          </cell>
        </row>
        <row r="8188">
          <cell r="B8188" t="str">
            <v>774100-00G/007031</v>
          </cell>
          <cell r="C8188" t="str">
            <v>774100-00G</v>
          </cell>
          <cell r="D8188" t="str">
            <v>OK</v>
          </cell>
          <cell r="E8188">
            <v>44027.078472222223</v>
          </cell>
        </row>
        <row r="8189">
          <cell r="B8189" t="str">
            <v>776445-00E/007032</v>
          </cell>
          <cell r="C8189" t="str">
            <v>776445-00E</v>
          </cell>
          <cell r="D8189" t="str">
            <v>OK</v>
          </cell>
          <cell r="E8189">
            <v>44027.328472222223</v>
          </cell>
        </row>
        <row r="8190">
          <cell r="B8190" t="str">
            <v>776445-00E/007027</v>
          </cell>
          <cell r="C8190" t="str">
            <v>776445-00E</v>
          </cell>
          <cell r="D8190" t="str">
            <v>OK</v>
          </cell>
          <cell r="E8190">
            <v>44027.363194444442</v>
          </cell>
        </row>
        <row r="8191">
          <cell r="B8191" t="str">
            <v>776445-00E/007037</v>
          </cell>
          <cell r="C8191" t="str">
            <v>776445-00E</v>
          </cell>
          <cell r="D8191" t="str">
            <v>OK</v>
          </cell>
          <cell r="E8191">
            <v>44027.436111111114</v>
          </cell>
        </row>
        <row r="8192">
          <cell r="B8192" t="str">
            <v>776445-00E/007036</v>
          </cell>
          <cell r="C8192" t="str">
            <v>776445-00E</v>
          </cell>
          <cell r="D8192" t="str">
            <v>OK</v>
          </cell>
          <cell r="E8192">
            <v>44027.365972222222</v>
          </cell>
        </row>
        <row r="8193">
          <cell r="B8193" t="str">
            <v>776445-00E/007020</v>
          </cell>
          <cell r="C8193" t="str">
            <v>776445-00E</v>
          </cell>
          <cell r="D8193" t="str">
            <v>OK</v>
          </cell>
          <cell r="E8193">
            <v>44026.511111111111</v>
          </cell>
        </row>
        <row r="8194">
          <cell r="B8194" t="str">
            <v>776445-00E/007034</v>
          </cell>
          <cell r="C8194" t="str">
            <v>776445-00E</v>
          </cell>
          <cell r="D8194" t="str">
            <v>OK</v>
          </cell>
          <cell r="E8194">
            <v>44027.320138888892</v>
          </cell>
        </row>
        <row r="8195">
          <cell r="B8195" t="str">
            <v>776445-00E/007029</v>
          </cell>
          <cell r="C8195" t="str">
            <v>776445-00E</v>
          </cell>
          <cell r="D8195" t="str">
            <v>OK</v>
          </cell>
          <cell r="E8195">
            <v>44027.027777777781</v>
          </cell>
        </row>
        <row r="8196">
          <cell r="B8196" t="str">
            <v>776445-00E/007040</v>
          </cell>
          <cell r="C8196" t="str">
            <v>776445-00E</v>
          </cell>
          <cell r="D8196" t="str">
            <v>OK</v>
          </cell>
          <cell r="E8196">
            <v>44027.634027777778</v>
          </cell>
        </row>
        <row r="8197">
          <cell r="B8197" t="str">
            <v>776445-00E/007041</v>
          </cell>
          <cell r="C8197" t="str">
            <v>776445-00E</v>
          </cell>
          <cell r="D8197" t="str">
            <v>OK</v>
          </cell>
          <cell r="E8197">
            <v>44027.640277777777</v>
          </cell>
        </row>
        <row r="8198">
          <cell r="B8198" t="str">
            <v>776445-00E/007006</v>
          </cell>
          <cell r="C8198" t="str">
            <v>776445-00E</v>
          </cell>
          <cell r="D8198" t="str">
            <v>OK</v>
          </cell>
          <cell r="E8198">
            <v>44025.965277777781</v>
          </cell>
        </row>
        <row r="8199">
          <cell r="B8199" t="str">
            <v>776445-00E/007004</v>
          </cell>
          <cell r="C8199" t="str">
            <v>776445-00E</v>
          </cell>
          <cell r="D8199" t="str">
            <v>OK</v>
          </cell>
          <cell r="E8199">
            <v>44026.018055555556</v>
          </cell>
        </row>
        <row r="8200">
          <cell r="B8200" t="str">
            <v>776445-00E/007042</v>
          </cell>
          <cell r="C8200" t="str">
            <v>776445-00E</v>
          </cell>
          <cell r="D8200" t="str">
            <v>OK</v>
          </cell>
          <cell r="E8200">
            <v>44027.699305555558</v>
          </cell>
        </row>
        <row r="8201">
          <cell r="B8201" t="str">
            <v>776445-00E/007044</v>
          </cell>
          <cell r="C8201" t="str">
            <v>776445-00E</v>
          </cell>
          <cell r="D8201" t="str">
            <v>OK</v>
          </cell>
          <cell r="E8201">
            <v>44027.79583333333</v>
          </cell>
        </row>
        <row r="8202">
          <cell r="B8202" t="str">
            <v>776445-00E/007035</v>
          </cell>
          <cell r="C8202" t="str">
            <v>776445-00E</v>
          </cell>
          <cell r="D8202" t="str">
            <v>OK</v>
          </cell>
          <cell r="E8202">
            <v>44027.441666666666</v>
          </cell>
        </row>
        <row r="8203">
          <cell r="B8203" t="str">
            <v>776445-00E/007051</v>
          </cell>
          <cell r="C8203" t="str">
            <v>776445-00E</v>
          </cell>
          <cell r="D8203" t="str">
            <v>OK</v>
          </cell>
          <cell r="E8203">
            <v>44028.073611111111</v>
          </cell>
        </row>
        <row r="8204">
          <cell r="B8204" t="str">
            <v>776445-00E/007054</v>
          </cell>
          <cell r="C8204" t="str">
            <v>776445-00E</v>
          </cell>
          <cell r="D8204" t="str">
            <v>OK</v>
          </cell>
          <cell r="E8204">
            <v>44028.131249999999</v>
          </cell>
        </row>
        <row r="8205">
          <cell r="B8205" t="str">
            <v>776445-00E/007053</v>
          </cell>
          <cell r="C8205" t="str">
            <v>776445-00E</v>
          </cell>
          <cell r="D8205" t="str">
            <v>OK</v>
          </cell>
          <cell r="E8205">
            <v>44028.154861111114</v>
          </cell>
        </row>
        <row r="8206">
          <cell r="B8206" t="str">
            <v>776445-00E/007049</v>
          </cell>
          <cell r="C8206" t="str">
            <v>776445-00E</v>
          </cell>
          <cell r="D8206" t="str">
            <v>OK</v>
          </cell>
          <cell r="E8206">
            <v>44028.026388888888</v>
          </cell>
        </row>
        <row r="8207">
          <cell r="B8207" t="str">
            <v>776445-00E/007050</v>
          </cell>
          <cell r="C8207" t="str">
            <v>776445-00E</v>
          </cell>
          <cell r="D8207" t="str">
            <v>OK</v>
          </cell>
          <cell r="E8207">
            <v>44028.025694444441</v>
          </cell>
        </row>
        <row r="8208">
          <cell r="B8208" t="str">
            <v>776445-00E/007038</v>
          </cell>
          <cell r="C8208" t="str">
            <v>776445-00E</v>
          </cell>
          <cell r="D8208" t="str">
            <v>OK</v>
          </cell>
          <cell r="E8208">
            <v>44027.534722222219</v>
          </cell>
        </row>
        <row r="8209">
          <cell r="B8209" t="str">
            <v>776445-00E/007046</v>
          </cell>
          <cell r="C8209" t="str">
            <v>776445-00E</v>
          </cell>
          <cell r="D8209" t="str">
            <v>OK</v>
          </cell>
          <cell r="E8209">
            <v>44027.964583333334</v>
          </cell>
        </row>
        <row r="8210">
          <cell r="B8210" t="str">
            <v>776445-00E/007047</v>
          </cell>
          <cell r="C8210" t="str">
            <v>776445-00E</v>
          </cell>
          <cell r="D8210" t="str">
            <v>OK</v>
          </cell>
          <cell r="E8210">
            <v>44027.973611111112</v>
          </cell>
        </row>
        <row r="8211">
          <cell r="B8211" t="str">
            <v>776445-00E/007048</v>
          </cell>
          <cell r="C8211" t="str">
            <v>776445-00E</v>
          </cell>
          <cell r="D8211" t="str">
            <v>OK</v>
          </cell>
          <cell r="E8211">
            <v>44027.965277777781</v>
          </cell>
        </row>
        <row r="8212">
          <cell r="B8212" t="str">
            <v>776445-00E/007045</v>
          </cell>
          <cell r="C8212" t="str">
            <v>776445-00E</v>
          </cell>
          <cell r="D8212" t="str">
            <v>OK</v>
          </cell>
          <cell r="E8212">
            <v>44027.839583333334</v>
          </cell>
        </row>
        <row r="8213">
          <cell r="B8213" t="str">
            <v>776445-00E/007039</v>
          </cell>
          <cell r="C8213" t="str">
            <v>776445-00E</v>
          </cell>
          <cell r="D8213" t="str">
            <v>OK</v>
          </cell>
          <cell r="E8213">
            <v>44027.712500000001</v>
          </cell>
        </row>
        <row r="8214">
          <cell r="B8214" t="str">
            <v>776445-00E/007033</v>
          </cell>
          <cell r="C8214" t="str">
            <v>776445-00E</v>
          </cell>
          <cell r="D8214" t="str">
            <v>OK</v>
          </cell>
          <cell r="E8214">
            <v>44027.147916666669</v>
          </cell>
        </row>
        <row r="8215">
          <cell r="B8215" t="str">
            <v>776445-00E/007033</v>
          </cell>
          <cell r="C8215" t="str">
            <v>776445-00E</v>
          </cell>
          <cell r="D8215" t="str">
            <v>OK</v>
          </cell>
          <cell r="E8215">
            <v>44027.147916666669</v>
          </cell>
        </row>
        <row r="8216">
          <cell r="B8216" t="str">
            <v>776445-00E/007043</v>
          </cell>
          <cell r="C8216" t="str">
            <v>776445-00E</v>
          </cell>
          <cell r="D8216" t="str">
            <v>OK</v>
          </cell>
          <cell r="E8216">
            <v>44027.792361111111</v>
          </cell>
        </row>
        <row r="8217">
          <cell r="B8217" t="str">
            <v>776445-00E/007043</v>
          </cell>
          <cell r="C8217" t="str">
            <v>776445-00E</v>
          </cell>
          <cell r="D8217" t="str">
            <v>OK</v>
          </cell>
          <cell r="E8217">
            <v>44027.792361111111</v>
          </cell>
        </row>
        <row r="8218">
          <cell r="B8218" t="str">
            <v>776445-00E/007057</v>
          </cell>
          <cell r="C8218" t="str">
            <v>776445-00E</v>
          </cell>
          <cell r="D8218" t="str">
            <v>OK</v>
          </cell>
          <cell r="E8218">
            <v>44028.370833333334</v>
          </cell>
        </row>
        <row r="8219">
          <cell r="B8219" t="str">
            <v>776445-00E/007056</v>
          </cell>
          <cell r="C8219" t="str">
            <v>776445-00E</v>
          </cell>
          <cell r="D8219" t="str">
            <v>OK</v>
          </cell>
          <cell r="E8219">
            <v>44028.383333333331</v>
          </cell>
        </row>
        <row r="8220">
          <cell r="B8220" t="str">
            <v>776445-00E/007056</v>
          </cell>
          <cell r="C8220" t="str">
            <v>776445-00E</v>
          </cell>
          <cell r="D8220" t="str">
            <v>OK</v>
          </cell>
          <cell r="E8220">
            <v>44028.383333333331</v>
          </cell>
        </row>
        <row r="8221">
          <cell r="B8221" t="str">
            <v>776445-00E/007061</v>
          </cell>
          <cell r="C8221" t="str">
            <v>776445-00E</v>
          </cell>
          <cell r="D8221" t="str">
            <v>OK</v>
          </cell>
          <cell r="E8221">
            <v>44028.552777777775</v>
          </cell>
        </row>
        <row r="8222">
          <cell r="B8222" t="str">
            <v>776445-00E/007062</v>
          </cell>
          <cell r="C8222" t="str">
            <v>776445-00E</v>
          </cell>
          <cell r="D8222" t="str">
            <v>OK</v>
          </cell>
          <cell r="E8222">
            <v>44028.627083333333</v>
          </cell>
        </row>
        <row r="8223">
          <cell r="B8223" t="str">
            <v>774100-00G/006908</v>
          </cell>
          <cell r="C8223" t="str">
            <v>774100-00G</v>
          </cell>
          <cell r="D8223" t="str">
            <v>OK</v>
          </cell>
          <cell r="E8223">
            <v>44028.523611111108</v>
          </cell>
        </row>
        <row r="8224">
          <cell r="B8224" t="str">
            <v>776445-00E/007060</v>
          </cell>
          <cell r="C8224" t="str">
            <v>776445-00E</v>
          </cell>
          <cell r="D8224" t="str">
            <v>OK</v>
          </cell>
          <cell r="E8224">
            <v>44028.450694444444</v>
          </cell>
        </row>
        <row r="8225">
          <cell r="B8225" t="str">
            <v>776445-00E/007058</v>
          </cell>
          <cell r="C8225" t="str">
            <v>776445-00E</v>
          </cell>
          <cell r="D8225" t="str">
            <v>OK</v>
          </cell>
          <cell r="E8225">
            <v>44028.314583333333</v>
          </cell>
        </row>
        <row r="8226">
          <cell r="B8226" t="str">
            <v>776445-00E/007058</v>
          </cell>
          <cell r="C8226" t="str">
            <v>776445-00E</v>
          </cell>
          <cell r="D8226" t="str">
            <v>OK</v>
          </cell>
          <cell r="E8226">
            <v>44028.314583333333</v>
          </cell>
        </row>
        <row r="8227">
          <cell r="B8227" t="str">
            <v>776445-00E/007055</v>
          </cell>
          <cell r="C8227" t="str">
            <v>776445-00E</v>
          </cell>
          <cell r="D8227" t="str">
            <v>OK</v>
          </cell>
          <cell r="E8227">
            <v>44028.304861111108</v>
          </cell>
        </row>
        <row r="8228">
          <cell r="B8228" t="str">
            <v>776445-00E/007068</v>
          </cell>
          <cell r="C8228" t="str">
            <v>776445-00E</v>
          </cell>
          <cell r="D8228" t="str">
            <v>OK</v>
          </cell>
          <cell r="E8228">
            <v>44028.703472222223</v>
          </cell>
        </row>
        <row r="8229">
          <cell r="B8229" t="str">
            <v>776445-00E/007066</v>
          </cell>
          <cell r="C8229" t="str">
            <v>776445-00E</v>
          </cell>
          <cell r="D8229" t="str">
            <v>OK</v>
          </cell>
          <cell r="E8229">
            <v>44028.701388888891</v>
          </cell>
        </row>
        <row r="8230">
          <cell r="B8230" t="str">
            <v>776445-00E/007059</v>
          </cell>
          <cell r="C8230" t="str">
            <v>776445-00E</v>
          </cell>
          <cell r="D8230" t="str">
            <v>OK</v>
          </cell>
          <cell r="E8230">
            <v>44028.436111111114</v>
          </cell>
        </row>
        <row r="8231">
          <cell r="B8231" t="str">
            <v>776445-00E/007059</v>
          </cell>
          <cell r="C8231" t="str">
            <v>776445-00E</v>
          </cell>
          <cell r="D8231" t="str">
            <v>OK</v>
          </cell>
          <cell r="E8231">
            <v>44028.436111111114</v>
          </cell>
        </row>
        <row r="8232">
          <cell r="B8232" t="str">
            <v>776445-00E/007065</v>
          </cell>
          <cell r="C8232" t="str">
            <v>776445-00E</v>
          </cell>
          <cell r="D8232" t="str">
            <v>OK</v>
          </cell>
          <cell r="E8232">
            <v>44028.629861111112</v>
          </cell>
        </row>
        <row r="8233">
          <cell r="B8233" t="str">
            <v>776445-00E/007063</v>
          </cell>
          <cell r="C8233" t="str">
            <v>776445-00E</v>
          </cell>
          <cell r="D8233" t="str">
            <v>OK</v>
          </cell>
          <cell r="E8233">
            <v>44028.631249999999</v>
          </cell>
        </row>
        <row r="8234">
          <cell r="B8234" t="str">
            <v>776445-00E/007064</v>
          </cell>
          <cell r="C8234" t="str">
            <v>776445-00E</v>
          </cell>
          <cell r="D8234" t="str">
            <v>OK</v>
          </cell>
          <cell r="E8234">
            <v>44028.680555555555</v>
          </cell>
        </row>
        <row r="8235">
          <cell r="B8235" t="str">
            <v>776445-00E/007070</v>
          </cell>
          <cell r="C8235" t="str">
            <v>776445-00E</v>
          </cell>
          <cell r="D8235" t="str">
            <v>OK</v>
          </cell>
          <cell r="E8235">
            <v>44028.947222222225</v>
          </cell>
        </row>
        <row r="8236">
          <cell r="B8236" t="str">
            <v>776445-00E/007076</v>
          </cell>
          <cell r="C8236" t="str">
            <v>776445-00E</v>
          </cell>
          <cell r="D8236" t="str">
            <v>OK</v>
          </cell>
          <cell r="E8236">
            <v>44029.031944444447</v>
          </cell>
        </row>
        <row r="8237">
          <cell r="B8237" t="str">
            <v>776445-00E/007077</v>
          </cell>
          <cell r="C8237" t="str">
            <v>776445-00E</v>
          </cell>
          <cell r="D8237" t="str">
            <v>OK</v>
          </cell>
          <cell r="E8237">
            <v>44029.040972222225</v>
          </cell>
        </row>
        <row r="8238">
          <cell r="B8238" t="str">
            <v>776445-00E/007067</v>
          </cell>
          <cell r="C8238" t="str">
            <v>776445-00E</v>
          </cell>
          <cell r="D8238" t="str">
            <v>OK</v>
          </cell>
          <cell r="E8238">
            <v>44028.796527777777</v>
          </cell>
        </row>
        <row r="8239">
          <cell r="B8239" t="str">
            <v>776445-00E/007078</v>
          </cell>
          <cell r="C8239" t="str">
            <v>776445-00E</v>
          </cell>
          <cell r="D8239" t="str">
            <v>OK</v>
          </cell>
          <cell r="E8239">
            <v>44029.073611111111</v>
          </cell>
        </row>
        <row r="8240">
          <cell r="B8240" t="str">
            <v>776445-00E/007074</v>
          </cell>
          <cell r="C8240" t="str">
            <v>776445-00E</v>
          </cell>
          <cell r="D8240" t="str">
            <v>OK</v>
          </cell>
          <cell r="E8240">
            <v>44028.948611111111</v>
          </cell>
        </row>
        <row r="8241">
          <cell r="B8241" t="str">
            <v>776445-00E/007069</v>
          </cell>
          <cell r="C8241" t="str">
            <v>776445-00E</v>
          </cell>
          <cell r="D8241" t="str">
            <v>OK</v>
          </cell>
          <cell r="E8241">
            <v>44028.73333333333</v>
          </cell>
        </row>
        <row r="8242">
          <cell r="B8242" t="str">
            <v>776445-00E/007069</v>
          </cell>
          <cell r="C8242" t="str">
            <v>776445-00E</v>
          </cell>
          <cell r="D8242" t="str">
            <v>OK</v>
          </cell>
          <cell r="E8242">
            <v>44028.73333333333</v>
          </cell>
        </row>
        <row r="8243">
          <cell r="B8243" t="str">
            <v>776445-00E/007075</v>
          </cell>
          <cell r="C8243" t="str">
            <v>776445-00E</v>
          </cell>
          <cell r="D8243" t="str">
            <v>OK</v>
          </cell>
          <cell r="E8243">
            <v>44028.974999999999</v>
          </cell>
        </row>
        <row r="8244">
          <cell r="B8244" t="str">
            <v>776445-00E/007072</v>
          </cell>
          <cell r="C8244" t="str">
            <v>776445-00E</v>
          </cell>
          <cell r="D8244" t="str">
            <v>OK</v>
          </cell>
          <cell r="E8244">
            <v>44028.977083333331</v>
          </cell>
        </row>
        <row r="8245">
          <cell r="B8245" t="str">
            <v>776445-00E/007073</v>
          </cell>
          <cell r="C8245" t="str">
            <v>776445-00E</v>
          </cell>
          <cell r="D8245" t="str">
            <v>OK</v>
          </cell>
          <cell r="E8245">
            <v>44028.946527777778</v>
          </cell>
        </row>
        <row r="8246">
          <cell r="B8246" t="str">
            <v>776445-00E/007071</v>
          </cell>
          <cell r="C8246" t="str">
            <v>776445-00E</v>
          </cell>
          <cell r="D8246" t="str">
            <v>OK</v>
          </cell>
          <cell r="E8246">
            <v>44028.783333333333</v>
          </cell>
        </row>
        <row r="8247">
          <cell r="B8247" t="str">
            <v>776445-00E/007071</v>
          </cell>
          <cell r="C8247" t="str">
            <v>776445-00E</v>
          </cell>
          <cell r="D8247" t="str">
            <v>OK</v>
          </cell>
          <cell r="E8247">
            <v>44028.783333333333</v>
          </cell>
        </row>
        <row r="8248">
          <cell r="B8248" t="str">
            <v>776445-00E/007083</v>
          </cell>
          <cell r="C8248" t="str">
            <v>776445-00E</v>
          </cell>
          <cell r="D8248" t="str">
            <v>OK</v>
          </cell>
          <cell r="E8248">
            <v>44029.302777777775</v>
          </cell>
        </row>
        <row r="8249">
          <cell r="B8249" t="str">
            <v>776445-00E/007083</v>
          </cell>
          <cell r="C8249" t="str">
            <v>776445-00E</v>
          </cell>
          <cell r="D8249" t="str">
            <v>OK</v>
          </cell>
          <cell r="E8249">
            <v>44029.302777777775</v>
          </cell>
        </row>
        <row r="8250">
          <cell r="B8250" t="str">
            <v>776445-00E/007082</v>
          </cell>
          <cell r="C8250" t="str">
            <v>776445-00E</v>
          </cell>
          <cell r="D8250" t="str">
            <v>OK</v>
          </cell>
          <cell r="E8250">
            <v>44029.301388888889</v>
          </cell>
        </row>
        <row r="8251">
          <cell r="B8251" t="str">
            <v>776445-00E/007082</v>
          </cell>
          <cell r="C8251" t="str">
            <v>776445-00E</v>
          </cell>
          <cell r="D8251" t="str">
            <v>OK</v>
          </cell>
          <cell r="E8251">
            <v>44029.301388888889</v>
          </cell>
        </row>
        <row r="8252">
          <cell r="B8252" t="str">
            <v>776445-00E/007082</v>
          </cell>
          <cell r="C8252" t="str">
            <v>776445-00E</v>
          </cell>
          <cell r="D8252" t="str">
            <v>OK</v>
          </cell>
          <cell r="E8252">
            <v>44029.301388888889</v>
          </cell>
        </row>
        <row r="8253">
          <cell r="B8253" t="str">
            <v>776445-00E/007082</v>
          </cell>
          <cell r="C8253" t="str">
            <v>776445-00E</v>
          </cell>
          <cell r="D8253" t="str">
            <v>OK</v>
          </cell>
          <cell r="E8253">
            <v>44029.301388888889</v>
          </cell>
        </row>
        <row r="8254">
          <cell r="B8254" t="str">
            <v>776445-00E/007082</v>
          </cell>
          <cell r="C8254" t="str">
            <v>776445-00E</v>
          </cell>
          <cell r="D8254" t="str">
            <v>OK</v>
          </cell>
          <cell r="E8254">
            <v>44029.301388888889</v>
          </cell>
        </row>
        <row r="8255">
          <cell r="B8255" t="str">
            <v>776445-00E/007082</v>
          </cell>
          <cell r="C8255" t="str">
            <v>776445-00E</v>
          </cell>
          <cell r="D8255" t="str">
            <v>OK</v>
          </cell>
          <cell r="E8255">
            <v>44029.301388888889</v>
          </cell>
        </row>
        <row r="8256">
          <cell r="B8256" t="str">
            <v>776445-00E/007080</v>
          </cell>
          <cell r="C8256" t="str">
            <v>776445-00E</v>
          </cell>
          <cell r="D8256" t="str">
            <v>OK</v>
          </cell>
          <cell r="E8256">
            <v>44029.288194444445</v>
          </cell>
        </row>
        <row r="8257">
          <cell r="B8257" t="str">
            <v>776445-00E/007084</v>
          </cell>
          <cell r="C8257" t="str">
            <v>776445-00E</v>
          </cell>
          <cell r="D8257" t="str">
            <v>OK</v>
          </cell>
          <cell r="E8257">
            <v>44029.371527777781</v>
          </cell>
        </row>
        <row r="8258">
          <cell r="B8258" t="str">
            <v>776445-00E/007086</v>
          </cell>
          <cell r="C8258" t="str">
            <v>776445-00E</v>
          </cell>
          <cell r="D8258" t="str">
            <v>OK</v>
          </cell>
          <cell r="E8258">
            <v>44029.450694444444</v>
          </cell>
        </row>
        <row r="8259">
          <cell r="B8259" t="str">
            <v>776445-00E/007079</v>
          </cell>
          <cell r="C8259" t="str">
            <v>776445-00E</v>
          </cell>
          <cell r="D8259" t="str">
            <v>OK</v>
          </cell>
          <cell r="E8259">
            <v>44029.081944444442</v>
          </cell>
        </row>
        <row r="8260">
          <cell r="B8260" t="str">
            <v>776445-00E/007079</v>
          </cell>
          <cell r="C8260" t="str">
            <v>776445-00E</v>
          </cell>
          <cell r="D8260" t="str">
            <v>OK</v>
          </cell>
          <cell r="E8260">
            <v>44029.081944444442</v>
          </cell>
        </row>
        <row r="8261">
          <cell r="B8261" t="str">
            <v>776445-00E/007087</v>
          </cell>
          <cell r="C8261" t="str">
            <v>776445-00E</v>
          </cell>
          <cell r="D8261" t="str">
            <v>OK</v>
          </cell>
          <cell r="E8261">
            <v>44029.52847222222</v>
          </cell>
        </row>
        <row r="8262">
          <cell r="B8262" t="str">
            <v>776445-00E/007087</v>
          </cell>
          <cell r="C8262" t="str">
            <v>776445-00E</v>
          </cell>
          <cell r="D8262" t="str">
            <v>OK</v>
          </cell>
          <cell r="E8262">
            <v>44029.52847222222</v>
          </cell>
        </row>
        <row r="8263">
          <cell r="B8263" t="str">
            <v>776445-00E/007088</v>
          </cell>
          <cell r="C8263" t="str">
            <v>776445-00E</v>
          </cell>
          <cell r="D8263" t="str">
            <v>OK</v>
          </cell>
          <cell r="E8263">
            <v>44029.518055555556</v>
          </cell>
        </row>
        <row r="8264">
          <cell r="B8264" t="str">
            <v>776445-00E/007052</v>
          </cell>
          <cell r="C8264" t="str">
            <v>776445-00E</v>
          </cell>
          <cell r="D8264" t="str">
            <v>OK</v>
          </cell>
          <cell r="E8264">
            <v>44028.061805555553</v>
          </cell>
        </row>
        <row r="8265">
          <cell r="B8265" t="str">
            <v>776445-00E/007085</v>
          </cell>
          <cell r="C8265" t="str">
            <v>776445-00E</v>
          </cell>
          <cell r="D8265" t="str">
            <v>OK</v>
          </cell>
          <cell r="E8265">
            <v>44029.445138888892</v>
          </cell>
        </row>
        <row r="8266">
          <cell r="B8266" t="str">
            <v>776445-00E/007081</v>
          </cell>
          <cell r="C8266" t="str">
            <v>776445-00E</v>
          </cell>
          <cell r="D8266" t="str">
            <v>OK</v>
          </cell>
          <cell r="E8266">
            <v>44029.374305555553</v>
          </cell>
        </row>
        <row r="8267">
          <cell r="B8267" t="str">
            <v>774100-00G/007089</v>
          </cell>
          <cell r="C8267" t="str">
            <v>774100-00G</v>
          </cell>
          <cell r="D8267" t="str">
            <v>OK</v>
          </cell>
          <cell r="E8267">
            <v>44047.068749999999</v>
          </cell>
        </row>
        <row r="8268">
          <cell r="B8268" t="str">
            <v>774100-00G/007089</v>
          </cell>
          <cell r="C8268" t="str">
            <v>774100-00G</v>
          </cell>
          <cell r="D8268" t="str">
            <v>OK</v>
          </cell>
          <cell r="E8268">
            <v>44047.068749999999</v>
          </cell>
        </row>
        <row r="8269">
          <cell r="B8269" t="str">
            <v>776445-00E/007090</v>
          </cell>
          <cell r="C8269" t="str">
            <v>776445-00E</v>
          </cell>
          <cell r="D8269" t="str">
            <v>OK</v>
          </cell>
          <cell r="E8269">
            <v>44047.322916666664</v>
          </cell>
        </row>
        <row r="8270">
          <cell r="B8270" t="str">
            <v>774100-00G/007093</v>
          </cell>
          <cell r="C8270" t="str">
            <v>774100-00G</v>
          </cell>
          <cell r="D8270" t="str">
            <v>OK</v>
          </cell>
          <cell r="E8270">
            <v>44047.399305555555</v>
          </cell>
        </row>
        <row r="8271">
          <cell r="B8271" t="str">
            <v>774100-00G/007099</v>
          </cell>
          <cell r="C8271" t="str">
            <v>774100-00G</v>
          </cell>
          <cell r="D8271" t="str">
            <v>OK</v>
          </cell>
          <cell r="E8271">
            <v>44048.181944444441</v>
          </cell>
        </row>
        <row r="8272">
          <cell r="B8272" t="str">
            <v>774100-00G/007095</v>
          </cell>
          <cell r="C8272" t="str">
            <v>774100-00G</v>
          </cell>
          <cell r="D8272" t="str">
            <v>OK</v>
          </cell>
          <cell r="E8272">
            <v>44047.847916666666</v>
          </cell>
        </row>
        <row r="8273">
          <cell r="B8273" t="str">
            <v>776445-00E/007092</v>
          </cell>
          <cell r="C8273" t="str">
            <v>776445-00E</v>
          </cell>
          <cell r="D8273" t="str">
            <v>OK</v>
          </cell>
          <cell r="E8273">
            <v>44047.708333333336</v>
          </cell>
        </row>
        <row r="8274">
          <cell r="B8274" t="str">
            <v>776445-00E/007098</v>
          </cell>
          <cell r="C8274" t="str">
            <v>776445-00E</v>
          </cell>
          <cell r="D8274" t="str">
            <v>OK</v>
          </cell>
          <cell r="E8274">
            <v>44048.044444444444</v>
          </cell>
        </row>
        <row r="8275">
          <cell r="B8275" t="str">
            <v>776445-00E/007098</v>
          </cell>
          <cell r="C8275" t="str">
            <v>776445-00E</v>
          </cell>
          <cell r="D8275" t="str">
            <v>OK</v>
          </cell>
          <cell r="E8275">
            <v>44048.044444444444</v>
          </cell>
        </row>
        <row r="8276">
          <cell r="B8276" t="str">
            <v>774100-00G/007096</v>
          </cell>
          <cell r="C8276" t="str">
            <v>774100-00G</v>
          </cell>
          <cell r="D8276" t="str">
            <v>OK</v>
          </cell>
          <cell r="E8276">
            <v>44048.1</v>
          </cell>
        </row>
        <row r="8277">
          <cell r="B8277" t="str">
            <v>776445-00E/007097</v>
          </cell>
          <cell r="C8277" t="str">
            <v>776445-00E</v>
          </cell>
          <cell r="D8277" t="str">
            <v>OK</v>
          </cell>
          <cell r="E8277">
            <v>44047.970138888886</v>
          </cell>
        </row>
        <row r="8278">
          <cell r="B8278" t="str">
            <v>776445-00E/007091</v>
          </cell>
          <cell r="C8278" t="str">
            <v>776445-00E</v>
          </cell>
          <cell r="D8278" t="str">
            <v>OK</v>
          </cell>
          <cell r="E8278">
            <v>44047.966666666667</v>
          </cell>
        </row>
        <row r="8279">
          <cell r="B8279" t="str">
            <v>774100-00G/007094</v>
          </cell>
          <cell r="C8279" t="str">
            <v>774100-00G</v>
          </cell>
          <cell r="D8279" t="str">
            <v>OK</v>
          </cell>
          <cell r="E8279">
            <v>44047.79791666667</v>
          </cell>
        </row>
        <row r="8280">
          <cell r="B8280" t="str">
            <v>776445-00E/007102</v>
          </cell>
          <cell r="C8280" t="str">
            <v>776445-00E</v>
          </cell>
          <cell r="D8280" t="str">
            <v>OK</v>
          </cell>
          <cell r="E8280">
            <v>44048.313888888886</v>
          </cell>
        </row>
        <row r="8281">
          <cell r="B8281" t="str">
            <v>774100-00G/007099</v>
          </cell>
          <cell r="C8281" t="str">
            <v>774100-00G</v>
          </cell>
          <cell r="D8281" t="str">
            <v>OK</v>
          </cell>
          <cell r="E8281">
            <v>44048.181944444441</v>
          </cell>
        </row>
        <row r="8282">
          <cell r="B8282" t="str">
            <v>774100-00G/007099</v>
          </cell>
          <cell r="C8282" t="str">
            <v>774100-00G</v>
          </cell>
          <cell r="D8282" t="str">
            <v>OK</v>
          </cell>
          <cell r="E8282">
            <v>44048.181944444441</v>
          </cell>
        </row>
        <row r="8283">
          <cell r="B8283" t="str">
            <v>774100-00G/007099</v>
          </cell>
          <cell r="C8283" t="str">
            <v>774100-00G</v>
          </cell>
          <cell r="D8283" t="str">
            <v>OK</v>
          </cell>
          <cell r="E8283">
            <v>44048.181944444441</v>
          </cell>
        </row>
        <row r="8284">
          <cell r="B8284" t="str">
            <v>774100-00G/007099</v>
          </cell>
          <cell r="C8284" t="str">
            <v>774100-00G</v>
          </cell>
          <cell r="D8284" t="str">
            <v>OK</v>
          </cell>
          <cell r="E8284">
            <v>44048.181944444441</v>
          </cell>
        </row>
        <row r="8285">
          <cell r="B8285" t="str">
            <v>774100-00G/007099</v>
          </cell>
          <cell r="C8285" t="str">
            <v>774100-00G</v>
          </cell>
          <cell r="D8285" t="str">
            <v>OK</v>
          </cell>
          <cell r="E8285">
            <v>44048.181944444441</v>
          </cell>
        </row>
        <row r="8286">
          <cell r="B8286" t="str">
            <v>774100-00G/007099</v>
          </cell>
          <cell r="C8286" t="str">
            <v>774100-00G</v>
          </cell>
          <cell r="D8286" t="str">
            <v>OK</v>
          </cell>
          <cell r="E8286">
            <v>44048.181944444441</v>
          </cell>
        </row>
        <row r="8287">
          <cell r="B8287" t="str">
            <v>774100-00G/007099</v>
          </cell>
          <cell r="C8287" t="str">
            <v>774100-00G</v>
          </cell>
          <cell r="D8287" t="str">
            <v>OK</v>
          </cell>
          <cell r="E8287">
            <v>44048.181944444441</v>
          </cell>
        </row>
        <row r="8288">
          <cell r="B8288" t="str">
            <v>774100-00G/007099</v>
          </cell>
          <cell r="C8288" t="str">
            <v>774100-00G</v>
          </cell>
          <cell r="D8288" t="str">
            <v>OK</v>
          </cell>
          <cell r="E8288">
            <v>44048.181944444441</v>
          </cell>
        </row>
        <row r="8289">
          <cell r="B8289" t="str">
            <v>774100-00G/007099</v>
          </cell>
          <cell r="C8289" t="str">
            <v>774100-00G</v>
          </cell>
          <cell r="D8289" t="str">
            <v>OK</v>
          </cell>
          <cell r="E8289">
            <v>44048.181944444441</v>
          </cell>
        </row>
        <row r="8290">
          <cell r="B8290" t="str">
            <v>774100-00G/007103</v>
          </cell>
          <cell r="C8290" t="str">
            <v>774100-00G</v>
          </cell>
          <cell r="D8290" t="str">
            <v>OK</v>
          </cell>
          <cell r="E8290">
            <v>44048.424305555556</v>
          </cell>
        </row>
        <row r="8291">
          <cell r="B8291" t="str">
            <v>774100-00G/007103</v>
          </cell>
          <cell r="C8291" t="str">
            <v>774100-00G</v>
          </cell>
          <cell r="D8291" t="str">
            <v>OK</v>
          </cell>
          <cell r="E8291">
            <v>44048.424305555556</v>
          </cell>
        </row>
        <row r="8292">
          <cell r="B8292" t="str">
            <v>774100-00G/007103</v>
          </cell>
          <cell r="C8292" t="str">
            <v>774100-00G</v>
          </cell>
          <cell r="D8292" t="str">
            <v>OK</v>
          </cell>
          <cell r="E8292">
            <v>44048.424305555556</v>
          </cell>
        </row>
        <row r="8293">
          <cell r="B8293" t="str">
            <v>776445-00E/007101</v>
          </cell>
          <cell r="C8293" t="str">
            <v>776445-00E</v>
          </cell>
          <cell r="D8293" t="str">
            <v>OK</v>
          </cell>
          <cell r="E8293">
            <v>44048.363888888889</v>
          </cell>
        </row>
        <row r="8294">
          <cell r="B8294" t="str">
            <v>774100-00G/007105</v>
          </cell>
          <cell r="C8294" t="str">
            <v>774100-00G</v>
          </cell>
          <cell r="D8294" t="str">
            <v>OK</v>
          </cell>
          <cell r="E8294">
            <v>44048.500694444447</v>
          </cell>
        </row>
        <row r="8295">
          <cell r="B8295" t="str">
            <v>776445-00E/007104</v>
          </cell>
          <cell r="C8295" t="str">
            <v>776445-00E</v>
          </cell>
          <cell r="D8295" t="str">
            <v>OK</v>
          </cell>
          <cell r="E8295">
            <v>44048.684027777781</v>
          </cell>
        </row>
        <row r="8296">
          <cell r="B8296" t="str">
            <v>774100-00G/007106</v>
          </cell>
          <cell r="C8296" t="str">
            <v>774100-00G</v>
          </cell>
          <cell r="D8296" t="str">
            <v>OK</v>
          </cell>
          <cell r="E8296">
            <v>44048.675000000003</v>
          </cell>
        </row>
        <row r="8297">
          <cell r="B8297" t="str">
            <v>776445-00E/007107</v>
          </cell>
          <cell r="C8297" t="str">
            <v>776445-00E</v>
          </cell>
          <cell r="D8297" t="str">
            <v>OK</v>
          </cell>
          <cell r="E8297">
            <v>44048.717361111114</v>
          </cell>
        </row>
        <row r="8298">
          <cell r="B8298" t="str">
            <v>774100-00G/007109</v>
          </cell>
          <cell r="C8298" t="str">
            <v>774100-00G</v>
          </cell>
          <cell r="D8298" t="str">
            <v>OK</v>
          </cell>
          <cell r="E8298">
            <v>44048.955555555556</v>
          </cell>
        </row>
        <row r="8299">
          <cell r="B8299" t="str">
            <v>776445-00E/007117</v>
          </cell>
          <cell r="C8299" t="str">
            <v>776445-00E</v>
          </cell>
          <cell r="D8299" t="str">
            <v>OK</v>
          </cell>
          <cell r="E8299">
            <v>44049.031944444447</v>
          </cell>
        </row>
        <row r="8300">
          <cell r="B8300" t="str">
            <v>774100-00G/007108</v>
          </cell>
          <cell r="C8300" t="str">
            <v>774100-00G</v>
          </cell>
          <cell r="D8300" t="str">
            <v>OK</v>
          </cell>
          <cell r="E8300">
            <v>44048.800694444442</v>
          </cell>
        </row>
        <row r="8301">
          <cell r="B8301" t="str">
            <v>776445-00E/007115</v>
          </cell>
          <cell r="C8301" t="str">
            <v>776445-00E</v>
          </cell>
          <cell r="D8301" t="str">
            <v>OK</v>
          </cell>
          <cell r="E8301">
            <v>44049</v>
          </cell>
        </row>
        <row r="8302">
          <cell r="B8302" t="str">
            <v>776445-00E/007114</v>
          </cell>
          <cell r="C8302" t="str">
            <v>776445-00E</v>
          </cell>
          <cell r="D8302" t="str">
            <v>OK</v>
          </cell>
          <cell r="E8302">
            <v>44049.001388888886</v>
          </cell>
        </row>
        <row r="8303">
          <cell r="B8303" t="str">
            <v>776445-00E/007114</v>
          </cell>
          <cell r="C8303" t="str">
            <v>776445-00E</v>
          </cell>
          <cell r="D8303" t="str">
            <v>OK</v>
          </cell>
          <cell r="E8303">
            <v>44049.001388888886</v>
          </cell>
        </row>
        <row r="8304">
          <cell r="B8304" t="str">
            <v>776445-00E/007114</v>
          </cell>
          <cell r="C8304" t="str">
            <v>776445-00E</v>
          </cell>
          <cell r="D8304" t="str">
            <v>OK</v>
          </cell>
          <cell r="E8304">
            <v>44049.001388888886</v>
          </cell>
        </row>
        <row r="8305">
          <cell r="B8305" t="str">
            <v>776445-00E/007114</v>
          </cell>
          <cell r="C8305" t="str">
            <v>776445-00E</v>
          </cell>
          <cell r="D8305" t="str">
            <v>OK</v>
          </cell>
          <cell r="E8305">
            <v>44049.001388888886</v>
          </cell>
        </row>
        <row r="8306">
          <cell r="B8306" t="str">
            <v>776445-00E/007114</v>
          </cell>
          <cell r="C8306" t="str">
            <v>776445-00E</v>
          </cell>
          <cell r="D8306" t="str">
            <v>OK</v>
          </cell>
          <cell r="E8306">
            <v>44049.001388888886</v>
          </cell>
        </row>
        <row r="8307">
          <cell r="B8307" t="str">
            <v>776445-00E/007114</v>
          </cell>
          <cell r="C8307" t="str">
            <v>776445-00E</v>
          </cell>
          <cell r="D8307" t="str">
            <v>OK</v>
          </cell>
          <cell r="E8307">
            <v>44049.001388888886</v>
          </cell>
        </row>
        <row r="8308">
          <cell r="B8308" t="str">
            <v>776445-00E/007111</v>
          </cell>
          <cell r="C8308" t="str">
            <v>776445-00E</v>
          </cell>
          <cell r="D8308" t="str">
            <v>OK</v>
          </cell>
          <cell r="E8308">
            <v>44048.886805555558</v>
          </cell>
        </row>
        <row r="8309">
          <cell r="B8309" t="str">
            <v>776445-00E/007113</v>
          </cell>
          <cell r="C8309" t="str">
            <v>776445-00E</v>
          </cell>
          <cell r="D8309" t="str">
            <v>OK</v>
          </cell>
          <cell r="E8309">
            <v>44048.953472222223</v>
          </cell>
        </row>
        <row r="8310">
          <cell r="B8310" t="str">
            <v>776445-00E/007100</v>
          </cell>
          <cell r="C8310" t="str">
            <v>776445-00E</v>
          </cell>
          <cell r="D8310" t="str">
            <v>OK</v>
          </cell>
          <cell r="E8310">
            <v>44048.71597222222</v>
          </cell>
        </row>
        <row r="8311">
          <cell r="B8311" t="str">
            <v>776445-00E/007115</v>
          </cell>
          <cell r="C8311" t="str">
            <v>776445-00E</v>
          </cell>
          <cell r="D8311" t="str">
            <v>OK</v>
          </cell>
          <cell r="E8311">
            <v>44049</v>
          </cell>
        </row>
        <row r="8312">
          <cell r="B8312" t="str">
            <v>776445-00E/007112</v>
          </cell>
          <cell r="C8312" t="str">
            <v>776445-00E</v>
          </cell>
          <cell r="D8312" t="str">
            <v>OK</v>
          </cell>
          <cell r="E8312">
            <v>44048.87222222222</v>
          </cell>
        </row>
        <row r="8313">
          <cell r="B8313" t="str">
            <v>774100-00G/007124</v>
          </cell>
          <cell r="C8313" t="str">
            <v>774100-00G</v>
          </cell>
          <cell r="D8313" t="str">
            <v>OK</v>
          </cell>
          <cell r="E8313">
            <v>44049.490277777775</v>
          </cell>
        </row>
        <row r="8314">
          <cell r="B8314" t="str">
            <v>774100-00G/007118</v>
          </cell>
          <cell r="C8314" t="str">
            <v>774100-00G</v>
          </cell>
          <cell r="D8314" t="str">
            <v>OK</v>
          </cell>
          <cell r="E8314">
            <v>44049.119444444441</v>
          </cell>
        </row>
        <row r="8315">
          <cell r="B8315" t="str">
            <v>776445-00E/007120</v>
          </cell>
          <cell r="C8315" t="str">
            <v>776445-00E</v>
          </cell>
          <cell r="D8315" t="str">
            <v>OK</v>
          </cell>
          <cell r="E8315">
            <v>44049.331944444442</v>
          </cell>
        </row>
        <row r="8316">
          <cell r="B8316" t="str">
            <v>776445-00E/007120</v>
          </cell>
          <cell r="C8316" t="str">
            <v>776445-00E</v>
          </cell>
          <cell r="D8316" t="str">
            <v>OK</v>
          </cell>
          <cell r="E8316">
            <v>44049.331944444442</v>
          </cell>
        </row>
        <row r="8317">
          <cell r="B8317" t="str">
            <v>776445-00E/007123</v>
          </cell>
          <cell r="C8317" t="str">
            <v>776445-00E</v>
          </cell>
          <cell r="D8317" t="str">
            <v>OK</v>
          </cell>
          <cell r="E8317">
            <v>44049.531944444447</v>
          </cell>
        </row>
        <row r="8318">
          <cell r="B8318" t="str">
            <v>776445-00E/007116</v>
          </cell>
          <cell r="C8318" t="str">
            <v>776445-00E</v>
          </cell>
          <cell r="D8318" t="str">
            <v>OK</v>
          </cell>
          <cell r="E8318">
            <v>44049.038888888892</v>
          </cell>
        </row>
        <row r="8319">
          <cell r="B8319" t="str">
            <v>776445-00E/007128</v>
          </cell>
          <cell r="C8319" t="str">
            <v>776445-00E</v>
          </cell>
          <cell r="D8319" t="str">
            <v>OK</v>
          </cell>
          <cell r="E8319">
            <v>44049.62777777778</v>
          </cell>
        </row>
        <row r="8320">
          <cell r="B8320" t="str">
            <v>776445-00E/007122</v>
          </cell>
          <cell r="C8320" t="str">
            <v>776445-00E</v>
          </cell>
          <cell r="D8320" t="str">
            <v>OK</v>
          </cell>
          <cell r="E8320">
            <v>44049.390277777777</v>
          </cell>
        </row>
        <row r="8321">
          <cell r="B8321" t="str">
            <v>776445-00E/007127</v>
          </cell>
          <cell r="C8321" t="str">
            <v>776445-00E</v>
          </cell>
          <cell r="D8321" t="str">
            <v>OK</v>
          </cell>
          <cell r="E8321">
            <v>44049.611111111109</v>
          </cell>
        </row>
        <row r="8322">
          <cell r="B8322" t="str">
            <v>776445-00E/007110</v>
          </cell>
          <cell r="C8322" t="str">
            <v>776445-00E</v>
          </cell>
          <cell r="D8322" t="str">
            <v>OK</v>
          </cell>
          <cell r="E8322">
            <v>44048.810416666667</v>
          </cell>
        </row>
        <row r="8323">
          <cell r="B8323" t="str">
            <v>776445-00E/007110</v>
          </cell>
          <cell r="C8323" t="str">
            <v>776445-00E</v>
          </cell>
          <cell r="D8323" t="str">
            <v>OK</v>
          </cell>
          <cell r="E8323">
            <v>44048.810416666667</v>
          </cell>
        </row>
        <row r="8324">
          <cell r="B8324" t="str">
            <v>776445-00E/007110</v>
          </cell>
          <cell r="C8324" t="str">
            <v>776445-00E</v>
          </cell>
          <cell r="D8324" t="str">
            <v>OK</v>
          </cell>
          <cell r="E8324">
            <v>44048.810416666667</v>
          </cell>
        </row>
        <row r="8325">
          <cell r="B8325" t="str">
            <v>776445-00E/007110</v>
          </cell>
          <cell r="C8325" t="str">
            <v>776445-00E</v>
          </cell>
          <cell r="D8325" t="str">
            <v>OK</v>
          </cell>
          <cell r="E8325">
            <v>44048.810416666667</v>
          </cell>
        </row>
        <row r="8326">
          <cell r="B8326" t="str">
            <v>776445-00E/007121</v>
          </cell>
          <cell r="C8326" t="str">
            <v>776445-00E</v>
          </cell>
          <cell r="D8326" t="str">
            <v>OK</v>
          </cell>
          <cell r="E8326">
            <v>44049.393750000003</v>
          </cell>
        </row>
        <row r="8327">
          <cell r="B8327" t="str">
            <v>774100-00G/007131</v>
          </cell>
          <cell r="C8327" t="str">
            <v>774100-00G</v>
          </cell>
          <cell r="D8327" t="str">
            <v>OK</v>
          </cell>
          <cell r="E8327">
            <v>44049.962500000001</v>
          </cell>
        </row>
        <row r="8328">
          <cell r="B8328" t="str">
            <v>774100-00G/007131</v>
          </cell>
          <cell r="C8328" t="str">
            <v>774100-00G</v>
          </cell>
          <cell r="D8328" t="str">
            <v>OK</v>
          </cell>
          <cell r="E8328">
            <v>44049.962500000001</v>
          </cell>
        </row>
        <row r="8329">
          <cell r="B8329" t="str">
            <v>774100-00G/007132</v>
          </cell>
          <cell r="C8329" t="str">
            <v>774100-00G</v>
          </cell>
          <cell r="D8329" t="str">
            <v>OK</v>
          </cell>
          <cell r="E8329">
            <v>44049.737500000003</v>
          </cell>
        </row>
        <row r="8330">
          <cell r="B8330" t="str">
            <v>774100-00G/007132</v>
          </cell>
          <cell r="C8330" t="str">
            <v>774100-00G</v>
          </cell>
          <cell r="D8330" t="str">
            <v>OK</v>
          </cell>
          <cell r="E8330">
            <v>44049.737500000003</v>
          </cell>
        </row>
        <row r="8331">
          <cell r="B8331" t="str">
            <v>776445-00E/007135</v>
          </cell>
          <cell r="C8331" t="str">
            <v>776445-00E</v>
          </cell>
          <cell r="D8331" t="str">
            <v>OK</v>
          </cell>
          <cell r="E8331">
            <v>44049.95</v>
          </cell>
        </row>
        <row r="8332">
          <cell r="B8332" t="str">
            <v>776445-00E/007133</v>
          </cell>
          <cell r="C8332" t="str">
            <v>776445-00E</v>
          </cell>
          <cell r="D8332" t="str">
            <v>OK</v>
          </cell>
          <cell r="E8332">
            <v>44049.817361111112</v>
          </cell>
        </row>
        <row r="8333">
          <cell r="B8333" t="str">
            <v>776445-00E/007134</v>
          </cell>
          <cell r="C8333" t="str">
            <v>776445-00E</v>
          </cell>
          <cell r="D8333" t="str">
            <v>OK</v>
          </cell>
          <cell r="E8333">
            <v>44049.879166666666</v>
          </cell>
        </row>
        <row r="8334">
          <cell r="B8334" t="str">
            <v>776445-00E/007140</v>
          </cell>
          <cell r="C8334" t="str">
            <v>776445-00E</v>
          </cell>
          <cell r="D8334" t="str">
            <v>OK</v>
          </cell>
          <cell r="E8334">
            <v>44050.290277777778</v>
          </cell>
        </row>
        <row r="8335">
          <cell r="B8335" t="str">
            <v>776445-00E/007139</v>
          </cell>
          <cell r="C8335" t="str">
            <v>776445-00E</v>
          </cell>
          <cell r="D8335" t="str">
            <v>OK</v>
          </cell>
          <cell r="E8335">
            <v>44050.301388888889</v>
          </cell>
        </row>
        <row r="8336">
          <cell r="B8336" t="str">
            <v>776445-00E/007142</v>
          </cell>
          <cell r="C8336" t="str">
            <v>776445-00E</v>
          </cell>
          <cell r="D8336" t="str">
            <v>OK</v>
          </cell>
          <cell r="E8336">
            <v>44050.352083333331</v>
          </cell>
        </row>
        <row r="8337">
          <cell r="B8337" t="str">
            <v>776445-00E/007129</v>
          </cell>
          <cell r="C8337" t="str">
            <v>776445-00E</v>
          </cell>
          <cell r="D8337" t="str">
            <v>OK</v>
          </cell>
          <cell r="E8337">
            <v>44050.396527777775</v>
          </cell>
        </row>
        <row r="8338">
          <cell r="B8338" t="str">
            <v>776445-00E/007138</v>
          </cell>
          <cell r="C8338" t="str">
            <v>776445-00E</v>
          </cell>
          <cell r="D8338" t="str">
            <v>OK</v>
          </cell>
          <cell r="E8338">
            <v>44050.061111111114</v>
          </cell>
        </row>
        <row r="8339">
          <cell r="B8339" t="str">
            <v>774100-00G/007137</v>
          </cell>
          <cell r="C8339" t="str">
            <v>774100-00G</v>
          </cell>
          <cell r="D8339" t="str">
            <v>OK</v>
          </cell>
          <cell r="E8339">
            <v>44050.103472222225</v>
          </cell>
        </row>
        <row r="8340">
          <cell r="B8340" t="str">
            <v>774100-00G/007119</v>
          </cell>
          <cell r="C8340" t="str">
            <v>774100-00G</v>
          </cell>
          <cell r="D8340" t="str">
            <v>OK</v>
          </cell>
          <cell r="E8340">
            <v>44049.326388888891</v>
          </cell>
        </row>
        <row r="8341">
          <cell r="B8341" t="str">
            <v>776445-00E/007136</v>
          </cell>
          <cell r="C8341" t="str">
            <v>776445-00E</v>
          </cell>
          <cell r="D8341" t="str">
            <v>OK</v>
          </cell>
          <cell r="E8341">
            <v>44050.023611111108</v>
          </cell>
        </row>
        <row r="8342">
          <cell r="B8342" t="str">
            <v>776445-00E/007126</v>
          </cell>
          <cell r="C8342" t="str">
            <v>776445-00E</v>
          </cell>
          <cell r="D8342" t="str">
            <v>OK</v>
          </cell>
          <cell r="E8342">
            <v>44049.535416666666</v>
          </cell>
        </row>
        <row r="8343">
          <cell r="B8343" t="str">
            <v>774100-00G/007145</v>
          </cell>
          <cell r="C8343" t="str">
            <v>774100-00G</v>
          </cell>
          <cell r="D8343" t="str">
            <v>OK</v>
          </cell>
          <cell r="E8343">
            <v>44050.507638888892</v>
          </cell>
        </row>
        <row r="8344">
          <cell r="B8344" t="str">
            <v>774100-00G/007125</v>
          </cell>
          <cell r="C8344" t="str">
            <v>774100-00G</v>
          </cell>
          <cell r="D8344" t="str">
            <v>OK</v>
          </cell>
          <cell r="E8344">
            <v>44049.695833333331</v>
          </cell>
        </row>
        <row r="8345">
          <cell r="B8345" t="str">
            <v>774100-00G/007141</v>
          </cell>
          <cell r="C8345" t="str">
            <v>774100-00G</v>
          </cell>
          <cell r="D8345" t="str">
            <v>OK</v>
          </cell>
          <cell r="E8345">
            <v>44050.376388888886</v>
          </cell>
        </row>
        <row r="8346">
          <cell r="B8346" t="str">
            <v>776445-00E/007144</v>
          </cell>
          <cell r="C8346" t="str">
            <v>776445-00E</v>
          </cell>
          <cell r="D8346" t="str">
            <v>OK</v>
          </cell>
          <cell r="E8346">
            <v>44050.501388888886</v>
          </cell>
        </row>
        <row r="8347">
          <cell r="B8347" t="str">
            <v>776445-00E/007149</v>
          </cell>
          <cell r="C8347" t="str">
            <v>776445-00E</v>
          </cell>
          <cell r="D8347" t="str">
            <v>OK</v>
          </cell>
          <cell r="E8347">
            <v>44053.066666666666</v>
          </cell>
        </row>
        <row r="8348">
          <cell r="B8348" t="str">
            <v>776445-00E/007147</v>
          </cell>
          <cell r="C8348" t="str">
            <v>776445-00E</v>
          </cell>
          <cell r="D8348" t="str">
            <v>OK</v>
          </cell>
          <cell r="E8348">
            <v>44053.015972222223</v>
          </cell>
        </row>
        <row r="8349">
          <cell r="B8349" t="str">
            <v>776445-00E/007153</v>
          </cell>
          <cell r="C8349" t="str">
            <v>776445-00E</v>
          </cell>
          <cell r="D8349" t="str">
            <v>OK</v>
          </cell>
          <cell r="E8349">
            <v>44053.155555555553</v>
          </cell>
        </row>
        <row r="8350">
          <cell r="B8350" t="str">
            <v>776445-00E/007153</v>
          </cell>
          <cell r="C8350" t="str">
            <v>776445-00E</v>
          </cell>
          <cell r="D8350" t="str">
            <v>OK</v>
          </cell>
          <cell r="E8350">
            <v>44053.155555555553</v>
          </cell>
        </row>
        <row r="8351">
          <cell r="B8351" t="str">
            <v>776445-00E/007130</v>
          </cell>
          <cell r="C8351" t="str">
            <v>776445-00E</v>
          </cell>
          <cell r="D8351" t="str">
            <v>OK</v>
          </cell>
          <cell r="E8351">
            <v>44053.133333333331</v>
          </cell>
        </row>
        <row r="8352">
          <cell r="B8352" t="str">
            <v>774100-00G/007151</v>
          </cell>
          <cell r="C8352" t="str">
            <v>774100-00G</v>
          </cell>
          <cell r="D8352" t="str">
            <v>OK</v>
          </cell>
          <cell r="E8352">
            <v>44053.163194444445</v>
          </cell>
        </row>
        <row r="8353">
          <cell r="B8353" t="str">
            <v>774100-00G/007156</v>
          </cell>
          <cell r="C8353" t="str">
            <v>774100-00G</v>
          </cell>
          <cell r="D8353" t="str">
            <v>OK</v>
          </cell>
          <cell r="E8353">
            <v>44053.384027777778</v>
          </cell>
        </row>
        <row r="8354">
          <cell r="B8354" t="str">
            <v>776445-00E/007157</v>
          </cell>
          <cell r="C8354" t="str">
            <v>776445-00E</v>
          </cell>
          <cell r="D8354" t="str">
            <v>OK</v>
          </cell>
          <cell r="E8354">
            <v>44053.395138888889</v>
          </cell>
        </row>
        <row r="8355">
          <cell r="B8355" t="str">
            <v>774100-00G/007146</v>
          </cell>
          <cell r="C8355" t="str">
            <v>774100-00G</v>
          </cell>
          <cell r="D8355" t="str">
            <v>OK</v>
          </cell>
          <cell r="E8355">
            <v>44052.978472222225</v>
          </cell>
        </row>
        <row r="8356">
          <cell r="B8356" t="str">
            <v>776445-00E/007148</v>
          </cell>
          <cell r="C8356" t="str">
            <v>776445-00E</v>
          </cell>
          <cell r="D8356" t="str">
            <v>OK</v>
          </cell>
          <cell r="E8356">
            <v>44053.039583333331</v>
          </cell>
        </row>
        <row r="8357">
          <cell r="B8357" t="str">
            <v>776445-00E/007155</v>
          </cell>
          <cell r="C8357" t="str">
            <v>776445-00E</v>
          </cell>
          <cell r="D8357" t="str">
            <v>OK</v>
          </cell>
          <cell r="E8357">
            <v>44053.337500000001</v>
          </cell>
        </row>
        <row r="8358">
          <cell r="B8358" t="str">
            <v>774100-00G/007159</v>
          </cell>
          <cell r="C8358" t="str">
            <v>774100-00G</v>
          </cell>
          <cell r="D8358" t="str">
            <v>OK</v>
          </cell>
          <cell r="E8358">
            <v>44053.534722222219</v>
          </cell>
        </row>
        <row r="8359">
          <cell r="B8359" t="str">
            <v>774100-00G/007158</v>
          </cell>
          <cell r="C8359" t="str">
            <v>774100-00G</v>
          </cell>
          <cell r="D8359" t="str">
            <v>OK</v>
          </cell>
          <cell r="E8359">
            <v>44053.444444444445</v>
          </cell>
        </row>
        <row r="8360">
          <cell r="B8360" t="str">
            <v>774100-00G/007170</v>
          </cell>
          <cell r="C8360" t="str">
            <v>774100-00G</v>
          </cell>
          <cell r="D8360" t="str">
            <v>OK</v>
          </cell>
          <cell r="E8360">
            <v>44054.058333333334</v>
          </cell>
        </row>
        <row r="8361">
          <cell r="B8361" t="str">
            <v>774100-00G/007160</v>
          </cell>
          <cell r="C8361" t="str">
            <v>774100-00G</v>
          </cell>
          <cell r="D8361" t="str">
            <v>OK</v>
          </cell>
          <cell r="E8361">
            <v>44053.74722222222</v>
          </cell>
        </row>
        <row r="8362">
          <cell r="B8362" t="str">
            <v>774100-00G/007166</v>
          </cell>
          <cell r="C8362" t="str">
            <v>774100-00G</v>
          </cell>
          <cell r="D8362" t="str">
            <v>OK</v>
          </cell>
          <cell r="E8362">
            <v>44053.831944444442</v>
          </cell>
        </row>
        <row r="8363">
          <cell r="B8363" t="str">
            <v>774100-00G/007165</v>
          </cell>
          <cell r="C8363" t="str">
            <v>774100-00G</v>
          </cell>
          <cell r="D8363" t="str">
            <v>OK</v>
          </cell>
          <cell r="E8363">
            <v>44053.800694444442</v>
          </cell>
        </row>
        <row r="8364">
          <cell r="B8364" t="str">
            <v>776445-00E/007167</v>
          </cell>
          <cell r="C8364" t="str">
            <v>776445-00E</v>
          </cell>
          <cell r="D8364" t="str">
            <v>OK</v>
          </cell>
          <cell r="E8364">
            <v>44053.968055555553</v>
          </cell>
        </row>
        <row r="8365">
          <cell r="B8365" t="str">
            <v>776445-00E/007152</v>
          </cell>
          <cell r="C8365" t="str">
            <v>776445-00E</v>
          </cell>
          <cell r="D8365" t="str">
            <v>OK</v>
          </cell>
          <cell r="E8365">
            <v>44053.45</v>
          </cell>
        </row>
        <row r="8366">
          <cell r="B8366" t="str">
            <v>776445-00E/007174</v>
          </cell>
          <cell r="C8366" t="str">
            <v>776445-00E</v>
          </cell>
          <cell r="D8366" t="str">
            <v>OK</v>
          </cell>
          <cell r="E8366">
            <v>44054.172222222223</v>
          </cell>
        </row>
        <row r="8367">
          <cell r="B8367" t="str">
            <v>776445-00E/007171</v>
          </cell>
          <cell r="C8367" t="str">
            <v>776445-00E</v>
          </cell>
          <cell r="D8367" t="str">
            <v>OK</v>
          </cell>
          <cell r="E8367">
            <v>44054.14166666667</v>
          </cell>
        </row>
        <row r="8368">
          <cell r="B8368" t="str">
            <v>776445-00E/007177</v>
          </cell>
          <cell r="C8368" t="str">
            <v>776445-00E</v>
          </cell>
          <cell r="D8368" t="str">
            <v>OK</v>
          </cell>
          <cell r="E8368">
            <v>44054.338888888888</v>
          </cell>
        </row>
        <row r="8369">
          <cell r="B8369" t="str">
            <v>774100-00G/007185</v>
          </cell>
          <cell r="C8369" t="str">
            <v>774100-00G</v>
          </cell>
          <cell r="D8369" t="str">
            <v>OK</v>
          </cell>
          <cell r="E8369">
            <v>44054.537499999999</v>
          </cell>
        </row>
        <row r="8370">
          <cell r="B8370" t="str">
            <v>774100-00G/007179</v>
          </cell>
          <cell r="C8370" t="str">
            <v>774100-00G</v>
          </cell>
          <cell r="D8370" t="str">
            <v>OK</v>
          </cell>
          <cell r="E8370">
            <v>44054.384722222225</v>
          </cell>
        </row>
        <row r="8371">
          <cell r="B8371" t="str">
            <v>774100-00G/007180</v>
          </cell>
          <cell r="C8371" t="str">
            <v>774100-00G</v>
          </cell>
          <cell r="D8371" t="str">
            <v>OK</v>
          </cell>
          <cell r="E8371">
            <v>44054.409722222219</v>
          </cell>
        </row>
        <row r="8372">
          <cell r="B8372" t="str">
            <v>774100-00G/007186</v>
          </cell>
          <cell r="C8372" t="str">
            <v>774100-00G</v>
          </cell>
          <cell r="D8372" t="str">
            <v>OK</v>
          </cell>
          <cell r="E8372">
            <v>44054.675694444442</v>
          </cell>
        </row>
        <row r="8373">
          <cell r="B8373" t="str">
            <v>774100-00G/007172</v>
          </cell>
          <cell r="C8373" t="str">
            <v>774100-00G</v>
          </cell>
          <cell r="D8373" t="str">
            <v>OK</v>
          </cell>
          <cell r="E8373">
            <v>44054.068749999999</v>
          </cell>
        </row>
        <row r="8374">
          <cell r="B8374" t="str">
            <v>774100-00G/007175</v>
          </cell>
          <cell r="C8374" t="str">
            <v>774100-00G</v>
          </cell>
          <cell r="D8374" t="str">
            <v>OK</v>
          </cell>
          <cell r="E8374">
            <v>44054.155555555553</v>
          </cell>
        </row>
        <row r="8375">
          <cell r="B8375" t="str">
            <v>776445-00E/007178</v>
          </cell>
          <cell r="C8375" t="str">
            <v>776445-00E</v>
          </cell>
          <cell r="D8375" t="str">
            <v>OK</v>
          </cell>
          <cell r="E8375">
            <v>44054.338194444441</v>
          </cell>
        </row>
        <row r="8376">
          <cell r="B8376" t="str">
            <v>776445-00E/007178</v>
          </cell>
          <cell r="C8376" t="str">
            <v>776445-00E</v>
          </cell>
          <cell r="D8376" t="str">
            <v>OK</v>
          </cell>
          <cell r="E8376">
            <v>44054.338194444441</v>
          </cell>
        </row>
        <row r="8377">
          <cell r="B8377" t="str">
            <v>776445-00E/007178</v>
          </cell>
          <cell r="C8377" t="str">
            <v>776445-00E</v>
          </cell>
          <cell r="D8377" t="str">
            <v>OK</v>
          </cell>
          <cell r="E8377">
            <v>44054.338194444441</v>
          </cell>
        </row>
        <row r="8378">
          <cell r="B8378" t="str">
            <v>776445-00E/007182</v>
          </cell>
          <cell r="C8378" t="str">
            <v>776445-00E</v>
          </cell>
          <cell r="D8378" t="str">
            <v>OK</v>
          </cell>
          <cell r="E8378">
            <v>44054.445833333331</v>
          </cell>
        </row>
        <row r="8379">
          <cell r="B8379" t="str">
            <v>776445-00E/007176</v>
          </cell>
          <cell r="C8379" t="str">
            <v>776445-00E</v>
          </cell>
          <cell r="D8379" t="str">
            <v>OK</v>
          </cell>
          <cell r="E8379">
            <v>44054.523611111108</v>
          </cell>
        </row>
        <row r="8380">
          <cell r="B8380" t="str">
            <v>776445-00E/007181</v>
          </cell>
          <cell r="C8380" t="str">
            <v>776445-00E</v>
          </cell>
          <cell r="D8380" t="str">
            <v>OK</v>
          </cell>
          <cell r="E8380">
            <v>44054.447222222225</v>
          </cell>
        </row>
        <row r="8381">
          <cell r="B8381" t="str">
            <v>776445-00E/007161</v>
          </cell>
          <cell r="C8381" t="str">
            <v>776445-00E</v>
          </cell>
          <cell r="D8381" t="str">
            <v>OK</v>
          </cell>
          <cell r="E8381">
            <v>44053.626388888886</v>
          </cell>
        </row>
        <row r="8382">
          <cell r="B8382" t="str">
            <v>776445-00E/007154</v>
          </cell>
          <cell r="C8382" t="str">
            <v>776445-00E</v>
          </cell>
          <cell r="D8382" t="str">
            <v>OK</v>
          </cell>
          <cell r="E8382">
            <v>44053.329861111109</v>
          </cell>
        </row>
        <row r="8383">
          <cell r="B8383" t="str">
            <v>776445-00E/007163</v>
          </cell>
          <cell r="C8383" t="str">
            <v>776445-00E</v>
          </cell>
          <cell r="D8383" t="str">
            <v>OK</v>
          </cell>
          <cell r="E8383">
            <v>44053.625</v>
          </cell>
        </row>
        <row r="8384">
          <cell r="B8384" t="str">
            <v>776445-00E/007168</v>
          </cell>
          <cell r="C8384" t="str">
            <v>776445-00E</v>
          </cell>
          <cell r="D8384" t="str">
            <v>OK</v>
          </cell>
          <cell r="E8384">
            <v>44053.974999999999</v>
          </cell>
        </row>
        <row r="8385">
          <cell r="B8385" t="str">
            <v>776445-00E/007173</v>
          </cell>
          <cell r="C8385" t="str">
            <v>776445-00E</v>
          </cell>
          <cell r="D8385" t="str">
            <v>OK</v>
          </cell>
          <cell r="E8385">
            <v>44054.075694444444</v>
          </cell>
        </row>
        <row r="8386">
          <cell r="B8386" t="str">
            <v>776445-00E/007162</v>
          </cell>
          <cell r="C8386" t="str">
            <v>776445-00E</v>
          </cell>
          <cell r="D8386" t="str">
            <v>OK</v>
          </cell>
          <cell r="E8386">
            <v>44054.033333333333</v>
          </cell>
        </row>
        <row r="8387">
          <cell r="B8387" t="str">
            <v>776445-00E/007169</v>
          </cell>
          <cell r="C8387" t="str">
            <v>776445-00E</v>
          </cell>
          <cell r="D8387" t="str">
            <v>OK</v>
          </cell>
          <cell r="E8387">
            <v>44054.013888888891</v>
          </cell>
        </row>
        <row r="8388">
          <cell r="B8388" t="str">
            <v>776445-00E/007164</v>
          </cell>
          <cell r="C8388" t="str">
            <v>776445-00E</v>
          </cell>
          <cell r="D8388" t="str">
            <v>OK</v>
          </cell>
          <cell r="E8388">
            <v>44053.734027777777</v>
          </cell>
        </row>
        <row r="8389">
          <cell r="B8389" t="str">
            <v>776445-00E/007195</v>
          </cell>
          <cell r="C8389" t="str">
            <v>776445-00E</v>
          </cell>
          <cell r="D8389" t="str">
            <v>OK</v>
          </cell>
          <cell r="E8389">
            <v>44055.157638888886</v>
          </cell>
        </row>
        <row r="8390">
          <cell r="B8390" t="str">
            <v>776445-00E/007197</v>
          </cell>
          <cell r="C8390" t="str">
            <v>776445-00E</v>
          </cell>
          <cell r="D8390" t="str">
            <v>OK</v>
          </cell>
          <cell r="E8390">
            <v>44055.294444444444</v>
          </cell>
        </row>
        <row r="8391">
          <cell r="B8391" t="str">
            <v>776445-00E/007193</v>
          </cell>
          <cell r="C8391" t="str">
            <v>776445-00E</v>
          </cell>
          <cell r="D8391" t="str">
            <v>OK</v>
          </cell>
          <cell r="E8391">
            <v>44055.291666666664</v>
          </cell>
        </row>
        <row r="8392">
          <cell r="B8392" t="str">
            <v>776445-00E/007196</v>
          </cell>
          <cell r="C8392" t="str">
            <v>776445-00E</v>
          </cell>
          <cell r="D8392" t="str">
            <v>OK</v>
          </cell>
          <cell r="E8392">
            <v>44055.158333333333</v>
          </cell>
        </row>
        <row r="8393">
          <cell r="B8393" t="str">
            <v>776445-00E/007187</v>
          </cell>
          <cell r="C8393" t="str">
            <v>776445-00E</v>
          </cell>
          <cell r="D8393" t="str">
            <v>OK</v>
          </cell>
          <cell r="E8393">
            <v>44055.038194444445</v>
          </cell>
        </row>
        <row r="8394">
          <cell r="B8394" t="str">
            <v>774100-00G/007192</v>
          </cell>
          <cell r="C8394" t="str">
            <v>774100-00G</v>
          </cell>
          <cell r="D8394" t="str">
            <v>OK</v>
          </cell>
          <cell r="E8394">
            <v>44055.070138888892</v>
          </cell>
        </row>
        <row r="8395">
          <cell r="B8395" t="str">
            <v>774100-00G/007192</v>
          </cell>
          <cell r="C8395" t="str">
            <v>774100-00G</v>
          </cell>
          <cell r="D8395" t="str">
            <v>OK</v>
          </cell>
          <cell r="E8395">
            <v>44055.070138888892</v>
          </cell>
        </row>
        <row r="8396">
          <cell r="B8396" t="str">
            <v>776445-00E/007194</v>
          </cell>
          <cell r="C8396" t="str">
            <v>776445-00E</v>
          </cell>
          <cell r="D8396" t="str">
            <v>OK</v>
          </cell>
          <cell r="E8396">
            <v>44055.06527777778</v>
          </cell>
        </row>
        <row r="8397">
          <cell r="B8397" t="str">
            <v>776445-00E/007200</v>
          </cell>
          <cell r="C8397" t="str">
            <v>776445-00E</v>
          </cell>
          <cell r="D8397" t="str">
            <v>OK</v>
          </cell>
          <cell r="E8397">
            <v>44055.361805555556</v>
          </cell>
        </row>
        <row r="8398">
          <cell r="B8398" t="str">
            <v>774100-00G/007188</v>
          </cell>
          <cell r="C8398" t="str">
            <v>774100-00G</v>
          </cell>
          <cell r="D8398" t="str">
            <v>OK</v>
          </cell>
          <cell r="E8398">
            <v>44054.838888888888</v>
          </cell>
        </row>
        <row r="8399">
          <cell r="B8399" t="str">
            <v>776445-00E/007201</v>
          </cell>
          <cell r="C8399" t="str">
            <v>776445-00E</v>
          </cell>
          <cell r="D8399" t="str">
            <v>OK</v>
          </cell>
          <cell r="E8399">
            <v>44055.352777777778</v>
          </cell>
        </row>
        <row r="8400">
          <cell r="B8400" t="str">
            <v>774100-00G/007198</v>
          </cell>
          <cell r="C8400" t="str">
            <v>774100-00G</v>
          </cell>
          <cell r="D8400" t="str">
            <v>OK</v>
          </cell>
          <cell r="E8400">
            <v>44055.294444444444</v>
          </cell>
        </row>
        <row r="8401">
          <cell r="B8401" t="str">
            <v>774100-00G/007199</v>
          </cell>
          <cell r="C8401" t="str">
            <v>774100-00G</v>
          </cell>
          <cell r="D8401" t="str">
            <v>OK</v>
          </cell>
          <cell r="E8401">
            <v>44055.370138888888</v>
          </cell>
        </row>
        <row r="8402">
          <cell r="B8402" t="str">
            <v>776445-00E/007183</v>
          </cell>
          <cell r="C8402" t="str">
            <v>776445-00E</v>
          </cell>
          <cell r="D8402" t="str">
            <v>OK</v>
          </cell>
          <cell r="E8402">
            <v>44054.638888888891</v>
          </cell>
        </row>
        <row r="8403">
          <cell r="B8403" t="str">
            <v>776445-00E/007184</v>
          </cell>
          <cell r="C8403" t="str">
            <v>776445-00E</v>
          </cell>
          <cell r="D8403" t="str">
            <v>OK</v>
          </cell>
          <cell r="E8403">
            <v>44054.835416666669</v>
          </cell>
        </row>
        <row r="8404">
          <cell r="B8404" t="str">
            <v>776445-00E/007190</v>
          </cell>
          <cell r="C8404" t="str">
            <v>776445-00E</v>
          </cell>
          <cell r="D8404" t="str">
            <v>OK</v>
          </cell>
          <cell r="E8404">
            <v>44054.967361111114</v>
          </cell>
        </row>
        <row r="8405">
          <cell r="B8405" t="str">
            <v>776445-00E/007205</v>
          </cell>
          <cell r="C8405" t="str">
            <v>776445-00E</v>
          </cell>
          <cell r="D8405" t="str">
            <v>OK</v>
          </cell>
          <cell r="E8405">
            <v>44055.631249999999</v>
          </cell>
        </row>
        <row r="8406">
          <cell r="B8406" t="str">
            <v>776445-00E/007203</v>
          </cell>
          <cell r="C8406" t="str">
            <v>776445-00E</v>
          </cell>
          <cell r="D8406" t="str">
            <v>OK</v>
          </cell>
          <cell r="E8406">
            <v>44055.427777777775</v>
          </cell>
        </row>
        <row r="8407">
          <cell r="B8407" t="str">
            <v>776445-00E/007207</v>
          </cell>
          <cell r="C8407" t="str">
            <v>776445-00E</v>
          </cell>
          <cell r="D8407" t="str">
            <v>OK</v>
          </cell>
          <cell r="E8407">
            <v>44055.701388888891</v>
          </cell>
        </row>
        <row r="8408">
          <cell r="B8408" t="str">
            <v>776445-00E/007208</v>
          </cell>
          <cell r="C8408" t="str">
            <v>776445-00E</v>
          </cell>
          <cell r="D8408" t="str">
            <v>OK</v>
          </cell>
          <cell r="E8408">
            <v>44055.749305555553</v>
          </cell>
        </row>
        <row r="8409">
          <cell r="B8409" t="str">
            <v>776445-00E/007204</v>
          </cell>
          <cell r="C8409" t="str">
            <v>776445-00E</v>
          </cell>
          <cell r="D8409" t="str">
            <v>OK</v>
          </cell>
          <cell r="E8409">
            <v>44055.634027777778</v>
          </cell>
        </row>
        <row r="8410">
          <cell r="B8410" t="str">
            <v>776445-00E/007202</v>
          </cell>
          <cell r="C8410" t="str">
            <v>776445-00E</v>
          </cell>
          <cell r="D8410" t="str">
            <v>OK</v>
          </cell>
          <cell r="E8410">
            <v>44055.424305555556</v>
          </cell>
        </row>
        <row r="8411">
          <cell r="B8411" t="str">
            <v>776445-00E/007206</v>
          </cell>
          <cell r="C8411" t="str">
            <v>776445-00E</v>
          </cell>
          <cell r="D8411" t="str">
            <v>OK</v>
          </cell>
          <cell r="E8411">
            <v>44055.500694444447</v>
          </cell>
        </row>
        <row r="8412">
          <cell r="B8412" t="str">
            <v>774100-00G/007191</v>
          </cell>
          <cell r="C8412" t="str">
            <v>774100-00G</v>
          </cell>
          <cell r="D8412" t="str">
            <v>OK</v>
          </cell>
          <cell r="E8412">
            <v>44055.02847222222</v>
          </cell>
        </row>
        <row r="8413">
          <cell r="B8413" t="str">
            <v>774100-00G/007191</v>
          </cell>
          <cell r="C8413" t="str">
            <v>774100-00G</v>
          </cell>
          <cell r="D8413" t="str">
            <v>OK</v>
          </cell>
          <cell r="E8413">
            <v>44055.02847222222</v>
          </cell>
        </row>
        <row r="8414">
          <cell r="B8414" t="str">
            <v>774100-00G/007191</v>
          </cell>
          <cell r="C8414" t="str">
            <v>774100-00G</v>
          </cell>
          <cell r="D8414" t="str">
            <v>OK</v>
          </cell>
          <cell r="E8414">
            <v>44055.02847222222</v>
          </cell>
        </row>
        <row r="8415">
          <cell r="B8415" t="str">
            <v>776445-00E/007216</v>
          </cell>
          <cell r="C8415" t="str">
            <v>776445-00E</v>
          </cell>
          <cell r="D8415" t="str">
            <v>OK</v>
          </cell>
          <cell r="E8415">
            <v>44056.151388888888</v>
          </cell>
        </row>
        <row r="8416">
          <cell r="B8416" t="str">
            <v>776445-00E/007211</v>
          </cell>
          <cell r="C8416" t="str">
            <v>776445-00E</v>
          </cell>
          <cell r="D8416" t="str">
            <v>OK</v>
          </cell>
          <cell r="E8416">
            <v>44055.977083333331</v>
          </cell>
        </row>
        <row r="8417">
          <cell r="B8417" t="str">
            <v>776445-00E/007217</v>
          </cell>
          <cell r="C8417" t="str">
            <v>776445-00E</v>
          </cell>
          <cell r="D8417" t="str">
            <v>OK</v>
          </cell>
          <cell r="E8417">
            <v>44056.300694444442</v>
          </cell>
        </row>
        <row r="8418">
          <cell r="B8418" t="str">
            <v>776445-00E/007218</v>
          </cell>
          <cell r="C8418" t="str">
            <v>776445-00E</v>
          </cell>
          <cell r="D8418" t="str">
            <v>OK</v>
          </cell>
          <cell r="E8418">
            <v>44056.32916666667</v>
          </cell>
        </row>
        <row r="8419">
          <cell r="B8419" t="str">
            <v>776445-00E/007218</v>
          </cell>
          <cell r="C8419" t="str">
            <v>776445-00E</v>
          </cell>
          <cell r="D8419" t="str">
            <v>OK</v>
          </cell>
          <cell r="E8419">
            <v>44056.32916666667</v>
          </cell>
        </row>
        <row r="8420">
          <cell r="B8420" t="str">
            <v>776445-00E/007215</v>
          </cell>
          <cell r="C8420" t="str">
            <v>776445-00E</v>
          </cell>
          <cell r="D8420" t="str">
            <v>OK</v>
          </cell>
          <cell r="E8420">
            <v>44056.155555555553</v>
          </cell>
        </row>
        <row r="8421">
          <cell r="B8421" t="str">
            <v>776445-00E/007210</v>
          </cell>
          <cell r="C8421" t="str">
            <v>776445-00E</v>
          </cell>
          <cell r="D8421" t="str">
            <v>OK</v>
          </cell>
          <cell r="E8421">
            <v>44055.961111111108</v>
          </cell>
        </row>
        <row r="8422">
          <cell r="B8422" t="str">
            <v>776445-00E/007209</v>
          </cell>
          <cell r="C8422" t="str">
            <v>776445-00E</v>
          </cell>
          <cell r="D8422" t="str">
            <v>OK</v>
          </cell>
          <cell r="E8422">
            <v>44055.824305555558</v>
          </cell>
        </row>
        <row r="8423">
          <cell r="B8423" t="str">
            <v>776445-00E/007214</v>
          </cell>
          <cell r="C8423" t="str">
            <v>776445-00E</v>
          </cell>
          <cell r="D8423" t="str">
            <v>OK</v>
          </cell>
          <cell r="E8423">
            <v>44056.072916666664</v>
          </cell>
        </row>
        <row r="8424">
          <cell r="B8424" t="str">
            <v>776445-00E/007221</v>
          </cell>
          <cell r="C8424" t="str">
            <v>776445-00E</v>
          </cell>
          <cell r="D8424" t="str">
            <v>OK</v>
          </cell>
          <cell r="E8424">
            <v>44056.719444444447</v>
          </cell>
        </row>
        <row r="8425">
          <cell r="B8425" t="str">
            <v>776445-00E/007223</v>
          </cell>
          <cell r="C8425" t="str">
            <v>776445-00E</v>
          </cell>
          <cell r="D8425" t="str">
            <v>OK</v>
          </cell>
          <cell r="E8425">
            <v>44056.448611111111</v>
          </cell>
        </row>
        <row r="8426">
          <cell r="B8426" t="str">
            <v>776445-00E/007222</v>
          </cell>
          <cell r="C8426" t="str">
            <v>776445-00E</v>
          </cell>
          <cell r="D8426" t="str">
            <v>OK</v>
          </cell>
          <cell r="E8426">
            <v>44056.440972222219</v>
          </cell>
        </row>
        <row r="8427">
          <cell r="B8427" t="str">
            <v>776445-00E/007220</v>
          </cell>
          <cell r="C8427" t="str">
            <v>776445-00E</v>
          </cell>
          <cell r="D8427" t="str">
            <v>OK</v>
          </cell>
          <cell r="E8427">
            <v>44056.378472222219</v>
          </cell>
        </row>
        <row r="8428">
          <cell r="B8428" t="str">
            <v>776445-00E/007219</v>
          </cell>
          <cell r="C8428" t="str">
            <v>776445-00E</v>
          </cell>
          <cell r="D8428" t="str">
            <v>OK</v>
          </cell>
          <cell r="E8428">
            <v>44056.370833333334</v>
          </cell>
        </row>
        <row r="8429">
          <cell r="B8429" t="str">
            <v>776445-00E/007213</v>
          </cell>
          <cell r="C8429" t="str">
            <v>776445-00E</v>
          </cell>
          <cell r="D8429" t="str">
            <v>OK</v>
          </cell>
          <cell r="E8429">
            <v>44056.065972222219</v>
          </cell>
        </row>
        <row r="8430">
          <cell r="B8430" t="str">
            <v>776445-00E/007212</v>
          </cell>
          <cell r="C8430" t="str">
            <v>776445-00E</v>
          </cell>
          <cell r="D8430" t="str">
            <v>OK</v>
          </cell>
          <cell r="E8430">
            <v>44056.029166666667</v>
          </cell>
        </row>
        <row r="8431">
          <cell r="B8431" t="str">
            <v>776445-00E/007229</v>
          </cell>
          <cell r="C8431" t="str">
            <v>776445-00E</v>
          </cell>
          <cell r="D8431" t="str">
            <v>OK</v>
          </cell>
          <cell r="E8431">
            <v>44057.120833333334</v>
          </cell>
        </row>
        <row r="8432">
          <cell r="B8432" t="str">
            <v>776445-00E/007224</v>
          </cell>
          <cell r="C8432" t="str">
            <v>776445-00E</v>
          </cell>
          <cell r="D8432" t="str">
            <v>OK</v>
          </cell>
          <cell r="E8432">
            <v>44056.976388888892</v>
          </cell>
        </row>
        <row r="8433">
          <cell r="B8433" t="str">
            <v>776445-00E/007226</v>
          </cell>
          <cell r="C8433" t="str">
            <v>776445-00E</v>
          </cell>
          <cell r="D8433" t="str">
            <v>OK</v>
          </cell>
          <cell r="E8433">
            <v>44056.974999999999</v>
          </cell>
        </row>
        <row r="8434">
          <cell r="B8434" t="str">
            <v>776445-00E/007230</v>
          </cell>
          <cell r="C8434" t="str">
            <v>776445-00E</v>
          </cell>
          <cell r="D8434" t="str">
            <v>OK</v>
          </cell>
          <cell r="E8434">
            <v>44057.157638888886</v>
          </cell>
        </row>
        <row r="8435">
          <cell r="B8435" t="str">
            <v>776445-00E/007230</v>
          </cell>
          <cell r="C8435" t="str">
            <v>776445-00E</v>
          </cell>
          <cell r="D8435" t="str">
            <v>OK</v>
          </cell>
          <cell r="E8435">
            <v>44057.157638888886</v>
          </cell>
        </row>
        <row r="8436">
          <cell r="B8436" t="str">
            <v>776445-00E/007230</v>
          </cell>
          <cell r="C8436" t="str">
            <v>776445-00E</v>
          </cell>
          <cell r="D8436" t="str">
            <v>OK</v>
          </cell>
          <cell r="E8436">
            <v>44057.157638888886</v>
          </cell>
        </row>
        <row r="8437">
          <cell r="B8437" t="str">
            <v>776445-00E/007230</v>
          </cell>
          <cell r="C8437" t="str">
            <v>776445-00E</v>
          </cell>
          <cell r="D8437" t="str">
            <v>OK</v>
          </cell>
          <cell r="E8437">
            <v>44057.157638888886</v>
          </cell>
        </row>
        <row r="8438">
          <cell r="B8438" t="str">
            <v>774100-00G/007189</v>
          </cell>
          <cell r="C8438" t="str">
            <v>774100-00G</v>
          </cell>
          <cell r="D8438" t="str">
            <v>OK</v>
          </cell>
          <cell r="E8438">
            <v>44054.967361111114</v>
          </cell>
        </row>
        <row r="8439">
          <cell r="B8439" t="str">
            <v>776445-00E/007233</v>
          </cell>
          <cell r="C8439" t="str">
            <v>776445-00E</v>
          </cell>
          <cell r="D8439" t="str">
            <v>OK</v>
          </cell>
          <cell r="E8439">
            <v>44057.392361111109</v>
          </cell>
        </row>
        <row r="8440">
          <cell r="B8440" t="str">
            <v>776445-00E/007225</v>
          </cell>
          <cell r="C8440" t="str">
            <v>776445-00E</v>
          </cell>
          <cell r="D8440" t="str">
            <v>OK</v>
          </cell>
          <cell r="E8440">
            <v>44057.35</v>
          </cell>
        </row>
        <row r="8441">
          <cell r="B8441" t="str">
            <v>776445-00E/007236</v>
          </cell>
          <cell r="C8441" t="str">
            <v>776445-00E</v>
          </cell>
          <cell r="D8441" t="str">
            <v>OK</v>
          </cell>
          <cell r="E8441">
            <v>44057.509722222225</v>
          </cell>
        </row>
        <row r="8442">
          <cell r="B8442" t="str">
            <v>776445-00E/007232</v>
          </cell>
          <cell r="C8442" t="str">
            <v>776445-00E</v>
          </cell>
          <cell r="D8442" t="str">
            <v>OK</v>
          </cell>
          <cell r="E8442">
            <v>44057.32916666667</v>
          </cell>
        </row>
        <row r="8443">
          <cell r="B8443" t="str">
            <v>776445-00E/007234</v>
          </cell>
          <cell r="C8443" t="str">
            <v>776445-00E</v>
          </cell>
          <cell r="D8443" t="str">
            <v>OK</v>
          </cell>
          <cell r="E8443">
            <v>44057.4</v>
          </cell>
        </row>
        <row r="8444">
          <cell r="B8444" t="str">
            <v>776445-00E/007231</v>
          </cell>
          <cell r="C8444" t="str">
            <v>776445-00E</v>
          </cell>
          <cell r="D8444" t="str">
            <v>OK</v>
          </cell>
          <cell r="E8444">
            <v>44057.3</v>
          </cell>
        </row>
        <row r="8445">
          <cell r="B8445" t="str">
            <v>776445-00E/007239</v>
          </cell>
          <cell r="C8445" t="str">
            <v>776445-00E</v>
          </cell>
          <cell r="D8445" t="str">
            <v>OK</v>
          </cell>
          <cell r="E8445">
            <v>44057.613888888889</v>
          </cell>
        </row>
        <row r="8446">
          <cell r="B8446" t="str">
            <v>776445-00E/007227</v>
          </cell>
          <cell r="C8446" t="str">
            <v>776445-00E</v>
          </cell>
          <cell r="D8446" t="str">
            <v>OK</v>
          </cell>
          <cell r="E8446">
            <v>44057.050694444442</v>
          </cell>
        </row>
        <row r="8447">
          <cell r="B8447" t="str">
            <v>776445-00E/007238</v>
          </cell>
          <cell r="C8447" t="str">
            <v>776445-00E</v>
          </cell>
          <cell r="D8447" t="str">
            <v>OK</v>
          </cell>
          <cell r="E8447">
            <v>44057.658333333333</v>
          </cell>
        </row>
        <row r="8448">
          <cell r="B8448" t="str">
            <v>776445-00E/007243</v>
          </cell>
          <cell r="C8448" t="str">
            <v>776445-00E</v>
          </cell>
          <cell r="D8448" t="str">
            <v>OK</v>
          </cell>
          <cell r="E8448">
            <v>44060.127083333333</v>
          </cell>
        </row>
        <row r="8449">
          <cell r="B8449" t="str">
            <v>776445-00E/007241</v>
          </cell>
          <cell r="C8449" t="str">
            <v>776445-00E</v>
          </cell>
          <cell r="D8449" t="str">
            <v>OK</v>
          </cell>
          <cell r="E8449">
            <v>44060.040277777778</v>
          </cell>
        </row>
        <row r="8450">
          <cell r="B8450" t="str">
            <v>776445-00E/007228</v>
          </cell>
          <cell r="C8450" t="str">
            <v>776445-00E</v>
          </cell>
          <cell r="D8450" t="str">
            <v>OK</v>
          </cell>
          <cell r="E8450">
            <v>44057.078472222223</v>
          </cell>
        </row>
        <row r="8451">
          <cell r="B8451" t="str">
            <v>776445-00E/007237</v>
          </cell>
          <cell r="C8451" t="str">
            <v>776445-00E</v>
          </cell>
          <cell r="D8451" t="str">
            <v>OK</v>
          </cell>
          <cell r="E8451">
            <v>44057.699305555558</v>
          </cell>
        </row>
        <row r="8452">
          <cell r="B8452" t="str">
            <v>776445-00E/007240</v>
          </cell>
          <cell r="C8452" t="str">
            <v>776445-00E</v>
          </cell>
          <cell r="D8452" t="str">
            <v>OK</v>
          </cell>
          <cell r="E8452">
            <v>44059.960416666669</v>
          </cell>
        </row>
        <row r="8453">
          <cell r="B8453" t="str">
            <v>776445-00E/007235</v>
          </cell>
          <cell r="C8453" t="str">
            <v>776445-00E</v>
          </cell>
          <cell r="D8453" t="str">
            <v>OK</v>
          </cell>
          <cell r="E8453">
            <v>44057.45416666667</v>
          </cell>
        </row>
        <row r="8454">
          <cell r="B8454" t="str">
            <v>776445-00E/007245</v>
          </cell>
          <cell r="C8454" t="str">
            <v>776445-00E</v>
          </cell>
          <cell r="D8454" t="str">
            <v>OK</v>
          </cell>
          <cell r="E8454">
            <v>44060.341666666667</v>
          </cell>
        </row>
        <row r="8455">
          <cell r="B8455" t="str">
            <v>776445-00E/007245</v>
          </cell>
          <cell r="C8455" t="str">
            <v>776445-00E</v>
          </cell>
          <cell r="D8455" t="str">
            <v>OK</v>
          </cell>
          <cell r="E8455">
            <v>44060.341666666667</v>
          </cell>
        </row>
        <row r="8456">
          <cell r="B8456" t="str">
            <v>776445-00E/007248</v>
          </cell>
          <cell r="C8456" t="str">
            <v>776445-00E</v>
          </cell>
          <cell r="D8456" t="str">
            <v>OK</v>
          </cell>
          <cell r="E8456">
            <v>44060.629166666666</v>
          </cell>
        </row>
        <row r="8457">
          <cell r="B8457" t="str">
            <v>776445-00E/007248</v>
          </cell>
          <cell r="C8457" t="str">
            <v>776445-00E</v>
          </cell>
          <cell r="D8457" t="str">
            <v>OK</v>
          </cell>
          <cell r="E8457">
            <v>44060.629166666666</v>
          </cell>
        </row>
        <row r="8458">
          <cell r="B8458" t="str">
            <v>776445-00E/007248</v>
          </cell>
          <cell r="C8458" t="str">
            <v>776445-00E</v>
          </cell>
          <cell r="D8458" t="str">
            <v>OK</v>
          </cell>
          <cell r="E8458">
            <v>44060.629166666666</v>
          </cell>
        </row>
        <row r="8459">
          <cell r="B8459" t="str">
            <v>776445-00E/007248</v>
          </cell>
          <cell r="C8459" t="str">
            <v>776445-00E</v>
          </cell>
          <cell r="D8459" t="str">
            <v>OK</v>
          </cell>
          <cell r="E8459">
            <v>44060.629166666666</v>
          </cell>
        </row>
        <row r="8460">
          <cell r="B8460" t="str">
            <v>776445-00E/007248</v>
          </cell>
          <cell r="C8460" t="str">
            <v>776445-00E</v>
          </cell>
          <cell r="D8460" t="str">
            <v>OK</v>
          </cell>
          <cell r="E8460">
            <v>44060.629166666666</v>
          </cell>
        </row>
        <row r="8461">
          <cell r="B8461" t="str">
            <v>776445-00E/007248</v>
          </cell>
          <cell r="C8461" t="str">
            <v>776445-00E</v>
          </cell>
          <cell r="D8461" t="str">
            <v>OK</v>
          </cell>
          <cell r="E8461">
            <v>44060.629166666666</v>
          </cell>
        </row>
        <row r="8462">
          <cell r="B8462" t="str">
            <v>776445-00E/007248</v>
          </cell>
          <cell r="C8462" t="str">
            <v>776445-00E</v>
          </cell>
          <cell r="D8462" t="str">
            <v>OK</v>
          </cell>
          <cell r="E8462">
            <v>44060.629166666666</v>
          </cell>
        </row>
        <row r="8463">
          <cell r="B8463" t="str">
            <v>776445-00E/007248</v>
          </cell>
          <cell r="C8463" t="str">
            <v>776445-00E</v>
          </cell>
          <cell r="D8463" t="str">
            <v>OK</v>
          </cell>
          <cell r="E8463">
            <v>44060.629166666666</v>
          </cell>
        </row>
        <row r="8464">
          <cell r="B8464" t="str">
            <v>776445-00E/007248</v>
          </cell>
          <cell r="C8464" t="str">
            <v>776445-00E</v>
          </cell>
          <cell r="D8464" t="str">
            <v>OK</v>
          </cell>
          <cell r="E8464">
            <v>44060.629166666666</v>
          </cell>
        </row>
        <row r="8465">
          <cell r="B8465" t="str">
            <v>776445-00E/007248</v>
          </cell>
          <cell r="C8465" t="str">
            <v>776445-00E</v>
          </cell>
          <cell r="D8465" t="str">
            <v>OK</v>
          </cell>
          <cell r="E8465">
            <v>44060.629166666666</v>
          </cell>
        </row>
        <row r="8466">
          <cell r="B8466" t="str">
            <v>776445-00E/007248</v>
          </cell>
          <cell r="C8466" t="str">
            <v>776445-00E</v>
          </cell>
          <cell r="D8466" t="str">
            <v>OK</v>
          </cell>
          <cell r="E8466">
            <v>44060.629166666666</v>
          </cell>
        </row>
        <row r="8467">
          <cell r="B8467" t="str">
            <v>776445-00E/007248</v>
          </cell>
          <cell r="C8467" t="str">
            <v>776445-00E</v>
          </cell>
          <cell r="D8467" t="str">
            <v>OK</v>
          </cell>
          <cell r="E8467">
            <v>44060.629166666666</v>
          </cell>
        </row>
        <row r="8468">
          <cell r="B8468" t="str">
            <v>776445-00E/007248</v>
          </cell>
          <cell r="C8468" t="str">
            <v>776445-00E</v>
          </cell>
          <cell r="D8468" t="str">
            <v>OK</v>
          </cell>
          <cell r="E8468">
            <v>44060.629166666666</v>
          </cell>
        </row>
        <row r="8469">
          <cell r="B8469" t="str">
            <v>776445-00E/007256</v>
          </cell>
          <cell r="C8469" t="str">
            <v>776445-00E</v>
          </cell>
          <cell r="D8469" t="str">
            <v>OK</v>
          </cell>
          <cell r="E8469">
            <v>44061.022916666669</v>
          </cell>
        </row>
        <row r="8470">
          <cell r="B8470" t="str">
            <v>776445-00E/007242</v>
          </cell>
          <cell r="C8470" t="str">
            <v>776445-00E</v>
          </cell>
          <cell r="D8470" t="str">
            <v>OK</v>
          </cell>
          <cell r="E8470">
            <v>44060.367361111108</v>
          </cell>
        </row>
        <row r="8471">
          <cell r="B8471" t="str">
            <v>776445-00E/007242</v>
          </cell>
          <cell r="C8471" t="str">
            <v>776445-00E</v>
          </cell>
          <cell r="D8471" t="str">
            <v>OK</v>
          </cell>
          <cell r="E8471">
            <v>44060.367361111108</v>
          </cell>
        </row>
        <row r="8472">
          <cell r="B8472" t="str">
            <v>776445-00E/007254</v>
          </cell>
          <cell r="C8472" t="str">
            <v>776445-00E</v>
          </cell>
          <cell r="D8472" t="str">
            <v>OK</v>
          </cell>
          <cell r="E8472">
            <v>44061.140277777777</v>
          </cell>
        </row>
        <row r="8473">
          <cell r="B8473" t="str">
            <v>776445-00E/007254</v>
          </cell>
          <cell r="C8473" t="str">
            <v>776445-00E</v>
          </cell>
          <cell r="D8473" t="str">
            <v>OK</v>
          </cell>
          <cell r="E8473">
            <v>44061.140277777777</v>
          </cell>
        </row>
        <row r="8474">
          <cell r="B8474" t="str">
            <v>776445-00E/007251</v>
          </cell>
          <cell r="C8474" t="str">
            <v>776445-00E</v>
          </cell>
          <cell r="D8474" t="str">
            <v>OK</v>
          </cell>
          <cell r="E8474">
            <v>44060.695833333331</v>
          </cell>
        </row>
        <row r="8475">
          <cell r="B8475" t="str">
            <v>776445-00E/007249</v>
          </cell>
          <cell r="C8475" t="str">
            <v>776445-00E</v>
          </cell>
          <cell r="D8475" t="str">
            <v>OK</v>
          </cell>
          <cell r="E8475">
            <v>44060.635416666664</v>
          </cell>
        </row>
        <row r="8476">
          <cell r="B8476" t="str">
            <v>776445-00E/007269</v>
          </cell>
          <cell r="C8476" t="str">
            <v>776445-00E</v>
          </cell>
          <cell r="D8476" t="str">
            <v>OK</v>
          </cell>
          <cell r="E8476">
            <v>44061.634027777778</v>
          </cell>
        </row>
        <row r="8477">
          <cell r="B8477" t="str">
            <v>776445-00E/007271</v>
          </cell>
          <cell r="C8477" t="str">
            <v>776445-00E</v>
          </cell>
          <cell r="D8477" t="str">
            <v>OK</v>
          </cell>
          <cell r="E8477">
            <v>44061.690972222219</v>
          </cell>
        </row>
        <row r="8478">
          <cell r="B8478" t="str">
            <v>776445-00E/007270</v>
          </cell>
          <cell r="C8478" t="str">
            <v>776445-00E</v>
          </cell>
          <cell r="D8478" t="str">
            <v>OK</v>
          </cell>
          <cell r="E8478">
            <v>44061.643055555556</v>
          </cell>
        </row>
        <row r="8479">
          <cell r="B8479" t="str">
            <v>776445-00E/007250</v>
          </cell>
          <cell r="C8479" t="str">
            <v>776445-00E</v>
          </cell>
          <cell r="D8479" t="str">
            <v>OK</v>
          </cell>
          <cell r="E8479">
            <v>44060.696527777778</v>
          </cell>
        </row>
        <row r="8480">
          <cell r="B8480" t="str">
            <v>776445-00E/007261</v>
          </cell>
          <cell r="C8480" t="str">
            <v>776445-00E</v>
          </cell>
          <cell r="D8480" t="str">
            <v>OK</v>
          </cell>
          <cell r="E8480">
            <v>44061.351388888892</v>
          </cell>
        </row>
        <row r="8481">
          <cell r="B8481" t="str">
            <v>776445-00E/007260</v>
          </cell>
          <cell r="C8481" t="str">
            <v>776445-00E</v>
          </cell>
          <cell r="D8481" t="str">
            <v>OK</v>
          </cell>
          <cell r="E8481">
            <v>44061.290277777778</v>
          </cell>
        </row>
        <row r="8482">
          <cell r="B8482" t="str">
            <v>776445-00E/007259</v>
          </cell>
          <cell r="C8482" t="str">
            <v>776445-00E</v>
          </cell>
          <cell r="D8482" t="str">
            <v>OK</v>
          </cell>
          <cell r="E8482">
            <v>44061.061805555553</v>
          </cell>
        </row>
        <row r="8483">
          <cell r="B8483" t="str">
            <v>776445-00E/007246</v>
          </cell>
          <cell r="C8483" t="str">
            <v>776445-00E</v>
          </cell>
          <cell r="D8483" t="str">
            <v>OK</v>
          </cell>
          <cell r="E8483">
            <v>44060.290972222225</v>
          </cell>
        </row>
        <row r="8484">
          <cell r="B8484" t="str">
            <v>776445-00E/007247</v>
          </cell>
          <cell r="C8484" t="str">
            <v>776445-00E</v>
          </cell>
          <cell r="D8484" t="str">
            <v>OK</v>
          </cell>
          <cell r="E8484">
            <v>44060.504166666666</v>
          </cell>
        </row>
        <row r="8485">
          <cell r="B8485" t="str">
            <v>776445-00E/007244</v>
          </cell>
          <cell r="C8485" t="str">
            <v>776445-00E</v>
          </cell>
          <cell r="D8485" t="str">
            <v>OK</v>
          </cell>
          <cell r="E8485">
            <v>44060.399305555555</v>
          </cell>
        </row>
        <row r="8486">
          <cell r="B8486" t="str">
            <v>774100-00G/007264</v>
          </cell>
          <cell r="C8486" t="str">
            <v>774100-00G</v>
          </cell>
          <cell r="D8486" t="str">
            <v>OK</v>
          </cell>
          <cell r="E8486">
            <v>44061.365277777775</v>
          </cell>
        </row>
        <row r="8487">
          <cell r="B8487" t="str">
            <v>774100-00G/007263</v>
          </cell>
          <cell r="C8487" t="str">
            <v>774100-00G</v>
          </cell>
          <cell r="D8487" t="str">
            <v>OK</v>
          </cell>
          <cell r="E8487">
            <v>44061.359027777777</v>
          </cell>
        </row>
        <row r="8488">
          <cell r="B8488" t="str">
            <v>774100-00G/007150</v>
          </cell>
          <cell r="C8488" t="str">
            <v>774100-00G</v>
          </cell>
          <cell r="D8488" t="str">
            <v>OK</v>
          </cell>
          <cell r="E8488">
            <v>44053.115972222222</v>
          </cell>
        </row>
        <row r="8489">
          <cell r="B8489" t="str">
            <v>776445-00E/007267</v>
          </cell>
          <cell r="C8489" t="str">
            <v>776445-00E</v>
          </cell>
          <cell r="D8489" t="str">
            <v>OK</v>
          </cell>
          <cell r="E8489">
            <v>44061.511805555558</v>
          </cell>
        </row>
        <row r="8490">
          <cell r="B8490" t="str">
            <v>776445-00E/007268</v>
          </cell>
          <cell r="C8490" t="str">
            <v>776445-00E</v>
          </cell>
          <cell r="D8490" t="str">
            <v>OK</v>
          </cell>
          <cell r="E8490">
            <v>44061.741666666669</v>
          </cell>
        </row>
        <row r="8491">
          <cell r="B8491" t="str">
            <v>776445-00E/007276</v>
          </cell>
          <cell r="C8491" t="str">
            <v>776445-00E</v>
          </cell>
          <cell r="D8491" t="str">
            <v>OK</v>
          </cell>
          <cell r="E8491">
            <v>44061.960416666669</v>
          </cell>
        </row>
        <row r="8492">
          <cell r="B8492" t="str">
            <v>774100-00G/007273</v>
          </cell>
          <cell r="C8492" t="str">
            <v>774100-00G</v>
          </cell>
          <cell r="D8492" t="str">
            <v>OK</v>
          </cell>
          <cell r="E8492">
            <v>44061.820833333331</v>
          </cell>
        </row>
        <row r="8493">
          <cell r="B8493" t="str">
            <v>776445-00E/007275</v>
          </cell>
          <cell r="C8493" t="str">
            <v>776445-00E</v>
          </cell>
          <cell r="D8493" t="str">
            <v>OK</v>
          </cell>
          <cell r="E8493">
            <v>44061.959722222222</v>
          </cell>
        </row>
        <row r="8494">
          <cell r="B8494" t="str">
            <v>776445-00E/007274</v>
          </cell>
          <cell r="C8494" t="str">
            <v>776445-00E</v>
          </cell>
          <cell r="D8494" t="str">
            <v>OK</v>
          </cell>
          <cell r="E8494">
            <v>44062.034722222219</v>
          </cell>
        </row>
        <row r="8495">
          <cell r="B8495" t="str">
            <v>776445-00E/007258</v>
          </cell>
          <cell r="C8495" t="str">
            <v>776445-00E</v>
          </cell>
          <cell r="D8495" t="str">
            <v>OK</v>
          </cell>
          <cell r="E8495">
            <v>44061.293749999997</v>
          </cell>
        </row>
        <row r="8496">
          <cell r="B8496" t="str">
            <v>776445-00E/007262</v>
          </cell>
          <cell r="C8496" t="str">
            <v>776445-00E</v>
          </cell>
          <cell r="D8496" t="str">
            <v>OK</v>
          </cell>
          <cell r="E8496">
            <v>44061.289583333331</v>
          </cell>
        </row>
        <row r="8497">
          <cell r="B8497" t="str">
            <v>774100-00G/007277</v>
          </cell>
          <cell r="C8497" t="str">
            <v>774100-00G</v>
          </cell>
          <cell r="D8497" t="str">
            <v>OK</v>
          </cell>
          <cell r="E8497">
            <v>44062.040277777778</v>
          </cell>
        </row>
        <row r="8498">
          <cell r="B8498" t="str">
            <v>776445-00E/007265</v>
          </cell>
          <cell r="C8498" t="str">
            <v>776445-00E</v>
          </cell>
          <cell r="D8498" t="str">
            <v>OK</v>
          </cell>
          <cell r="E8498">
            <v>44061.422222222223</v>
          </cell>
        </row>
        <row r="8499">
          <cell r="B8499" t="str">
            <v>776445-00E/007280</v>
          </cell>
          <cell r="C8499" t="str">
            <v>776445-00E</v>
          </cell>
          <cell r="D8499" t="str">
            <v>OK</v>
          </cell>
          <cell r="E8499">
            <v>44062.3</v>
          </cell>
        </row>
        <row r="8500">
          <cell r="B8500" t="str">
            <v>776445-00E/007280</v>
          </cell>
          <cell r="C8500" t="str">
            <v>776445-00E</v>
          </cell>
          <cell r="D8500" t="str">
            <v>OK</v>
          </cell>
          <cell r="E8500">
            <v>44062.3</v>
          </cell>
        </row>
        <row r="8501">
          <cell r="B8501" t="str">
            <v>776445-00E/007281</v>
          </cell>
          <cell r="C8501" t="str">
            <v>776445-00E</v>
          </cell>
          <cell r="D8501" t="str">
            <v>OK</v>
          </cell>
          <cell r="E8501">
            <v>44062.34375</v>
          </cell>
        </row>
        <row r="8502">
          <cell r="B8502" t="str">
            <v>776445-00E/007281</v>
          </cell>
          <cell r="C8502" t="str">
            <v>776445-00E</v>
          </cell>
          <cell r="D8502" t="str">
            <v>OK</v>
          </cell>
          <cell r="E8502">
            <v>44062.34375</v>
          </cell>
        </row>
        <row r="8503">
          <cell r="B8503" t="str">
            <v>776445-00E/007281</v>
          </cell>
          <cell r="C8503" t="str">
            <v>776445-00E</v>
          </cell>
          <cell r="D8503" t="str">
            <v>OK</v>
          </cell>
          <cell r="E8503">
            <v>44062.34375</v>
          </cell>
        </row>
        <row r="8504">
          <cell r="B8504" t="str">
            <v>774100-00G/007282</v>
          </cell>
          <cell r="C8504" t="str">
            <v>774100-00G</v>
          </cell>
          <cell r="D8504" t="str">
            <v>OK</v>
          </cell>
          <cell r="E8504">
            <v>44062.363888888889</v>
          </cell>
        </row>
        <row r="8505">
          <cell r="B8505" t="str">
            <v>774100-00G/007282</v>
          </cell>
          <cell r="C8505" t="str">
            <v>774100-00G</v>
          </cell>
          <cell r="D8505" t="str">
            <v>OK</v>
          </cell>
          <cell r="E8505">
            <v>44062.363888888889</v>
          </cell>
        </row>
        <row r="8506">
          <cell r="B8506" t="str">
            <v>776445-00E/007279</v>
          </cell>
          <cell r="C8506" t="str">
            <v>776445-00E</v>
          </cell>
          <cell r="D8506" t="str">
            <v>OK</v>
          </cell>
          <cell r="E8506">
            <v>44062.295138888891</v>
          </cell>
        </row>
        <row r="8507">
          <cell r="B8507" t="str">
            <v>776445-00E/007279</v>
          </cell>
          <cell r="C8507" t="str">
            <v>776445-00E</v>
          </cell>
          <cell r="D8507" t="str">
            <v>OK</v>
          </cell>
          <cell r="E8507">
            <v>44062.295138888891</v>
          </cell>
        </row>
        <row r="8508">
          <cell r="B8508" t="str">
            <v>776445-00E/007279</v>
          </cell>
          <cell r="C8508" t="str">
            <v>776445-00E</v>
          </cell>
          <cell r="D8508" t="str">
            <v>OK</v>
          </cell>
          <cell r="E8508">
            <v>44062.295138888891</v>
          </cell>
        </row>
        <row r="8509">
          <cell r="B8509" t="str">
            <v>776445-00E/007279</v>
          </cell>
          <cell r="C8509" t="str">
            <v>776445-00E</v>
          </cell>
          <cell r="D8509" t="str">
            <v>OK</v>
          </cell>
          <cell r="E8509">
            <v>44062.295138888891</v>
          </cell>
        </row>
        <row r="8510">
          <cell r="B8510" t="str">
            <v>776445-00E/007279</v>
          </cell>
          <cell r="C8510" t="str">
            <v>776445-00E</v>
          </cell>
          <cell r="D8510" t="str">
            <v>OK</v>
          </cell>
          <cell r="E8510">
            <v>44062.295138888891</v>
          </cell>
        </row>
        <row r="8511">
          <cell r="B8511" t="str">
            <v>776445-00E/007279</v>
          </cell>
          <cell r="C8511" t="str">
            <v>776445-00E</v>
          </cell>
          <cell r="D8511" t="str">
            <v>OK</v>
          </cell>
          <cell r="E8511">
            <v>44062.295138888891</v>
          </cell>
        </row>
        <row r="8512">
          <cell r="B8512" t="str">
            <v>776445-00E/007279</v>
          </cell>
          <cell r="C8512" t="str">
            <v>776445-00E</v>
          </cell>
          <cell r="D8512" t="str">
            <v>OK</v>
          </cell>
          <cell r="E8512">
            <v>44062.295138888891</v>
          </cell>
        </row>
        <row r="8513">
          <cell r="B8513" t="str">
            <v>776445-00E/007279</v>
          </cell>
          <cell r="C8513" t="str">
            <v>776445-00E</v>
          </cell>
          <cell r="D8513" t="str">
            <v>OK</v>
          </cell>
          <cell r="E8513">
            <v>44062.295138888891</v>
          </cell>
        </row>
        <row r="8514">
          <cell r="B8514" t="str">
            <v>776445-00E/007284</v>
          </cell>
          <cell r="C8514" t="str">
            <v>776445-00E</v>
          </cell>
          <cell r="D8514" t="str">
            <v>OK</v>
          </cell>
          <cell r="E8514">
            <v>44062.42291666667</v>
          </cell>
        </row>
        <row r="8515">
          <cell r="B8515" t="str">
            <v>776445-00E/007255</v>
          </cell>
          <cell r="C8515" t="str">
            <v>776445-00E</v>
          </cell>
          <cell r="D8515" t="str">
            <v>OK</v>
          </cell>
          <cell r="E8515">
            <v>44061.069444444445</v>
          </cell>
        </row>
        <row r="8516">
          <cell r="B8516" t="str">
            <v>776445-00E/007257</v>
          </cell>
          <cell r="C8516" t="str">
            <v>776445-00E</v>
          </cell>
          <cell r="D8516" t="str">
            <v>OK</v>
          </cell>
          <cell r="E8516">
            <v>44060.947916666664</v>
          </cell>
        </row>
        <row r="8517">
          <cell r="B8517" t="str">
            <v>776445-00E/007253</v>
          </cell>
          <cell r="C8517" t="str">
            <v>776445-00E</v>
          </cell>
          <cell r="D8517" t="str">
            <v>OK</v>
          </cell>
          <cell r="E8517">
            <v>44060.747916666667</v>
          </cell>
        </row>
        <row r="8518">
          <cell r="B8518" t="str">
            <v>776445-00E/007266</v>
          </cell>
          <cell r="C8518" t="str">
            <v>776445-00E</v>
          </cell>
          <cell r="D8518" t="str">
            <v>OK</v>
          </cell>
          <cell r="E8518">
            <v>44061.431250000001</v>
          </cell>
        </row>
        <row r="8519">
          <cell r="B8519" t="str">
            <v>774100-00G/007272</v>
          </cell>
          <cell r="C8519" t="str">
            <v>774100-00G</v>
          </cell>
          <cell r="D8519" t="str">
            <v>OK</v>
          </cell>
          <cell r="E8519">
            <v>44061.723611111112</v>
          </cell>
        </row>
        <row r="8520">
          <cell r="B8520" t="str">
            <v>774100-00G/007272</v>
          </cell>
          <cell r="C8520" t="str">
            <v>774100-00G</v>
          </cell>
          <cell r="D8520" t="str">
            <v>OK</v>
          </cell>
          <cell r="E8520">
            <v>44061.723611111112</v>
          </cell>
        </row>
        <row r="8521">
          <cell r="B8521" t="str">
            <v>774100-00G/007292</v>
          </cell>
          <cell r="C8521" t="str">
            <v>774100-00G</v>
          </cell>
          <cell r="D8521" t="str">
            <v>OK</v>
          </cell>
          <cell r="E8521">
            <v>44062.692361111112</v>
          </cell>
        </row>
        <row r="8522">
          <cell r="B8522" t="str">
            <v>776445-00E/007287</v>
          </cell>
          <cell r="C8522" t="str">
            <v>776445-00E</v>
          </cell>
          <cell r="D8522" t="str">
            <v>OK</v>
          </cell>
          <cell r="E8522">
            <v>44062.536805555559</v>
          </cell>
        </row>
        <row r="8523">
          <cell r="B8523" t="str">
            <v>776445-00E/007287</v>
          </cell>
          <cell r="C8523" t="str">
            <v>776445-00E</v>
          </cell>
          <cell r="D8523" t="str">
            <v>OK</v>
          </cell>
          <cell r="E8523">
            <v>44062.536805555559</v>
          </cell>
        </row>
        <row r="8524">
          <cell r="B8524" t="str">
            <v>776445-00E/007291</v>
          </cell>
          <cell r="C8524" t="str">
            <v>776445-00E</v>
          </cell>
          <cell r="D8524" t="str">
            <v>OK</v>
          </cell>
          <cell r="E8524">
            <v>44062.691666666666</v>
          </cell>
        </row>
        <row r="8525">
          <cell r="B8525" t="str">
            <v>776445-00E/007289</v>
          </cell>
          <cell r="C8525" t="str">
            <v>776445-00E</v>
          </cell>
          <cell r="D8525" t="str">
            <v>OK</v>
          </cell>
          <cell r="E8525">
            <v>44062.630555555559</v>
          </cell>
        </row>
        <row r="8526">
          <cell r="B8526" t="str">
            <v>776445-00E/007289</v>
          </cell>
          <cell r="C8526" t="str">
            <v>776445-00E</v>
          </cell>
          <cell r="D8526" t="str">
            <v>OK</v>
          </cell>
          <cell r="E8526">
            <v>44062.630555555559</v>
          </cell>
        </row>
        <row r="8527">
          <cell r="B8527" t="str">
            <v>776445-00E/007290</v>
          </cell>
          <cell r="C8527" t="str">
            <v>776445-00E</v>
          </cell>
          <cell r="D8527" t="str">
            <v>OK</v>
          </cell>
          <cell r="E8527">
            <v>44062.629166666666</v>
          </cell>
        </row>
        <row r="8528">
          <cell r="B8528" t="str">
            <v>776445-00E/007285</v>
          </cell>
          <cell r="C8528" t="str">
            <v>776445-00E</v>
          </cell>
          <cell r="D8528" t="str">
            <v>OK</v>
          </cell>
          <cell r="E8528">
            <v>44062.537499999999</v>
          </cell>
        </row>
        <row r="8529">
          <cell r="B8529" t="str">
            <v>776445-00E/007297</v>
          </cell>
          <cell r="C8529" t="str">
            <v>776445-00E</v>
          </cell>
          <cell r="D8529" t="str">
            <v>OK</v>
          </cell>
          <cell r="E8529">
            <v>44063.021527777775</v>
          </cell>
        </row>
        <row r="8530">
          <cell r="B8530" t="str">
            <v>776445-00E/007300</v>
          </cell>
          <cell r="C8530" t="str">
            <v>776445-00E</v>
          </cell>
          <cell r="D8530" t="str">
            <v>OK</v>
          </cell>
          <cell r="E8530">
            <v>44063.15</v>
          </cell>
        </row>
        <row r="8531">
          <cell r="B8531" t="str">
            <v>774100-00G/007283</v>
          </cell>
          <cell r="C8531" t="str">
            <v>774100-00G</v>
          </cell>
          <cell r="D8531" t="str">
            <v>OK</v>
          </cell>
          <cell r="E8531">
            <v>44062.436805555553</v>
          </cell>
        </row>
        <row r="8532">
          <cell r="B8532" t="str">
            <v>774100-00G/007299</v>
          </cell>
          <cell r="C8532" t="str">
            <v>774100-00G</v>
          </cell>
          <cell r="D8532" t="str">
            <v>OK</v>
          </cell>
          <cell r="E8532">
            <v>44063.072916666664</v>
          </cell>
        </row>
        <row r="8533">
          <cell r="B8533" t="str">
            <v>774100-00G/007298</v>
          </cell>
          <cell r="C8533" t="str">
            <v>774100-00G</v>
          </cell>
          <cell r="D8533" t="str">
            <v>OK</v>
          </cell>
          <cell r="E8533">
            <v>44063.126388888886</v>
          </cell>
        </row>
        <row r="8534">
          <cell r="B8534" t="str">
            <v>776445-00E/007294</v>
          </cell>
          <cell r="C8534" t="str">
            <v>776445-00E</v>
          </cell>
          <cell r="D8534" t="str">
            <v>OK</v>
          </cell>
          <cell r="E8534">
            <v>44063.027083333334</v>
          </cell>
        </row>
        <row r="8535">
          <cell r="B8535" t="str">
            <v>776445-00E/007288</v>
          </cell>
          <cell r="C8535" t="str">
            <v>776445-00E</v>
          </cell>
          <cell r="D8535" t="str">
            <v>OK</v>
          </cell>
          <cell r="E8535">
            <v>44062.830555555556</v>
          </cell>
        </row>
        <row r="8536">
          <cell r="B8536" t="str">
            <v>776445-00E/007295</v>
          </cell>
          <cell r="C8536" t="str">
            <v>776445-00E</v>
          </cell>
          <cell r="D8536" t="str">
            <v>OK</v>
          </cell>
          <cell r="E8536">
            <v>44062.959722222222</v>
          </cell>
        </row>
        <row r="8537">
          <cell r="B8537" t="str">
            <v>776445-00E/007302</v>
          </cell>
          <cell r="C8537" t="str">
            <v>776445-00E</v>
          </cell>
          <cell r="D8537" t="str">
            <v>OK</v>
          </cell>
          <cell r="E8537">
            <v>44063.292361111111</v>
          </cell>
        </row>
        <row r="8538">
          <cell r="B8538" t="str">
            <v>776445-00E/007296</v>
          </cell>
          <cell r="C8538" t="str">
            <v>776445-00E</v>
          </cell>
          <cell r="D8538" t="str">
            <v>OK</v>
          </cell>
          <cell r="E8538">
            <v>44062.956944444442</v>
          </cell>
        </row>
        <row r="8539">
          <cell r="B8539" t="str">
            <v>776445-00E/007304</v>
          </cell>
          <cell r="C8539" t="str">
            <v>776445-00E</v>
          </cell>
          <cell r="D8539" t="str">
            <v>OK</v>
          </cell>
          <cell r="E8539">
            <v>44063.365972222222</v>
          </cell>
        </row>
        <row r="8540">
          <cell r="B8540" t="str">
            <v>776445-00E/007301</v>
          </cell>
          <cell r="C8540" t="str">
            <v>776445-00E</v>
          </cell>
          <cell r="D8540" t="str">
            <v>OK</v>
          </cell>
          <cell r="E8540">
            <v>44063.293749999997</v>
          </cell>
        </row>
        <row r="8541">
          <cell r="B8541" t="str">
            <v>776445-00E/007252</v>
          </cell>
          <cell r="C8541" t="str">
            <v>776445-00E</v>
          </cell>
          <cell r="D8541" t="str">
            <v>OK</v>
          </cell>
          <cell r="E8541">
            <v>44060.750694444447</v>
          </cell>
        </row>
        <row r="8542">
          <cell r="B8542" t="str">
            <v>774100-00G/007308</v>
          </cell>
          <cell r="C8542" t="str">
            <v>774100-00G</v>
          </cell>
          <cell r="D8542" t="str">
            <v>OK</v>
          </cell>
          <cell r="E8542">
            <v>44063.52847222222</v>
          </cell>
        </row>
        <row r="8543">
          <cell r="B8543" t="str">
            <v>776445-00E/007309</v>
          </cell>
          <cell r="C8543" t="str">
            <v>776445-00E</v>
          </cell>
          <cell r="D8543" t="str">
            <v>OK</v>
          </cell>
          <cell r="E8543">
            <v>44063.662499999999</v>
          </cell>
        </row>
        <row r="8544">
          <cell r="B8544" t="str">
            <v>774100-00G/007293</v>
          </cell>
          <cell r="C8544" t="str">
            <v>774100-00G</v>
          </cell>
          <cell r="D8544" t="str">
            <v>OK</v>
          </cell>
          <cell r="E8544">
            <v>44062.727777777778</v>
          </cell>
        </row>
        <row r="8545">
          <cell r="B8545" t="str">
            <v>776445-00E/007306</v>
          </cell>
          <cell r="C8545" t="str">
            <v>776445-00E</v>
          </cell>
          <cell r="D8545" t="str">
            <v>OK</v>
          </cell>
          <cell r="E8545">
            <v>44063.961805555555</v>
          </cell>
        </row>
        <row r="8546">
          <cell r="B8546" t="str">
            <v>774100-00G/007310</v>
          </cell>
          <cell r="C8546" t="str">
            <v>774100-00G</v>
          </cell>
          <cell r="D8546" t="str">
            <v>OK</v>
          </cell>
          <cell r="E8546">
            <v>44063.71597222222</v>
          </cell>
        </row>
        <row r="8547">
          <cell r="B8547" t="str">
            <v>774100-00G/007313</v>
          </cell>
          <cell r="C8547" t="str">
            <v>774100-00G</v>
          </cell>
          <cell r="D8547" t="str">
            <v>OK</v>
          </cell>
          <cell r="E8547">
            <v>44064.039583333331</v>
          </cell>
        </row>
        <row r="8548">
          <cell r="B8548" t="str">
            <v>776445-00E/007303</v>
          </cell>
          <cell r="C8548" t="str">
            <v>776445-00E</v>
          </cell>
          <cell r="D8548" t="str">
            <v>OK</v>
          </cell>
          <cell r="E8548">
            <v>44063.921527777777</v>
          </cell>
        </row>
        <row r="8549">
          <cell r="B8549" t="str">
            <v>776445-00E/007312</v>
          </cell>
          <cell r="C8549" t="str">
            <v>776445-00E</v>
          </cell>
          <cell r="D8549" t="str">
            <v>OK</v>
          </cell>
          <cell r="E8549">
            <v>44063.959722222222</v>
          </cell>
        </row>
        <row r="8550">
          <cell r="B8550" t="str">
            <v>776445-00E/007307</v>
          </cell>
          <cell r="C8550" t="str">
            <v>776445-00E</v>
          </cell>
          <cell r="D8550" t="str">
            <v>OK</v>
          </cell>
          <cell r="E8550">
            <v>44064.355555555558</v>
          </cell>
        </row>
        <row r="8551">
          <cell r="B8551" t="str">
            <v>776445-00E/007316</v>
          </cell>
          <cell r="C8551" t="str">
            <v>776445-00E</v>
          </cell>
          <cell r="D8551" t="str">
            <v>OK</v>
          </cell>
          <cell r="E8551">
            <v>44064.320833333331</v>
          </cell>
        </row>
        <row r="8552">
          <cell r="B8552" t="str">
            <v>774100-00G/007314</v>
          </cell>
          <cell r="C8552" t="str">
            <v>774100-00G</v>
          </cell>
          <cell r="D8552" t="str">
            <v>OK</v>
          </cell>
          <cell r="E8552">
            <v>44064.147222222222</v>
          </cell>
        </row>
        <row r="8553">
          <cell r="B8553" t="str">
            <v>776445-00E/007315</v>
          </cell>
          <cell r="C8553" t="str">
            <v>776445-00E</v>
          </cell>
          <cell r="D8553" t="str">
            <v>OK</v>
          </cell>
          <cell r="E8553">
            <v>44064.293749999997</v>
          </cell>
        </row>
        <row r="8554">
          <cell r="B8554" t="str">
            <v>774100-00G/007305</v>
          </cell>
          <cell r="C8554" t="str">
            <v>774100-00G</v>
          </cell>
          <cell r="D8554" t="str">
            <v>OK</v>
          </cell>
          <cell r="E8554">
            <v>44063.422222222223</v>
          </cell>
        </row>
        <row r="8555">
          <cell r="B8555" t="str">
            <v>774100-00G/007319</v>
          </cell>
          <cell r="C8555" t="str">
            <v>774100-00G</v>
          </cell>
          <cell r="D8555" t="str">
            <v>OK</v>
          </cell>
          <cell r="E8555">
            <v>44064.525694444441</v>
          </cell>
        </row>
        <row r="8556">
          <cell r="B8556" t="str">
            <v>776445-00E/007317</v>
          </cell>
          <cell r="C8556" t="str">
            <v>776445-00E</v>
          </cell>
          <cell r="D8556" t="str">
            <v>OK</v>
          </cell>
          <cell r="E8556">
            <v>44067.020833333336</v>
          </cell>
        </row>
        <row r="8557">
          <cell r="B8557" t="str">
            <v>776445-00E/007317</v>
          </cell>
          <cell r="C8557" t="str">
            <v>776445-00E</v>
          </cell>
          <cell r="D8557" t="str">
            <v>OK</v>
          </cell>
          <cell r="E8557">
            <v>44067.020833333336</v>
          </cell>
        </row>
        <row r="8558">
          <cell r="B8558" t="str">
            <v>776445-00E/007317</v>
          </cell>
          <cell r="C8558" t="str">
            <v>776445-00E</v>
          </cell>
          <cell r="D8558" t="str">
            <v>OK</v>
          </cell>
          <cell r="E8558">
            <v>44067.020833333336</v>
          </cell>
        </row>
        <row r="8559">
          <cell r="B8559" t="str">
            <v>776445-00E/007317</v>
          </cell>
          <cell r="C8559" t="str">
            <v>776445-00E</v>
          </cell>
          <cell r="D8559" t="str">
            <v>OK</v>
          </cell>
          <cell r="E8559">
            <v>44067.020833333336</v>
          </cell>
        </row>
        <row r="8560">
          <cell r="B8560" t="str">
            <v>776445-00E/007317</v>
          </cell>
          <cell r="C8560" t="str">
            <v>776445-00E</v>
          </cell>
          <cell r="D8560" t="str">
            <v>OK</v>
          </cell>
          <cell r="E8560">
            <v>44067.020833333336</v>
          </cell>
        </row>
        <row r="8561">
          <cell r="B8561" t="str">
            <v>776445-00E/007317</v>
          </cell>
          <cell r="C8561" t="str">
            <v>776445-00E</v>
          </cell>
          <cell r="D8561" t="str">
            <v>OK</v>
          </cell>
          <cell r="E8561">
            <v>44067.020833333336</v>
          </cell>
        </row>
        <row r="8562">
          <cell r="B8562" t="str">
            <v>776445-00E/007317</v>
          </cell>
          <cell r="C8562" t="str">
            <v>776445-00E</v>
          </cell>
          <cell r="D8562" t="str">
            <v>OK</v>
          </cell>
          <cell r="E8562">
            <v>44067.020833333336</v>
          </cell>
        </row>
        <row r="8563">
          <cell r="B8563" t="str">
            <v>776445-00E/007317</v>
          </cell>
          <cell r="C8563" t="str">
            <v>776445-00E</v>
          </cell>
          <cell r="D8563" t="str">
            <v>OK</v>
          </cell>
          <cell r="E8563">
            <v>44067.020833333336</v>
          </cell>
        </row>
        <row r="8564">
          <cell r="B8564" t="str">
            <v>776445-00E/007317</v>
          </cell>
          <cell r="C8564" t="str">
            <v>776445-00E</v>
          </cell>
          <cell r="D8564" t="str">
            <v>OK</v>
          </cell>
          <cell r="E8564">
            <v>44067.020833333336</v>
          </cell>
        </row>
        <row r="8565">
          <cell r="B8565" t="str">
            <v>776445-00E/007317</v>
          </cell>
          <cell r="C8565" t="str">
            <v>776445-00E</v>
          </cell>
          <cell r="D8565" t="str">
            <v>OK</v>
          </cell>
          <cell r="E8565">
            <v>44067.020833333336</v>
          </cell>
        </row>
        <row r="8566">
          <cell r="B8566" t="str">
            <v>776445-00E/007317</v>
          </cell>
          <cell r="C8566" t="str">
            <v>776445-00E</v>
          </cell>
          <cell r="D8566" t="str">
            <v>OK</v>
          </cell>
          <cell r="E8566">
            <v>44067.020833333336</v>
          </cell>
        </row>
        <row r="8567">
          <cell r="B8567" t="str">
            <v>776445-00E/007317</v>
          </cell>
          <cell r="C8567" t="str">
            <v>776445-00E</v>
          </cell>
          <cell r="D8567" t="str">
            <v>OK</v>
          </cell>
          <cell r="E8567">
            <v>44067.020833333336</v>
          </cell>
        </row>
        <row r="8568">
          <cell r="B8568" t="str">
            <v>776445-00E/007317</v>
          </cell>
          <cell r="C8568" t="str">
            <v>776445-00E</v>
          </cell>
          <cell r="D8568" t="str">
            <v>OK</v>
          </cell>
          <cell r="E8568">
            <v>44067.020833333336</v>
          </cell>
        </row>
        <row r="8569">
          <cell r="B8569" t="str">
            <v>776445-00E/007317</v>
          </cell>
          <cell r="C8569" t="str">
            <v>776445-00E</v>
          </cell>
          <cell r="D8569" t="str">
            <v>OK</v>
          </cell>
          <cell r="E8569">
            <v>44067.020833333336</v>
          </cell>
        </row>
        <row r="8570">
          <cell r="B8570" t="str">
            <v>776445-00E/007317</v>
          </cell>
          <cell r="C8570" t="str">
            <v>776445-00E</v>
          </cell>
          <cell r="D8570" t="str">
            <v>OK</v>
          </cell>
          <cell r="E8570">
            <v>44067.020833333336</v>
          </cell>
        </row>
        <row r="8571">
          <cell r="B8571" t="str">
            <v>776445-00E/007317</v>
          </cell>
          <cell r="C8571" t="str">
            <v>776445-00E</v>
          </cell>
          <cell r="D8571" t="str">
            <v>OK</v>
          </cell>
          <cell r="E8571">
            <v>44067.020833333336</v>
          </cell>
        </row>
        <row r="8572">
          <cell r="B8572" t="str">
            <v>776445-00E/007317</v>
          </cell>
          <cell r="C8572" t="str">
            <v>776445-00E</v>
          </cell>
          <cell r="D8572" t="str">
            <v>OK</v>
          </cell>
          <cell r="E8572">
            <v>44067.020833333336</v>
          </cell>
        </row>
        <row r="8573">
          <cell r="B8573" t="str">
            <v>776445-00E/007317</v>
          </cell>
          <cell r="C8573" t="str">
            <v>776445-00E</v>
          </cell>
          <cell r="D8573" t="str">
            <v>OK</v>
          </cell>
          <cell r="E8573">
            <v>44067.020833333336</v>
          </cell>
        </row>
        <row r="8574">
          <cell r="B8574" t="str">
            <v>776445-00E/007317</v>
          </cell>
          <cell r="C8574" t="str">
            <v>776445-00E</v>
          </cell>
          <cell r="D8574" t="str">
            <v>OK</v>
          </cell>
          <cell r="E8574">
            <v>44067.020833333336</v>
          </cell>
        </row>
        <row r="8575">
          <cell r="B8575" t="str">
            <v>776445-00E/007317</v>
          </cell>
          <cell r="C8575" t="str">
            <v>776445-00E</v>
          </cell>
          <cell r="D8575" t="str">
            <v>OK</v>
          </cell>
          <cell r="E8575">
            <v>44067.020833333336</v>
          </cell>
        </row>
        <row r="8576">
          <cell r="B8576" t="str">
            <v>776445-00E/007317</v>
          </cell>
          <cell r="C8576" t="str">
            <v>776445-00E</v>
          </cell>
          <cell r="D8576" t="str">
            <v>OK</v>
          </cell>
          <cell r="E8576">
            <v>44067.020833333336</v>
          </cell>
        </row>
        <row r="8577">
          <cell r="B8577" t="str">
            <v>774100-00G/007326</v>
          </cell>
          <cell r="C8577" t="str">
            <v>774100-00G</v>
          </cell>
          <cell r="D8577" t="str">
            <v>OK</v>
          </cell>
          <cell r="E8577">
            <v>44067.068749999999</v>
          </cell>
        </row>
        <row r="8578">
          <cell r="B8578" t="str">
            <v>776445-00E/007322</v>
          </cell>
          <cell r="C8578" t="str">
            <v>776445-00E</v>
          </cell>
          <cell r="D8578" t="str">
            <v>OK</v>
          </cell>
          <cell r="E8578">
            <v>44067.034722222219</v>
          </cell>
        </row>
        <row r="8579">
          <cell r="B8579" t="str">
            <v>776445-00E/007327</v>
          </cell>
          <cell r="C8579" t="str">
            <v>776445-00E</v>
          </cell>
          <cell r="D8579" t="str">
            <v>OK</v>
          </cell>
          <cell r="E8579">
            <v>44067.121527777781</v>
          </cell>
        </row>
        <row r="8580">
          <cell r="B8580" t="str">
            <v>774100-00G/007324</v>
          </cell>
          <cell r="C8580" t="str">
            <v>774100-00G</v>
          </cell>
          <cell r="D8580" t="str">
            <v>OK</v>
          </cell>
          <cell r="E8580">
            <v>44064.738194444442</v>
          </cell>
        </row>
        <row r="8581">
          <cell r="B8581" t="str">
            <v>774100-00G/007324</v>
          </cell>
          <cell r="C8581" t="str">
            <v>774100-00G</v>
          </cell>
          <cell r="D8581" t="str">
            <v>OK</v>
          </cell>
          <cell r="E8581">
            <v>44064.738194444442</v>
          </cell>
        </row>
        <row r="8582">
          <cell r="B8582" t="str">
            <v>776445-00E/007320</v>
          </cell>
          <cell r="C8582" t="str">
            <v>776445-00E</v>
          </cell>
          <cell r="D8582" t="str">
            <v>OK</v>
          </cell>
          <cell r="E8582">
            <v>44066.96597222222</v>
          </cell>
        </row>
        <row r="8583">
          <cell r="B8583" t="str">
            <v>774100-00G/007323</v>
          </cell>
          <cell r="C8583" t="str">
            <v>774100-00G</v>
          </cell>
          <cell r="D8583" t="str">
            <v>OK</v>
          </cell>
          <cell r="E8583">
            <v>44064.689583333333</v>
          </cell>
        </row>
        <row r="8584">
          <cell r="B8584" t="str">
            <v>774100-00G/007325</v>
          </cell>
          <cell r="C8584" t="str">
            <v>774100-00G</v>
          </cell>
          <cell r="D8584" t="str">
            <v>OK</v>
          </cell>
          <cell r="E8584">
            <v>44064.803472222222</v>
          </cell>
        </row>
        <row r="8585">
          <cell r="B8585" t="str">
            <v>774100-00G/007318</v>
          </cell>
          <cell r="C8585" t="str">
            <v>774100-00G</v>
          </cell>
          <cell r="D8585" t="str">
            <v>OK</v>
          </cell>
          <cell r="E8585">
            <v>44064.431944444441</v>
          </cell>
        </row>
        <row r="8586">
          <cell r="B8586" t="str">
            <v>776445-00E/007329</v>
          </cell>
          <cell r="C8586" t="str">
            <v>776445-00E</v>
          </cell>
          <cell r="D8586" t="str">
            <v>OK</v>
          </cell>
          <cell r="E8586">
            <v>44067.341666666667</v>
          </cell>
        </row>
        <row r="8587">
          <cell r="B8587" t="str">
            <v>776445-00E/007333</v>
          </cell>
          <cell r="C8587" t="str">
            <v>776445-00E</v>
          </cell>
          <cell r="D8587" t="str">
            <v>OK</v>
          </cell>
          <cell r="E8587">
            <v>44067.438888888886</v>
          </cell>
        </row>
        <row r="8588">
          <cell r="B8588" t="str">
            <v>776445-00E/007334</v>
          </cell>
          <cell r="C8588" t="str">
            <v>776445-00E</v>
          </cell>
          <cell r="D8588" t="str">
            <v>OK</v>
          </cell>
          <cell r="E8588">
            <v>44067.536805555559</v>
          </cell>
        </row>
        <row r="8589">
          <cell r="B8589" t="str">
            <v>776445-00E/007331</v>
          </cell>
          <cell r="C8589" t="str">
            <v>776445-00E</v>
          </cell>
          <cell r="D8589" t="str">
            <v>OK</v>
          </cell>
          <cell r="E8589">
            <v>44067.355555555558</v>
          </cell>
        </row>
        <row r="8590">
          <cell r="B8590" t="str">
            <v>776445-00E/007321</v>
          </cell>
          <cell r="C8590" t="str">
            <v>776445-00E</v>
          </cell>
          <cell r="D8590" t="str">
            <v>OK</v>
          </cell>
          <cell r="E8590">
            <v>44066.949305555558</v>
          </cell>
        </row>
        <row r="8591">
          <cell r="B8591" t="str">
            <v>776445-00E/007321</v>
          </cell>
          <cell r="C8591" t="str">
            <v>776445-00E</v>
          </cell>
          <cell r="D8591" t="str">
            <v>OK</v>
          </cell>
          <cell r="E8591">
            <v>44066.949305555558</v>
          </cell>
        </row>
        <row r="8592">
          <cell r="B8592" t="str">
            <v>776445-00E/007337</v>
          </cell>
          <cell r="C8592" t="str">
            <v>776445-00E</v>
          </cell>
          <cell r="D8592" t="str">
            <v>OK</v>
          </cell>
          <cell r="E8592">
            <v>44067.674305555556</v>
          </cell>
        </row>
        <row r="8593">
          <cell r="B8593" t="str">
            <v>776445-00E/007328</v>
          </cell>
          <cell r="C8593" t="str">
            <v>776445-00E</v>
          </cell>
          <cell r="D8593" t="str">
            <v>OK</v>
          </cell>
          <cell r="E8593">
            <v>44067.664583333331</v>
          </cell>
        </row>
        <row r="8594">
          <cell r="B8594" t="str">
            <v>776445-00E/007335</v>
          </cell>
          <cell r="C8594" t="str">
            <v>776445-00E</v>
          </cell>
          <cell r="D8594" t="str">
            <v>OK</v>
          </cell>
          <cell r="E8594">
            <v>44067.550694444442</v>
          </cell>
        </row>
        <row r="8595">
          <cell r="B8595" t="str">
            <v>776445-00E/007343</v>
          </cell>
          <cell r="C8595" t="str">
            <v>776445-00E</v>
          </cell>
          <cell r="D8595" t="str">
            <v>OK</v>
          </cell>
          <cell r="E8595">
            <v>44068.125</v>
          </cell>
        </row>
        <row r="8596">
          <cell r="B8596" t="str">
            <v>776445-00E/007340</v>
          </cell>
          <cell r="C8596" t="str">
            <v>776445-00E</v>
          </cell>
          <cell r="D8596" t="str">
            <v>OK</v>
          </cell>
          <cell r="E8596">
            <v>44067.950694444444</v>
          </cell>
        </row>
        <row r="8597">
          <cell r="B8597" t="str">
            <v>776445-00E/007336</v>
          </cell>
          <cell r="C8597" t="str">
            <v>776445-00E</v>
          </cell>
          <cell r="D8597" t="str">
            <v>OK</v>
          </cell>
          <cell r="E8597">
            <v>44067.732638888891</v>
          </cell>
        </row>
        <row r="8598">
          <cell r="B8598" t="str">
            <v>776445-00E/007341</v>
          </cell>
          <cell r="C8598" t="str">
            <v>776445-00E</v>
          </cell>
          <cell r="D8598" t="str">
            <v>OK</v>
          </cell>
          <cell r="E8598">
            <v>44068.004861111112</v>
          </cell>
        </row>
        <row r="8599">
          <cell r="B8599" t="str">
            <v>776445-00E/007342</v>
          </cell>
          <cell r="C8599" t="str">
            <v>776445-00E</v>
          </cell>
          <cell r="D8599" t="str">
            <v>OK</v>
          </cell>
          <cell r="E8599">
            <v>44068.004166666666</v>
          </cell>
        </row>
        <row r="8600">
          <cell r="B8600" t="str">
            <v>776445-00E/007339</v>
          </cell>
          <cell r="C8600" t="str">
            <v>776445-00E</v>
          </cell>
          <cell r="D8600" t="str">
            <v>OK</v>
          </cell>
          <cell r="E8600">
            <v>44068.083333333336</v>
          </cell>
        </row>
        <row r="8601">
          <cell r="B8601" t="str">
            <v>776445-00E/007330</v>
          </cell>
          <cell r="C8601" t="str">
            <v>776445-00E</v>
          </cell>
          <cell r="D8601" t="str">
            <v>OK</v>
          </cell>
          <cell r="E8601">
            <v>44067.950694444444</v>
          </cell>
        </row>
        <row r="8602">
          <cell r="B8602" t="str">
            <v>776445-00E/007344</v>
          </cell>
          <cell r="C8602" t="str">
            <v>776445-00E</v>
          </cell>
          <cell r="D8602" t="str">
            <v>OK</v>
          </cell>
          <cell r="E8602">
            <v>44068.354166666664</v>
          </cell>
        </row>
        <row r="8603">
          <cell r="B8603" t="str">
            <v>776445-00E/007349</v>
          </cell>
          <cell r="C8603" t="str">
            <v>776445-00E</v>
          </cell>
          <cell r="D8603" t="str">
            <v>OK</v>
          </cell>
          <cell r="E8603">
            <v>44068.519444444442</v>
          </cell>
        </row>
        <row r="8604">
          <cell r="B8604" t="str">
            <v>776445-00E/007347</v>
          </cell>
          <cell r="C8604" t="str">
            <v>776445-00E</v>
          </cell>
          <cell r="D8604" t="str">
            <v>OK</v>
          </cell>
          <cell r="E8604">
            <v>44068.417361111111</v>
          </cell>
        </row>
        <row r="8605">
          <cell r="B8605" t="str">
            <v>776445-00E/007360</v>
          </cell>
          <cell r="C8605" t="str">
            <v>776445-00E</v>
          </cell>
          <cell r="D8605" t="str">
            <v>OK</v>
          </cell>
          <cell r="E8605">
            <v>44069.076388888891</v>
          </cell>
        </row>
        <row r="8606">
          <cell r="B8606" t="str">
            <v>776445-00E/007359</v>
          </cell>
          <cell r="C8606" t="str">
            <v>776445-00E</v>
          </cell>
          <cell r="D8606" t="str">
            <v>OK</v>
          </cell>
          <cell r="E8606">
            <v>44068.958333333336</v>
          </cell>
        </row>
        <row r="8607">
          <cell r="B8607" t="str">
            <v>776445-00E/007356</v>
          </cell>
          <cell r="C8607" t="str">
            <v>776445-00E</v>
          </cell>
          <cell r="D8607" t="str">
            <v>OK</v>
          </cell>
          <cell r="E8607">
            <v>44068.968055555553</v>
          </cell>
        </row>
        <row r="8608">
          <cell r="B8608" t="str">
            <v>776445-00E/007356</v>
          </cell>
          <cell r="C8608" t="str">
            <v>776445-00E</v>
          </cell>
          <cell r="D8608" t="str">
            <v>OK</v>
          </cell>
          <cell r="E8608">
            <v>44068.968055555553</v>
          </cell>
        </row>
        <row r="8609">
          <cell r="B8609" t="str">
            <v>776445-00E/007357</v>
          </cell>
          <cell r="C8609" t="str">
            <v>776445-00E</v>
          </cell>
          <cell r="D8609" t="str">
            <v>OK</v>
          </cell>
          <cell r="E8609">
            <v>44069.02847222222</v>
          </cell>
        </row>
        <row r="8610">
          <cell r="B8610" t="str">
            <v>776445-00E/007354</v>
          </cell>
          <cell r="C8610" t="str">
            <v>776445-00E</v>
          </cell>
          <cell r="D8610" t="str">
            <v>OK</v>
          </cell>
          <cell r="E8610">
            <v>44068.708333333336</v>
          </cell>
        </row>
        <row r="8611">
          <cell r="B8611" t="str">
            <v>776445-00E/007348</v>
          </cell>
          <cell r="C8611" t="str">
            <v>776445-00E</v>
          </cell>
          <cell r="D8611" t="str">
            <v>OK</v>
          </cell>
          <cell r="E8611">
            <v>44068.372916666667</v>
          </cell>
        </row>
        <row r="8612">
          <cell r="B8612" t="str">
            <v>776445-00E/007351</v>
          </cell>
          <cell r="C8612" t="str">
            <v>776445-00E</v>
          </cell>
          <cell r="D8612" t="str">
            <v>OK</v>
          </cell>
          <cell r="E8612">
            <v>44068.646527777775</v>
          </cell>
        </row>
        <row r="8613">
          <cell r="B8613" t="str">
            <v>776445-00E/007352</v>
          </cell>
          <cell r="C8613" t="str">
            <v>776445-00E</v>
          </cell>
          <cell r="D8613" t="str">
            <v>OK</v>
          </cell>
          <cell r="E8613">
            <v>44068.644444444442</v>
          </cell>
        </row>
        <row r="8614">
          <cell r="B8614" t="str">
            <v>776445-00E/007361</v>
          </cell>
          <cell r="C8614" t="str">
            <v>776445-00E</v>
          </cell>
          <cell r="D8614" t="str">
            <v>OK</v>
          </cell>
          <cell r="E8614">
            <v>44069.172222222223</v>
          </cell>
        </row>
        <row r="8615">
          <cell r="B8615" t="str">
            <v>776445-00E/007350</v>
          </cell>
          <cell r="C8615" t="str">
            <v>776445-00E</v>
          </cell>
          <cell r="D8615" t="str">
            <v>OK</v>
          </cell>
          <cell r="E8615">
            <v>44068.73333333333</v>
          </cell>
        </row>
        <row r="8616">
          <cell r="B8616" t="str">
            <v>776445-00E/007362</v>
          </cell>
          <cell r="C8616" t="str">
            <v>776445-00E</v>
          </cell>
          <cell r="D8616" t="str">
            <v>OK</v>
          </cell>
          <cell r="E8616">
            <v>44069.35</v>
          </cell>
        </row>
        <row r="8617">
          <cell r="B8617" t="str">
            <v>776445-00E/007364</v>
          </cell>
          <cell r="C8617" t="str">
            <v>776445-00E</v>
          </cell>
          <cell r="D8617" t="str">
            <v>OK</v>
          </cell>
          <cell r="E8617">
            <v>44069.35833333333</v>
          </cell>
        </row>
        <row r="8618">
          <cell r="B8618" t="str">
            <v>776445-00E/007346</v>
          </cell>
          <cell r="C8618" t="str">
            <v>776445-00E</v>
          </cell>
          <cell r="D8618" t="str">
            <v>OK</v>
          </cell>
          <cell r="E8618">
            <v>44068.334027777775</v>
          </cell>
        </row>
        <row r="8619">
          <cell r="B8619" t="str">
            <v>776445-00E/007355</v>
          </cell>
          <cell r="C8619" t="str">
            <v>776445-00E</v>
          </cell>
          <cell r="D8619" t="str">
            <v>OK</v>
          </cell>
          <cell r="E8619">
            <v>44068.785416666666</v>
          </cell>
        </row>
        <row r="8620">
          <cell r="B8620" t="str">
            <v>776445-00E/007358</v>
          </cell>
          <cell r="C8620" t="str">
            <v>776445-00E</v>
          </cell>
          <cell r="D8620" t="str">
            <v>OK</v>
          </cell>
          <cell r="E8620">
            <v>44068.96875</v>
          </cell>
        </row>
        <row r="8621">
          <cell r="B8621" t="str">
            <v>776445-00E/007366</v>
          </cell>
          <cell r="C8621" t="str">
            <v>776445-00E</v>
          </cell>
          <cell r="D8621" t="str">
            <v>OK</v>
          </cell>
          <cell r="E8621">
            <v>44069.431944444441</v>
          </cell>
        </row>
        <row r="8622">
          <cell r="B8622" t="str">
            <v>776445-00E/007363</v>
          </cell>
          <cell r="C8622" t="str">
            <v>776445-00E</v>
          </cell>
          <cell r="D8622" t="str">
            <v>OK</v>
          </cell>
          <cell r="E8622">
            <v>44069.503472222219</v>
          </cell>
        </row>
        <row r="8623">
          <cell r="B8623" t="str">
            <v>776445-00E/007345</v>
          </cell>
          <cell r="C8623" t="str">
            <v>776445-00E</v>
          </cell>
          <cell r="D8623" t="str">
            <v>OK</v>
          </cell>
          <cell r="E8623">
            <v>44068.298611111109</v>
          </cell>
        </row>
        <row r="8624">
          <cell r="B8624" t="str">
            <v>776445-00E/007363</v>
          </cell>
          <cell r="C8624" t="str">
            <v>776445-00E</v>
          </cell>
          <cell r="D8624" t="str">
            <v>OK</v>
          </cell>
          <cell r="E8624">
            <v>44069.503472222219</v>
          </cell>
        </row>
        <row r="8625">
          <cell r="B8625" t="str">
            <v>776445-00E/007368</v>
          </cell>
          <cell r="C8625" t="str">
            <v>776445-00E</v>
          </cell>
          <cell r="D8625" t="str">
            <v>OK</v>
          </cell>
          <cell r="E8625">
            <v>44069.7</v>
          </cell>
        </row>
        <row r="8626">
          <cell r="B8626" t="str">
            <v>776445-00E/007369</v>
          </cell>
          <cell r="C8626" t="str">
            <v>776445-00E</v>
          </cell>
          <cell r="D8626" t="str">
            <v>OK</v>
          </cell>
          <cell r="E8626">
            <v>44070.059027777781</v>
          </cell>
        </row>
        <row r="8627">
          <cell r="B8627" t="str">
            <v>776445-00E/007371</v>
          </cell>
          <cell r="C8627" t="str">
            <v>776445-00E</v>
          </cell>
          <cell r="D8627" t="str">
            <v>OK</v>
          </cell>
          <cell r="E8627">
            <v>44070.12222222222</v>
          </cell>
        </row>
        <row r="8628">
          <cell r="B8628" t="str">
            <v>774100-00G/007338</v>
          </cell>
          <cell r="C8628" t="str">
            <v>774100-00G</v>
          </cell>
          <cell r="D8628" t="str">
            <v>OK</v>
          </cell>
          <cell r="E8628">
            <v>44067.807638888888</v>
          </cell>
        </row>
        <row r="8629">
          <cell r="B8629" t="str">
            <v>776445-00E/007367</v>
          </cell>
          <cell r="C8629" t="str">
            <v>776445-00E</v>
          </cell>
          <cell r="D8629" t="str">
            <v>OK</v>
          </cell>
          <cell r="E8629">
            <v>44069.787499999999</v>
          </cell>
        </row>
        <row r="8630">
          <cell r="B8630" t="str">
            <v>776445-00E/007370</v>
          </cell>
          <cell r="C8630" t="str">
            <v>776445-00E</v>
          </cell>
          <cell r="D8630" t="str">
            <v>OK</v>
          </cell>
          <cell r="E8630">
            <v>44069.824305555558</v>
          </cell>
        </row>
        <row r="8631">
          <cell r="B8631" t="str">
            <v>776445-00E/007365</v>
          </cell>
          <cell r="C8631" t="str">
            <v>776445-00E</v>
          </cell>
          <cell r="D8631" t="str">
            <v>OK</v>
          </cell>
          <cell r="E8631">
            <v>44069.425000000003</v>
          </cell>
        </row>
        <row r="8632">
          <cell r="B8632" t="str">
            <v>774100-00G/007332</v>
          </cell>
          <cell r="C8632" t="str">
            <v>774100-00G</v>
          </cell>
          <cell r="D8632" t="str">
            <v>OK</v>
          </cell>
          <cell r="E8632">
            <v>44067.493055555555</v>
          </cell>
        </row>
        <row r="8633">
          <cell r="B8633" t="str">
            <v>774100-00G/007311</v>
          </cell>
          <cell r="C8633" t="str">
            <v>774100-00G</v>
          </cell>
          <cell r="D8633" t="str">
            <v>OK</v>
          </cell>
          <cell r="E8633">
            <v>44063.82916666667</v>
          </cell>
        </row>
        <row r="8634">
          <cell r="B8634" t="str">
            <v>776445-00E/007375</v>
          </cell>
          <cell r="C8634" t="str">
            <v>776445-00E</v>
          </cell>
          <cell r="D8634" t="str">
            <v>OK</v>
          </cell>
          <cell r="E8634">
            <v>44070.365277777775</v>
          </cell>
        </row>
        <row r="8635">
          <cell r="B8635" t="str">
            <v>776445-00E/007372</v>
          </cell>
          <cell r="C8635" t="str">
            <v>776445-00E</v>
          </cell>
          <cell r="D8635" t="str">
            <v>OK</v>
          </cell>
          <cell r="E8635">
            <v>44070.625694444447</v>
          </cell>
        </row>
        <row r="8636">
          <cell r="B8636" t="str">
            <v>776445-00E/007376</v>
          </cell>
          <cell r="C8636" t="str">
            <v>776445-00E</v>
          </cell>
          <cell r="D8636" t="str">
            <v>OK</v>
          </cell>
          <cell r="E8636">
            <v>44070.686111111114</v>
          </cell>
        </row>
        <row r="8637">
          <cell r="B8637" t="str">
            <v>776445-00E/007378</v>
          </cell>
          <cell r="C8637" t="str">
            <v>776445-00E</v>
          </cell>
          <cell r="D8637" t="str">
            <v>OK</v>
          </cell>
          <cell r="E8637">
            <v>44070.741666666669</v>
          </cell>
        </row>
        <row r="8638">
          <cell r="B8638" t="str">
            <v>776445-00E/007383</v>
          </cell>
          <cell r="C8638" t="str">
            <v>776445-00E</v>
          </cell>
          <cell r="D8638" t="str">
            <v>OK</v>
          </cell>
          <cell r="E8638">
            <v>44071.425694444442</v>
          </cell>
        </row>
        <row r="8639">
          <cell r="B8639" t="str">
            <v>776445-00E/007380</v>
          </cell>
          <cell r="C8639" t="str">
            <v>776445-00E</v>
          </cell>
          <cell r="D8639" t="str">
            <v>OK</v>
          </cell>
          <cell r="E8639">
            <v>44071.380555555559</v>
          </cell>
        </row>
        <row r="8640">
          <cell r="B8640" t="str">
            <v>776445-00E/007377</v>
          </cell>
          <cell r="C8640" t="str">
            <v>776445-00E</v>
          </cell>
          <cell r="D8640" t="str">
            <v>OK</v>
          </cell>
          <cell r="E8640">
            <v>44070.822916666664</v>
          </cell>
        </row>
        <row r="8641">
          <cell r="B8641" t="str">
            <v>776445-00E/007381</v>
          </cell>
          <cell r="C8641" t="str">
            <v>776445-00E</v>
          </cell>
          <cell r="D8641" t="str">
            <v>OK</v>
          </cell>
          <cell r="E8641">
            <v>44071.32708333333</v>
          </cell>
        </row>
        <row r="8642">
          <cell r="B8642" t="str">
            <v>776445-00E/007382</v>
          </cell>
          <cell r="C8642" t="str">
            <v>776445-00E</v>
          </cell>
          <cell r="D8642" t="str">
            <v>OK</v>
          </cell>
          <cell r="E8642">
            <v>44071.525694444441</v>
          </cell>
        </row>
        <row r="8643">
          <cell r="B8643" t="str">
            <v>776445-00E/007379</v>
          </cell>
          <cell r="C8643" t="str">
            <v>776445-00E</v>
          </cell>
          <cell r="D8643" t="str">
            <v>OK</v>
          </cell>
          <cell r="E8643">
            <v>44071.663194444445</v>
          </cell>
        </row>
        <row r="8644">
          <cell r="B8644" t="str">
            <v>776445-00E/007385</v>
          </cell>
          <cell r="C8644" t="str">
            <v>776445-00E</v>
          </cell>
          <cell r="D8644" t="str">
            <v>OK</v>
          </cell>
          <cell r="E8644">
            <v>44071.609722222223</v>
          </cell>
        </row>
        <row r="8645">
          <cell r="B8645" t="str">
            <v>774100-00G/007391</v>
          </cell>
          <cell r="C8645" t="str">
            <v>774100-00G</v>
          </cell>
          <cell r="D8645" t="str">
            <v>OK</v>
          </cell>
          <cell r="E8645">
            <v>44074.05</v>
          </cell>
        </row>
        <row r="8646">
          <cell r="B8646" t="str">
            <v>776445-00E/007387</v>
          </cell>
          <cell r="C8646" t="str">
            <v>776445-00E</v>
          </cell>
          <cell r="D8646" t="str">
            <v>OK</v>
          </cell>
          <cell r="E8646">
            <v>44071.69027777778</v>
          </cell>
        </row>
        <row r="8647">
          <cell r="B8647" t="str">
            <v>776445-00E/007389</v>
          </cell>
          <cell r="C8647" t="str">
            <v>776445-00E</v>
          </cell>
          <cell r="D8647" t="str">
            <v>OK</v>
          </cell>
          <cell r="E8647">
            <v>44074.160416666666</v>
          </cell>
        </row>
        <row r="8648">
          <cell r="B8648" t="str">
            <v>776445-00E/007386</v>
          </cell>
          <cell r="C8648" t="str">
            <v>776445-00E</v>
          </cell>
          <cell r="D8648" t="str">
            <v>OK</v>
          </cell>
          <cell r="E8648">
            <v>44071.732638888891</v>
          </cell>
        </row>
        <row r="8649">
          <cell r="B8649" t="str">
            <v>776445-00E/007390</v>
          </cell>
          <cell r="C8649" t="str">
            <v>776445-00E</v>
          </cell>
          <cell r="D8649" t="str">
            <v>OK</v>
          </cell>
          <cell r="E8649">
            <v>44073.980555555558</v>
          </cell>
        </row>
        <row r="8650">
          <cell r="B8650" t="str">
            <v>776445-00E/007390</v>
          </cell>
          <cell r="C8650" t="str">
            <v>776445-00E</v>
          </cell>
          <cell r="D8650" t="str">
            <v>OK</v>
          </cell>
          <cell r="E8650">
            <v>44073.980555555558</v>
          </cell>
        </row>
        <row r="8651">
          <cell r="B8651" t="str">
            <v>776445-00E/007388</v>
          </cell>
          <cell r="C8651" t="str">
            <v>776445-00E</v>
          </cell>
          <cell r="D8651" t="str">
            <v>OK</v>
          </cell>
          <cell r="E8651">
            <v>44074.12222222222</v>
          </cell>
        </row>
        <row r="8652">
          <cell r="B8652" t="str">
            <v>776445-00E/007392</v>
          </cell>
          <cell r="C8652" t="str">
            <v>776445-00E</v>
          </cell>
          <cell r="D8652" t="str">
            <v>OK</v>
          </cell>
          <cell r="E8652">
            <v>44074.357638888891</v>
          </cell>
        </row>
        <row r="8653">
          <cell r="B8653" t="str">
            <v>776445-00E/007398</v>
          </cell>
          <cell r="C8653" t="str">
            <v>776445-00E</v>
          </cell>
          <cell r="D8653" t="str">
            <v>OK</v>
          </cell>
          <cell r="E8653">
            <v>44074.540972222225</v>
          </cell>
        </row>
        <row r="8654">
          <cell r="B8654" t="str">
            <v>776445-00E/007398</v>
          </cell>
          <cell r="C8654" t="str">
            <v>776445-00E</v>
          </cell>
          <cell r="D8654" t="str">
            <v>OK</v>
          </cell>
          <cell r="E8654">
            <v>44074.540972222225</v>
          </cell>
        </row>
        <row r="8655">
          <cell r="B8655" t="str">
            <v>776445-00E/007397</v>
          </cell>
          <cell r="C8655" t="str">
            <v>776445-00E</v>
          </cell>
          <cell r="D8655" t="str">
            <v>OK</v>
          </cell>
          <cell r="E8655">
            <v>44074.5</v>
          </cell>
        </row>
        <row r="8656">
          <cell r="B8656" t="str">
            <v>776445-00E/007396</v>
          </cell>
          <cell r="C8656" t="str">
            <v>776445-00E</v>
          </cell>
          <cell r="D8656" t="str">
            <v>OK</v>
          </cell>
          <cell r="E8656">
            <v>44074.440972222219</v>
          </cell>
        </row>
        <row r="8657">
          <cell r="B8657" t="str">
            <v>776445-00E/007396</v>
          </cell>
          <cell r="C8657" t="str">
            <v>776445-00E</v>
          </cell>
          <cell r="D8657" t="str">
            <v>OK</v>
          </cell>
          <cell r="E8657">
            <v>44074.440972222219</v>
          </cell>
        </row>
        <row r="8658">
          <cell r="B8658" t="str">
            <v>776445-00E/007393</v>
          </cell>
          <cell r="C8658" t="str">
            <v>776445-00E</v>
          </cell>
          <cell r="D8658" t="str">
            <v>OK</v>
          </cell>
          <cell r="E8658">
            <v>44074.357638888891</v>
          </cell>
        </row>
        <row r="8659">
          <cell r="B8659" t="str">
            <v>776445-00E/007395</v>
          </cell>
          <cell r="C8659" t="str">
            <v>776445-00E</v>
          </cell>
          <cell r="D8659" t="str">
            <v>OK</v>
          </cell>
          <cell r="E8659">
            <v>44074.633333333331</v>
          </cell>
        </row>
        <row r="8660">
          <cell r="B8660" t="str">
            <v>776445-00E/007395</v>
          </cell>
          <cell r="C8660" t="str">
            <v>776445-00E</v>
          </cell>
          <cell r="D8660" t="str">
            <v>OK</v>
          </cell>
          <cell r="E8660">
            <v>44074.633333333331</v>
          </cell>
        </row>
        <row r="8661">
          <cell r="B8661" t="str">
            <v>776445-00E/007374</v>
          </cell>
          <cell r="C8661" t="str">
            <v>776445-00E</v>
          </cell>
          <cell r="D8661" t="str">
            <v>OK</v>
          </cell>
          <cell r="E8661">
            <v>44070.531944444447</v>
          </cell>
        </row>
        <row r="8662">
          <cell r="B8662" t="str">
            <v>774100-00G/007394</v>
          </cell>
          <cell r="C8662" t="str">
            <v>774100-00G</v>
          </cell>
          <cell r="D8662" t="str">
            <v>OK</v>
          </cell>
          <cell r="E8662">
            <v>44074.433333333334</v>
          </cell>
        </row>
        <row r="8663">
          <cell r="B8663" t="str">
            <v>776445-00E/007400</v>
          </cell>
          <cell r="C8663" t="str">
            <v>776445-00E</v>
          </cell>
          <cell r="D8663" t="str">
            <v>OK</v>
          </cell>
          <cell r="E8663">
            <v>44074.637499999997</v>
          </cell>
        </row>
        <row r="8664">
          <cell r="B8664" t="str">
            <v>776445-00E/007384</v>
          </cell>
          <cell r="C8664" t="str">
            <v>776445-00E</v>
          </cell>
          <cell r="D8664" t="str">
            <v>OK</v>
          </cell>
          <cell r="E8664">
            <v>44074.36041666667</v>
          </cell>
        </row>
        <row r="8665">
          <cell r="B8665" t="str">
            <v>776445-00E/007384</v>
          </cell>
          <cell r="C8665" t="str">
            <v>776445-00E</v>
          </cell>
          <cell r="D8665" t="str">
            <v>OK</v>
          </cell>
          <cell r="E8665">
            <v>44074.36041666667</v>
          </cell>
        </row>
        <row r="8666">
          <cell r="B8666" t="str">
            <v>776445-00E/007384</v>
          </cell>
          <cell r="C8666" t="str">
            <v>776445-00E</v>
          </cell>
          <cell r="D8666" t="str">
            <v>OK</v>
          </cell>
          <cell r="E8666">
            <v>44074.36041666667</v>
          </cell>
        </row>
        <row r="8667">
          <cell r="B8667" t="str">
            <v>776445-00E/007384</v>
          </cell>
          <cell r="C8667" t="str">
            <v>776445-00E</v>
          </cell>
          <cell r="D8667" t="str">
            <v>OK</v>
          </cell>
          <cell r="E8667">
            <v>44074.36041666667</v>
          </cell>
        </row>
        <row r="8668">
          <cell r="B8668" t="str">
            <v>776445-00E/007384</v>
          </cell>
          <cell r="C8668" t="str">
            <v>776445-00E</v>
          </cell>
          <cell r="D8668" t="str">
            <v>OK</v>
          </cell>
          <cell r="E8668">
            <v>44074.36041666667</v>
          </cell>
        </row>
        <row r="8669">
          <cell r="B8669" t="str">
            <v>776445-00E/007384</v>
          </cell>
          <cell r="C8669" t="str">
            <v>776445-00E</v>
          </cell>
          <cell r="D8669" t="str">
            <v>OK</v>
          </cell>
          <cell r="E8669">
            <v>44074.36041666667</v>
          </cell>
        </row>
        <row r="8670">
          <cell r="B8670" t="str">
            <v>776445-00E/007384</v>
          </cell>
          <cell r="C8670" t="str">
            <v>776445-00E</v>
          </cell>
          <cell r="D8670" t="str">
            <v>OK</v>
          </cell>
          <cell r="E8670">
            <v>44074.36041666667</v>
          </cell>
        </row>
        <row r="8671">
          <cell r="B8671" t="str">
            <v>776445-00E/007384</v>
          </cell>
          <cell r="C8671" t="str">
            <v>776445-00E</v>
          </cell>
          <cell r="D8671" t="str">
            <v>OK</v>
          </cell>
          <cell r="E8671">
            <v>44074.36041666667</v>
          </cell>
        </row>
        <row r="8672">
          <cell r="B8672" t="str">
            <v>776445-00E/007384</v>
          </cell>
          <cell r="C8672" t="str">
            <v>776445-00E</v>
          </cell>
          <cell r="D8672" t="str">
            <v>OK</v>
          </cell>
          <cell r="E8672">
            <v>44074.36041666667</v>
          </cell>
        </row>
        <row r="8673">
          <cell r="B8673" t="str">
            <v>776445-00E/007384</v>
          </cell>
          <cell r="C8673" t="str">
            <v>776445-00E</v>
          </cell>
          <cell r="D8673" t="str">
            <v>OK</v>
          </cell>
          <cell r="E8673">
            <v>44074.36041666667</v>
          </cell>
        </row>
        <row r="8674">
          <cell r="B8674" t="str">
            <v>776445-00E/007384</v>
          </cell>
          <cell r="C8674" t="str">
            <v>776445-00E</v>
          </cell>
          <cell r="D8674" t="str">
            <v>OK</v>
          </cell>
          <cell r="E8674">
            <v>44074.36041666667</v>
          </cell>
        </row>
        <row r="8675">
          <cell r="B8675" t="str">
            <v>776445-00E/007384</v>
          </cell>
          <cell r="C8675" t="str">
            <v>776445-00E</v>
          </cell>
          <cell r="D8675" t="str">
            <v>OK</v>
          </cell>
          <cell r="E8675">
            <v>44074.36041666667</v>
          </cell>
        </row>
        <row r="8676">
          <cell r="B8676" t="str">
            <v>776445-00E/007384</v>
          </cell>
          <cell r="C8676" t="str">
            <v>776445-00E</v>
          </cell>
          <cell r="D8676" t="str">
            <v>OK</v>
          </cell>
          <cell r="E8676">
            <v>44074.36041666667</v>
          </cell>
        </row>
        <row r="8677">
          <cell r="B8677" t="str">
            <v>776445-00E/007384</v>
          </cell>
          <cell r="C8677" t="str">
            <v>776445-00E</v>
          </cell>
          <cell r="D8677" t="str">
            <v>OK</v>
          </cell>
          <cell r="E8677">
            <v>44074.36041666667</v>
          </cell>
        </row>
        <row r="8678">
          <cell r="B8678" t="str">
            <v>776445-00E/007384</v>
          </cell>
          <cell r="C8678" t="str">
            <v>776445-00E</v>
          </cell>
          <cell r="D8678" t="str">
            <v>OK</v>
          </cell>
          <cell r="E8678">
            <v>44074.36041666667</v>
          </cell>
        </row>
        <row r="8679">
          <cell r="B8679" t="str">
            <v>776445-00E/007384</v>
          </cell>
          <cell r="C8679" t="str">
            <v>776445-00E</v>
          </cell>
          <cell r="D8679" t="str">
            <v>OK</v>
          </cell>
          <cell r="E8679">
            <v>44074.36041666667</v>
          </cell>
        </row>
        <row r="8680">
          <cell r="B8680" t="str">
            <v>776445-00E/007384</v>
          </cell>
          <cell r="C8680" t="str">
            <v>776445-00E</v>
          </cell>
          <cell r="D8680" t="str">
            <v>OK</v>
          </cell>
          <cell r="E8680">
            <v>44074.36041666667</v>
          </cell>
        </row>
        <row r="8681">
          <cell r="B8681" t="str">
            <v>776445-00E/007384</v>
          </cell>
          <cell r="C8681" t="str">
            <v>776445-00E</v>
          </cell>
          <cell r="D8681" t="str">
            <v>OK</v>
          </cell>
          <cell r="E8681">
            <v>44074.36041666667</v>
          </cell>
        </row>
        <row r="8682">
          <cell r="B8682" t="str">
            <v>776445-00E/007407</v>
          </cell>
          <cell r="C8682" t="str">
            <v>776445-00E</v>
          </cell>
          <cell r="D8682" t="str">
            <v>OK</v>
          </cell>
          <cell r="E8682">
            <v>44074.969444444447</v>
          </cell>
        </row>
        <row r="8683">
          <cell r="B8683" t="str">
            <v>776445-00E/007408</v>
          </cell>
          <cell r="C8683" t="str">
            <v>776445-00E</v>
          </cell>
          <cell r="D8683" t="str">
            <v>OK</v>
          </cell>
          <cell r="E8683">
            <v>44075.052083333336</v>
          </cell>
        </row>
        <row r="8684">
          <cell r="B8684" t="str">
            <v>774100-00G/007406</v>
          </cell>
          <cell r="C8684" t="str">
            <v>774100-00G</v>
          </cell>
          <cell r="D8684" t="str">
            <v>OK</v>
          </cell>
          <cell r="E8684">
            <v>44074.970833333333</v>
          </cell>
        </row>
        <row r="8685">
          <cell r="B8685" t="str">
            <v>776445-00E/007411</v>
          </cell>
          <cell r="C8685" t="str">
            <v>776445-00E</v>
          </cell>
          <cell r="D8685" t="str">
            <v>OK</v>
          </cell>
          <cell r="E8685">
            <v>44075.119444444441</v>
          </cell>
        </row>
        <row r="8686">
          <cell r="B8686" t="str">
            <v>776445-00E/007401</v>
          </cell>
          <cell r="C8686" t="str">
            <v>776445-00E</v>
          </cell>
          <cell r="D8686" t="str">
            <v>OK</v>
          </cell>
          <cell r="E8686">
            <v>44074.704861111109</v>
          </cell>
        </row>
        <row r="8687">
          <cell r="B8687" t="str">
            <v>774100-00G/007409</v>
          </cell>
          <cell r="C8687" t="str">
            <v>774100-00G</v>
          </cell>
          <cell r="D8687" t="str">
            <v>OK</v>
          </cell>
          <cell r="E8687">
            <v>44075.043055555558</v>
          </cell>
        </row>
        <row r="8688">
          <cell r="B8688" t="str">
            <v>776445-00E/007373</v>
          </cell>
          <cell r="C8688" t="str">
            <v>776445-00E</v>
          </cell>
          <cell r="D8688" t="str">
            <v>OK</v>
          </cell>
          <cell r="E8688">
            <v>44070.011111111111</v>
          </cell>
        </row>
        <row r="8689">
          <cell r="B8689" t="str">
            <v>774100-00G/007405</v>
          </cell>
          <cell r="C8689" t="str">
            <v>774100-00G</v>
          </cell>
          <cell r="D8689" t="str">
            <v>OK</v>
          </cell>
          <cell r="E8689">
            <v>44074.848611111112</v>
          </cell>
        </row>
        <row r="8690">
          <cell r="B8690" t="str">
            <v>776445-00E/007423</v>
          </cell>
          <cell r="C8690" t="str">
            <v>776445-00E</v>
          </cell>
          <cell r="D8690" t="str">
            <v>OK</v>
          </cell>
          <cell r="E8690">
            <v>44075.549305555556</v>
          </cell>
        </row>
        <row r="8691">
          <cell r="B8691" t="str">
            <v>776445-00E/007414</v>
          </cell>
          <cell r="C8691" t="str">
            <v>776445-00E</v>
          </cell>
          <cell r="D8691" t="str">
            <v>OK</v>
          </cell>
          <cell r="E8691">
            <v>44075.338194444441</v>
          </cell>
        </row>
        <row r="8692">
          <cell r="B8692" t="str">
            <v>776445-00E/007424</v>
          </cell>
          <cell r="C8692" t="str">
            <v>776445-00E</v>
          </cell>
          <cell r="D8692" t="str">
            <v>OK</v>
          </cell>
          <cell r="E8692">
            <v>44075.447222222225</v>
          </cell>
        </row>
        <row r="8693">
          <cell r="B8693" t="str">
            <v>776445-00E/007402</v>
          </cell>
          <cell r="C8693" t="str">
            <v>776445-00E</v>
          </cell>
          <cell r="D8693" t="str">
            <v>OK</v>
          </cell>
          <cell r="E8693">
            <v>44074.762499999997</v>
          </cell>
        </row>
        <row r="8694">
          <cell r="B8694" t="str">
            <v>774100-00G/007416</v>
          </cell>
          <cell r="C8694" t="str">
            <v>774100-00G</v>
          </cell>
          <cell r="D8694" t="str">
            <v>OK</v>
          </cell>
          <cell r="E8694">
            <v>44075.42083333333</v>
          </cell>
        </row>
        <row r="8695">
          <cell r="B8695" t="str">
            <v>776445-00E/007415</v>
          </cell>
          <cell r="C8695" t="str">
            <v>776445-00E</v>
          </cell>
          <cell r="D8695" t="str">
            <v>OK</v>
          </cell>
          <cell r="E8695">
            <v>44075.326388888891</v>
          </cell>
        </row>
        <row r="8696">
          <cell r="B8696" t="str">
            <v>776445-00E/007430</v>
          </cell>
          <cell r="C8696" t="str">
            <v>776445-00E</v>
          </cell>
          <cell r="D8696" t="str">
            <v>OK</v>
          </cell>
          <cell r="E8696">
            <v>44075.734027777777</v>
          </cell>
        </row>
        <row r="8697">
          <cell r="B8697" t="str">
            <v>774100-00G/007410</v>
          </cell>
          <cell r="C8697" t="str">
            <v>774100-00G</v>
          </cell>
          <cell r="D8697" t="str">
            <v>OK</v>
          </cell>
          <cell r="E8697">
            <v>44075.35833333333</v>
          </cell>
        </row>
        <row r="8698">
          <cell r="B8698" t="str">
            <v>776445-00E/007436</v>
          </cell>
          <cell r="C8698" t="str">
            <v>776445-00E</v>
          </cell>
          <cell r="D8698" t="str">
            <v>OK</v>
          </cell>
          <cell r="E8698">
            <v>44076.038888888892</v>
          </cell>
        </row>
        <row r="8699">
          <cell r="B8699" t="str">
            <v>776445-00E/007431</v>
          </cell>
          <cell r="C8699" t="str">
            <v>776445-00E</v>
          </cell>
          <cell r="D8699" t="str">
            <v>OK</v>
          </cell>
          <cell r="E8699">
            <v>44076.083333333336</v>
          </cell>
        </row>
        <row r="8700">
          <cell r="B8700" t="str">
            <v>776445-00E/007434</v>
          </cell>
          <cell r="C8700" t="str">
            <v>776445-00E</v>
          </cell>
          <cell r="D8700" t="str">
            <v>OK</v>
          </cell>
          <cell r="E8700">
            <v>44075.961111111108</v>
          </cell>
        </row>
        <row r="8701">
          <cell r="B8701" t="str">
            <v>774100-00G/007432</v>
          </cell>
          <cell r="C8701" t="str">
            <v>774100-00G</v>
          </cell>
          <cell r="D8701" t="str">
            <v>OK</v>
          </cell>
          <cell r="E8701">
            <v>44075.811805555553</v>
          </cell>
        </row>
        <row r="8702">
          <cell r="B8702" t="str">
            <v>776445-00E/007429</v>
          </cell>
          <cell r="C8702" t="str">
            <v>776445-00E</v>
          </cell>
          <cell r="D8702" t="str">
            <v>OK</v>
          </cell>
          <cell r="E8702">
            <v>44075.736111111109</v>
          </cell>
        </row>
        <row r="8703">
          <cell r="B8703" t="str">
            <v>776445-00E/007438</v>
          </cell>
          <cell r="C8703" t="str">
            <v>776445-00E</v>
          </cell>
          <cell r="D8703" t="str">
            <v>OK</v>
          </cell>
          <cell r="E8703">
            <v>44076.163888888892</v>
          </cell>
        </row>
        <row r="8704">
          <cell r="B8704" t="str">
            <v>776445-00E/007425</v>
          </cell>
          <cell r="C8704" t="str">
            <v>776445-00E</v>
          </cell>
          <cell r="D8704" t="str">
            <v>OK</v>
          </cell>
          <cell r="E8704">
            <v>44075.518750000003</v>
          </cell>
        </row>
        <row r="8705">
          <cell r="B8705" t="str">
            <v>776445-00E/007425</v>
          </cell>
          <cell r="C8705" t="str">
            <v>776445-00E</v>
          </cell>
          <cell r="D8705" t="str">
            <v>OK</v>
          </cell>
          <cell r="E8705">
            <v>44075.518750000003</v>
          </cell>
        </row>
        <row r="8706">
          <cell r="B8706" t="str">
            <v>776445-00E/007425</v>
          </cell>
          <cell r="C8706" t="str">
            <v>776445-00E</v>
          </cell>
          <cell r="D8706" t="str">
            <v>OK</v>
          </cell>
          <cell r="E8706">
            <v>44075.518750000003</v>
          </cell>
        </row>
        <row r="8707">
          <cell r="B8707" t="str">
            <v>776445-00E/007425</v>
          </cell>
          <cell r="C8707" t="str">
            <v>776445-00E</v>
          </cell>
          <cell r="D8707" t="str">
            <v>OK</v>
          </cell>
          <cell r="E8707">
            <v>44075.518750000003</v>
          </cell>
        </row>
        <row r="8708">
          <cell r="B8708" t="str">
            <v>776445-00E/007425</v>
          </cell>
          <cell r="C8708" t="str">
            <v>776445-00E</v>
          </cell>
          <cell r="D8708" t="str">
            <v>OK</v>
          </cell>
          <cell r="E8708">
            <v>44075.518750000003</v>
          </cell>
        </row>
        <row r="8709">
          <cell r="B8709" t="str">
            <v>776445-00E/007425</v>
          </cell>
          <cell r="C8709" t="str">
            <v>776445-00E</v>
          </cell>
          <cell r="D8709" t="str">
            <v>OK</v>
          </cell>
          <cell r="E8709">
            <v>44075.518750000003</v>
          </cell>
        </row>
        <row r="8710">
          <cell r="B8710" t="str">
            <v>776445-00E/007425</v>
          </cell>
          <cell r="C8710" t="str">
            <v>776445-00E</v>
          </cell>
          <cell r="D8710" t="str">
            <v>OK</v>
          </cell>
          <cell r="E8710">
            <v>44075.518750000003</v>
          </cell>
        </row>
        <row r="8711">
          <cell r="B8711" t="str">
            <v>776445-00E/007425</v>
          </cell>
          <cell r="C8711" t="str">
            <v>776445-00E</v>
          </cell>
          <cell r="D8711" t="str">
            <v>OK</v>
          </cell>
          <cell r="E8711">
            <v>44075.518750000003</v>
          </cell>
        </row>
        <row r="8712">
          <cell r="B8712" t="str">
            <v>776445-00E/007425</v>
          </cell>
          <cell r="C8712" t="str">
            <v>776445-00E</v>
          </cell>
          <cell r="D8712" t="str">
            <v>OK</v>
          </cell>
          <cell r="E8712">
            <v>44075.518750000003</v>
          </cell>
        </row>
        <row r="8713">
          <cell r="B8713" t="str">
            <v>776445-00E/007425</v>
          </cell>
          <cell r="C8713" t="str">
            <v>776445-00E</v>
          </cell>
          <cell r="D8713" t="str">
            <v>OK</v>
          </cell>
          <cell r="E8713">
            <v>44075.518750000003</v>
          </cell>
        </row>
        <row r="8714">
          <cell r="B8714" t="str">
            <v>776445-00E/007425</v>
          </cell>
          <cell r="C8714" t="str">
            <v>776445-00E</v>
          </cell>
          <cell r="D8714" t="str">
            <v>OK</v>
          </cell>
          <cell r="E8714">
            <v>44075.518750000003</v>
          </cell>
        </row>
        <row r="8715">
          <cell r="B8715" t="str">
            <v>776445-00E/007425</v>
          </cell>
          <cell r="C8715" t="str">
            <v>776445-00E</v>
          </cell>
          <cell r="D8715" t="str">
            <v>OK</v>
          </cell>
          <cell r="E8715">
            <v>44075.518750000003</v>
          </cell>
        </row>
        <row r="8716">
          <cell r="B8716" t="str">
            <v>776445-00E/007425</v>
          </cell>
          <cell r="C8716" t="str">
            <v>776445-00E</v>
          </cell>
          <cell r="D8716" t="str">
            <v>OK</v>
          </cell>
          <cell r="E8716">
            <v>44075.518750000003</v>
          </cell>
        </row>
        <row r="8717">
          <cell r="B8717" t="str">
            <v>776445-00E/007425</v>
          </cell>
          <cell r="C8717" t="str">
            <v>776445-00E</v>
          </cell>
          <cell r="D8717" t="str">
            <v>OK</v>
          </cell>
          <cell r="E8717">
            <v>44075.518750000003</v>
          </cell>
        </row>
        <row r="8718">
          <cell r="B8718" t="str">
            <v>776445-00E/007425</v>
          </cell>
          <cell r="C8718" t="str">
            <v>776445-00E</v>
          </cell>
          <cell r="D8718" t="str">
            <v>OK</v>
          </cell>
          <cell r="E8718">
            <v>44075.518750000003</v>
          </cell>
        </row>
        <row r="8719">
          <cell r="B8719" t="str">
            <v>776445-00E/007425</v>
          </cell>
          <cell r="C8719" t="str">
            <v>776445-00E</v>
          </cell>
          <cell r="D8719" t="str">
            <v>OK</v>
          </cell>
          <cell r="E8719">
            <v>44075.518750000003</v>
          </cell>
        </row>
        <row r="8720">
          <cell r="B8720" t="str">
            <v>776445-00E/007425</v>
          </cell>
          <cell r="C8720" t="str">
            <v>776445-00E</v>
          </cell>
          <cell r="D8720" t="str">
            <v>OK</v>
          </cell>
          <cell r="E8720">
            <v>44075.518750000003</v>
          </cell>
        </row>
        <row r="8721">
          <cell r="B8721" t="str">
            <v>776445-00E/007425</v>
          </cell>
          <cell r="C8721" t="str">
            <v>776445-00E</v>
          </cell>
          <cell r="D8721" t="str">
            <v>OK</v>
          </cell>
          <cell r="E8721">
            <v>44075.518750000003</v>
          </cell>
        </row>
        <row r="8722">
          <cell r="B8722" t="str">
            <v>776445-00E/007425</v>
          </cell>
          <cell r="C8722" t="str">
            <v>776445-00E</v>
          </cell>
          <cell r="D8722" t="str">
            <v>OK</v>
          </cell>
          <cell r="E8722">
            <v>44075.518750000003</v>
          </cell>
        </row>
        <row r="8723">
          <cell r="B8723" t="str">
            <v>776445-00E/007425</v>
          </cell>
          <cell r="C8723" t="str">
            <v>776445-00E</v>
          </cell>
          <cell r="D8723" t="str">
            <v>OK</v>
          </cell>
          <cell r="E8723">
            <v>44075.518750000003</v>
          </cell>
        </row>
        <row r="8724">
          <cell r="B8724" t="str">
            <v>776445-00E/007425</v>
          </cell>
          <cell r="C8724" t="str">
            <v>776445-00E</v>
          </cell>
          <cell r="D8724" t="str">
            <v>OK</v>
          </cell>
          <cell r="E8724">
            <v>44075.518750000003</v>
          </cell>
        </row>
        <row r="8725">
          <cell r="B8725" t="str">
            <v>776445-00E/007425</v>
          </cell>
          <cell r="C8725" t="str">
            <v>776445-00E</v>
          </cell>
          <cell r="D8725" t="str">
            <v>OK</v>
          </cell>
          <cell r="E8725">
            <v>44075.518750000003</v>
          </cell>
        </row>
        <row r="8726">
          <cell r="B8726" t="str">
            <v>774100-00G/007433</v>
          </cell>
          <cell r="C8726" t="str">
            <v>774100-00G</v>
          </cell>
          <cell r="D8726" t="str">
            <v>OK</v>
          </cell>
          <cell r="E8726">
            <v>44075.975694444445</v>
          </cell>
        </row>
        <row r="8727">
          <cell r="B8727" t="str">
            <v>774100-00G/007433</v>
          </cell>
          <cell r="C8727" t="str">
            <v>774100-00G</v>
          </cell>
          <cell r="D8727" t="str">
            <v>OK</v>
          </cell>
          <cell r="E8727">
            <v>44075.975694444445</v>
          </cell>
        </row>
        <row r="8728">
          <cell r="B8728" t="str">
            <v>776445-00E/007427</v>
          </cell>
          <cell r="C8728" t="str">
            <v>776445-00E</v>
          </cell>
          <cell r="D8728" t="str">
            <v>OK</v>
          </cell>
          <cell r="E8728">
            <v>44075.677083333336</v>
          </cell>
        </row>
        <row r="8729">
          <cell r="B8729" t="str">
            <v>774100-00G/007435</v>
          </cell>
          <cell r="C8729" t="str">
            <v>774100-00G</v>
          </cell>
          <cell r="D8729" t="str">
            <v>OK</v>
          </cell>
          <cell r="E8729">
            <v>44076.037499999999</v>
          </cell>
        </row>
        <row r="8730">
          <cell r="B8730" t="str">
            <v>774100-00G/007426</v>
          </cell>
          <cell r="C8730" t="str">
            <v>774100-00G</v>
          </cell>
          <cell r="D8730" t="str">
            <v>OK</v>
          </cell>
          <cell r="E8730">
            <v>44075.699305555558</v>
          </cell>
        </row>
        <row r="8731">
          <cell r="B8731" t="str">
            <v>776445-00E/007437</v>
          </cell>
          <cell r="C8731" t="str">
            <v>776445-00E</v>
          </cell>
          <cell r="D8731" t="str">
            <v>OK</v>
          </cell>
          <cell r="E8731">
            <v>44076.084722222222</v>
          </cell>
        </row>
        <row r="8732">
          <cell r="B8732" t="str">
            <v>776445-00E/007442</v>
          </cell>
          <cell r="C8732" t="str">
            <v>776445-00E</v>
          </cell>
          <cell r="D8732" t="str">
            <v>OK</v>
          </cell>
          <cell r="E8732">
            <v>44076.529166666667</v>
          </cell>
        </row>
        <row r="8733">
          <cell r="B8733" t="str">
            <v>776445-00E/007437</v>
          </cell>
          <cell r="C8733" t="str">
            <v>776445-00E</v>
          </cell>
          <cell r="D8733" t="str">
            <v>OK</v>
          </cell>
          <cell r="E8733">
            <v>44076.084722222222</v>
          </cell>
        </row>
        <row r="8734">
          <cell r="B8734" t="str">
            <v>776445-00E/007440</v>
          </cell>
          <cell r="C8734" t="str">
            <v>776445-00E</v>
          </cell>
          <cell r="D8734" t="str">
            <v>OK</v>
          </cell>
          <cell r="E8734">
            <v>44076.296527777777</v>
          </cell>
        </row>
        <row r="8735">
          <cell r="B8735" t="str">
            <v>774100-00G/007441</v>
          </cell>
          <cell r="C8735" t="str">
            <v>774100-00G</v>
          </cell>
          <cell r="D8735" t="str">
            <v>OK</v>
          </cell>
          <cell r="E8735">
            <v>44076.334722222222</v>
          </cell>
        </row>
        <row r="8736">
          <cell r="B8736" t="str">
            <v>776445-00E/007439</v>
          </cell>
          <cell r="C8736" t="str">
            <v>776445-00E</v>
          </cell>
          <cell r="D8736" t="str">
            <v>OK</v>
          </cell>
          <cell r="E8736">
            <v>44076.161111111112</v>
          </cell>
        </row>
        <row r="8737">
          <cell r="B8737" t="str">
            <v>776445-00E/007446</v>
          </cell>
          <cell r="C8737" t="str">
            <v>776445-00E</v>
          </cell>
          <cell r="D8737" t="str">
            <v>OK</v>
          </cell>
          <cell r="E8737">
            <v>44076.644444444442</v>
          </cell>
        </row>
        <row r="8738">
          <cell r="B8738" t="str">
            <v>776445-00E/007450</v>
          </cell>
          <cell r="C8738" t="str">
            <v>776445-00E</v>
          </cell>
          <cell r="D8738" t="str">
            <v>OK</v>
          </cell>
          <cell r="E8738">
            <v>44077.026388888888</v>
          </cell>
        </row>
        <row r="8739">
          <cell r="B8739" t="str">
            <v>776445-00E/007449</v>
          </cell>
          <cell r="C8739" t="str">
            <v>776445-00E</v>
          </cell>
          <cell r="D8739" t="str">
            <v>OK</v>
          </cell>
          <cell r="E8739">
            <v>44077.040277777778</v>
          </cell>
        </row>
        <row r="8740">
          <cell r="B8740" t="str">
            <v>776445-00E/007447</v>
          </cell>
          <cell r="C8740" t="str">
            <v>776445-00E</v>
          </cell>
          <cell r="D8740" t="str">
            <v>OK</v>
          </cell>
          <cell r="E8740">
            <v>44076.747916666667</v>
          </cell>
        </row>
        <row r="8741">
          <cell r="B8741" t="str">
            <v>776445-00E/007448</v>
          </cell>
          <cell r="C8741" t="str">
            <v>776445-00E</v>
          </cell>
          <cell r="D8741" t="str">
            <v>OK</v>
          </cell>
          <cell r="E8741">
            <v>44076.813194444447</v>
          </cell>
        </row>
        <row r="8742">
          <cell r="B8742" t="str">
            <v>776445-00E/007444</v>
          </cell>
          <cell r="C8742" t="str">
            <v>776445-00E</v>
          </cell>
          <cell r="D8742" t="str">
            <v>OK</v>
          </cell>
          <cell r="E8742">
            <v>44076.708333333336</v>
          </cell>
        </row>
        <row r="8743">
          <cell r="B8743" t="str">
            <v>774100-00G/007445</v>
          </cell>
          <cell r="C8743" t="str">
            <v>774100-00G</v>
          </cell>
          <cell r="D8743" t="str">
            <v>OK</v>
          </cell>
          <cell r="E8743">
            <v>44076.776388888888</v>
          </cell>
        </row>
        <row r="8744">
          <cell r="B8744" t="str">
            <v>776445-00E/007452</v>
          </cell>
          <cell r="C8744" t="str">
            <v>776445-00E</v>
          </cell>
          <cell r="D8744" t="str">
            <v>OK</v>
          </cell>
          <cell r="E8744">
            <v>44077.072222222225</v>
          </cell>
        </row>
        <row r="8745">
          <cell r="B8745" t="str">
            <v>776445-00E/007453</v>
          </cell>
          <cell r="C8745" t="str">
            <v>776445-00E</v>
          </cell>
          <cell r="D8745" t="str">
            <v>OK</v>
          </cell>
          <cell r="E8745">
            <v>44077.065972222219</v>
          </cell>
        </row>
        <row r="8746">
          <cell r="B8746" t="str">
            <v>776445-00E/007454</v>
          </cell>
          <cell r="C8746" t="str">
            <v>776445-00E</v>
          </cell>
          <cell r="D8746" t="str">
            <v>OK</v>
          </cell>
          <cell r="E8746">
            <v>44077.147222222222</v>
          </cell>
        </row>
        <row r="8747">
          <cell r="B8747" t="str">
            <v>776445-00E/007459</v>
          </cell>
          <cell r="C8747" t="str">
            <v>776445-00E</v>
          </cell>
          <cell r="D8747" t="str">
            <v>OK</v>
          </cell>
          <cell r="E8747">
            <v>44077.520138888889</v>
          </cell>
        </row>
        <row r="8748">
          <cell r="B8748" t="str">
            <v>776445-00E/007451</v>
          </cell>
          <cell r="C8748" t="str">
            <v>776445-00E</v>
          </cell>
          <cell r="D8748" t="str">
            <v>OK</v>
          </cell>
          <cell r="E8748">
            <v>44076.963888888888</v>
          </cell>
        </row>
        <row r="8749">
          <cell r="B8749" t="str">
            <v>776445-00E/007456</v>
          </cell>
          <cell r="C8749" t="str">
            <v>776445-00E</v>
          </cell>
          <cell r="D8749" t="str">
            <v>OK</v>
          </cell>
          <cell r="E8749">
            <v>44077.29583333333</v>
          </cell>
        </row>
        <row r="8750">
          <cell r="B8750" t="str">
            <v>776445-00E/007458</v>
          </cell>
          <cell r="C8750" t="str">
            <v>776445-00E</v>
          </cell>
          <cell r="D8750" t="str">
            <v>OK</v>
          </cell>
          <cell r="E8750">
            <v>44077.42083333333</v>
          </cell>
        </row>
        <row r="8751">
          <cell r="B8751" t="str">
            <v>776445-00E/007464</v>
          </cell>
          <cell r="C8751" t="str">
            <v>776445-00E</v>
          </cell>
          <cell r="D8751" t="str">
            <v>OK</v>
          </cell>
          <cell r="E8751">
            <v>44077.6875</v>
          </cell>
        </row>
        <row r="8752">
          <cell r="B8752" t="str">
            <v>776445-00E/007399</v>
          </cell>
          <cell r="C8752" t="str">
            <v>776445-00E</v>
          </cell>
          <cell r="D8752" t="str">
            <v>OK</v>
          </cell>
          <cell r="E8752">
            <v>44074.833333333336</v>
          </cell>
        </row>
        <row r="8753">
          <cell r="B8753" t="str">
            <v>776445-00E/007443</v>
          </cell>
          <cell r="C8753" t="str">
            <v>776445-00E</v>
          </cell>
          <cell r="D8753" t="str">
            <v>OK</v>
          </cell>
          <cell r="E8753">
            <v>44076.525000000001</v>
          </cell>
        </row>
        <row r="8754">
          <cell r="B8754" t="str">
            <v>776445-00E/007468</v>
          </cell>
          <cell r="C8754" t="str">
            <v>776445-00E</v>
          </cell>
          <cell r="D8754" t="str">
            <v>OK</v>
          </cell>
          <cell r="E8754">
            <v>44078.059027777781</v>
          </cell>
        </row>
        <row r="8755">
          <cell r="B8755" t="str">
            <v>776445-00E/007466</v>
          </cell>
          <cell r="C8755" t="str">
            <v>776445-00E</v>
          </cell>
          <cell r="D8755" t="str">
            <v>OK</v>
          </cell>
          <cell r="E8755">
            <v>44078.129861111112</v>
          </cell>
        </row>
        <row r="8756">
          <cell r="B8756" t="str">
            <v>776445-00E/007466</v>
          </cell>
          <cell r="C8756" t="str">
            <v>776445-00E</v>
          </cell>
          <cell r="D8756" t="str">
            <v>OK</v>
          </cell>
          <cell r="E8756">
            <v>44078.129861111112</v>
          </cell>
        </row>
        <row r="8757">
          <cell r="B8757" t="str">
            <v>776445-00E/007465</v>
          </cell>
          <cell r="C8757" t="str">
            <v>776445-00E</v>
          </cell>
          <cell r="D8757" t="str">
            <v>OK</v>
          </cell>
          <cell r="E8757">
            <v>44077.981249999997</v>
          </cell>
        </row>
        <row r="8758">
          <cell r="B8758" t="str">
            <v>776445-00E/007465</v>
          </cell>
          <cell r="C8758" t="str">
            <v>776445-00E</v>
          </cell>
          <cell r="D8758" t="str">
            <v>OK</v>
          </cell>
          <cell r="E8758">
            <v>44077.981249999997</v>
          </cell>
        </row>
        <row r="8759">
          <cell r="B8759" t="str">
            <v>776445-00E/007461</v>
          </cell>
          <cell r="C8759" t="str">
            <v>776445-00E</v>
          </cell>
          <cell r="D8759" t="str">
            <v>OK</v>
          </cell>
          <cell r="E8759">
            <v>44077.768055555556</v>
          </cell>
        </row>
        <row r="8760">
          <cell r="B8760" t="str">
            <v>776445-00E/007455</v>
          </cell>
          <cell r="C8760" t="str">
            <v>776445-00E</v>
          </cell>
          <cell r="D8760" t="str">
            <v>OK</v>
          </cell>
          <cell r="E8760">
            <v>44077.819444444445</v>
          </cell>
        </row>
        <row r="8761">
          <cell r="B8761" t="str">
            <v>774100-00G/007469</v>
          </cell>
          <cell r="C8761" t="str">
            <v>774100-00G</v>
          </cell>
          <cell r="D8761" t="str">
            <v>OK</v>
          </cell>
          <cell r="E8761">
            <v>44078.129166666666</v>
          </cell>
        </row>
        <row r="8762">
          <cell r="B8762" t="str">
            <v>776445-00E/007472</v>
          </cell>
          <cell r="C8762" t="str">
            <v>776445-00E</v>
          </cell>
          <cell r="D8762" t="str">
            <v>OK</v>
          </cell>
          <cell r="E8762">
            <v>44078.371527777781</v>
          </cell>
        </row>
        <row r="8763">
          <cell r="B8763" t="str">
            <v>776445-00E/007471</v>
          </cell>
          <cell r="C8763" t="str">
            <v>776445-00E</v>
          </cell>
          <cell r="D8763" t="str">
            <v>OK</v>
          </cell>
          <cell r="E8763">
            <v>44078.313194444447</v>
          </cell>
        </row>
        <row r="8764">
          <cell r="B8764" t="str">
            <v>776445-00E/007471</v>
          </cell>
          <cell r="C8764" t="str">
            <v>776445-00E</v>
          </cell>
          <cell r="D8764" t="str">
            <v>OK</v>
          </cell>
          <cell r="E8764">
            <v>44078.313194444447</v>
          </cell>
        </row>
        <row r="8765">
          <cell r="B8765" t="str">
            <v>774100-00G/007278</v>
          </cell>
          <cell r="C8765" t="str">
            <v>774100-00G</v>
          </cell>
          <cell r="D8765" t="str">
            <v>OK</v>
          </cell>
          <cell r="E8765">
            <v>44062.137499999997</v>
          </cell>
        </row>
        <row r="8766">
          <cell r="B8766" t="str">
            <v>776445-00E/007467</v>
          </cell>
          <cell r="C8766" t="str">
            <v>776445-00E</v>
          </cell>
          <cell r="D8766" t="str">
            <v>OK</v>
          </cell>
          <cell r="E8766">
            <v>44077.974999999999</v>
          </cell>
        </row>
        <row r="8767">
          <cell r="B8767" t="str">
            <v>776445-00E/007474</v>
          </cell>
          <cell r="C8767" t="str">
            <v>776445-00E</v>
          </cell>
          <cell r="D8767" t="str">
            <v>OK</v>
          </cell>
          <cell r="E8767">
            <v>44078.295138888891</v>
          </cell>
        </row>
        <row r="8768">
          <cell r="B8768" t="str">
            <v>776445-00E/007462</v>
          </cell>
          <cell r="C8768" t="str">
            <v>776445-00E</v>
          </cell>
          <cell r="D8768" t="str">
            <v>OK</v>
          </cell>
          <cell r="E8768">
            <v>44078.174305555556</v>
          </cell>
        </row>
        <row r="8769">
          <cell r="B8769" t="str">
            <v>774100-00G/007475</v>
          </cell>
          <cell r="C8769" t="str">
            <v>774100-00G</v>
          </cell>
          <cell r="D8769" t="str">
            <v>OK</v>
          </cell>
          <cell r="E8769">
            <v>44078.377083333333</v>
          </cell>
        </row>
        <row r="8770">
          <cell r="B8770" t="str">
            <v>774100-00G/007470</v>
          </cell>
          <cell r="C8770" t="str">
            <v>774100-00G</v>
          </cell>
          <cell r="D8770" t="str">
            <v>OK</v>
          </cell>
          <cell r="E8770">
            <v>44078.063194444447</v>
          </cell>
        </row>
        <row r="8771">
          <cell r="B8771" t="str">
            <v>774100-00G/007482</v>
          </cell>
          <cell r="C8771" t="str">
            <v>774100-00G</v>
          </cell>
          <cell r="D8771" t="str">
            <v>OK</v>
          </cell>
          <cell r="E8771">
            <v>44078.73333333333</v>
          </cell>
        </row>
        <row r="8772">
          <cell r="B8772" t="str">
            <v>774100-00G/007482</v>
          </cell>
          <cell r="C8772" t="str">
            <v>774100-00G</v>
          </cell>
          <cell r="D8772" t="str">
            <v>OK</v>
          </cell>
          <cell r="E8772">
            <v>44078.73333333333</v>
          </cell>
        </row>
        <row r="8773">
          <cell r="B8773" t="str">
            <v>774100-00G/007476</v>
          </cell>
          <cell r="C8773" t="str">
            <v>774100-00G</v>
          </cell>
          <cell r="D8773" t="str">
            <v>OK</v>
          </cell>
          <cell r="E8773">
            <v>44078.529166666667</v>
          </cell>
        </row>
        <row r="8774">
          <cell r="B8774" t="str">
            <v>774100-00G/007476</v>
          </cell>
          <cell r="C8774" t="str">
            <v>774100-00G</v>
          </cell>
          <cell r="D8774" t="str">
            <v>OK</v>
          </cell>
          <cell r="E8774">
            <v>44078.529166666667</v>
          </cell>
        </row>
        <row r="8775">
          <cell r="B8775" t="str">
            <v>776445-00E/007463</v>
          </cell>
          <cell r="C8775" t="str">
            <v>776445-00E</v>
          </cell>
          <cell r="D8775" t="str">
            <v>OK</v>
          </cell>
          <cell r="E8775">
            <v>44078.604861111111</v>
          </cell>
        </row>
        <row r="8776">
          <cell r="B8776" t="str">
            <v>776445-00E/007478</v>
          </cell>
          <cell r="C8776" t="str">
            <v>776445-00E</v>
          </cell>
          <cell r="D8776" t="str">
            <v>OK</v>
          </cell>
          <cell r="E8776">
            <v>44078.801388888889</v>
          </cell>
        </row>
        <row r="8777">
          <cell r="B8777" t="str">
            <v>776445-00E/007479</v>
          </cell>
          <cell r="C8777" t="str">
            <v>776445-00E</v>
          </cell>
          <cell r="D8777" t="str">
            <v>OK</v>
          </cell>
          <cell r="E8777">
            <v>44078.680555555555</v>
          </cell>
        </row>
        <row r="8778">
          <cell r="B8778" t="str">
            <v>776445-00E/007484</v>
          </cell>
          <cell r="C8778" t="str">
            <v>776445-00E</v>
          </cell>
          <cell r="D8778" t="str">
            <v>OK</v>
          </cell>
          <cell r="E8778">
            <v>44081.154861111114</v>
          </cell>
        </row>
        <row r="8779">
          <cell r="B8779" t="str">
            <v>776445-00E/007494</v>
          </cell>
          <cell r="C8779" t="str">
            <v>776445-00E</v>
          </cell>
          <cell r="D8779" t="str">
            <v>OK</v>
          </cell>
          <cell r="E8779">
            <v>44081.534722222219</v>
          </cell>
        </row>
        <row r="8780">
          <cell r="B8780" t="str">
            <v>776445-00E/007480</v>
          </cell>
          <cell r="C8780" t="str">
            <v>776445-00E</v>
          </cell>
          <cell r="D8780" t="str">
            <v>OK</v>
          </cell>
          <cell r="E8780">
            <v>44081.056250000001</v>
          </cell>
        </row>
        <row r="8781">
          <cell r="B8781" t="str">
            <v>774100-00G/007492</v>
          </cell>
          <cell r="C8781" t="str">
            <v>774100-00G</v>
          </cell>
          <cell r="D8781" t="str">
            <v>OK</v>
          </cell>
          <cell r="E8781">
            <v>44081.402083333334</v>
          </cell>
        </row>
        <row r="8782">
          <cell r="B8782" t="str">
            <v>774100-00G/007488</v>
          </cell>
          <cell r="C8782" t="str">
            <v>774100-00G</v>
          </cell>
          <cell r="D8782" t="str">
            <v>OK</v>
          </cell>
          <cell r="E8782">
            <v>44081.192361111112</v>
          </cell>
        </row>
        <row r="8783">
          <cell r="B8783" t="str">
            <v>776445-00E/007485</v>
          </cell>
          <cell r="C8783" t="str">
            <v>776445-00E</v>
          </cell>
          <cell r="D8783" t="str">
            <v>OK</v>
          </cell>
          <cell r="E8783">
            <v>44081.625</v>
          </cell>
        </row>
        <row r="8784">
          <cell r="B8784" t="str">
            <v>776445-00E/007486</v>
          </cell>
          <cell r="C8784" t="str">
            <v>776445-00E</v>
          </cell>
          <cell r="D8784" t="str">
            <v>OK</v>
          </cell>
          <cell r="E8784">
            <v>44081.072222222225</v>
          </cell>
        </row>
        <row r="8785">
          <cell r="B8785" t="str">
            <v>776445-00E/007493</v>
          </cell>
          <cell r="C8785" t="str">
            <v>776445-00E</v>
          </cell>
          <cell r="D8785" t="str">
            <v>OK</v>
          </cell>
          <cell r="E8785">
            <v>44081.479861111111</v>
          </cell>
        </row>
        <row r="8786">
          <cell r="B8786" t="str">
            <v>776445-00E/007493</v>
          </cell>
          <cell r="C8786" t="str">
            <v>776445-00E</v>
          </cell>
          <cell r="D8786" t="str">
            <v>OK</v>
          </cell>
          <cell r="E8786">
            <v>44081.479861111111</v>
          </cell>
        </row>
        <row r="8787">
          <cell r="B8787" t="str">
            <v>776445-00E/007493</v>
          </cell>
          <cell r="C8787" t="str">
            <v>776445-00E</v>
          </cell>
          <cell r="D8787" t="str">
            <v>OK</v>
          </cell>
          <cell r="E8787">
            <v>44081.479861111111</v>
          </cell>
        </row>
        <row r="8788">
          <cell r="B8788" t="str">
            <v>776445-00E/007493</v>
          </cell>
          <cell r="C8788" t="str">
            <v>776445-00E</v>
          </cell>
          <cell r="D8788" t="str">
            <v>OK</v>
          </cell>
          <cell r="E8788">
            <v>44081.479861111111</v>
          </cell>
        </row>
        <row r="8789">
          <cell r="B8789" t="str">
            <v>776445-00E/007493</v>
          </cell>
          <cell r="C8789" t="str">
            <v>776445-00E</v>
          </cell>
          <cell r="D8789" t="str">
            <v>OK</v>
          </cell>
          <cell r="E8789">
            <v>44081.479861111111</v>
          </cell>
        </row>
        <row r="8790">
          <cell r="B8790" t="str">
            <v>776445-00E/007489</v>
          </cell>
          <cell r="C8790" t="str">
            <v>776445-00E</v>
          </cell>
          <cell r="D8790" t="str">
            <v>OK</v>
          </cell>
          <cell r="E8790">
            <v>44081.328472222223</v>
          </cell>
        </row>
        <row r="8791">
          <cell r="B8791" t="str">
            <v>776445-00E/007483</v>
          </cell>
          <cell r="C8791" t="str">
            <v>776445-00E</v>
          </cell>
          <cell r="D8791" t="str">
            <v>OK</v>
          </cell>
          <cell r="E8791">
            <v>44081.015277777777</v>
          </cell>
        </row>
        <row r="8792">
          <cell r="B8792" t="str">
            <v>776445-00E/007483</v>
          </cell>
          <cell r="C8792" t="str">
            <v>776445-00E</v>
          </cell>
          <cell r="D8792" t="str">
            <v>OK</v>
          </cell>
          <cell r="E8792">
            <v>44081.015277777777</v>
          </cell>
        </row>
        <row r="8793">
          <cell r="B8793" t="str">
            <v>776445-00E/007483</v>
          </cell>
          <cell r="C8793" t="str">
            <v>776445-00E</v>
          </cell>
          <cell r="D8793" t="str">
            <v>OK</v>
          </cell>
          <cell r="E8793">
            <v>44081.015277777777</v>
          </cell>
        </row>
        <row r="8794">
          <cell r="B8794" t="str">
            <v>776445-00E/007483</v>
          </cell>
          <cell r="C8794" t="str">
            <v>776445-00E</v>
          </cell>
          <cell r="D8794" t="str">
            <v>OK</v>
          </cell>
          <cell r="E8794">
            <v>44081.015277777777</v>
          </cell>
        </row>
        <row r="8795">
          <cell r="B8795" t="str">
            <v>776445-00E/007483</v>
          </cell>
          <cell r="C8795" t="str">
            <v>776445-00E</v>
          </cell>
          <cell r="D8795" t="str">
            <v>OK</v>
          </cell>
          <cell r="E8795">
            <v>44081.015277777777</v>
          </cell>
        </row>
        <row r="8796">
          <cell r="B8796" t="str">
            <v>776445-00E/007477</v>
          </cell>
          <cell r="C8796" t="str">
            <v>776445-00E</v>
          </cell>
          <cell r="D8796" t="str">
            <v>OK</v>
          </cell>
          <cell r="E8796">
            <v>44078.70208333333</v>
          </cell>
        </row>
        <row r="8797">
          <cell r="B8797" t="str">
            <v>776445-00E/007473</v>
          </cell>
          <cell r="C8797" t="str">
            <v>776445-00E</v>
          </cell>
          <cell r="D8797" t="str">
            <v>OK</v>
          </cell>
          <cell r="E8797">
            <v>44078.491666666669</v>
          </cell>
        </row>
        <row r="8798">
          <cell r="B8798" t="str">
            <v>776445-00E/007473</v>
          </cell>
          <cell r="C8798" t="str">
            <v>776445-00E</v>
          </cell>
          <cell r="D8798" t="str">
            <v>OK</v>
          </cell>
          <cell r="E8798">
            <v>44078.491666666669</v>
          </cell>
        </row>
        <row r="8799">
          <cell r="B8799" t="str">
            <v>776445-00E/007353</v>
          </cell>
          <cell r="C8799" t="str">
            <v>776445-00E</v>
          </cell>
          <cell r="D8799" t="str">
            <v>OK</v>
          </cell>
          <cell r="E8799">
            <v>44081.008333333331</v>
          </cell>
        </row>
        <row r="8800">
          <cell r="B8800" t="str">
            <v>776445-00E/007353</v>
          </cell>
          <cell r="C8800" t="str">
            <v>776445-00E</v>
          </cell>
          <cell r="D8800" t="str">
            <v>OK</v>
          </cell>
          <cell r="E8800">
            <v>44081.008333333331</v>
          </cell>
        </row>
        <row r="8801">
          <cell r="B8801" t="str">
            <v>776445-00E/007501</v>
          </cell>
          <cell r="C8801" t="str">
            <v>776445-00E</v>
          </cell>
          <cell r="D8801" t="str">
            <v>OK</v>
          </cell>
          <cell r="E8801">
            <v>44082.123611111114</v>
          </cell>
        </row>
        <row r="8802">
          <cell r="B8802" t="str">
            <v>776445-00E/007499</v>
          </cell>
          <cell r="C8802" t="str">
            <v>776445-00E</v>
          </cell>
          <cell r="D8802" t="str">
            <v>OK</v>
          </cell>
          <cell r="E8802">
            <v>44081.960416666669</v>
          </cell>
        </row>
        <row r="8803">
          <cell r="B8803" t="str">
            <v>776445-00E/007502</v>
          </cell>
          <cell r="C8803" t="str">
            <v>776445-00E</v>
          </cell>
          <cell r="D8803" t="str">
            <v>OK</v>
          </cell>
          <cell r="E8803">
            <v>44082.15625</v>
          </cell>
        </row>
        <row r="8804">
          <cell r="B8804" t="str">
            <v>776445-00E/007500</v>
          </cell>
          <cell r="C8804" t="str">
            <v>776445-00E</v>
          </cell>
          <cell r="D8804" t="str">
            <v>OK</v>
          </cell>
          <cell r="E8804">
            <v>44082.121527777781</v>
          </cell>
        </row>
        <row r="8805">
          <cell r="B8805" t="str">
            <v>776445-00E/007490</v>
          </cell>
          <cell r="C8805" t="str">
            <v>776445-00E</v>
          </cell>
          <cell r="D8805" t="str">
            <v>OK</v>
          </cell>
          <cell r="E8805">
            <v>44082.022222222222</v>
          </cell>
        </row>
        <row r="8806">
          <cell r="B8806" t="str">
            <v>776445-00E/007505</v>
          </cell>
          <cell r="C8806" t="str">
            <v>776445-00E</v>
          </cell>
          <cell r="D8806" t="str">
            <v>OK</v>
          </cell>
          <cell r="E8806">
            <v>44082.290972222225</v>
          </cell>
        </row>
        <row r="8807">
          <cell r="B8807" t="str">
            <v>776445-00E/007498</v>
          </cell>
          <cell r="C8807" t="str">
            <v>776445-00E</v>
          </cell>
          <cell r="D8807" t="str">
            <v>OK</v>
          </cell>
          <cell r="E8807">
            <v>44082.029861111114</v>
          </cell>
        </row>
        <row r="8808">
          <cell r="B8808" t="str">
            <v>774100-00G/007487</v>
          </cell>
          <cell r="C8808" t="str">
            <v>774100-00G</v>
          </cell>
          <cell r="D8808" t="str">
            <v>OK</v>
          </cell>
          <cell r="E8808">
            <v>44081.15</v>
          </cell>
        </row>
        <row r="8809">
          <cell r="B8809" t="str">
            <v>774100-00G/007495</v>
          </cell>
          <cell r="C8809" t="str">
            <v>774100-00G</v>
          </cell>
          <cell r="D8809" t="str">
            <v>OK</v>
          </cell>
          <cell r="E8809">
            <v>44081.636111111111</v>
          </cell>
        </row>
        <row r="8810">
          <cell r="B8810" t="str">
            <v>774100-00G/007481</v>
          </cell>
          <cell r="C8810" t="str">
            <v>774100-00G</v>
          </cell>
          <cell r="D8810" t="str">
            <v>OK</v>
          </cell>
          <cell r="E8810">
            <v>44078.818055555559</v>
          </cell>
        </row>
        <row r="8811">
          <cell r="B8811" t="str">
            <v>774100-00G/007497</v>
          </cell>
          <cell r="C8811" t="str">
            <v>774100-00G</v>
          </cell>
          <cell r="D8811" t="str">
            <v>OK</v>
          </cell>
          <cell r="E8811">
            <v>44081.964583333334</v>
          </cell>
        </row>
        <row r="8812">
          <cell r="B8812" t="str">
            <v>776445-00E/007503</v>
          </cell>
          <cell r="C8812" t="str">
            <v>776445-00E</v>
          </cell>
          <cell r="D8812" t="str">
            <v>OK</v>
          </cell>
          <cell r="E8812">
            <v>44082.372916666667</v>
          </cell>
        </row>
        <row r="8813">
          <cell r="B8813" t="str">
            <v>776445-00E/007491</v>
          </cell>
          <cell r="C8813" t="str">
            <v>776445-00E</v>
          </cell>
          <cell r="D8813" t="str">
            <v>OK</v>
          </cell>
          <cell r="E8813">
            <v>44081.713194444441</v>
          </cell>
        </row>
        <row r="8814">
          <cell r="B8814" t="str">
            <v>776445-00E/007460</v>
          </cell>
          <cell r="C8814" t="str">
            <v>776445-00E</v>
          </cell>
          <cell r="D8814" t="str">
            <v>OK</v>
          </cell>
          <cell r="E8814">
            <v>44077.359027777777</v>
          </cell>
        </row>
        <row r="8815">
          <cell r="B8815" t="str">
            <v>774100-00G/007496</v>
          </cell>
          <cell r="C8815" t="str">
            <v>774100-00G</v>
          </cell>
          <cell r="D8815" t="str">
            <v>OK</v>
          </cell>
          <cell r="E8815">
            <v>44081.697916666664</v>
          </cell>
        </row>
        <row r="8816">
          <cell r="B8816" t="str">
            <v>776445-00E/007504</v>
          </cell>
          <cell r="C8816" t="str">
            <v>776445-00E</v>
          </cell>
          <cell r="D8816" t="str">
            <v>OK</v>
          </cell>
          <cell r="E8816">
            <v>44082.436111111114</v>
          </cell>
        </row>
        <row r="8817">
          <cell r="B8817" t="str">
            <v>776445-00E/007504</v>
          </cell>
          <cell r="C8817" t="str">
            <v>776445-00E</v>
          </cell>
          <cell r="D8817" t="str">
            <v>OK</v>
          </cell>
          <cell r="E8817">
            <v>44082.436111111114</v>
          </cell>
        </row>
        <row r="8818">
          <cell r="B8818" t="str">
            <v>776445-00E/007506</v>
          </cell>
          <cell r="C8818" t="str">
            <v>776445-00E</v>
          </cell>
          <cell r="D8818" t="str">
            <v>OK</v>
          </cell>
          <cell r="E8818">
            <v>44082.964583333334</v>
          </cell>
        </row>
        <row r="8819">
          <cell r="B8819" t="str">
            <v>776445-00E/007512</v>
          </cell>
          <cell r="C8819" t="str">
            <v>776445-00E</v>
          </cell>
          <cell r="D8819" t="str">
            <v>OK</v>
          </cell>
          <cell r="E8819">
            <v>44083.124305555553</v>
          </cell>
        </row>
        <row r="8820">
          <cell r="B8820" t="str">
            <v>776445-00E/007509</v>
          </cell>
          <cell r="C8820" t="str">
            <v>776445-00E</v>
          </cell>
          <cell r="D8820" t="str">
            <v>OK</v>
          </cell>
          <cell r="E8820">
            <v>44083.015277777777</v>
          </cell>
        </row>
        <row r="8821">
          <cell r="B8821" t="str">
            <v>776445-00E/007507</v>
          </cell>
          <cell r="C8821" t="str">
            <v>776445-00E</v>
          </cell>
          <cell r="D8821" t="str">
            <v>OK</v>
          </cell>
          <cell r="E8821">
            <v>44082.968055555553</v>
          </cell>
        </row>
        <row r="8822">
          <cell r="B8822" t="str">
            <v>776445-00E/007508</v>
          </cell>
          <cell r="C8822" t="str">
            <v>776445-00E</v>
          </cell>
          <cell r="D8822" t="str">
            <v>OK</v>
          </cell>
          <cell r="E8822">
            <v>44083.029861111114</v>
          </cell>
        </row>
        <row r="8823">
          <cell r="B8823" t="str">
            <v>776445-00E/007516</v>
          </cell>
          <cell r="C8823" t="str">
            <v>776445-00E</v>
          </cell>
          <cell r="D8823" t="str">
            <v>OK</v>
          </cell>
          <cell r="E8823">
            <v>44083.336805555555</v>
          </cell>
        </row>
        <row r="8824">
          <cell r="B8824" t="str">
            <v>776445-00E/007515</v>
          </cell>
          <cell r="C8824" t="str">
            <v>776445-00E</v>
          </cell>
          <cell r="D8824" t="str">
            <v>OK</v>
          </cell>
          <cell r="E8824">
            <v>44083.497916666667</v>
          </cell>
        </row>
        <row r="8825">
          <cell r="B8825" t="str">
            <v>776445-00E/007413</v>
          </cell>
          <cell r="C8825" t="str">
            <v>776445-00E</v>
          </cell>
          <cell r="D8825" t="str">
            <v>OK</v>
          </cell>
          <cell r="E8825">
            <v>44075.150694444441</v>
          </cell>
        </row>
        <row r="8826">
          <cell r="B8826" t="str">
            <v>776445-00E/007517</v>
          </cell>
          <cell r="C8826" t="str">
            <v>776445-00E</v>
          </cell>
          <cell r="D8826" t="str">
            <v>OK</v>
          </cell>
          <cell r="E8826">
            <v>44083.629861111112</v>
          </cell>
        </row>
        <row r="8827">
          <cell r="B8827" t="str">
            <v>776445-00E/007522</v>
          </cell>
          <cell r="C8827" t="str">
            <v>776445-00E</v>
          </cell>
          <cell r="D8827" t="str">
            <v>OK</v>
          </cell>
          <cell r="E8827">
            <v>44083.731249999997</v>
          </cell>
        </row>
        <row r="8828">
          <cell r="B8828" t="str">
            <v>774100-00G/007510</v>
          </cell>
          <cell r="C8828" t="str">
            <v>774100-00G</v>
          </cell>
          <cell r="D8828" t="str">
            <v>OK</v>
          </cell>
          <cell r="E8828">
            <v>44082.859722222223</v>
          </cell>
        </row>
        <row r="8829">
          <cell r="B8829" t="str">
            <v>776445-00E/007514</v>
          </cell>
          <cell r="C8829" t="str">
            <v>776445-00E</v>
          </cell>
          <cell r="D8829" t="str">
            <v>OK</v>
          </cell>
          <cell r="E8829">
            <v>44083.127083333333</v>
          </cell>
        </row>
        <row r="8830">
          <cell r="B8830" t="str">
            <v>776445-00E/007520</v>
          </cell>
          <cell r="C8830" t="str">
            <v>776445-00E</v>
          </cell>
          <cell r="D8830" t="str">
            <v>OK</v>
          </cell>
          <cell r="E8830">
            <v>44083.6875</v>
          </cell>
        </row>
        <row r="8831">
          <cell r="B8831" t="str">
            <v>776445-00E/007520</v>
          </cell>
          <cell r="C8831" t="str">
            <v>776445-00E</v>
          </cell>
          <cell r="D8831" t="str">
            <v>OK</v>
          </cell>
          <cell r="E8831">
            <v>44083.6875</v>
          </cell>
        </row>
        <row r="8832">
          <cell r="B8832" t="str">
            <v>776445-00E/007520</v>
          </cell>
          <cell r="C8832" t="str">
            <v>776445-00E</v>
          </cell>
          <cell r="D8832" t="str">
            <v>OK</v>
          </cell>
          <cell r="E8832">
            <v>44083.6875</v>
          </cell>
        </row>
        <row r="8833">
          <cell r="B8833" t="str">
            <v>776445-00E/007520</v>
          </cell>
          <cell r="C8833" t="str">
            <v>776445-00E</v>
          </cell>
          <cell r="D8833" t="str">
            <v>OK</v>
          </cell>
          <cell r="E8833">
            <v>44083.6875</v>
          </cell>
        </row>
        <row r="8834">
          <cell r="B8834" t="str">
            <v>776445-00E/007520</v>
          </cell>
          <cell r="C8834" t="str">
            <v>776445-00E</v>
          </cell>
          <cell r="D8834" t="str">
            <v>OK</v>
          </cell>
          <cell r="E8834">
            <v>44083.6875</v>
          </cell>
        </row>
        <row r="8835">
          <cell r="B8835" t="str">
            <v>776445-00E/007520</v>
          </cell>
          <cell r="C8835" t="str">
            <v>776445-00E</v>
          </cell>
          <cell r="D8835" t="str">
            <v>OK</v>
          </cell>
          <cell r="E8835">
            <v>44083.6875</v>
          </cell>
        </row>
        <row r="8836">
          <cell r="B8836" t="str">
            <v>776445-00E/007520</v>
          </cell>
          <cell r="C8836" t="str">
            <v>776445-00E</v>
          </cell>
          <cell r="D8836" t="str">
            <v>OK</v>
          </cell>
          <cell r="E8836">
            <v>44083.6875</v>
          </cell>
        </row>
        <row r="8837">
          <cell r="B8837" t="str">
            <v>776445-00E/007520</v>
          </cell>
          <cell r="C8837" t="str">
            <v>776445-00E</v>
          </cell>
          <cell r="D8837" t="str">
            <v>OK</v>
          </cell>
          <cell r="E8837">
            <v>44083.6875</v>
          </cell>
        </row>
        <row r="8838">
          <cell r="B8838" t="str">
            <v>776445-00E/007520</v>
          </cell>
          <cell r="C8838" t="str">
            <v>776445-00E</v>
          </cell>
          <cell r="D8838" t="str">
            <v>OK</v>
          </cell>
          <cell r="E8838">
            <v>44083.6875</v>
          </cell>
        </row>
        <row r="8839">
          <cell r="B8839" t="str">
            <v>776445-00E/007520</v>
          </cell>
          <cell r="C8839" t="str">
            <v>776445-00E</v>
          </cell>
          <cell r="D8839" t="str">
            <v>OK</v>
          </cell>
          <cell r="E8839">
            <v>44083.6875</v>
          </cell>
        </row>
        <row r="8840">
          <cell r="B8840" t="str">
            <v>776445-00E/007520</v>
          </cell>
          <cell r="C8840" t="str">
            <v>776445-00E</v>
          </cell>
          <cell r="D8840" t="str">
            <v>OK</v>
          </cell>
          <cell r="E8840">
            <v>44083.6875</v>
          </cell>
        </row>
        <row r="8841">
          <cell r="B8841" t="str">
            <v>776445-00E/007520</v>
          </cell>
          <cell r="C8841" t="str">
            <v>776445-00E</v>
          </cell>
          <cell r="D8841" t="str">
            <v>OK</v>
          </cell>
          <cell r="E8841">
            <v>44083.6875</v>
          </cell>
        </row>
        <row r="8842">
          <cell r="B8842" t="str">
            <v>776445-00E/007520</v>
          </cell>
          <cell r="C8842" t="str">
            <v>776445-00E</v>
          </cell>
          <cell r="D8842" t="str">
            <v>OK</v>
          </cell>
          <cell r="E8842">
            <v>44083.6875</v>
          </cell>
        </row>
        <row r="8843">
          <cell r="B8843" t="str">
            <v>776445-00E/007520</v>
          </cell>
          <cell r="C8843" t="str">
            <v>776445-00E</v>
          </cell>
          <cell r="D8843" t="str">
            <v>OK</v>
          </cell>
          <cell r="E8843">
            <v>44083.6875</v>
          </cell>
        </row>
        <row r="8844">
          <cell r="B8844" t="str">
            <v>776445-00E/007520</v>
          </cell>
          <cell r="C8844" t="str">
            <v>776445-00E</v>
          </cell>
          <cell r="D8844" t="str">
            <v>OK</v>
          </cell>
          <cell r="E8844">
            <v>44083.6875</v>
          </cell>
        </row>
        <row r="8845">
          <cell r="B8845" t="str">
            <v>776445-00E/007520</v>
          </cell>
          <cell r="C8845" t="str">
            <v>776445-00E</v>
          </cell>
          <cell r="D8845" t="str">
            <v>OK</v>
          </cell>
          <cell r="E8845">
            <v>44083.6875</v>
          </cell>
        </row>
        <row r="8846">
          <cell r="B8846" t="str">
            <v>776445-00E/007520</v>
          </cell>
          <cell r="C8846" t="str">
            <v>776445-00E</v>
          </cell>
          <cell r="D8846" t="str">
            <v>OK</v>
          </cell>
          <cell r="E8846">
            <v>44083.6875</v>
          </cell>
        </row>
        <row r="8847">
          <cell r="B8847" t="str">
            <v>776445-00E/007520</v>
          </cell>
          <cell r="C8847" t="str">
            <v>776445-00E</v>
          </cell>
          <cell r="D8847" t="str">
            <v>OK</v>
          </cell>
          <cell r="E8847">
            <v>44083.6875</v>
          </cell>
        </row>
        <row r="8848">
          <cell r="B8848" t="str">
            <v>776445-00E/007520</v>
          </cell>
          <cell r="C8848" t="str">
            <v>776445-00E</v>
          </cell>
          <cell r="D8848" t="str">
            <v>OK</v>
          </cell>
          <cell r="E8848">
            <v>44083.6875</v>
          </cell>
        </row>
        <row r="8849">
          <cell r="B8849" t="str">
            <v>776445-00E/007520</v>
          </cell>
          <cell r="C8849" t="str">
            <v>776445-00E</v>
          </cell>
          <cell r="D8849" t="str">
            <v>OK</v>
          </cell>
          <cell r="E8849">
            <v>44083.6875</v>
          </cell>
        </row>
        <row r="8850">
          <cell r="B8850" t="str">
            <v>776445-00E/007520</v>
          </cell>
          <cell r="C8850" t="str">
            <v>776445-00E</v>
          </cell>
          <cell r="D8850" t="str">
            <v>OK</v>
          </cell>
          <cell r="E8850">
            <v>44083.6875</v>
          </cell>
        </row>
        <row r="8851">
          <cell r="B8851" t="str">
            <v>776445-00E/007520</v>
          </cell>
          <cell r="C8851" t="str">
            <v>776445-00E</v>
          </cell>
          <cell r="D8851" t="str">
            <v>OK</v>
          </cell>
          <cell r="E8851">
            <v>44083.6875</v>
          </cell>
        </row>
        <row r="8852">
          <cell r="B8852" t="str">
            <v>776445-00E/007520</v>
          </cell>
          <cell r="C8852" t="str">
            <v>776445-00E</v>
          </cell>
          <cell r="D8852" t="str">
            <v>OK</v>
          </cell>
          <cell r="E8852">
            <v>44083.6875</v>
          </cell>
        </row>
        <row r="8853">
          <cell r="B8853" t="str">
            <v>776445-00E/007520</v>
          </cell>
          <cell r="C8853" t="str">
            <v>776445-00E</v>
          </cell>
          <cell r="D8853" t="str">
            <v>OK</v>
          </cell>
          <cell r="E8853">
            <v>44083.6875</v>
          </cell>
        </row>
        <row r="8854">
          <cell r="B8854" t="str">
            <v>776445-00E/007520</v>
          </cell>
          <cell r="C8854" t="str">
            <v>776445-00E</v>
          </cell>
          <cell r="D8854" t="str">
            <v>OK</v>
          </cell>
          <cell r="E8854">
            <v>44083.6875</v>
          </cell>
        </row>
        <row r="8855">
          <cell r="B8855" t="str">
            <v>776445-00E/007520</v>
          </cell>
          <cell r="C8855" t="str">
            <v>776445-00E</v>
          </cell>
          <cell r="D8855" t="str">
            <v>OK</v>
          </cell>
          <cell r="E8855">
            <v>44083.6875</v>
          </cell>
        </row>
        <row r="8856">
          <cell r="B8856" t="str">
            <v>776445-00E/007520</v>
          </cell>
          <cell r="C8856" t="str">
            <v>776445-00E</v>
          </cell>
          <cell r="D8856" t="str">
            <v>OK</v>
          </cell>
          <cell r="E8856">
            <v>44083.6875</v>
          </cell>
        </row>
        <row r="8857">
          <cell r="B8857" t="str">
            <v>776445-00E/007520</v>
          </cell>
          <cell r="C8857" t="str">
            <v>776445-00E</v>
          </cell>
          <cell r="D8857" t="str">
            <v>OK</v>
          </cell>
          <cell r="E8857">
            <v>44083.6875</v>
          </cell>
        </row>
        <row r="8858">
          <cell r="B8858" t="str">
            <v>776445-00E/007520</v>
          </cell>
          <cell r="C8858" t="str">
            <v>776445-00E</v>
          </cell>
          <cell r="D8858" t="str">
            <v>OK</v>
          </cell>
          <cell r="E8858">
            <v>44083.6875</v>
          </cell>
        </row>
        <row r="8859">
          <cell r="B8859" t="str">
            <v>776445-00E/007521</v>
          </cell>
          <cell r="C8859" t="str">
            <v>776445-00E</v>
          </cell>
          <cell r="D8859" t="str">
            <v>OK</v>
          </cell>
          <cell r="E8859">
            <v>44083.686805555553</v>
          </cell>
        </row>
        <row r="8860">
          <cell r="B8860" t="str">
            <v>776445-00E/007428</v>
          </cell>
          <cell r="C8860" t="str">
            <v>776445-00E</v>
          </cell>
          <cell r="D8860" t="str">
            <v>OK</v>
          </cell>
          <cell r="E8860">
            <v>44075.631249999999</v>
          </cell>
        </row>
        <row r="8861">
          <cell r="B8861" t="str">
            <v>776445-00E/007518</v>
          </cell>
          <cell r="C8861" t="str">
            <v>776445-00E</v>
          </cell>
          <cell r="D8861" t="str">
            <v>OK</v>
          </cell>
          <cell r="E8861">
            <v>44083.63958333333</v>
          </cell>
        </row>
        <row r="8862">
          <cell r="B8862" t="str">
            <v>776445-00E/007523</v>
          </cell>
          <cell r="C8862" t="str">
            <v>776445-00E</v>
          </cell>
          <cell r="D8862" t="str">
            <v>OK</v>
          </cell>
          <cell r="E8862">
            <v>44084.079861111109</v>
          </cell>
        </row>
        <row r="8863">
          <cell r="B8863" t="str">
            <v>776445-00E/007529</v>
          </cell>
          <cell r="C8863" t="str">
            <v>776445-00E</v>
          </cell>
          <cell r="D8863" t="str">
            <v>OK</v>
          </cell>
          <cell r="E8863">
            <v>44084.067361111112</v>
          </cell>
        </row>
        <row r="8864">
          <cell r="B8864" t="str">
            <v>776445-00E/007529</v>
          </cell>
          <cell r="C8864" t="str">
            <v>776445-00E</v>
          </cell>
          <cell r="D8864" t="str">
            <v>OK</v>
          </cell>
          <cell r="E8864">
            <v>44084.067361111112</v>
          </cell>
        </row>
        <row r="8865">
          <cell r="B8865" t="str">
            <v>776445-00E/007527</v>
          </cell>
          <cell r="C8865" t="str">
            <v>776445-00E</v>
          </cell>
          <cell r="D8865" t="str">
            <v>OK</v>
          </cell>
          <cell r="E8865">
            <v>44083.970833333333</v>
          </cell>
        </row>
        <row r="8866">
          <cell r="B8866" t="str">
            <v>776445-00E/007525</v>
          </cell>
          <cell r="C8866" t="str">
            <v>776445-00E</v>
          </cell>
          <cell r="D8866" t="str">
            <v>OK</v>
          </cell>
          <cell r="E8866">
            <v>44083.95416666667</v>
          </cell>
        </row>
        <row r="8867">
          <cell r="B8867" t="str">
            <v>776445-00E/007525</v>
          </cell>
          <cell r="C8867" t="str">
            <v>776445-00E</v>
          </cell>
          <cell r="D8867" t="str">
            <v>OK</v>
          </cell>
          <cell r="E8867">
            <v>44083.95416666667</v>
          </cell>
        </row>
        <row r="8868">
          <cell r="B8868" t="str">
            <v>776445-00E/007524</v>
          </cell>
          <cell r="C8868" t="str">
            <v>776445-00E</v>
          </cell>
          <cell r="D8868" t="str">
            <v>OK</v>
          </cell>
          <cell r="E8868">
            <v>44084.022916666669</v>
          </cell>
        </row>
        <row r="8869">
          <cell r="B8869" t="str">
            <v>776445-00E/007524</v>
          </cell>
          <cell r="C8869" t="str">
            <v>776445-00E</v>
          </cell>
          <cell r="D8869" t="str">
            <v>OK</v>
          </cell>
          <cell r="E8869">
            <v>44084.022916666669</v>
          </cell>
        </row>
        <row r="8870">
          <cell r="B8870" t="str">
            <v>776445-00E/007532</v>
          </cell>
          <cell r="C8870" t="str">
            <v>776445-00E</v>
          </cell>
          <cell r="D8870" t="str">
            <v>OK</v>
          </cell>
          <cell r="E8870">
            <v>44084.126388888886</v>
          </cell>
        </row>
        <row r="8871">
          <cell r="B8871" t="str">
            <v>776445-00E/007532</v>
          </cell>
          <cell r="C8871" t="str">
            <v>776445-00E</v>
          </cell>
          <cell r="D8871" t="str">
            <v>OK</v>
          </cell>
          <cell r="E8871">
            <v>44084.126388888886</v>
          </cell>
        </row>
        <row r="8872">
          <cell r="B8872" t="str">
            <v>776445-00E/007532</v>
          </cell>
          <cell r="C8872" t="str">
            <v>776445-00E</v>
          </cell>
          <cell r="D8872" t="str">
            <v>OK</v>
          </cell>
          <cell r="E8872">
            <v>44084.126388888886</v>
          </cell>
        </row>
        <row r="8873">
          <cell r="B8873" t="str">
            <v>776445-00E/007528</v>
          </cell>
          <cell r="C8873" t="str">
            <v>776445-00E</v>
          </cell>
          <cell r="D8873" t="str">
            <v>OK</v>
          </cell>
          <cell r="E8873">
            <v>44084.007638888892</v>
          </cell>
        </row>
        <row r="8874">
          <cell r="B8874" t="str">
            <v>774100-00G/007511</v>
          </cell>
          <cell r="C8874" t="str">
            <v>774100-00G</v>
          </cell>
          <cell r="D8874" t="str">
            <v>OK</v>
          </cell>
          <cell r="E8874">
            <v>44082.861111111109</v>
          </cell>
        </row>
        <row r="8875">
          <cell r="B8875" t="str">
            <v>776445-00E/007535</v>
          </cell>
          <cell r="C8875" t="str">
            <v>776445-00E</v>
          </cell>
          <cell r="D8875" t="str">
            <v>OK</v>
          </cell>
          <cell r="E8875">
            <v>44084.288194444445</v>
          </cell>
        </row>
        <row r="8876">
          <cell r="B8876" t="str">
            <v>776445-00E/007534</v>
          </cell>
          <cell r="C8876" t="str">
            <v>776445-00E</v>
          </cell>
          <cell r="D8876" t="str">
            <v>OK</v>
          </cell>
          <cell r="E8876">
            <v>44084.424305555556</v>
          </cell>
        </row>
        <row r="8877">
          <cell r="B8877" t="str">
            <v>776445-00E/007531</v>
          </cell>
          <cell r="C8877" t="str">
            <v>776445-00E</v>
          </cell>
          <cell r="D8877" t="str">
            <v>OK</v>
          </cell>
          <cell r="E8877">
            <v>44084.052083333336</v>
          </cell>
        </row>
        <row r="8878">
          <cell r="B8878" t="str">
            <v>776445-00E/007531</v>
          </cell>
          <cell r="C8878" t="str">
            <v>776445-00E</v>
          </cell>
          <cell r="D8878" t="str">
            <v>OK</v>
          </cell>
          <cell r="E8878">
            <v>44084.052083333336</v>
          </cell>
        </row>
        <row r="8879">
          <cell r="B8879" t="str">
            <v>776445-00E/007526</v>
          </cell>
          <cell r="C8879" t="str">
            <v>776445-00E</v>
          </cell>
          <cell r="D8879" t="str">
            <v>OK</v>
          </cell>
          <cell r="E8879">
            <v>44083.95416666667</v>
          </cell>
        </row>
        <row r="8880">
          <cell r="B8880" t="str">
            <v>776445-00E/007519</v>
          </cell>
          <cell r="C8880" t="str">
            <v>776445-00E</v>
          </cell>
          <cell r="D8880" t="str">
            <v>OK</v>
          </cell>
          <cell r="E8880">
            <v>44083.731944444444</v>
          </cell>
        </row>
        <row r="8881">
          <cell r="B8881" t="str">
            <v>776445-00E/007530</v>
          </cell>
          <cell r="C8881" t="str">
            <v>776445-00E</v>
          </cell>
          <cell r="D8881" t="str">
            <v>OK</v>
          </cell>
          <cell r="E8881">
            <v>44084.363888888889</v>
          </cell>
        </row>
        <row r="8882">
          <cell r="B8882" t="str">
            <v>776445-00E/007542</v>
          </cell>
          <cell r="C8882" t="str">
            <v>776445-00E</v>
          </cell>
          <cell r="D8882" t="str">
            <v>OK</v>
          </cell>
          <cell r="E8882">
            <v>44084.702777777777</v>
          </cell>
        </row>
        <row r="8883">
          <cell r="B8883" t="str">
            <v>776445-00E/007541</v>
          </cell>
          <cell r="C8883" t="str">
            <v>776445-00E</v>
          </cell>
          <cell r="D8883" t="str">
            <v>OK</v>
          </cell>
          <cell r="E8883">
            <v>44084.643055555556</v>
          </cell>
        </row>
        <row r="8884">
          <cell r="B8884" t="str">
            <v>776445-00E/007364</v>
          </cell>
          <cell r="C8884" t="str">
            <v>776445-00E</v>
          </cell>
          <cell r="D8884" t="str">
            <v>OK</v>
          </cell>
          <cell r="E8884">
            <v>44084.644444444442</v>
          </cell>
        </row>
        <row r="8885">
          <cell r="B8885" t="str">
            <v>776445-00E/007538</v>
          </cell>
          <cell r="C8885" t="str">
            <v>776445-00E</v>
          </cell>
          <cell r="D8885" t="str">
            <v>OK</v>
          </cell>
          <cell r="E8885">
            <v>44084.706250000003</v>
          </cell>
        </row>
        <row r="8886">
          <cell r="B8886" t="str">
            <v>776445-00E/007536</v>
          </cell>
          <cell r="C8886" t="str">
            <v>776445-00E</v>
          </cell>
          <cell r="D8886" t="str">
            <v>OK</v>
          </cell>
          <cell r="E8886">
            <v>44084.48541666667</v>
          </cell>
        </row>
        <row r="8887">
          <cell r="B8887" t="str">
            <v>776445-00E/007533</v>
          </cell>
          <cell r="C8887" t="str">
            <v>776445-00E</v>
          </cell>
          <cell r="D8887" t="str">
            <v>OK</v>
          </cell>
          <cell r="E8887">
            <v>44084.158333333333</v>
          </cell>
        </row>
        <row r="8888">
          <cell r="B8888" t="str">
            <v>776445-00E/007533</v>
          </cell>
          <cell r="C8888" t="str">
            <v>776445-00E</v>
          </cell>
          <cell r="D8888" t="str">
            <v>OK</v>
          </cell>
          <cell r="E8888">
            <v>44084.158333333333</v>
          </cell>
        </row>
        <row r="8889">
          <cell r="B8889" t="str">
            <v>776445-00E/007547</v>
          </cell>
          <cell r="C8889" t="str">
            <v>776445-00E</v>
          </cell>
          <cell r="D8889" t="str">
            <v>OK</v>
          </cell>
          <cell r="E8889">
            <v>44085.010416666664</v>
          </cell>
        </row>
        <row r="8890">
          <cell r="B8890" t="str">
            <v>776445-00E/007546</v>
          </cell>
          <cell r="C8890" t="str">
            <v>776445-00E</v>
          </cell>
          <cell r="D8890" t="str">
            <v>OK</v>
          </cell>
          <cell r="E8890">
            <v>44085.118750000001</v>
          </cell>
        </row>
        <row r="8891">
          <cell r="B8891" t="str">
            <v>776445-00E/007543</v>
          </cell>
          <cell r="C8891" t="str">
            <v>776445-00E</v>
          </cell>
          <cell r="D8891" t="str">
            <v>OK</v>
          </cell>
          <cell r="E8891">
            <v>44084.747916666667</v>
          </cell>
        </row>
        <row r="8892">
          <cell r="B8892" t="str">
            <v>776445-00E/007513</v>
          </cell>
          <cell r="C8892" t="str">
            <v>776445-00E</v>
          </cell>
          <cell r="D8892" t="str">
            <v>OK</v>
          </cell>
          <cell r="E8892">
            <v>44083.056944444441</v>
          </cell>
        </row>
        <row r="8893">
          <cell r="B8893" t="str">
            <v>776445-00E/007537</v>
          </cell>
          <cell r="C8893" t="str">
            <v>776445-00E</v>
          </cell>
          <cell r="D8893" t="str">
            <v>OK</v>
          </cell>
          <cell r="E8893">
            <v>44085.286111111112</v>
          </cell>
        </row>
        <row r="8894">
          <cell r="B8894" t="str">
            <v>774100-00G/007548</v>
          </cell>
          <cell r="C8894" t="str">
            <v>774100-00G</v>
          </cell>
          <cell r="D8894" t="str">
            <v>OK</v>
          </cell>
          <cell r="E8894">
            <v>44085.067361111112</v>
          </cell>
        </row>
        <row r="8895">
          <cell r="B8895" t="str">
            <v>774100-00G/007549</v>
          </cell>
          <cell r="C8895" t="str">
            <v>774100-00G</v>
          </cell>
          <cell r="D8895" t="str">
            <v>OK</v>
          </cell>
          <cell r="E8895">
            <v>44085.1875</v>
          </cell>
        </row>
        <row r="8896">
          <cell r="B8896" t="str">
            <v>774100-00G/007556</v>
          </cell>
          <cell r="C8896" t="str">
            <v>774100-00G</v>
          </cell>
          <cell r="D8896" t="str">
            <v>OK</v>
          </cell>
          <cell r="E8896">
            <v>44085.522222222222</v>
          </cell>
        </row>
        <row r="8897">
          <cell r="B8897" t="str">
            <v>776445-00E/007550</v>
          </cell>
          <cell r="C8897" t="str">
            <v>776445-00E</v>
          </cell>
          <cell r="D8897" t="str">
            <v>OK</v>
          </cell>
          <cell r="E8897">
            <v>44085.156944444447</v>
          </cell>
        </row>
        <row r="8898">
          <cell r="B8898" t="str">
            <v>776445-00E/007554</v>
          </cell>
          <cell r="C8898" t="str">
            <v>776445-00E</v>
          </cell>
          <cell r="D8898" t="str">
            <v>OK</v>
          </cell>
          <cell r="E8898">
            <v>44085.381944444445</v>
          </cell>
        </row>
        <row r="8899">
          <cell r="B8899" t="str">
            <v>774100-00G/007555</v>
          </cell>
          <cell r="C8899" t="str">
            <v>774100-00G</v>
          </cell>
          <cell r="D8899" t="str">
            <v>OK</v>
          </cell>
          <cell r="E8899">
            <v>44085.632638888892</v>
          </cell>
        </row>
        <row r="8900">
          <cell r="B8900" t="str">
            <v>774100-00G/007560</v>
          </cell>
          <cell r="C8900" t="str">
            <v>774100-00G</v>
          </cell>
          <cell r="D8900" t="str">
            <v>OK</v>
          </cell>
          <cell r="E8900">
            <v>44088.138888888891</v>
          </cell>
        </row>
        <row r="8901">
          <cell r="B8901" t="str">
            <v>776445-00E/007552</v>
          </cell>
          <cell r="C8901" t="str">
            <v>776445-00E</v>
          </cell>
          <cell r="D8901" t="str">
            <v>OK</v>
          </cell>
          <cell r="E8901">
            <v>44088.050694444442</v>
          </cell>
        </row>
        <row r="8902">
          <cell r="B8902" t="str">
            <v>776445-00E/007552</v>
          </cell>
          <cell r="C8902" t="str">
            <v>776445-00E</v>
          </cell>
          <cell r="D8902" t="str">
            <v>OK</v>
          </cell>
          <cell r="E8902">
            <v>44088.050694444442</v>
          </cell>
        </row>
        <row r="8903">
          <cell r="B8903" t="str">
            <v>776445-00E/007562</v>
          </cell>
          <cell r="C8903" t="str">
            <v>776445-00E</v>
          </cell>
          <cell r="D8903" t="str">
            <v>OK</v>
          </cell>
          <cell r="E8903">
            <v>44088.059027777781</v>
          </cell>
        </row>
        <row r="8904">
          <cell r="B8904" t="str">
            <v>776445-00E/007557</v>
          </cell>
          <cell r="C8904" t="str">
            <v>776445-00E</v>
          </cell>
          <cell r="D8904" t="str">
            <v>OK</v>
          </cell>
          <cell r="E8904">
            <v>44087.942361111112</v>
          </cell>
        </row>
        <row r="8905">
          <cell r="B8905" t="str">
            <v>776445-00E/007567</v>
          </cell>
          <cell r="C8905" t="str">
            <v>776445-00E</v>
          </cell>
          <cell r="D8905" t="str">
            <v>OK</v>
          </cell>
          <cell r="E8905">
            <v>44088.681944444441</v>
          </cell>
        </row>
        <row r="8906">
          <cell r="B8906" t="str">
            <v>776445-00E/007564</v>
          </cell>
          <cell r="C8906" t="str">
            <v>776445-00E</v>
          </cell>
          <cell r="D8906" t="str">
            <v>OK</v>
          </cell>
          <cell r="E8906">
            <v>44088.324999999997</v>
          </cell>
        </row>
        <row r="8907">
          <cell r="B8907" t="str">
            <v>776445-00E/007396</v>
          </cell>
          <cell r="C8907" t="str">
            <v>776445-00E</v>
          </cell>
          <cell r="D8907" t="str">
            <v>OK</v>
          </cell>
          <cell r="E8907">
            <v>44074.440972222219</v>
          </cell>
        </row>
        <row r="8908">
          <cell r="B8908" t="str">
            <v>774100-00G/007561</v>
          </cell>
          <cell r="C8908" t="str">
            <v>774100-00G</v>
          </cell>
          <cell r="D8908" t="str">
            <v>OK</v>
          </cell>
          <cell r="E8908">
            <v>44088.194444444445</v>
          </cell>
        </row>
        <row r="8909">
          <cell r="B8909" t="str">
            <v>776445-00E/007559</v>
          </cell>
          <cell r="C8909" t="str">
            <v>776445-00E</v>
          </cell>
          <cell r="D8909" t="str">
            <v>OK</v>
          </cell>
          <cell r="E8909">
            <v>44088.697222222225</v>
          </cell>
        </row>
        <row r="8910">
          <cell r="B8910" t="str">
            <v>776445-00E/007545</v>
          </cell>
          <cell r="C8910" t="str">
            <v>776445-00E</v>
          </cell>
          <cell r="D8910" t="str">
            <v>OK</v>
          </cell>
          <cell r="E8910">
            <v>44084.786805555559</v>
          </cell>
        </row>
        <row r="8911">
          <cell r="B8911" t="str">
            <v>774100-00G/007568</v>
          </cell>
          <cell r="C8911" t="str">
            <v>774100-00G</v>
          </cell>
          <cell r="D8911" t="str">
            <v>OK</v>
          </cell>
          <cell r="E8911">
            <v>44088.638888888891</v>
          </cell>
        </row>
        <row r="8912">
          <cell r="B8912" t="str">
            <v>776445-00E/007551</v>
          </cell>
          <cell r="C8912" t="str">
            <v>776445-00E</v>
          </cell>
          <cell r="D8912" t="str">
            <v>OK</v>
          </cell>
          <cell r="E8912">
            <v>44088.00277777778</v>
          </cell>
        </row>
        <row r="8913">
          <cell r="B8913" t="str">
            <v>776445-00E/007563</v>
          </cell>
          <cell r="C8913" t="str">
            <v>776445-00E</v>
          </cell>
          <cell r="D8913" t="str">
            <v>OK</v>
          </cell>
          <cell r="E8913">
            <v>44088.395833333336</v>
          </cell>
        </row>
        <row r="8914">
          <cell r="B8914" t="str">
            <v>774100-00G/007571</v>
          </cell>
          <cell r="C8914" t="str">
            <v>774100-00G</v>
          </cell>
          <cell r="D8914" t="str">
            <v>OK</v>
          </cell>
          <cell r="E8914">
            <v>44088.954861111109</v>
          </cell>
        </row>
        <row r="8915">
          <cell r="B8915" t="str">
            <v>774100-00G/007574</v>
          </cell>
          <cell r="C8915" t="str">
            <v>774100-00G</v>
          </cell>
          <cell r="D8915" t="str">
            <v>OK</v>
          </cell>
          <cell r="E8915">
            <v>44089.055555555555</v>
          </cell>
        </row>
        <row r="8916">
          <cell r="B8916" t="str">
            <v>776445-00E/007572</v>
          </cell>
          <cell r="C8916" t="str">
            <v>776445-00E</v>
          </cell>
          <cell r="D8916" t="str">
            <v>OK</v>
          </cell>
          <cell r="E8916">
            <v>44089.127083333333</v>
          </cell>
        </row>
        <row r="8917">
          <cell r="B8917" t="str">
            <v>776445-00H/007569</v>
          </cell>
          <cell r="C8917" t="str">
            <v>776445-00H</v>
          </cell>
          <cell r="D8917" t="str">
            <v>OK</v>
          </cell>
          <cell r="E8917">
            <v>44089.01458333333</v>
          </cell>
        </row>
        <row r="8918">
          <cell r="B8918" t="str">
            <v>776445-00E/007558</v>
          </cell>
          <cell r="C8918" t="str">
            <v>776445-00E</v>
          </cell>
          <cell r="D8918" t="str">
            <v>OK</v>
          </cell>
          <cell r="E8918">
            <v>44088.046527777777</v>
          </cell>
        </row>
        <row r="8919">
          <cell r="B8919" t="str">
            <v>774100-00G/007578</v>
          </cell>
          <cell r="C8919" t="str">
            <v>774100-00G</v>
          </cell>
          <cell r="D8919" t="str">
            <v>OK</v>
          </cell>
          <cell r="E8919">
            <v>44089.434027777781</v>
          </cell>
        </row>
        <row r="8920">
          <cell r="B8920" t="str">
            <v>774100-00G/007578</v>
          </cell>
          <cell r="C8920" t="str">
            <v>774100-00G</v>
          </cell>
          <cell r="D8920" t="str">
            <v>OK</v>
          </cell>
          <cell r="E8920">
            <v>44089.434027777781</v>
          </cell>
        </row>
        <row r="8921">
          <cell r="B8921" t="str">
            <v>774100-00G/007566</v>
          </cell>
          <cell r="C8921" t="str">
            <v>774100-00G</v>
          </cell>
          <cell r="D8921" t="str">
            <v>OK</v>
          </cell>
          <cell r="E8921">
            <v>44088.486111111109</v>
          </cell>
        </row>
        <row r="8922">
          <cell r="B8922" t="str">
            <v>776445-00E/007577</v>
          </cell>
          <cell r="C8922" t="str">
            <v>776445-00E</v>
          </cell>
          <cell r="D8922" t="str">
            <v>OK</v>
          </cell>
          <cell r="E8922">
            <v>44089.370833333334</v>
          </cell>
        </row>
        <row r="8923">
          <cell r="B8923" t="str">
            <v>776445-00E/007577</v>
          </cell>
          <cell r="C8923" t="str">
            <v>776445-00E</v>
          </cell>
          <cell r="D8923" t="str">
            <v>OK</v>
          </cell>
          <cell r="E8923">
            <v>44089.370833333334</v>
          </cell>
        </row>
        <row r="8924">
          <cell r="B8924" t="str">
            <v>776445-00E/007577</v>
          </cell>
          <cell r="C8924" t="str">
            <v>776445-00E</v>
          </cell>
          <cell r="D8924" t="str">
            <v>OK</v>
          </cell>
          <cell r="E8924">
            <v>44089.370833333334</v>
          </cell>
        </row>
        <row r="8925">
          <cell r="B8925" t="str">
            <v>776445-00E/007573</v>
          </cell>
          <cell r="C8925" t="str">
            <v>776445-00E</v>
          </cell>
          <cell r="D8925" t="str">
            <v>OK</v>
          </cell>
          <cell r="E8925">
            <v>44089.31527777778</v>
          </cell>
        </row>
        <row r="8926">
          <cell r="B8926" t="str">
            <v>776445-00E/007573</v>
          </cell>
          <cell r="C8926" t="str">
            <v>776445-00E</v>
          </cell>
          <cell r="D8926" t="str">
            <v>OK</v>
          </cell>
          <cell r="E8926">
            <v>44089.31527777778</v>
          </cell>
        </row>
        <row r="8927">
          <cell r="B8927" t="str">
            <v>776445-00E/006373</v>
          </cell>
          <cell r="C8927" t="str">
            <v>776445-00E</v>
          </cell>
          <cell r="D8927" t="str">
            <v>OK</v>
          </cell>
          <cell r="E8927">
            <v>43963.035416666666</v>
          </cell>
        </row>
        <row r="8928">
          <cell r="B8928" t="str">
            <v>774100-00G/007565</v>
          </cell>
          <cell r="C8928" t="str">
            <v>774100-00G</v>
          </cell>
          <cell r="D8928" t="str">
            <v>OK</v>
          </cell>
          <cell r="E8928">
            <v>44088.54791666667</v>
          </cell>
        </row>
        <row r="8929">
          <cell r="B8929" t="str">
            <v>774100-00G/007576</v>
          </cell>
          <cell r="C8929" t="str">
            <v>774100-00G</v>
          </cell>
          <cell r="D8929" t="str">
            <v>OK</v>
          </cell>
          <cell r="E8929">
            <v>44089.415277777778</v>
          </cell>
        </row>
        <row r="8930">
          <cell r="B8930" t="str">
            <v>776445-00E/007575</v>
          </cell>
          <cell r="C8930" t="str">
            <v>776445-00E</v>
          </cell>
          <cell r="D8930" t="str">
            <v>OK</v>
          </cell>
          <cell r="E8930">
            <v>44089.62222222222</v>
          </cell>
        </row>
        <row r="8931">
          <cell r="B8931" t="str">
            <v>776445-00E/007581</v>
          </cell>
          <cell r="C8931" t="str">
            <v>776445-00E</v>
          </cell>
          <cell r="D8931" t="str">
            <v>OK</v>
          </cell>
          <cell r="E8931">
            <v>44089.718055555553</v>
          </cell>
        </row>
        <row r="8932">
          <cell r="B8932" t="str">
            <v>774100-00G/007570</v>
          </cell>
          <cell r="C8932" t="str">
            <v>774100-00G</v>
          </cell>
          <cell r="D8932" t="str">
            <v>OK</v>
          </cell>
          <cell r="E8932">
            <v>44088.777777777781</v>
          </cell>
        </row>
        <row r="8933">
          <cell r="B8933" t="str">
            <v>774100-00G/007582</v>
          </cell>
          <cell r="C8933" t="str">
            <v>774100-00G</v>
          </cell>
          <cell r="D8933" t="str">
            <v>OK</v>
          </cell>
          <cell r="E8933">
            <v>44089.728472222225</v>
          </cell>
        </row>
        <row r="8934">
          <cell r="B8934" t="str">
            <v>776445-00E/007585</v>
          </cell>
          <cell r="C8934" t="str">
            <v>776445-00E</v>
          </cell>
          <cell r="D8934" t="str">
            <v>OK</v>
          </cell>
          <cell r="E8934">
            <v>44089.950694444444</v>
          </cell>
        </row>
        <row r="8935">
          <cell r="B8935" t="str">
            <v>774100-00G/007583</v>
          </cell>
          <cell r="C8935" t="str">
            <v>774100-00G</v>
          </cell>
          <cell r="D8935" t="str">
            <v>OK</v>
          </cell>
          <cell r="E8935">
            <v>44090.003472222219</v>
          </cell>
        </row>
        <row r="8936">
          <cell r="B8936" t="str">
            <v>776445-00E/007584</v>
          </cell>
          <cell r="C8936" t="str">
            <v>776445-00E</v>
          </cell>
          <cell r="D8936" t="str">
            <v>OK</v>
          </cell>
          <cell r="E8936">
            <v>44090.043055555558</v>
          </cell>
        </row>
        <row r="8937">
          <cell r="B8937" t="str">
            <v>776445-00E/007587</v>
          </cell>
          <cell r="C8937" t="str">
            <v>776445-00E</v>
          </cell>
          <cell r="D8937" t="str">
            <v>OK</v>
          </cell>
          <cell r="E8937">
            <v>44090.006944444445</v>
          </cell>
        </row>
        <row r="8938">
          <cell r="B8938" t="str">
            <v>776445-00E/007586</v>
          </cell>
          <cell r="C8938" t="str">
            <v>776445-00E</v>
          </cell>
          <cell r="D8938" t="str">
            <v>OK</v>
          </cell>
          <cell r="E8938">
            <v>44089.95208333333</v>
          </cell>
        </row>
        <row r="8939">
          <cell r="B8939" t="str">
            <v>776445-00E/007592</v>
          </cell>
          <cell r="C8939" t="str">
            <v>776445-00E</v>
          </cell>
          <cell r="D8939" t="str">
            <v>OK</v>
          </cell>
          <cell r="E8939">
            <v>44090.426388888889</v>
          </cell>
        </row>
        <row r="8940">
          <cell r="B8940" t="str">
            <v>776445-00E/007592</v>
          </cell>
          <cell r="C8940" t="str">
            <v>776445-00E</v>
          </cell>
          <cell r="D8940" t="str">
            <v>OK</v>
          </cell>
          <cell r="E8940">
            <v>44090.426388888889</v>
          </cell>
        </row>
        <row r="8941">
          <cell r="B8941" t="str">
            <v>774100-00G/007590</v>
          </cell>
          <cell r="C8941" t="str">
            <v>774100-00G</v>
          </cell>
          <cell r="D8941" t="str">
            <v>OK</v>
          </cell>
          <cell r="E8941">
            <v>44090.353472222225</v>
          </cell>
        </row>
        <row r="8942">
          <cell r="B8942" t="str">
            <v>776445-00E/007544</v>
          </cell>
          <cell r="C8942" t="str">
            <v>776445-00E</v>
          </cell>
          <cell r="D8942" t="str">
            <v>OK</v>
          </cell>
          <cell r="E8942">
            <v>44084.974305555559</v>
          </cell>
        </row>
        <row r="8943">
          <cell r="B8943" t="str">
            <v>776445-00E/007595</v>
          </cell>
          <cell r="C8943" t="str">
            <v>776445-00E</v>
          </cell>
          <cell r="D8943" t="str">
            <v>OK</v>
          </cell>
          <cell r="E8943">
            <v>44090.715277777781</v>
          </cell>
        </row>
        <row r="8944">
          <cell r="B8944" t="str">
            <v>776445-00E/007580</v>
          </cell>
          <cell r="C8944" t="str">
            <v>776445-00E</v>
          </cell>
          <cell r="D8944" t="str">
            <v>OK</v>
          </cell>
          <cell r="E8944">
            <v>44089.686805555553</v>
          </cell>
        </row>
        <row r="8945">
          <cell r="B8945" t="str">
            <v>774100-00G/007594</v>
          </cell>
          <cell r="C8945" t="str">
            <v>774100-00G</v>
          </cell>
          <cell r="D8945" t="str">
            <v>OK</v>
          </cell>
          <cell r="E8945">
            <v>44090.668055555558</v>
          </cell>
        </row>
        <row r="8946">
          <cell r="B8946" t="str">
            <v>774100-00G/007579</v>
          </cell>
          <cell r="C8946" t="str">
            <v>774100-00G</v>
          </cell>
          <cell r="D8946" t="str">
            <v>OK</v>
          </cell>
          <cell r="E8946">
            <v>44089.636111111111</v>
          </cell>
        </row>
        <row r="8947">
          <cell r="B8947" t="str">
            <v>774100-00G/007579</v>
          </cell>
          <cell r="C8947" t="str">
            <v>774100-00G</v>
          </cell>
          <cell r="D8947" t="str">
            <v>OK</v>
          </cell>
          <cell r="E8947">
            <v>44089.636111111111</v>
          </cell>
        </row>
        <row r="8948">
          <cell r="B8948" t="str">
            <v>774100-00G/007579</v>
          </cell>
          <cell r="C8948" t="str">
            <v>774100-00G</v>
          </cell>
          <cell r="D8948" t="str">
            <v>OK</v>
          </cell>
          <cell r="E8948">
            <v>44089.636111111111</v>
          </cell>
        </row>
        <row r="8949">
          <cell r="B8949" t="str">
            <v>774100-00G/007588</v>
          </cell>
          <cell r="C8949" t="str">
            <v>774100-00G</v>
          </cell>
          <cell r="D8949" t="str">
            <v>OK</v>
          </cell>
          <cell r="E8949">
            <v>44090.043055555558</v>
          </cell>
        </row>
        <row r="8950">
          <cell r="B8950" t="str">
            <v>776445-00E/007597</v>
          </cell>
          <cell r="C8950" t="str">
            <v>776445-00E</v>
          </cell>
          <cell r="D8950" t="str">
            <v>OK</v>
          </cell>
          <cell r="E8950">
            <v>44090.955555555556</v>
          </cell>
        </row>
        <row r="8951">
          <cell r="B8951" t="str">
            <v>776445-00E/007591</v>
          </cell>
          <cell r="C8951" t="str">
            <v>776445-00E</v>
          </cell>
          <cell r="D8951" t="str">
            <v>OK</v>
          </cell>
          <cell r="E8951">
            <v>44091.038194444445</v>
          </cell>
        </row>
        <row r="8952">
          <cell r="B8952" t="str">
            <v>774100-00G/007593</v>
          </cell>
          <cell r="C8952" t="str">
            <v>774100-00G</v>
          </cell>
          <cell r="D8952" t="str">
            <v>OK</v>
          </cell>
          <cell r="E8952">
            <v>44090.54583333333</v>
          </cell>
        </row>
        <row r="8953">
          <cell r="B8953" t="str">
            <v>776445-00E/007598</v>
          </cell>
          <cell r="C8953" t="str">
            <v>776445-00E</v>
          </cell>
          <cell r="D8953" t="str">
            <v>OK</v>
          </cell>
          <cell r="E8953">
            <v>44091.286111111112</v>
          </cell>
        </row>
        <row r="8954">
          <cell r="B8954" t="str">
            <v>776445-00E/007598</v>
          </cell>
          <cell r="C8954" t="str">
            <v>776445-00E</v>
          </cell>
          <cell r="D8954" t="str">
            <v>OK</v>
          </cell>
          <cell r="E8954">
            <v>44091.286111111112</v>
          </cell>
        </row>
        <row r="8955">
          <cell r="B8955" t="str">
            <v>776445-00E/007598</v>
          </cell>
          <cell r="C8955" t="str">
            <v>776445-00E</v>
          </cell>
          <cell r="D8955" t="str">
            <v>OK</v>
          </cell>
          <cell r="E8955">
            <v>44091.286111111112</v>
          </cell>
        </row>
        <row r="8956">
          <cell r="B8956" t="str">
            <v>776445-00E/007589</v>
          </cell>
          <cell r="C8956" t="str">
            <v>776445-00E</v>
          </cell>
          <cell r="D8956" t="str">
            <v>OK</v>
          </cell>
          <cell r="E8956">
            <v>44091.006249999999</v>
          </cell>
        </row>
        <row r="8957">
          <cell r="B8957" t="str">
            <v>776445-00E/007589</v>
          </cell>
          <cell r="C8957" t="str">
            <v>776445-00E</v>
          </cell>
          <cell r="D8957" t="str">
            <v>OK</v>
          </cell>
          <cell r="E8957">
            <v>44091.006249999999</v>
          </cell>
        </row>
        <row r="8958">
          <cell r="B8958" t="str">
            <v>776445-00E/007598</v>
          </cell>
          <cell r="C8958" t="str">
            <v>776445-00E</v>
          </cell>
          <cell r="D8958" t="str">
            <v>OK</v>
          </cell>
          <cell r="E8958">
            <v>44091.286111111112</v>
          </cell>
        </row>
        <row r="8959">
          <cell r="B8959" t="str">
            <v>776445-00E/007603</v>
          </cell>
          <cell r="C8959" t="str">
            <v>776445-00E</v>
          </cell>
          <cell r="D8959" t="str">
            <v>OK</v>
          </cell>
          <cell r="E8959">
            <v>44091.628472222219</v>
          </cell>
        </row>
        <row r="8960">
          <cell r="B8960" t="str">
            <v>776445-00E/007601</v>
          </cell>
          <cell r="C8960" t="str">
            <v>776445-00E</v>
          </cell>
          <cell r="D8960" t="str">
            <v>OK</v>
          </cell>
          <cell r="E8960">
            <v>44091.42083333333</v>
          </cell>
        </row>
        <row r="8961">
          <cell r="B8961" t="str">
            <v>776445-00E/007596</v>
          </cell>
          <cell r="C8961" t="str">
            <v>776445-00E</v>
          </cell>
          <cell r="D8961" t="str">
            <v>OK</v>
          </cell>
          <cell r="E8961">
            <v>44091.347222222219</v>
          </cell>
        </row>
        <row r="8962">
          <cell r="B8962" t="str">
            <v>776445-00E/007604</v>
          </cell>
          <cell r="C8962" t="str">
            <v>776445-00E</v>
          </cell>
          <cell r="D8962" t="str">
            <v>OK</v>
          </cell>
          <cell r="E8962">
            <v>44091.638194444444</v>
          </cell>
        </row>
        <row r="8963">
          <cell r="B8963" t="str">
            <v>776445-00E/007604</v>
          </cell>
          <cell r="C8963" t="str">
            <v>776445-00E</v>
          </cell>
          <cell r="D8963" t="str">
            <v>OK</v>
          </cell>
          <cell r="E8963">
            <v>44091.638194444444</v>
          </cell>
        </row>
        <row r="8964">
          <cell r="B8964" t="str">
            <v>776445-00E/007605</v>
          </cell>
          <cell r="C8964" t="str">
            <v>776445-00E</v>
          </cell>
          <cell r="D8964" t="str">
            <v>OK</v>
          </cell>
          <cell r="E8964">
            <v>44091.70208333333</v>
          </cell>
        </row>
        <row r="8965">
          <cell r="B8965" t="str">
            <v>776445-00E/007605</v>
          </cell>
          <cell r="C8965" t="str">
            <v>776445-00E</v>
          </cell>
          <cell r="D8965" t="str">
            <v>OK</v>
          </cell>
          <cell r="E8965">
            <v>44091.70208333333</v>
          </cell>
        </row>
        <row r="8966">
          <cell r="B8966" t="str">
            <v>776445-00E/007602</v>
          </cell>
          <cell r="C8966" t="str">
            <v>776445-00E</v>
          </cell>
          <cell r="D8966" t="str">
            <v>OK</v>
          </cell>
          <cell r="E8966">
            <v>44091.682638888888</v>
          </cell>
        </row>
        <row r="8967">
          <cell r="B8967" t="str">
            <v>776445-00E/007606</v>
          </cell>
          <cell r="C8967" t="str">
            <v>776445-00E</v>
          </cell>
          <cell r="D8967" t="str">
            <v>OK</v>
          </cell>
          <cell r="E8967">
            <v>44091.820138888892</v>
          </cell>
        </row>
        <row r="8968">
          <cell r="B8968" t="str">
            <v>776445-00E/007607</v>
          </cell>
          <cell r="C8968" t="str">
            <v>776445-00E</v>
          </cell>
          <cell r="D8968" t="str">
            <v>OK</v>
          </cell>
          <cell r="E8968">
            <v>44091.807638888888</v>
          </cell>
        </row>
        <row r="8969">
          <cell r="B8969" t="str">
            <v>776445-00E/007610</v>
          </cell>
          <cell r="C8969" t="str">
            <v>776445-00E</v>
          </cell>
          <cell r="D8969" t="str">
            <v>OK</v>
          </cell>
          <cell r="E8969">
            <v>44092.134722222225</v>
          </cell>
        </row>
        <row r="8970">
          <cell r="B8970" t="str">
            <v>776445-00E/007599</v>
          </cell>
          <cell r="C8970" t="str">
            <v>776445-00E</v>
          </cell>
          <cell r="D8970" t="str">
            <v>OK</v>
          </cell>
          <cell r="E8970">
            <v>44091.545138888891</v>
          </cell>
        </row>
        <row r="8971">
          <cell r="B8971" t="str">
            <v>776445-00E/007612</v>
          </cell>
          <cell r="C8971" t="str">
            <v>776445-00E</v>
          </cell>
          <cell r="D8971" t="str">
            <v>OK</v>
          </cell>
          <cell r="E8971">
            <v>44092.617361111108</v>
          </cell>
        </row>
        <row r="8972">
          <cell r="B8972" t="str">
            <v>776445-00E/007609</v>
          </cell>
          <cell r="C8972" t="str">
            <v>776445-00E</v>
          </cell>
          <cell r="D8972" t="str">
            <v>OK</v>
          </cell>
          <cell r="E8972">
            <v>44092.677777777775</v>
          </cell>
        </row>
        <row r="8973">
          <cell r="B8973" t="str">
            <v>776445-00E/007613</v>
          </cell>
          <cell r="C8973" t="str">
            <v>776445-00E</v>
          </cell>
          <cell r="D8973" t="str">
            <v>OK</v>
          </cell>
          <cell r="E8973">
            <v>44095.021527777775</v>
          </cell>
        </row>
        <row r="8974">
          <cell r="B8974" t="str">
            <v>776445-00E/007611</v>
          </cell>
          <cell r="C8974" t="str">
            <v>776445-00E</v>
          </cell>
          <cell r="D8974" t="str">
            <v>OK</v>
          </cell>
          <cell r="E8974">
            <v>44092.728472222225</v>
          </cell>
        </row>
        <row r="8975">
          <cell r="B8975" t="str">
            <v>776445-00E/007608</v>
          </cell>
          <cell r="C8975" t="str">
            <v>776445-00E</v>
          </cell>
          <cell r="D8975" t="str">
            <v>OK</v>
          </cell>
          <cell r="E8975">
            <v>44092.399305555555</v>
          </cell>
        </row>
        <row r="8976">
          <cell r="B8976" t="str">
            <v>776445-00E/007618</v>
          </cell>
          <cell r="C8976" t="str">
            <v>776445-00E</v>
          </cell>
          <cell r="D8976" t="str">
            <v>OK</v>
          </cell>
          <cell r="E8976">
            <v>44096.183333333334</v>
          </cell>
        </row>
        <row r="8977">
          <cell r="B8977" t="str">
            <v>776445-00E/007616</v>
          </cell>
          <cell r="C8977" t="str">
            <v>776445-00E</v>
          </cell>
          <cell r="D8977" t="str">
            <v>OK</v>
          </cell>
          <cell r="E8977">
            <v>44096.020138888889</v>
          </cell>
        </row>
        <row r="8978">
          <cell r="B8978" t="str">
            <v>776445-00E/007615</v>
          </cell>
          <cell r="C8978" t="str">
            <v>776445-00E</v>
          </cell>
          <cell r="D8978" t="str">
            <v>OK</v>
          </cell>
          <cell r="E8978">
            <v>44096.118750000001</v>
          </cell>
        </row>
        <row r="8979">
          <cell r="B8979" t="str">
            <v>776445-00E/007620</v>
          </cell>
          <cell r="C8979" t="str">
            <v>776445-00E</v>
          </cell>
          <cell r="D8979" t="str">
            <v>OK</v>
          </cell>
          <cell r="E8979">
            <v>44096.535416666666</v>
          </cell>
        </row>
        <row r="8980">
          <cell r="B8980" t="str">
            <v>776445-00E/007619</v>
          </cell>
          <cell r="C8980" t="str">
            <v>776445-00E</v>
          </cell>
          <cell r="D8980" t="str">
            <v>OK</v>
          </cell>
          <cell r="E8980">
            <v>44096.302083333336</v>
          </cell>
        </row>
        <row r="8981">
          <cell r="B8981" t="str">
            <v>776445-00E/007621</v>
          </cell>
          <cell r="C8981" t="str">
            <v>776445-00E</v>
          </cell>
          <cell r="D8981" t="str">
            <v>OK</v>
          </cell>
          <cell r="E8981">
            <v>44096.618055555555</v>
          </cell>
        </row>
        <row r="8982">
          <cell r="B8982" t="str">
            <v>776445-00E/007617</v>
          </cell>
          <cell r="C8982" t="str">
            <v>776445-00E</v>
          </cell>
          <cell r="D8982" t="str">
            <v>OK</v>
          </cell>
          <cell r="E8982">
            <v>44096.970138888886</v>
          </cell>
        </row>
        <row r="8983">
          <cell r="B8983" t="str">
            <v>776445-00E/007625</v>
          </cell>
          <cell r="C8983" t="str">
            <v>776445-00E</v>
          </cell>
          <cell r="D8983" t="str">
            <v>OK</v>
          </cell>
          <cell r="E8983">
            <v>44097.05</v>
          </cell>
        </row>
        <row r="8984">
          <cell r="B8984" t="str">
            <v>776445-00E/007600</v>
          </cell>
          <cell r="C8984" t="str">
            <v>776445-00E</v>
          </cell>
          <cell r="D8984" t="str">
            <v>OK</v>
          </cell>
          <cell r="E8984">
            <v>44091.502083333333</v>
          </cell>
        </row>
        <row r="8985">
          <cell r="B8985" t="str">
            <v>776445-00E/007626</v>
          </cell>
          <cell r="C8985" t="str">
            <v>776445-00E</v>
          </cell>
          <cell r="D8985" t="str">
            <v>OK</v>
          </cell>
          <cell r="E8985">
            <v>44097.053472222222</v>
          </cell>
        </row>
        <row r="8986">
          <cell r="B8986" t="str">
            <v>776445-00E/007627</v>
          </cell>
          <cell r="C8986" t="str">
            <v>776445-00E</v>
          </cell>
          <cell r="D8986" t="str">
            <v>OK</v>
          </cell>
          <cell r="E8986">
            <v>44097.132638888892</v>
          </cell>
        </row>
        <row r="8987">
          <cell r="B8987" t="str">
            <v>776445-00E/007629</v>
          </cell>
          <cell r="C8987" t="str">
            <v>776445-00E</v>
          </cell>
          <cell r="D8987" t="str">
            <v>OK</v>
          </cell>
          <cell r="E8987">
            <v>44097.290277777778</v>
          </cell>
        </row>
        <row r="8988">
          <cell r="B8988" t="str">
            <v>776445-00E/007624</v>
          </cell>
          <cell r="C8988" t="str">
            <v>776445-00E</v>
          </cell>
          <cell r="D8988" t="str">
            <v>OK</v>
          </cell>
          <cell r="E8988">
            <v>44096.968055555553</v>
          </cell>
        </row>
        <row r="8989">
          <cell r="B8989" t="str">
            <v>776445-00E/007614</v>
          </cell>
          <cell r="C8989" t="str">
            <v>776445-00E</v>
          </cell>
          <cell r="D8989" t="str">
            <v>OK</v>
          </cell>
          <cell r="E8989">
            <v>44096.672222222223</v>
          </cell>
        </row>
        <row r="8990">
          <cell r="B8990" t="str">
            <v>776445-00E/007630</v>
          </cell>
          <cell r="C8990" t="str">
            <v>776445-00E</v>
          </cell>
          <cell r="D8990" t="str">
            <v>OK</v>
          </cell>
          <cell r="E8990">
            <v>44097.364583333336</v>
          </cell>
        </row>
        <row r="8991">
          <cell r="B8991" t="str">
            <v>776445-00E/007636</v>
          </cell>
          <cell r="C8991" t="str">
            <v>776445-00E</v>
          </cell>
          <cell r="D8991" t="str">
            <v>OK</v>
          </cell>
          <cell r="E8991">
            <v>44097.676388888889</v>
          </cell>
        </row>
        <row r="8992">
          <cell r="B8992" t="str">
            <v>776445-00E/007634</v>
          </cell>
          <cell r="C8992" t="str">
            <v>776445-00E</v>
          </cell>
          <cell r="D8992" t="str">
            <v>OK</v>
          </cell>
          <cell r="E8992">
            <v>44097.615277777775</v>
          </cell>
        </row>
        <row r="8993">
          <cell r="B8993" t="str">
            <v>776445-00E/007637</v>
          </cell>
          <cell r="C8993" t="str">
            <v>776445-00E</v>
          </cell>
          <cell r="D8993" t="str">
            <v>OK</v>
          </cell>
          <cell r="E8993">
            <v>44097.711111111108</v>
          </cell>
        </row>
        <row r="8994">
          <cell r="B8994" t="str">
            <v>776445-00E/007622</v>
          </cell>
          <cell r="C8994" t="str">
            <v>776445-00E</v>
          </cell>
          <cell r="D8994" t="str">
            <v>OK</v>
          </cell>
          <cell r="E8994">
            <v>44096.70416666667</v>
          </cell>
        </row>
        <row r="8995">
          <cell r="B8995" t="str">
            <v>776445-00E/007633</v>
          </cell>
          <cell r="C8995" t="str">
            <v>776445-00E</v>
          </cell>
          <cell r="D8995" t="str">
            <v>OK</v>
          </cell>
          <cell r="E8995">
            <v>44097.443749999999</v>
          </cell>
        </row>
        <row r="8996">
          <cell r="B8996" t="str">
            <v>776445-00E/007632</v>
          </cell>
          <cell r="C8996" t="str">
            <v>776445-00E</v>
          </cell>
          <cell r="D8996" t="str">
            <v>OK</v>
          </cell>
          <cell r="E8996">
            <v>44097.410416666666</v>
          </cell>
        </row>
        <row r="8997">
          <cell r="B8997" t="str">
            <v>776445-00E/007635</v>
          </cell>
          <cell r="C8997" t="str">
            <v>776445-00E</v>
          </cell>
          <cell r="D8997" t="str">
            <v>OK</v>
          </cell>
          <cell r="E8997">
            <v>44097.613888888889</v>
          </cell>
        </row>
        <row r="8998">
          <cell r="B8998" t="str">
            <v>776445-00E/007623</v>
          </cell>
          <cell r="C8998" t="str">
            <v>776445-00E</v>
          </cell>
          <cell r="D8998" t="str">
            <v>OK</v>
          </cell>
          <cell r="E8998">
            <v>44097.362500000003</v>
          </cell>
        </row>
        <row r="8999">
          <cell r="B8999" t="str">
            <v>776445-00E/007631</v>
          </cell>
          <cell r="C8999" t="str">
            <v>776445-00E</v>
          </cell>
          <cell r="D8999" t="str">
            <v>OK</v>
          </cell>
          <cell r="E8999">
            <v>44097.42291666667</v>
          </cell>
        </row>
        <row r="9000">
          <cell r="B9000" t="str">
            <v>776445-00E/007631</v>
          </cell>
          <cell r="C9000" t="str">
            <v>776445-00E</v>
          </cell>
          <cell r="D9000" t="str">
            <v>OK</v>
          </cell>
          <cell r="E9000">
            <v>44097.42291666667</v>
          </cell>
        </row>
        <row r="9001">
          <cell r="B9001" t="str">
            <v>776445-00E/007631</v>
          </cell>
          <cell r="C9001" t="str">
            <v>776445-00E</v>
          </cell>
          <cell r="D9001" t="str">
            <v>OK</v>
          </cell>
          <cell r="E9001">
            <v>44097.42291666667</v>
          </cell>
        </row>
        <row r="9002">
          <cell r="B9002" t="str">
            <v>776445-00E/007631</v>
          </cell>
          <cell r="C9002" t="str">
            <v>776445-00E</v>
          </cell>
          <cell r="D9002" t="str">
            <v>OK</v>
          </cell>
          <cell r="E9002">
            <v>44097.42291666667</v>
          </cell>
        </row>
        <row r="9003">
          <cell r="B9003" t="str">
            <v>776445-00E/007631</v>
          </cell>
          <cell r="C9003" t="str">
            <v>776445-00E</v>
          </cell>
          <cell r="D9003" t="str">
            <v>OK</v>
          </cell>
          <cell r="E9003">
            <v>44097.42291666667</v>
          </cell>
        </row>
        <row r="9004">
          <cell r="B9004" t="str">
            <v>776445-00E/007631</v>
          </cell>
          <cell r="C9004" t="str">
            <v>776445-00E</v>
          </cell>
          <cell r="D9004" t="str">
            <v>OK</v>
          </cell>
          <cell r="E9004">
            <v>44097.42291666667</v>
          </cell>
        </row>
        <row r="9005">
          <cell r="B9005" t="str">
            <v>776445-00E/007631</v>
          </cell>
          <cell r="C9005" t="str">
            <v>776445-00E</v>
          </cell>
          <cell r="D9005" t="str">
            <v>OK</v>
          </cell>
          <cell r="E9005">
            <v>44097.42291666667</v>
          </cell>
        </row>
        <row r="9006">
          <cell r="B9006" t="str">
            <v>776445-00E/007628</v>
          </cell>
          <cell r="C9006" t="str">
            <v>776445-00E</v>
          </cell>
          <cell r="D9006" t="str">
            <v>OK</v>
          </cell>
          <cell r="E9006">
            <v>44097.292361111111</v>
          </cell>
        </row>
        <row r="9007">
          <cell r="B9007" t="str">
            <v>776445-00E/007641</v>
          </cell>
          <cell r="C9007" t="str">
            <v>776445-00E</v>
          </cell>
          <cell r="D9007" t="str">
            <v>OK</v>
          </cell>
          <cell r="E9007">
            <v>44098.026388888888</v>
          </cell>
        </row>
        <row r="9008">
          <cell r="B9008" t="str">
            <v>776445-00E/007638</v>
          </cell>
          <cell r="C9008" t="str">
            <v>776445-00E</v>
          </cell>
          <cell r="D9008" t="str">
            <v>OK</v>
          </cell>
          <cell r="E9008">
            <v>44097.954861111109</v>
          </cell>
        </row>
        <row r="9009">
          <cell r="B9009" t="str">
            <v>776445-00E/007638</v>
          </cell>
          <cell r="C9009" t="str">
            <v>776445-00E</v>
          </cell>
          <cell r="D9009" t="str">
            <v>OK</v>
          </cell>
          <cell r="E9009">
            <v>44097.954861111109</v>
          </cell>
        </row>
        <row r="9010">
          <cell r="B9010" t="str">
            <v>776445-00E/007638</v>
          </cell>
          <cell r="C9010" t="str">
            <v>776445-00E</v>
          </cell>
          <cell r="D9010" t="str">
            <v>OK</v>
          </cell>
          <cell r="E9010">
            <v>44097.954861111109</v>
          </cell>
        </row>
        <row r="9011">
          <cell r="B9011" t="str">
            <v>776445-00E/007638</v>
          </cell>
          <cell r="C9011" t="str">
            <v>776445-00E</v>
          </cell>
          <cell r="D9011" t="str">
            <v>OK</v>
          </cell>
          <cell r="E9011">
            <v>44097.954861111109</v>
          </cell>
        </row>
        <row r="9012">
          <cell r="B9012" t="str">
            <v>776445-00E/007638</v>
          </cell>
          <cell r="C9012" t="str">
            <v>776445-00E</v>
          </cell>
          <cell r="D9012" t="str">
            <v>OK</v>
          </cell>
          <cell r="E9012">
            <v>44097.954861111109</v>
          </cell>
        </row>
        <row r="9013">
          <cell r="B9013" t="str">
            <v>776445-00E/007638</v>
          </cell>
          <cell r="C9013" t="str">
            <v>776445-00E</v>
          </cell>
          <cell r="D9013" t="str">
            <v>OK</v>
          </cell>
          <cell r="E9013">
            <v>44097.954861111109</v>
          </cell>
        </row>
        <row r="9014">
          <cell r="B9014" t="str">
            <v>776445-00E/007638</v>
          </cell>
          <cell r="C9014" t="str">
            <v>776445-00E</v>
          </cell>
          <cell r="D9014" t="str">
            <v>OK</v>
          </cell>
          <cell r="E9014">
            <v>44097.954861111109</v>
          </cell>
        </row>
        <row r="9015">
          <cell r="B9015" t="str">
            <v>776445-00E/007638</v>
          </cell>
          <cell r="C9015" t="str">
            <v>776445-00E</v>
          </cell>
          <cell r="D9015" t="str">
            <v>OK</v>
          </cell>
          <cell r="E9015">
            <v>44097.954861111109</v>
          </cell>
        </row>
        <row r="9016">
          <cell r="B9016" t="str">
            <v>776445-00E/007638</v>
          </cell>
          <cell r="C9016" t="str">
            <v>776445-00E</v>
          </cell>
          <cell r="D9016" t="str">
            <v>OK</v>
          </cell>
          <cell r="E9016">
            <v>44097.954861111109</v>
          </cell>
        </row>
        <row r="9017">
          <cell r="B9017" t="str">
            <v>776445-00E/007638</v>
          </cell>
          <cell r="C9017" t="str">
            <v>776445-00E</v>
          </cell>
          <cell r="D9017" t="str">
            <v>OK</v>
          </cell>
          <cell r="E9017">
            <v>44097.954861111109</v>
          </cell>
        </row>
        <row r="9018">
          <cell r="B9018" t="str">
            <v>776445-00E/007638</v>
          </cell>
          <cell r="C9018" t="str">
            <v>776445-00E</v>
          </cell>
          <cell r="D9018" t="str">
            <v>OK</v>
          </cell>
          <cell r="E9018">
            <v>44097.954861111109</v>
          </cell>
        </row>
        <row r="9019">
          <cell r="B9019" t="str">
            <v>776445-00E/007638</v>
          </cell>
          <cell r="C9019" t="str">
            <v>776445-00E</v>
          </cell>
          <cell r="D9019" t="str">
            <v>OK</v>
          </cell>
          <cell r="E9019">
            <v>44097.954861111109</v>
          </cell>
        </row>
        <row r="9020">
          <cell r="B9020" t="str">
            <v>776445-00E/007638</v>
          </cell>
          <cell r="C9020" t="str">
            <v>776445-00E</v>
          </cell>
          <cell r="D9020" t="str">
            <v>OK</v>
          </cell>
          <cell r="E9020">
            <v>44097.954861111109</v>
          </cell>
        </row>
        <row r="9021">
          <cell r="B9021" t="str">
            <v>776445-00E/007638</v>
          </cell>
          <cell r="C9021" t="str">
            <v>776445-00E</v>
          </cell>
          <cell r="D9021" t="str">
            <v>OK</v>
          </cell>
          <cell r="E9021">
            <v>44097.954861111109</v>
          </cell>
        </row>
        <row r="9022">
          <cell r="B9022" t="str">
            <v>776445-00E/007638</v>
          </cell>
          <cell r="C9022" t="str">
            <v>776445-00E</v>
          </cell>
          <cell r="D9022" t="str">
            <v>OK</v>
          </cell>
          <cell r="E9022">
            <v>44097.954861111109</v>
          </cell>
        </row>
        <row r="9023">
          <cell r="B9023" t="str">
            <v>776445-00E/007638</v>
          </cell>
          <cell r="C9023" t="str">
            <v>776445-00E</v>
          </cell>
          <cell r="D9023" t="str">
            <v>OK</v>
          </cell>
          <cell r="E9023">
            <v>44097.954861111109</v>
          </cell>
        </row>
        <row r="9024">
          <cell r="B9024" t="str">
            <v>776445-00E/007638</v>
          </cell>
          <cell r="C9024" t="str">
            <v>776445-00E</v>
          </cell>
          <cell r="D9024" t="str">
            <v>OK</v>
          </cell>
          <cell r="E9024">
            <v>44097.954861111109</v>
          </cell>
        </row>
        <row r="9025">
          <cell r="B9025" t="str">
            <v>776445-00E/007639</v>
          </cell>
          <cell r="C9025" t="str">
            <v>776445-00E</v>
          </cell>
          <cell r="D9025" t="str">
            <v>OK</v>
          </cell>
          <cell r="E9025">
            <v>44097.960416666669</v>
          </cell>
        </row>
        <row r="9026">
          <cell r="B9026" t="str">
            <v>776445-00E/007639</v>
          </cell>
          <cell r="C9026" t="str">
            <v>776445-00E</v>
          </cell>
          <cell r="D9026" t="str">
            <v>OK</v>
          </cell>
          <cell r="E9026">
            <v>44097.960416666669</v>
          </cell>
        </row>
        <row r="9027">
          <cell r="B9027" t="str">
            <v>776445-00E/007644</v>
          </cell>
          <cell r="C9027" t="str">
            <v>776445-00E</v>
          </cell>
          <cell r="D9027" t="str">
            <v>OK</v>
          </cell>
          <cell r="E9027">
            <v>44098.293749999997</v>
          </cell>
        </row>
        <row r="9028">
          <cell r="B9028" t="str">
            <v>776445-00E/007644</v>
          </cell>
          <cell r="C9028" t="str">
            <v>776445-00E</v>
          </cell>
          <cell r="D9028" t="str">
            <v>OK</v>
          </cell>
          <cell r="E9028">
            <v>44098.293749999997</v>
          </cell>
        </row>
        <row r="9029">
          <cell r="B9029" t="str">
            <v>776445-00E/007643</v>
          </cell>
          <cell r="C9029" t="str">
            <v>776445-00E</v>
          </cell>
          <cell r="D9029" t="str">
            <v>OK</v>
          </cell>
          <cell r="E9029">
            <v>44098.302083333336</v>
          </cell>
        </row>
        <row r="9030">
          <cell r="B9030" t="str">
            <v>776445-00E/007646</v>
          </cell>
          <cell r="C9030" t="str">
            <v>776445-00E</v>
          </cell>
          <cell r="D9030" t="str">
            <v>OK</v>
          </cell>
          <cell r="E9030">
            <v>44098.365972222222</v>
          </cell>
        </row>
        <row r="9031">
          <cell r="B9031" t="str">
            <v>776445-00E/007640</v>
          </cell>
          <cell r="C9031" t="str">
            <v>776445-00E</v>
          </cell>
          <cell r="D9031" t="str">
            <v>OK</v>
          </cell>
          <cell r="E9031">
            <v>44098.019444444442</v>
          </cell>
        </row>
        <row r="9032">
          <cell r="B9032" t="str">
            <v>776445-00E/007645</v>
          </cell>
          <cell r="C9032" t="str">
            <v>776445-00E</v>
          </cell>
          <cell r="D9032" t="str">
            <v>OK</v>
          </cell>
          <cell r="E9032">
            <v>44098.361805555556</v>
          </cell>
        </row>
        <row r="9033">
          <cell r="B9033" t="str">
            <v>776445-00E/007648</v>
          </cell>
          <cell r="C9033" t="str">
            <v>776445-00E</v>
          </cell>
          <cell r="D9033" t="str">
            <v>OK</v>
          </cell>
          <cell r="E9033">
            <v>44098.517361111109</v>
          </cell>
        </row>
        <row r="9034">
          <cell r="B9034" t="str">
            <v>776445-00E/007647</v>
          </cell>
          <cell r="C9034" t="str">
            <v>776445-00E</v>
          </cell>
          <cell r="D9034" t="str">
            <v>OK</v>
          </cell>
          <cell r="E9034">
            <v>44098.525694444441</v>
          </cell>
        </row>
        <row r="9035">
          <cell r="B9035" t="str">
            <v>776445-00E/007647</v>
          </cell>
          <cell r="C9035" t="str">
            <v>776445-00E</v>
          </cell>
          <cell r="D9035" t="str">
            <v>OK</v>
          </cell>
          <cell r="E9035">
            <v>44098.525694444441</v>
          </cell>
        </row>
        <row r="9036">
          <cell r="B9036" t="str">
            <v>776445-00E/007651</v>
          </cell>
          <cell r="C9036" t="str">
            <v>776445-00E</v>
          </cell>
          <cell r="D9036" t="str">
            <v>OK</v>
          </cell>
          <cell r="E9036">
            <v>44098.64166666667</v>
          </cell>
        </row>
        <row r="9037">
          <cell r="B9037" t="str">
            <v>776445-00E/007649</v>
          </cell>
          <cell r="C9037" t="str">
            <v>776445-00E</v>
          </cell>
          <cell r="D9037" t="str">
            <v>OK</v>
          </cell>
          <cell r="E9037">
            <v>44098.644444444442</v>
          </cell>
        </row>
        <row r="9038">
          <cell r="B9038" t="str">
            <v>776445-00E/007657</v>
          </cell>
          <cell r="C9038" t="str">
            <v>776445-00E</v>
          </cell>
          <cell r="D9038" t="str">
            <v>OK</v>
          </cell>
          <cell r="E9038">
            <v>44099.041666666664</v>
          </cell>
        </row>
        <row r="9039">
          <cell r="B9039" t="str">
            <v>776445-00E/007657</v>
          </cell>
          <cell r="C9039" t="str">
            <v>776445-00E</v>
          </cell>
          <cell r="D9039" t="str">
            <v>OK</v>
          </cell>
          <cell r="E9039">
            <v>44099.041666666664</v>
          </cell>
        </row>
        <row r="9040">
          <cell r="B9040" t="str">
            <v>776445-00E/007657</v>
          </cell>
          <cell r="C9040" t="str">
            <v>776445-00E</v>
          </cell>
          <cell r="D9040" t="str">
            <v>OK</v>
          </cell>
          <cell r="E9040">
            <v>44099.041666666664</v>
          </cell>
        </row>
        <row r="9041">
          <cell r="B9041" t="str">
            <v>776445-00E/007657</v>
          </cell>
          <cell r="C9041" t="str">
            <v>776445-00E</v>
          </cell>
          <cell r="D9041" t="str">
            <v>OK</v>
          </cell>
          <cell r="E9041">
            <v>44099.041666666664</v>
          </cell>
        </row>
        <row r="9042">
          <cell r="B9042" t="str">
            <v>776445-00E/007657</v>
          </cell>
          <cell r="C9042" t="str">
            <v>776445-00E</v>
          </cell>
          <cell r="D9042" t="str">
            <v>OK</v>
          </cell>
          <cell r="E9042">
            <v>44099.041666666664</v>
          </cell>
        </row>
        <row r="9043">
          <cell r="B9043" t="str">
            <v>776445-00E/007655</v>
          </cell>
          <cell r="C9043" t="str">
            <v>776445-00E</v>
          </cell>
          <cell r="D9043" t="str">
            <v>OK</v>
          </cell>
          <cell r="E9043">
            <v>44098.977777777778</v>
          </cell>
        </row>
        <row r="9044">
          <cell r="B9044" t="str">
            <v>776445-00E/007658</v>
          </cell>
          <cell r="C9044" t="str">
            <v>776445-00E</v>
          </cell>
          <cell r="D9044" t="str">
            <v>OK</v>
          </cell>
          <cell r="E9044">
            <v>44099.07916666667</v>
          </cell>
        </row>
        <row r="9045">
          <cell r="B9045" t="str">
            <v>776445-00E/007659</v>
          </cell>
          <cell r="C9045" t="str">
            <v>776445-00E</v>
          </cell>
          <cell r="D9045" t="str">
            <v>OK</v>
          </cell>
          <cell r="E9045">
            <v>44099.084027777775</v>
          </cell>
        </row>
        <row r="9046">
          <cell r="B9046" t="str">
            <v>774100-00G/007653</v>
          </cell>
          <cell r="C9046" t="str">
            <v>774100-00G</v>
          </cell>
          <cell r="D9046" t="str">
            <v>OK</v>
          </cell>
          <cell r="E9046">
            <v>44098.852777777778</v>
          </cell>
        </row>
        <row r="9047">
          <cell r="B9047" t="str">
            <v>774100-00G/007653</v>
          </cell>
          <cell r="C9047" t="str">
            <v>774100-00G</v>
          </cell>
          <cell r="D9047" t="str">
            <v>OK</v>
          </cell>
          <cell r="E9047">
            <v>44098.852777777778</v>
          </cell>
        </row>
        <row r="9048">
          <cell r="B9048" t="str">
            <v>774100-00G/007653</v>
          </cell>
          <cell r="C9048" t="str">
            <v>774100-00G</v>
          </cell>
          <cell r="D9048" t="str">
            <v>OK</v>
          </cell>
          <cell r="E9048">
            <v>44098.852777777778</v>
          </cell>
        </row>
        <row r="9049">
          <cell r="B9049" t="str">
            <v>776445-00E/007663</v>
          </cell>
          <cell r="C9049" t="str">
            <v>776445-00E</v>
          </cell>
          <cell r="D9049" t="str">
            <v>OK</v>
          </cell>
          <cell r="E9049">
            <v>44099.36041666667</v>
          </cell>
        </row>
        <row r="9050">
          <cell r="B9050" t="str">
            <v>776445-00H/007661</v>
          </cell>
          <cell r="C9050" t="str">
            <v>776445-00H</v>
          </cell>
          <cell r="D9050" t="str">
            <v>OK</v>
          </cell>
          <cell r="E9050">
            <v>44099.29583333333</v>
          </cell>
        </row>
        <row r="9051">
          <cell r="B9051" t="str">
            <v>776445-00E/007650</v>
          </cell>
          <cell r="C9051" t="str">
            <v>776445-00E</v>
          </cell>
          <cell r="D9051" t="str">
            <v>OK</v>
          </cell>
          <cell r="E9051">
            <v>44098.71597222222</v>
          </cell>
        </row>
        <row r="9052">
          <cell r="B9052" t="str">
            <v>776445-00E/007642</v>
          </cell>
          <cell r="C9052" t="str">
            <v>776445-00E</v>
          </cell>
          <cell r="D9052" t="str">
            <v>OK</v>
          </cell>
          <cell r="E9052">
            <v>44098.06527777778</v>
          </cell>
        </row>
        <row r="9053">
          <cell r="B9053" t="str">
            <v>776445-00E/007654</v>
          </cell>
          <cell r="C9053" t="str">
            <v>776445-00E</v>
          </cell>
          <cell r="D9053" t="str">
            <v>OK</v>
          </cell>
          <cell r="E9053">
            <v>44098.969444444447</v>
          </cell>
        </row>
        <row r="9054">
          <cell r="B9054" t="str">
            <v>776445-00E/007654</v>
          </cell>
          <cell r="C9054" t="str">
            <v>776445-00E</v>
          </cell>
          <cell r="D9054" t="str">
            <v>OK</v>
          </cell>
          <cell r="E9054">
            <v>44098.969444444447</v>
          </cell>
        </row>
        <row r="9055">
          <cell r="B9055" t="str">
            <v>776445-00E/007654</v>
          </cell>
          <cell r="C9055" t="str">
            <v>776445-00E</v>
          </cell>
          <cell r="D9055" t="str">
            <v>OK</v>
          </cell>
          <cell r="E9055">
            <v>44098.969444444447</v>
          </cell>
        </row>
        <row r="9056">
          <cell r="B9056" t="str">
            <v>776445-00E/007656</v>
          </cell>
          <cell r="C9056" t="str">
            <v>776445-00E</v>
          </cell>
          <cell r="D9056" t="str">
            <v>OK</v>
          </cell>
          <cell r="E9056">
            <v>44099.033333333333</v>
          </cell>
        </row>
        <row r="9057">
          <cell r="B9057" t="str">
            <v>776445-00E/007660</v>
          </cell>
          <cell r="C9057" t="str">
            <v>776445-00E</v>
          </cell>
          <cell r="D9057" t="str">
            <v>OK</v>
          </cell>
          <cell r="E9057">
            <v>44099.286111111112</v>
          </cell>
        </row>
        <row r="9058">
          <cell r="B9058" t="str">
            <v>776445-00E/007662</v>
          </cell>
          <cell r="C9058" t="str">
            <v>776445-00E</v>
          </cell>
          <cell r="D9058" t="str">
            <v>OK</v>
          </cell>
          <cell r="E9058">
            <v>44099.352083333331</v>
          </cell>
        </row>
        <row r="9059">
          <cell r="B9059" t="str">
            <v>774100-00G/007652</v>
          </cell>
          <cell r="C9059" t="str">
            <v>774100-00G</v>
          </cell>
          <cell r="D9059" t="str">
            <v>OK</v>
          </cell>
          <cell r="E9059">
            <v>44098.806944444441</v>
          </cell>
        </row>
        <row r="9060">
          <cell r="B9060" t="str">
            <v>776445-00E/007666</v>
          </cell>
          <cell r="C9060" t="str">
            <v>776445-00E</v>
          </cell>
          <cell r="D9060" t="str">
            <v>OK</v>
          </cell>
          <cell r="E9060">
            <v>44099.628472222219</v>
          </cell>
        </row>
        <row r="9061">
          <cell r="B9061" t="str">
            <v>776445-00E/007666</v>
          </cell>
          <cell r="C9061" t="str">
            <v>776445-00E</v>
          </cell>
          <cell r="D9061" t="str">
            <v>OK</v>
          </cell>
          <cell r="E9061">
            <v>44099.628472222219</v>
          </cell>
        </row>
        <row r="9062">
          <cell r="B9062" t="str">
            <v>776445-00E/007666</v>
          </cell>
          <cell r="C9062" t="str">
            <v>776445-00E</v>
          </cell>
          <cell r="D9062" t="str">
            <v>OK</v>
          </cell>
          <cell r="E9062">
            <v>44099.628472222219</v>
          </cell>
        </row>
        <row r="9063">
          <cell r="B9063" t="str">
            <v>776445-00E/007667</v>
          </cell>
          <cell r="C9063" t="str">
            <v>776445-00E</v>
          </cell>
          <cell r="D9063" t="str">
            <v>OK</v>
          </cell>
          <cell r="E9063">
            <v>44099.619444444441</v>
          </cell>
        </row>
        <row r="9064">
          <cell r="B9064" t="str">
            <v>776445-00E/007665</v>
          </cell>
          <cell r="C9064" t="str">
            <v>776445-00E</v>
          </cell>
          <cell r="D9064" t="str">
            <v>OK</v>
          </cell>
          <cell r="E9064">
            <v>44099.511805555558</v>
          </cell>
        </row>
        <row r="9065">
          <cell r="B9065" t="str">
            <v>776445-00E/007668</v>
          </cell>
          <cell r="C9065" t="str">
            <v>776445-00E</v>
          </cell>
          <cell r="D9065" t="str">
            <v>OK</v>
          </cell>
          <cell r="E9065">
            <v>44099.668055555558</v>
          </cell>
        </row>
        <row r="9066">
          <cell r="B9066" t="str">
            <v>776445-00E/007664</v>
          </cell>
          <cell r="C9066" t="str">
            <v>776445-00E</v>
          </cell>
          <cell r="D9066" t="str">
            <v>OK</v>
          </cell>
          <cell r="E9066">
            <v>44099.506944444445</v>
          </cell>
        </row>
        <row r="9067">
          <cell r="B9067" t="str">
            <v>776445-00E/007675</v>
          </cell>
          <cell r="C9067" t="str">
            <v>776445-00E</v>
          </cell>
          <cell r="D9067" t="str">
            <v>OK</v>
          </cell>
          <cell r="E9067">
            <v>44100.087500000001</v>
          </cell>
        </row>
        <row r="9068">
          <cell r="B9068" t="str">
            <v>776445-00E/007672</v>
          </cell>
          <cell r="C9068" t="str">
            <v>776445-00E</v>
          </cell>
          <cell r="D9068" t="str">
            <v>OK</v>
          </cell>
          <cell r="E9068">
            <v>44100.052777777775</v>
          </cell>
        </row>
        <row r="9069">
          <cell r="B9069" t="str">
            <v>776445-00E/007674</v>
          </cell>
          <cell r="C9069" t="str">
            <v>776445-00E</v>
          </cell>
          <cell r="D9069" t="str">
            <v>OK</v>
          </cell>
          <cell r="E9069">
            <v>44100.131944444445</v>
          </cell>
        </row>
        <row r="9070">
          <cell r="B9070" t="str">
            <v>776445-00E/007671</v>
          </cell>
          <cell r="C9070" t="str">
            <v>776445-00E</v>
          </cell>
          <cell r="D9070" t="str">
            <v>OK</v>
          </cell>
          <cell r="E9070">
            <v>44100.009027777778</v>
          </cell>
        </row>
        <row r="9071">
          <cell r="B9071" t="str">
            <v>776445-00E/007671</v>
          </cell>
          <cell r="C9071" t="str">
            <v>776445-00E</v>
          </cell>
          <cell r="D9071" t="str">
            <v>OK</v>
          </cell>
          <cell r="E9071">
            <v>44100.009027777778</v>
          </cell>
        </row>
        <row r="9072">
          <cell r="B9072" t="str">
            <v>776445-00E/007670</v>
          </cell>
          <cell r="C9072" t="str">
            <v>776445-00E</v>
          </cell>
          <cell r="D9072" t="str">
            <v>OK</v>
          </cell>
          <cell r="E9072">
            <v>44099.978472222225</v>
          </cell>
        </row>
        <row r="9073">
          <cell r="B9073" t="str">
            <v>776445-00E/007673</v>
          </cell>
          <cell r="C9073" t="str">
            <v>776445-00E</v>
          </cell>
          <cell r="D9073" t="str">
            <v>OK</v>
          </cell>
          <cell r="E9073">
            <v>44100.040972222225</v>
          </cell>
        </row>
        <row r="9074">
          <cell r="B9074" t="str">
            <v>776445-00E/007669</v>
          </cell>
          <cell r="C9074" t="str">
            <v>776445-00E</v>
          </cell>
          <cell r="D9074" t="str">
            <v>OK</v>
          </cell>
          <cell r="E9074">
            <v>44099.947222222225</v>
          </cell>
        </row>
        <row r="9075">
          <cell r="B9075" t="str">
            <v>776445-00E/007680</v>
          </cell>
          <cell r="C9075" t="str">
            <v>776445-00E</v>
          </cell>
          <cell r="D9075" t="str">
            <v>OK</v>
          </cell>
          <cell r="E9075">
            <v>44102.631249999999</v>
          </cell>
        </row>
        <row r="9076">
          <cell r="B9076" t="str">
            <v>776445-00E/007676</v>
          </cell>
          <cell r="C9076" t="str">
            <v>776445-00E</v>
          </cell>
          <cell r="D9076" t="str">
            <v>OK</v>
          </cell>
          <cell r="E9076">
            <v>44102.649305555555</v>
          </cell>
        </row>
        <row r="9077">
          <cell r="B9077" t="str">
            <v>776445-00E/007677</v>
          </cell>
          <cell r="C9077" t="str">
            <v>776445-00E</v>
          </cell>
          <cell r="D9077" t="str">
            <v>OK</v>
          </cell>
          <cell r="E9077">
            <v>44100.183333333334</v>
          </cell>
        </row>
        <row r="9078">
          <cell r="B9078" t="str">
            <v>776445-00E/007679</v>
          </cell>
          <cell r="C9078" t="str">
            <v>776445-00E</v>
          </cell>
          <cell r="D9078" t="str">
            <v>OK</v>
          </cell>
          <cell r="E9078">
            <v>44102.607638888891</v>
          </cell>
        </row>
        <row r="9079">
          <cell r="B9079" t="str">
            <v>776445-00E/007681</v>
          </cell>
          <cell r="C9079" t="str">
            <v>776445-00E</v>
          </cell>
          <cell r="D9079" t="str">
            <v>OK</v>
          </cell>
          <cell r="E9079">
            <v>44102.749305555553</v>
          </cell>
        </row>
        <row r="9080">
          <cell r="B9080" t="str">
            <v>776445-00E/007683</v>
          </cell>
          <cell r="C9080" t="str">
            <v>776445-00E</v>
          </cell>
          <cell r="D9080" t="str">
            <v>OK</v>
          </cell>
          <cell r="E9080">
            <v>44102.947916666664</v>
          </cell>
        </row>
        <row r="9081">
          <cell r="B9081" t="str">
            <v>776445-00E/007682</v>
          </cell>
          <cell r="C9081" t="str">
            <v>776445-00E</v>
          </cell>
          <cell r="D9081" t="str">
            <v>OK</v>
          </cell>
          <cell r="E9081">
            <v>44102.798611111109</v>
          </cell>
        </row>
        <row r="9082">
          <cell r="B9082" t="str">
            <v>776445-00E/007678</v>
          </cell>
          <cell r="C9082" t="str">
            <v>776445-00E</v>
          </cell>
          <cell r="D9082" t="str">
            <v>OK</v>
          </cell>
          <cell r="E9082">
            <v>44102.719444444447</v>
          </cell>
        </row>
        <row r="9083">
          <cell r="B9083" t="str">
            <v>776445-00E/007686</v>
          </cell>
          <cell r="C9083" t="str">
            <v>776445-00E</v>
          </cell>
          <cell r="D9083" t="str">
            <v>OK</v>
          </cell>
          <cell r="E9083">
            <v>44106.645138888889</v>
          </cell>
        </row>
        <row r="9084">
          <cell r="B9084" t="str">
            <v>776445-00E/007696</v>
          </cell>
          <cell r="C9084" t="str">
            <v>776445-00E</v>
          </cell>
          <cell r="D9084" t="str">
            <v>OK</v>
          </cell>
          <cell r="E9084">
            <v>44106.960416666669</v>
          </cell>
        </row>
        <row r="9085">
          <cell r="B9085" t="str">
            <v>776445-00E/007692</v>
          </cell>
          <cell r="C9085" t="str">
            <v>776445-00E</v>
          </cell>
          <cell r="D9085" t="str">
            <v>OK</v>
          </cell>
          <cell r="E9085">
            <v>44107.071527777778</v>
          </cell>
        </row>
        <row r="9086">
          <cell r="B9086" t="str">
            <v>776445-00E/007689</v>
          </cell>
          <cell r="C9086" t="str">
            <v>776445-00E</v>
          </cell>
          <cell r="D9086" t="str">
            <v>OK</v>
          </cell>
          <cell r="E9086">
            <v>44106.738194444442</v>
          </cell>
        </row>
        <row r="9087">
          <cell r="B9087" t="str">
            <v>776445-00E/007687</v>
          </cell>
          <cell r="C9087" t="str">
            <v>776445-00E</v>
          </cell>
          <cell r="D9087" t="str">
            <v>OK</v>
          </cell>
          <cell r="E9087">
            <v>44106.697222222225</v>
          </cell>
        </row>
        <row r="9088">
          <cell r="B9088" t="str">
            <v>776445-00E/007684</v>
          </cell>
          <cell r="C9088" t="str">
            <v>776445-00E</v>
          </cell>
          <cell r="D9088" t="str">
            <v>OK</v>
          </cell>
          <cell r="E9088">
            <v>44106.630555555559</v>
          </cell>
        </row>
        <row r="9089">
          <cell r="B9089" t="str">
            <v>776445-00E/007688</v>
          </cell>
          <cell r="C9089" t="str">
            <v>776445-00E</v>
          </cell>
          <cell r="D9089" t="str">
            <v>OK</v>
          </cell>
          <cell r="E9089">
            <v>44106.852083333331</v>
          </cell>
        </row>
        <row r="9090">
          <cell r="B9090" t="str">
            <v>776445-00E/007691</v>
          </cell>
          <cell r="C9090" t="str">
            <v>776445-00E</v>
          </cell>
          <cell r="D9090" t="str">
            <v>OK</v>
          </cell>
          <cell r="E9090">
            <v>44106.80972222222</v>
          </cell>
        </row>
        <row r="9091">
          <cell r="B9091" t="str">
            <v>776445-00E/007685</v>
          </cell>
          <cell r="C9091" t="str">
            <v>776445-00E</v>
          </cell>
          <cell r="D9091" t="str">
            <v>OK</v>
          </cell>
          <cell r="E9091">
            <v>44106.722222222219</v>
          </cell>
        </row>
        <row r="9092">
          <cell r="B9092" t="str">
            <v>776445-00E/007699</v>
          </cell>
          <cell r="C9092" t="str">
            <v>776445-00E</v>
          </cell>
          <cell r="D9092" t="str">
            <v>OK</v>
          </cell>
          <cell r="E9092">
            <v>44107.03125</v>
          </cell>
        </row>
        <row r="9093">
          <cell r="B9093" t="str">
            <v>776445-00E/007702</v>
          </cell>
          <cell r="C9093" t="str">
            <v>776445-00E</v>
          </cell>
          <cell r="D9093" t="str">
            <v>OK</v>
          </cell>
          <cell r="E9093">
            <v>44107.37222222222</v>
          </cell>
        </row>
        <row r="9094">
          <cell r="B9094" t="str">
            <v>776445-00E/007697</v>
          </cell>
          <cell r="C9094" t="str">
            <v>776445-00E</v>
          </cell>
          <cell r="D9094" t="str">
            <v>OK</v>
          </cell>
          <cell r="E9094">
            <v>44106.958333333336</v>
          </cell>
        </row>
        <row r="9095">
          <cell r="B9095" t="str">
            <v>776445-00E/007703</v>
          </cell>
          <cell r="C9095" t="str">
            <v>776445-00E</v>
          </cell>
          <cell r="D9095" t="str">
            <v>OK</v>
          </cell>
          <cell r="E9095">
            <v>44107.375</v>
          </cell>
        </row>
        <row r="9096">
          <cell r="B9096" t="str">
            <v>776445-00E/007695</v>
          </cell>
          <cell r="C9096" t="str">
            <v>776445-00E</v>
          </cell>
          <cell r="D9096" t="str">
            <v>OK</v>
          </cell>
          <cell r="E9096">
            <v>44106.913888888892</v>
          </cell>
        </row>
        <row r="9097">
          <cell r="B9097" t="str">
            <v>776445-00E/007701</v>
          </cell>
          <cell r="C9097" t="str">
            <v>776445-00E</v>
          </cell>
          <cell r="D9097" t="str">
            <v>OK</v>
          </cell>
          <cell r="E9097">
            <v>44107.290277777778</v>
          </cell>
        </row>
        <row r="9098">
          <cell r="B9098" t="str">
            <v>776445-00E/007694</v>
          </cell>
          <cell r="C9098" t="str">
            <v>776445-00E</v>
          </cell>
          <cell r="D9098" t="str">
            <v>OK</v>
          </cell>
          <cell r="E9098">
            <v>44107.291666666664</v>
          </cell>
        </row>
        <row r="9099">
          <cell r="B9099" t="str">
            <v>776445-00E/007700</v>
          </cell>
          <cell r="C9099" t="str">
            <v>776445-00E</v>
          </cell>
          <cell r="D9099" t="str">
            <v>OK</v>
          </cell>
          <cell r="E9099">
            <v>44107.068749999999</v>
          </cell>
        </row>
        <row r="9100">
          <cell r="B9100" t="str">
            <v>776445-00E/007713</v>
          </cell>
          <cell r="C9100" t="str">
            <v>776445-00E</v>
          </cell>
          <cell r="D9100" t="str">
            <v>OK</v>
          </cell>
          <cell r="E9100">
            <v>44109.13958333333</v>
          </cell>
        </row>
        <row r="9101">
          <cell r="B9101" t="str">
            <v>776445-00E/007704</v>
          </cell>
          <cell r="C9101" t="str">
            <v>776445-00E</v>
          </cell>
          <cell r="D9101" t="str">
            <v>OK</v>
          </cell>
          <cell r="E9101">
            <v>44107.427083333336</v>
          </cell>
        </row>
        <row r="9102">
          <cell r="B9102" t="str">
            <v>776445-00E/007709</v>
          </cell>
          <cell r="C9102" t="str">
            <v>776445-00E</v>
          </cell>
          <cell r="D9102" t="str">
            <v>OK</v>
          </cell>
          <cell r="E9102">
            <v>44109.080555555556</v>
          </cell>
        </row>
        <row r="9103">
          <cell r="B9103" t="str">
            <v>776445-00E/007709</v>
          </cell>
          <cell r="C9103" t="str">
            <v>776445-00E</v>
          </cell>
          <cell r="D9103" t="str">
            <v>OK</v>
          </cell>
          <cell r="E9103">
            <v>44109.080555555556</v>
          </cell>
        </row>
        <row r="9104">
          <cell r="B9104" t="str">
            <v>776445-00E/007708</v>
          </cell>
          <cell r="C9104" t="str">
            <v>776445-00E</v>
          </cell>
          <cell r="D9104" t="str">
            <v>OK</v>
          </cell>
          <cell r="E9104">
            <v>44109.065972222219</v>
          </cell>
        </row>
        <row r="9105">
          <cell r="B9105" t="str">
            <v>776445-00E/007705</v>
          </cell>
          <cell r="C9105" t="str">
            <v>776445-00E</v>
          </cell>
          <cell r="D9105" t="str">
            <v>OK</v>
          </cell>
          <cell r="E9105">
            <v>44109.027083333334</v>
          </cell>
        </row>
        <row r="9106">
          <cell r="B9106" t="str">
            <v>776445-00E/007706</v>
          </cell>
          <cell r="C9106" t="str">
            <v>776445-00E</v>
          </cell>
          <cell r="D9106" t="str">
            <v>OK</v>
          </cell>
          <cell r="E9106">
            <v>44108.960416666669</v>
          </cell>
        </row>
        <row r="9107">
          <cell r="B9107" t="str">
            <v>776445-00E/007693</v>
          </cell>
          <cell r="C9107" t="str">
            <v>776445-00E</v>
          </cell>
          <cell r="D9107" t="str">
            <v>OK</v>
          </cell>
          <cell r="E9107">
            <v>44106.912499999999</v>
          </cell>
        </row>
        <row r="9108">
          <cell r="B9108" t="str">
            <v>776445-00E/007698</v>
          </cell>
          <cell r="C9108" t="str">
            <v>776445-00E</v>
          </cell>
          <cell r="D9108" t="str">
            <v>OK</v>
          </cell>
          <cell r="E9108">
            <v>44107.02847222222</v>
          </cell>
        </row>
        <row r="9109">
          <cell r="B9109" t="str">
            <v>776445-00E/007715</v>
          </cell>
          <cell r="C9109" t="str">
            <v>776445-00E</v>
          </cell>
          <cell r="D9109" t="str">
            <v>OK</v>
          </cell>
          <cell r="E9109">
            <v>44109.387499999997</v>
          </cell>
        </row>
        <row r="9110">
          <cell r="B9110" t="str">
            <v>776445-00E/007714</v>
          </cell>
          <cell r="C9110" t="str">
            <v>776445-00E</v>
          </cell>
          <cell r="D9110" t="str">
            <v>OK</v>
          </cell>
          <cell r="E9110">
            <v>44109.393750000003</v>
          </cell>
        </row>
        <row r="9111">
          <cell r="B9111" t="str">
            <v>776445-00E/007712</v>
          </cell>
          <cell r="C9111" t="str">
            <v>776445-00E</v>
          </cell>
          <cell r="D9111" t="str">
            <v>OK</v>
          </cell>
          <cell r="E9111">
            <v>44109.330555555556</v>
          </cell>
        </row>
        <row r="9112">
          <cell r="B9112" t="str">
            <v>776445-00E/007711</v>
          </cell>
          <cell r="C9112" t="str">
            <v>776445-00E</v>
          </cell>
          <cell r="D9112" t="str">
            <v>OK</v>
          </cell>
          <cell r="E9112">
            <v>44109.326388888891</v>
          </cell>
        </row>
        <row r="9113">
          <cell r="B9113" t="str">
            <v>776445-00E/007718</v>
          </cell>
          <cell r="C9113" t="str">
            <v>776445-00E</v>
          </cell>
          <cell r="D9113" t="str">
            <v>OK</v>
          </cell>
          <cell r="E9113">
            <v>44109.529166666667</v>
          </cell>
        </row>
        <row r="9114">
          <cell r="B9114" t="str">
            <v>776445-00E/007719</v>
          </cell>
          <cell r="C9114" t="str">
            <v>776445-00E</v>
          </cell>
          <cell r="D9114" t="str">
            <v>OK</v>
          </cell>
          <cell r="E9114">
            <v>44109.551388888889</v>
          </cell>
        </row>
        <row r="9115">
          <cell r="B9115" t="str">
            <v>776445-00E/007716</v>
          </cell>
          <cell r="C9115" t="str">
            <v>776445-00E</v>
          </cell>
          <cell r="D9115" t="str">
            <v>OK</v>
          </cell>
          <cell r="E9115">
            <v>44109.442361111112</v>
          </cell>
        </row>
        <row r="9116">
          <cell r="B9116" t="str">
            <v>776445-00E/007717</v>
          </cell>
          <cell r="C9116" t="str">
            <v>776445-00E</v>
          </cell>
          <cell r="D9116" t="str">
            <v>OK</v>
          </cell>
          <cell r="E9116">
            <v>44109.449305555558</v>
          </cell>
        </row>
        <row r="9117">
          <cell r="B9117" t="str">
            <v>776445-00E/007721</v>
          </cell>
          <cell r="C9117" t="str">
            <v>776445-00E</v>
          </cell>
          <cell r="D9117" t="str">
            <v>OK</v>
          </cell>
          <cell r="E9117">
            <v>44109.666666666664</v>
          </cell>
        </row>
        <row r="9118">
          <cell r="B9118" t="str">
            <v>776445-00E/007731</v>
          </cell>
          <cell r="C9118" t="str">
            <v>776445-00E</v>
          </cell>
          <cell r="D9118" t="str">
            <v>OK</v>
          </cell>
          <cell r="E9118">
            <v>44110.788194444445</v>
          </cell>
        </row>
        <row r="9119">
          <cell r="B9119" t="str">
            <v>776445-00E/007740</v>
          </cell>
          <cell r="C9119" t="str">
            <v>776445-00E</v>
          </cell>
          <cell r="D9119" t="str">
            <v>OK</v>
          </cell>
          <cell r="E9119">
            <v>44110.686111111114</v>
          </cell>
        </row>
        <row r="9120">
          <cell r="B9120" t="str">
            <v>776445-00E/007732</v>
          </cell>
          <cell r="C9120" t="str">
            <v>776445-00E</v>
          </cell>
          <cell r="D9120" t="str">
            <v>OK</v>
          </cell>
          <cell r="E9120">
            <v>44110.737500000003</v>
          </cell>
        </row>
        <row r="9121">
          <cell r="B9121" t="str">
            <v>776445-00E/007737</v>
          </cell>
          <cell r="C9121" t="str">
            <v>776445-00E</v>
          </cell>
          <cell r="D9121" t="str">
            <v>OK</v>
          </cell>
          <cell r="E9121">
            <v>44110.711111111108</v>
          </cell>
        </row>
        <row r="9122">
          <cell r="B9122" t="str">
            <v>776445-00E/007707</v>
          </cell>
          <cell r="C9122" t="str">
            <v>776445-00E</v>
          </cell>
          <cell r="D9122" t="str">
            <v>OK</v>
          </cell>
          <cell r="E9122">
            <v>44110.638194444444</v>
          </cell>
        </row>
        <row r="9123">
          <cell r="B9123" t="str">
            <v>776445-00E/007738</v>
          </cell>
          <cell r="C9123" t="str">
            <v>776445-00E</v>
          </cell>
          <cell r="D9123" t="str">
            <v>OK</v>
          </cell>
          <cell r="E9123">
            <v>44110.707638888889</v>
          </cell>
        </row>
        <row r="9124">
          <cell r="B9124" t="str">
            <v>776445-00E/007730</v>
          </cell>
          <cell r="C9124" t="str">
            <v>776445-00E</v>
          </cell>
          <cell r="D9124" t="str">
            <v>OK</v>
          </cell>
          <cell r="E9124">
            <v>44110.798611111109</v>
          </cell>
        </row>
        <row r="9125">
          <cell r="B9125" t="str">
            <v>776445-00E/007741</v>
          </cell>
          <cell r="C9125" t="str">
            <v>776445-00E</v>
          </cell>
          <cell r="D9125" t="str">
            <v>OK</v>
          </cell>
          <cell r="E9125">
            <v>44110.625694444447</v>
          </cell>
        </row>
        <row r="9126">
          <cell r="B9126" t="str">
            <v>776445-00E/007739</v>
          </cell>
          <cell r="C9126" t="str">
            <v>776445-00E</v>
          </cell>
          <cell r="D9126" t="str">
            <v>OK</v>
          </cell>
          <cell r="E9126">
            <v>44110.677083333336</v>
          </cell>
        </row>
        <row r="9127">
          <cell r="B9127" t="str">
            <v>776445-00E/007727</v>
          </cell>
          <cell r="C9127" t="str">
            <v>776445-00E</v>
          </cell>
          <cell r="D9127" t="str">
            <v>OK</v>
          </cell>
          <cell r="E9127">
            <v>44111.083333333336</v>
          </cell>
        </row>
        <row r="9128">
          <cell r="B9128" t="str">
            <v>776445-00E/007726</v>
          </cell>
          <cell r="C9128" t="str">
            <v>776445-00E</v>
          </cell>
          <cell r="D9128" t="str">
            <v>OK</v>
          </cell>
          <cell r="E9128">
            <v>44111.125694444447</v>
          </cell>
        </row>
        <row r="9129">
          <cell r="B9129" t="str">
            <v>776445-00E/007728</v>
          </cell>
          <cell r="C9129" t="str">
            <v>776445-00E</v>
          </cell>
          <cell r="D9129" t="str">
            <v>OK</v>
          </cell>
          <cell r="E9129">
            <v>44111.025694444441</v>
          </cell>
        </row>
        <row r="9130">
          <cell r="B9130" t="str">
            <v>776445-00E/007723</v>
          </cell>
          <cell r="C9130" t="str">
            <v>776445-00E</v>
          </cell>
          <cell r="D9130" t="str">
            <v>OK</v>
          </cell>
          <cell r="E9130">
            <v>44111.074305555558</v>
          </cell>
        </row>
        <row r="9131">
          <cell r="B9131" t="str">
            <v>776445-00E/007743</v>
          </cell>
          <cell r="C9131" t="str">
            <v>776445-00E</v>
          </cell>
          <cell r="D9131" t="str">
            <v>OK</v>
          </cell>
          <cell r="E9131">
            <v>44110.974999999999</v>
          </cell>
        </row>
        <row r="9132">
          <cell r="B9132" t="str">
            <v>776445-00E/007747</v>
          </cell>
          <cell r="C9132" t="str">
            <v>776445-00E</v>
          </cell>
          <cell r="D9132" t="str">
            <v>OK</v>
          </cell>
          <cell r="E9132">
            <v>44110.946527777778</v>
          </cell>
        </row>
        <row r="9133">
          <cell r="B9133" t="str">
            <v>776445-00E/007745</v>
          </cell>
          <cell r="C9133" t="str">
            <v>776445-00E</v>
          </cell>
          <cell r="D9133" t="str">
            <v>OK</v>
          </cell>
          <cell r="E9133">
            <v>44110.946527777778</v>
          </cell>
        </row>
        <row r="9134">
          <cell r="B9134" t="str">
            <v>776445-00E/007746</v>
          </cell>
          <cell r="C9134" t="str">
            <v>776445-00E</v>
          </cell>
          <cell r="D9134" t="str">
            <v>OK</v>
          </cell>
          <cell r="E9134">
            <v>44110.946527777778</v>
          </cell>
        </row>
        <row r="9135">
          <cell r="B9135" t="str">
            <v>776445-00E/007744</v>
          </cell>
          <cell r="C9135" t="str">
            <v>776445-00E</v>
          </cell>
          <cell r="D9135" t="str">
            <v>OK</v>
          </cell>
          <cell r="E9135">
            <v>44110.977777777778</v>
          </cell>
        </row>
        <row r="9136">
          <cell r="B9136" t="str">
            <v>776445-00E/007729</v>
          </cell>
          <cell r="C9136" t="str">
            <v>776445-00E</v>
          </cell>
          <cell r="D9136" t="str">
            <v>OK</v>
          </cell>
          <cell r="E9136">
            <v>44111.03402777778</v>
          </cell>
        </row>
        <row r="9137">
          <cell r="B9137" t="str">
            <v>776445-00E/007742</v>
          </cell>
          <cell r="C9137" t="str">
            <v>776445-00E</v>
          </cell>
          <cell r="D9137" t="str">
            <v>OK</v>
          </cell>
          <cell r="E9137">
            <v>44110.636805555558</v>
          </cell>
        </row>
        <row r="9138">
          <cell r="B9138" t="str">
            <v>776445-00E/007742</v>
          </cell>
          <cell r="C9138" t="str">
            <v>776445-00E</v>
          </cell>
          <cell r="D9138" t="str">
            <v>OK</v>
          </cell>
          <cell r="E9138">
            <v>44110.636805555558</v>
          </cell>
        </row>
        <row r="9139">
          <cell r="B9139" t="str">
            <v>776445-00E/007742</v>
          </cell>
          <cell r="C9139" t="str">
            <v>776445-00E</v>
          </cell>
          <cell r="D9139" t="str">
            <v>OK</v>
          </cell>
          <cell r="E9139">
            <v>44110.636805555558</v>
          </cell>
        </row>
        <row r="9140">
          <cell r="B9140" t="str">
            <v>776445-00E/007724</v>
          </cell>
          <cell r="C9140" t="str">
            <v>776445-00E</v>
          </cell>
          <cell r="D9140" t="str">
            <v>OK</v>
          </cell>
          <cell r="E9140">
            <v>44110.998611111114</v>
          </cell>
        </row>
        <row r="9141">
          <cell r="B9141" t="str">
            <v>776445-00E/007724</v>
          </cell>
          <cell r="C9141" t="str">
            <v>776445-00E</v>
          </cell>
          <cell r="D9141" t="str">
            <v>OK</v>
          </cell>
          <cell r="E9141">
            <v>44110.998611111114</v>
          </cell>
        </row>
        <row r="9142">
          <cell r="B9142" t="str">
            <v>776445-00E/007722</v>
          </cell>
          <cell r="C9142" t="str">
            <v>776445-00E</v>
          </cell>
          <cell r="D9142" t="str">
            <v>OK</v>
          </cell>
          <cell r="E9142">
            <v>44111.353472222225</v>
          </cell>
        </row>
        <row r="9143">
          <cell r="B9143" t="str">
            <v>776445-00E/007722</v>
          </cell>
          <cell r="C9143" t="str">
            <v>776445-00E</v>
          </cell>
          <cell r="D9143" t="str">
            <v>OK</v>
          </cell>
          <cell r="E9143">
            <v>44111.353472222225</v>
          </cell>
        </row>
        <row r="9144">
          <cell r="B9144" t="str">
            <v>776445-00E/007734</v>
          </cell>
          <cell r="C9144" t="str">
            <v>776445-00E</v>
          </cell>
          <cell r="D9144" t="str">
            <v>OK</v>
          </cell>
          <cell r="E9144">
            <v>44111.411805555559</v>
          </cell>
        </row>
        <row r="9145">
          <cell r="B9145" t="str">
            <v>776445-00E/007748</v>
          </cell>
          <cell r="C9145" t="str">
            <v>776445-00E</v>
          </cell>
          <cell r="D9145" t="str">
            <v>OK</v>
          </cell>
          <cell r="E9145">
            <v>44111.511805555558</v>
          </cell>
        </row>
        <row r="9146">
          <cell r="B9146" t="str">
            <v>776445-00E/007735</v>
          </cell>
          <cell r="C9146" t="str">
            <v>776445-00E</v>
          </cell>
          <cell r="D9146" t="str">
            <v>OK</v>
          </cell>
          <cell r="E9146">
            <v>44111.495138888888</v>
          </cell>
        </row>
        <row r="9147">
          <cell r="B9147" t="str">
            <v>776445-00E/007725</v>
          </cell>
          <cell r="C9147" t="str">
            <v>776445-00E</v>
          </cell>
          <cell r="D9147" t="str">
            <v>OK</v>
          </cell>
          <cell r="E9147">
            <v>44111.04791666667</v>
          </cell>
        </row>
        <row r="9148">
          <cell r="B9148" t="str">
            <v>776445-00E/007751</v>
          </cell>
          <cell r="C9148" t="str">
            <v>776445-00E</v>
          </cell>
          <cell r="D9148" t="str">
            <v>OK</v>
          </cell>
          <cell r="E9148">
            <v>44111.537499999999</v>
          </cell>
        </row>
        <row r="9149">
          <cell r="B9149" t="str">
            <v>776445-00E/007751</v>
          </cell>
          <cell r="C9149" t="str">
            <v>776445-00E</v>
          </cell>
          <cell r="D9149" t="str">
            <v>OK</v>
          </cell>
          <cell r="E9149">
            <v>44111.537499999999</v>
          </cell>
        </row>
        <row r="9150">
          <cell r="B9150" t="str">
            <v>776445-00E/007753</v>
          </cell>
          <cell r="C9150" t="str">
            <v>776445-00E</v>
          </cell>
          <cell r="D9150" t="str">
            <v>OK</v>
          </cell>
          <cell r="E9150">
            <v>44111.703472222223</v>
          </cell>
        </row>
        <row r="9151">
          <cell r="B9151" t="str">
            <v>776445-00E/007733</v>
          </cell>
          <cell r="C9151" t="str">
            <v>776445-00E</v>
          </cell>
          <cell r="D9151" t="str">
            <v>OK</v>
          </cell>
          <cell r="E9151">
            <v>44111.362500000003</v>
          </cell>
        </row>
        <row r="9152">
          <cell r="B9152" t="str">
            <v>776445-00E/007749</v>
          </cell>
          <cell r="C9152" t="str">
            <v>776445-00E</v>
          </cell>
          <cell r="D9152" t="str">
            <v>OK</v>
          </cell>
          <cell r="E9152">
            <v>44111.316666666666</v>
          </cell>
        </row>
        <row r="9153">
          <cell r="B9153" t="str">
            <v>776445-00E/007750</v>
          </cell>
          <cell r="C9153" t="str">
            <v>776445-00E</v>
          </cell>
          <cell r="D9153" t="str">
            <v>OK</v>
          </cell>
          <cell r="E9153">
            <v>44111.300694444442</v>
          </cell>
        </row>
        <row r="9154">
          <cell r="B9154" t="str">
            <v>776445-00E/007756</v>
          </cell>
          <cell r="C9154" t="str">
            <v>776445-00E</v>
          </cell>
          <cell r="D9154" t="str">
            <v>OK</v>
          </cell>
          <cell r="E9154">
            <v>44111.958333333336</v>
          </cell>
        </row>
        <row r="9155">
          <cell r="B9155" t="str">
            <v>776445-00E/007761</v>
          </cell>
          <cell r="C9155" t="str">
            <v>776445-00E</v>
          </cell>
          <cell r="D9155" t="str">
            <v>OK</v>
          </cell>
          <cell r="E9155">
            <v>44112.127083333333</v>
          </cell>
        </row>
        <row r="9156">
          <cell r="B9156" t="str">
            <v>776445-00E/007754</v>
          </cell>
          <cell r="C9156" t="str">
            <v>776445-00E</v>
          </cell>
          <cell r="D9156" t="str">
            <v>OK</v>
          </cell>
          <cell r="E9156">
            <v>44111.736111111109</v>
          </cell>
        </row>
        <row r="9157">
          <cell r="B9157" t="str">
            <v>776445-00E/007757</v>
          </cell>
          <cell r="C9157" t="str">
            <v>776445-00E</v>
          </cell>
          <cell r="D9157" t="str">
            <v>OK</v>
          </cell>
          <cell r="E9157">
            <v>44111.833333333336</v>
          </cell>
        </row>
        <row r="9158">
          <cell r="B9158" t="str">
            <v>776445-00E/007752</v>
          </cell>
          <cell r="C9158" t="str">
            <v>776445-00E</v>
          </cell>
          <cell r="D9158" t="str">
            <v>OK</v>
          </cell>
          <cell r="E9158">
            <v>44111.677083333336</v>
          </cell>
        </row>
        <row r="9159">
          <cell r="B9159" t="str">
            <v>776445-00E/007755</v>
          </cell>
          <cell r="C9159" t="str">
            <v>776445-00E</v>
          </cell>
          <cell r="D9159" t="str">
            <v>OK</v>
          </cell>
          <cell r="E9159">
            <v>44111.777777777781</v>
          </cell>
        </row>
        <row r="9160">
          <cell r="B9160" t="str">
            <v>776445-00E/007758</v>
          </cell>
          <cell r="C9160" t="str">
            <v>776445-00E</v>
          </cell>
          <cell r="D9160" t="str">
            <v>OK</v>
          </cell>
          <cell r="E9160">
            <v>44111.953472222223</v>
          </cell>
        </row>
        <row r="9161">
          <cell r="B9161" t="str">
            <v>776445-00E/007759</v>
          </cell>
          <cell r="C9161" t="str">
            <v>776445-00E</v>
          </cell>
          <cell r="D9161" t="str">
            <v>OK</v>
          </cell>
          <cell r="E9161">
            <v>44112.051388888889</v>
          </cell>
        </row>
        <row r="9162">
          <cell r="B9162" t="str">
            <v>776445-00E/007720</v>
          </cell>
          <cell r="C9162" t="str">
            <v>776445-00E</v>
          </cell>
          <cell r="D9162" t="str">
            <v>OK</v>
          </cell>
          <cell r="E9162">
            <v>44111.413194444445</v>
          </cell>
        </row>
        <row r="9163">
          <cell r="B9163" t="str">
            <v>776445-00E/007767</v>
          </cell>
          <cell r="C9163" t="str">
            <v>776445-00E</v>
          </cell>
          <cell r="D9163" t="str">
            <v>OK</v>
          </cell>
          <cell r="E9163">
            <v>44112.433333333334</v>
          </cell>
        </row>
        <row r="9164">
          <cell r="B9164" t="str">
            <v>776445-00E/007763</v>
          </cell>
          <cell r="C9164" t="str">
            <v>776445-00E</v>
          </cell>
          <cell r="D9164" t="str">
            <v>OK</v>
          </cell>
          <cell r="E9164">
            <v>44112.29791666667</v>
          </cell>
        </row>
        <row r="9165">
          <cell r="B9165" t="str">
            <v>776445-00E/007764</v>
          </cell>
          <cell r="C9165" t="str">
            <v>776445-00E</v>
          </cell>
          <cell r="D9165" t="str">
            <v>OK</v>
          </cell>
          <cell r="E9165">
            <v>44112.378472222219</v>
          </cell>
        </row>
        <row r="9166">
          <cell r="B9166" t="str">
            <v>776445-00E/007760</v>
          </cell>
          <cell r="C9166" t="str">
            <v>776445-00E</v>
          </cell>
          <cell r="D9166" t="str">
            <v>OK</v>
          </cell>
          <cell r="E9166">
            <v>44112.013194444444</v>
          </cell>
        </row>
        <row r="9167">
          <cell r="B9167" t="str">
            <v>776445-00E/007770</v>
          </cell>
          <cell r="C9167" t="str">
            <v>776445-00E</v>
          </cell>
          <cell r="D9167" t="str">
            <v>OK</v>
          </cell>
          <cell r="E9167">
            <v>44112.620833333334</v>
          </cell>
        </row>
        <row r="9168">
          <cell r="B9168" t="str">
            <v>776445-00E/007769</v>
          </cell>
          <cell r="C9168" t="str">
            <v>776445-00E</v>
          </cell>
          <cell r="D9168" t="str">
            <v>OK</v>
          </cell>
          <cell r="E9168">
            <v>44112.633333333331</v>
          </cell>
        </row>
        <row r="9169">
          <cell r="B9169" t="str">
            <v>776445-00E/007771</v>
          </cell>
          <cell r="C9169" t="str">
            <v>776445-00E</v>
          </cell>
          <cell r="D9169" t="str">
            <v>OK</v>
          </cell>
          <cell r="E9169">
            <v>44112.68472222222</v>
          </cell>
        </row>
        <row r="9170">
          <cell r="B9170" t="str">
            <v>776445-00E/007774</v>
          </cell>
          <cell r="C9170" t="str">
            <v>776445-00E</v>
          </cell>
          <cell r="D9170" t="str">
            <v>OK</v>
          </cell>
          <cell r="E9170">
            <v>44112.77847222222</v>
          </cell>
        </row>
        <row r="9171">
          <cell r="B9171" t="str">
            <v>776445-00E/007774</v>
          </cell>
          <cell r="C9171" t="str">
            <v>776445-00E</v>
          </cell>
          <cell r="D9171" t="str">
            <v>OK</v>
          </cell>
          <cell r="E9171">
            <v>44112.77847222222</v>
          </cell>
        </row>
        <row r="9172">
          <cell r="B9172" t="str">
            <v>776445-00E/007774</v>
          </cell>
          <cell r="C9172" t="str">
            <v>776445-00E</v>
          </cell>
          <cell r="D9172" t="str">
            <v>OK</v>
          </cell>
          <cell r="E9172">
            <v>44112.77847222222</v>
          </cell>
        </row>
        <row r="9173">
          <cell r="B9173" t="str">
            <v>776445-00E/007768</v>
          </cell>
          <cell r="C9173" t="str">
            <v>776445-00E</v>
          </cell>
          <cell r="D9173" t="str">
            <v>OK</v>
          </cell>
          <cell r="E9173">
            <v>44112.775694444441</v>
          </cell>
        </row>
        <row r="9174">
          <cell r="B9174" t="str">
            <v>776445-00E/007766</v>
          </cell>
          <cell r="C9174" t="str">
            <v>776445-00E</v>
          </cell>
          <cell r="D9174" t="str">
            <v>OK</v>
          </cell>
          <cell r="E9174">
            <v>44112.425694444442</v>
          </cell>
        </row>
        <row r="9175">
          <cell r="B9175" t="str">
            <v>776445-00E/007776</v>
          </cell>
          <cell r="C9175" t="str">
            <v>776445-00E</v>
          </cell>
          <cell r="D9175" t="str">
            <v>OK</v>
          </cell>
          <cell r="E9175">
            <v>44112.822916666664</v>
          </cell>
        </row>
        <row r="9176">
          <cell r="B9176" t="str">
            <v>776445-00E/007765</v>
          </cell>
          <cell r="C9176" t="str">
            <v>776445-00E</v>
          </cell>
          <cell r="D9176" t="str">
            <v>OK</v>
          </cell>
          <cell r="E9176">
            <v>44112.370833333334</v>
          </cell>
        </row>
        <row r="9177">
          <cell r="B9177" t="str">
            <v>774100-00G/007781</v>
          </cell>
          <cell r="C9177" t="str">
            <v>774100-00G</v>
          </cell>
          <cell r="D9177" t="str">
            <v>OK</v>
          </cell>
          <cell r="E9177">
            <v>44112.977083333331</v>
          </cell>
        </row>
        <row r="9178">
          <cell r="B9178" t="str">
            <v>774100-00G/007780</v>
          </cell>
          <cell r="C9178" t="str">
            <v>774100-00G</v>
          </cell>
          <cell r="D9178" t="str">
            <v>OK</v>
          </cell>
          <cell r="E9178">
            <v>44112.932638888888</v>
          </cell>
        </row>
        <row r="9179">
          <cell r="B9179" t="str">
            <v>774100-00G/007773</v>
          </cell>
          <cell r="C9179" t="str">
            <v>774100-00G</v>
          </cell>
          <cell r="D9179" t="str">
            <v>OK</v>
          </cell>
          <cell r="E9179">
            <v>44112.827777777777</v>
          </cell>
        </row>
        <row r="9180">
          <cell r="B9180" t="str">
            <v>776445-00E/007777</v>
          </cell>
          <cell r="C9180" t="str">
            <v>776445-00E</v>
          </cell>
          <cell r="D9180" t="str">
            <v>OK</v>
          </cell>
          <cell r="E9180">
            <v>44112.970833333333</v>
          </cell>
        </row>
        <row r="9181">
          <cell r="B9181" t="str">
            <v>776445-00E/007777</v>
          </cell>
          <cell r="C9181" t="str">
            <v>776445-00E</v>
          </cell>
          <cell r="D9181" t="str">
            <v>OK</v>
          </cell>
          <cell r="E9181">
            <v>44112.970833333333</v>
          </cell>
        </row>
        <row r="9182">
          <cell r="B9182" t="str">
            <v>776445-00E/007777</v>
          </cell>
          <cell r="C9182" t="str">
            <v>776445-00E</v>
          </cell>
          <cell r="D9182" t="str">
            <v>OK</v>
          </cell>
          <cell r="E9182">
            <v>44112.970833333333</v>
          </cell>
        </row>
        <row r="9183">
          <cell r="B9183" t="str">
            <v>776445-00E/007762</v>
          </cell>
          <cell r="C9183" t="str">
            <v>776445-00E</v>
          </cell>
          <cell r="D9183" t="str">
            <v>OK</v>
          </cell>
          <cell r="E9183">
            <v>44112.29583333333</v>
          </cell>
        </row>
        <row r="9184">
          <cell r="B9184" t="str">
            <v>776445-00E/007778</v>
          </cell>
          <cell r="C9184" t="str">
            <v>776445-00E</v>
          </cell>
          <cell r="D9184" t="str">
            <v>OK</v>
          </cell>
          <cell r="E9184">
            <v>44113.027083333334</v>
          </cell>
        </row>
        <row r="9185">
          <cell r="B9185" t="str">
            <v>774100-00G/007784</v>
          </cell>
          <cell r="C9185" t="str">
            <v>774100-00G</v>
          </cell>
          <cell r="D9185" t="str">
            <v>OK</v>
          </cell>
          <cell r="E9185">
            <v>44113.369444444441</v>
          </cell>
        </row>
        <row r="9186">
          <cell r="B9186" t="str">
            <v>774100-00G/007785</v>
          </cell>
          <cell r="C9186" t="str">
            <v>774100-00G</v>
          </cell>
          <cell r="D9186" t="str">
            <v>OK</v>
          </cell>
          <cell r="E9186">
            <v>44113.521527777775</v>
          </cell>
        </row>
        <row r="9187">
          <cell r="B9187" t="str">
            <v>774100-00G/007785</v>
          </cell>
          <cell r="C9187" t="str">
            <v>774100-00G</v>
          </cell>
          <cell r="D9187" t="str">
            <v>OK</v>
          </cell>
          <cell r="E9187">
            <v>44113.521527777775</v>
          </cell>
        </row>
        <row r="9188">
          <cell r="B9188" t="str">
            <v>774100-00G/007785</v>
          </cell>
          <cell r="C9188" t="str">
            <v>774100-00G</v>
          </cell>
          <cell r="D9188" t="str">
            <v>OK</v>
          </cell>
          <cell r="E9188">
            <v>44113.521527777775</v>
          </cell>
        </row>
        <row r="9189">
          <cell r="B9189" t="str">
            <v>776445-00E/007783</v>
          </cell>
          <cell r="C9189" t="str">
            <v>776445-00E</v>
          </cell>
          <cell r="D9189" t="str">
            <v>OK</v>
          </cell>
          <cell r="E9189">
            <v>44113.520833333336</v>
          </cell>
        </row>
        <row r="9190">
          <cell r="B9190" t="str">
            <v>776445-00E/007782</v>
          </cell>
          <cell r="C9190" t="str">
            <v>776445-00E</v>
          </cell>
          <cell r="D9190" t="str">
            <v>OK</v>
          </cell>
          <cell r="E9190">
            <v>44113.324999999997</v>
          </cell>
        </row>
        <row r="9191">
          <cell r="B9191" t="str">
            <v>776445-00E/007736</v>
          </cell>
          <cell r="C9191" t="str">
            <v>776445-00E</v>
          </cell>
          <cell r="D9191" t="str">
            <v>OK</v>
          </cell>
          <cell r="E9191">
            <v>44111.415972222225</v>
          </cell>
        </row>
        <row r="9192">
          <cell r="B9192" t="str">
            <v>774100-00G/007789</v>
          </cell>
          <cell r="C9192" t="str">
            <v>774100-00G</v>
          </cell>
          <cell r="D9192" t="str">
            <v>OK</v>
          </cell>
          <cell r="E9192">
            <v>44113.73541666667</v>
          </cell>
        </row>
        <row r="9193">
          <cell r="B9193" t="str">
            <v>774100-00G/007790</v>
          </cell>
          <cell r="C9193" t="str">
            <v>774100-00G</v>
          </cell>
          <cell r="D9193" t="str">
            <v>OK</v>
          </cell>
          <cell r="E9193">
            <v>44113.811805555553</v>
          </cell>
        </row>
        <row r="9194">
          <cell r="B9194" t="str">
            <v>774100-00G/007772</v>
          </cell>
          <cell r="C9194" t="str">
            <v>774100-00G</v>
          </cell>
          <cell r="D9194" t="str">
            <v>OK</v>
          </cell>
          <cell r="E9194">
            <v>44112.70208333333</v>
          </cell>
        </row>
        <row r="9195">
          <cell r="B9195" t="str">
            <v>776445-00E/007775</v>
          </cell>
          <cell r="C9195" t="str">
            <v>776445-00E</v>
          </cell>
          <cell r="D9195" t="str">
            <v>OK</v>
          </cell>
          <cell r="E9195">
            <v>44113.421527777777</v>
          </cell>
        </row>
        <row r="9196">
          <cell r="B9196" t="str">
            <v>776445-00E/007775</v>
          </cell>
          <cell r="C9196" t="str">
            <v>776445-00E</v>
          </cell>
          <cell r="D9196" t="str">
            <v>OK</v>
          </cell>
          <cell r="E9196">
            <v>44113.421527777777</v>
          </cell>
        </row>
        <row r="9197">
          <cell r="B9197" t="str">
            <v>776445-00E/007779</v>
          </cell>
          <cell r="C9197" t="str">
            <v>776445-00E</v>
          </cell>
          <cell r="D9197" t="str">
            <v>OK</v>
          </cell>
          <cell r="E9197">
            <v>44115.948611111111</v>
          </cell>
        </row>
        <row r="9198">
          <cell r="B9198" t="str">
            <v>776445-00E/007792</v>
          </cell>
          <cell r="C9198" t="str">
            <v>776445-00E</v>
          </cell>
          <cell r="D9198" t="str">
            <v>OK</v>
          </cell>
          <cell r="E9198">
            <v>44116.020833333336</v>
          </cell>
        </row>
        <row r="9199">
          <cell r="B9199" t="str">
            <v>776445-00E/007788</v>
          </cell>
          <cell r="C9199" t="str">
            <v>776445-00E</v>
          </cell>
          <cell r="D9199" t="str">
            <v>OK</v>
          </cell>
          <cell r="E9199">
            <v>44116.072222222225</v>
          </cell>
        </row>
        <row r="9200">
          <cell r="B9200" t="str">
            <v>776445-00E/007795</v>
          </cell>
          <cell r="C9200" t="str">
            <v>776445-00E</v>
          </cell>
          <cell r="D9200" t="str">
            <v>OK</v>
          </cell>
          <cell r="E9200">
            <v>44116.508333333331</v>
          </cell>
        </row>
        <row r="9201">
          <cell r="B9201" t="str">
            <v>776445-00E/007793</v>
          </cell>
          <cell r="C9201" t="str">
            <v>776445-00E</v>
          </cell>
          <cell r="D9201" t="str">
            <v>OK</v>
          </cell>
          <cell r="E9201">
            <v>44116.3</v>
          </cell>
        </row>
        <row r="9202">
          <cell r="B9202" t="str">
            <v>776445-00E/007794</v>
          </cell>
          <cell r="C9202" t="str">
            <v>776445-00E</v>
          </cell>
          <cell r="D9202" t="str">
            <v>OK</v>
          </cell>
          <cell r="E9202">
            <v>44116.418055555558</v>
          </cell>
        </row>
        <row r="9203">
          <cell r="B9203" t="str">
            <v>776445-00E/007794</v>
          </cell>
          <cell r="C9203" t="str">
            <v>776445-00E</v>
          </cell>
          <cell r="D9203" t="str">
            <v>OK</v>
          </cell>
          <cell r="E9203">
            <v>44116.418055555558</v>
          </cell>
        </row>
        <row r="9204">
          <cell r="B9204" t="str">
            <v>776445-00E/007690</v>
          </cell>
          <cell r="C9204" t="str">
            <v>776445-00E</v>
          </cell>
          <cell r="D9204" t="str">
            <v>OK</v>
          </cell>
          <cell r="E9204">
            <v>44106.802083333336</v>
          </cell>
        </row>
        <row r="9205">
          <cell r="B9205" t="str">
            <v>776445-00E/007690</v>
          </cell>
          <cell r="C9205" t="str">
            <v>776445-00E</v>
          </cell>
          <cell r="D9205" t="str">
            <v>OK</v>
          </cell>
          <cell r="E9205">
            <v>44106.802083333336</v>
          </cell>
        </row>
        <row r="9206">
          <cell r="B9206" t="str">
            <v>776445-00E/007690</v>
          </cell>
          <cell r="C9206" t="str">
            <v>776445-00E</v>
          </cell>
          <cell r="D9206" t="str">
            <v>OK</v>
          </cell>
          <cell r="E9206">
            <v>44106.802083333336</v>
          </cell>
        </row>
        <row r="9207">
          <cell r="B9207" t="str">
            <v>776445-00E/007690</v>
          </cell>
          <cell r="C9207" t="str">
            <v>776445-00E</v>
          </cell>
          <cell r="D9207" t="str">
            <v>OK</v>
          </cell>
          <cell r="E9207">
            <v>44106.802083333336</v>
          </cell>
        </row>
        <row r="9208">
          <cell r="B9208" t="str">
            <v>776445-00E/007690</v>
          </cell>
          <cell r="C9208" t="str">
            <v>776445-00E</v>
          </cell>
          <cell r="D9208" t="str">
            <v>OK</v>
          </cell>
          <cell r="E9208">
            <v>44106.802083333336</v>
          </cell>
        </row>
        <row r="9209">
          <cell r="B9209" t="str">
            <v>776445-00E/007690</v>
          </cell>
          <cell r="C9209" t="str">
            <v>776445-00E</v>
          </cell>
          <cell r="D9209" t="str">
            <v>OK</v>
          </cell>
          <cell r="E9209">
            <v>44106.802083333336</v>
          </cell>
        </row>
        <row r="9210">
          <cell r="B9210" t="str">
            <v>776445-00E/007690</v>
          </cell>
          <cell r="C9210" t="str">
            <v>776445-00E</v>
          </cell>
          <cell r="D9210" t="str">
            <v>OK</v>
          </cell>
          <cell r="E9210">
            <v>44106.802083333336</v>
          </cell>
        </row>
        <row r="9211">
          <cell r="B9211" t="str">
            <v>776445-00E/007787</v>
          </cell>
          <cell r="C9211" t="str">
            <v>776445-00E</v>
          </cell>
          <cell r="D9211" t="str">
            <v>OK</v>
          </cell>
          <cell r="E9211">
            <v>44113.620138888888</v>
          </cell>
        </row>
        <row r="9212">
          <cell r="B9212" t="str">
            <v>776445-00E/007791</v>
          </cell>
          <cell r="C9212" t="str">
            <v>776445-00E</v>
          </cell>
          <cell r="D9212" t="str">
            <v>OK</v>
          </cell>
          <cell r="E9212">
            <v>44116.347916666666</v>
          </cell>
        </row>
        <row r="9213">
          <cell r="B9213" t="str">
            <v>776445-00E/007800</v>
          </cell>
          <cell r="C9213" t="str">
            <v>776445-00E</v>
          </cell>
          <cell r="D9213" t="str">
            <v>OK</v>
          </cell>
          <cell r="E9213">
            <v>44117.121527777781</v>
          </cell>
        </row>
        <row r="9214">
          <cell r="B9214" t="str">
            <v>776445-00E/007802</v>
          </cell>
          <cell r="C9214" t="str">
            <v>776445-00E</v>
          </cell>
          <cell r="D9214" t="str">
            <v>OK</v>
          </cell>
          <cell r="E9214">
            <v>44117.15625</v>
          </cell>
        </row>
        <row r="9215">
          <cell r="B9215" t="str">
            <v>776445-00E/007798</v>
          </cell>
          <cell r="C9215" t="str">
            <v>776445-00E</v>
          </cell>
          <cell r="D9215" t="str">
            <v>OK</v>
          </cell>
          <cell r="E9215">
            <v>44116.679166666669</v>
          </cell>
        </row>
        <row r="9216">
          <cell r="B9216" t="str">
            <v>776445-00E/007797</v>
          </cell>
          <cell r="C9216" t="str">
            <v>776445-00E</v>
          </cell>
          <cell r="D9216" t="str">
            <v>OK</v>
          </cell>
          <cell r="E9216">
            <v>44117.055555555555</v>
          </cell>
        </row>
        <row r="9217">
          <cell r="B9217" t="str">
            <v>776445-00E/007799</v>
          </cell>
          <cell r="C9217" t="str">
            <v>776445-00E</v>
          </cell>
          <cell r="D9217" t="str">
            <v>OK</v>
          </cell>
          <cell r="E9217">
            <v>44116.959722222222</v>
          </cell>
        </row>
        <row r="9218">
          <cell r="B9218" t="str">
            <v>776445-00E/007804</v>
          </cell>
          <cell r="C9218" t="str">
            <v>776445-00E</v>
          </cell>
          <cell r="D9218" t="str">
            <v>OK</v>
          </cell>
          <cell r="E9218">
            <v>44117.35833333333</v>
          </cell>
        </row>
        <row r="9219">
          <cell r="B9219" t="str">
            <v>776445-00E/007796</v>
          </cell>
          <cell r="C9219" t="str">
            <v>776445-00E</v>
          </cell>
          <cell r="D9219" t="str">
            <v>OK</v>
          </cell>
          <cell r="E9219">
            <v>44117.302083333336</v>
          </cell>
        </row>
        <row r="9220">
          <cell r="B9220" t="str">
            <v>776445-00E/007803</v>
          </cell>
          <cell r="C9220" t="str">
            <v>776445-00E</v>
          </cell>
          <cell r="D9220" t="str">
            <v>OK</v>
          </cell>
          <cell r="E9220">
            <v>44117.300694444442</v>
          </cell>
        </row>
        <row r="9221">
          <cell r="B9221" t="str">
            <v>776445-00E/007806</v>
          </cell>
          <cell r="C9221" t="str">
            <v>776445-00E</v>
          </cell>
          <cell r="D9221" t="str">
            <v>OK</v>
          </cell>
          <cell r="E9221">
            <v>44117.529861111114</v>
          </cell>
        </row>
        <row r="9222">
          <cell r="B9222" t="str">
            <v>776445-00E/007809</v>
          </cell>
          <cell r="C9222" t="str">
            <v>776445-00E</v>
          </cell>
          <cell r="D9222" t="str">
            <v>OK</v>
          </cell>
          <cell r="E9222">
            <v>44117.694444444445</v>
          </cell>
        </row>
        <row r="9223">
          <cell r="B9223" t="str">
            <v>776445-00E/007808</v>
          </cell>
          <cell r="C9223" t="str">
            <v>776445-00E</v>
          </cell>
          <cell r="D9223" t="str">
            <v>OK</v>
          </cell>
          <cell r="E9223">
            <v>44117.696527777778</v>
          </cell>
        </row>
        <row r="9224">
          <cell r="B9224" t="str">
            <v>776445-00E/007807</v>
          </cell>
          <cell r="C9224" t="str">
            <v>776445-00E</v>
          </cell>
          <cell r="D9224" t="str">
            <v>OK</v>
          </cell>
          <cell r="E9224">
            <v>44117.636805555558</v>
          </cell>
        </row>
        <row r="9225">
          <cell r="B9225" t="str">
            <v>776445-00E/007805</v>
          </cell>
          <cell r="C9225" t="str">
            <v>776445-00E</v>
          </cell>
          <cell r="D9225" t="str">
            <v>OK</v>
          </cell>
          <cell r="E9225">
            <v>44117.40902777778</v>
          </cell>
        </row>
        <row r="9226">
          <cell r="B9226" t="str">
            <v>776445-00E/007813</v>
          </cell>
          <cell r="C9226" t="str">
            <v>776445-00E</v>
          </cell>
          <cell r="D9226" t="str">
            <v>OK</v>
          </cell>
          <cell r="E9226">
            <v>44117.807638888888</v>
          </cell>
        </row>
        <row r="9227">
          <cell r="B9227" t="str">
            <v>776445-00E/007815</v>
          </cell>
          <cell r="C9227" t="str">
            <v>776445-00E</v>
          </cell>
          <cell r="D9227" t="str">
            <v>OK</v>
          </cell>
          <cell r="E9227">
            <v>44118.018055555556</v>
          </cell>
        </row>
        <row r="9228">
          <cell r="B9228" t="str">
            <v>776445-00E/007811</v>
          </cell>
          <cell r="C9228" t="str">
            <v>776445-00E</v>
          </cell>
          <cell r="D9228" t="str">
            <v>OK</v>
          </cell>
          <cell r="E9228">
            <v>44117.746527777781</v>
          </cell>
        </row>
        <row r="9229">
          <cell r="B9229" t="str">
            <v>776445-00E/007811</v>
          </cell>
          <cell r="C9229" t="str">
            <v>776445-00E</v>
          </cell>
          <cell r="D9229" t="str">
            <v>OK</v>
          </cell>
          <cell r="E9229">
            <v>44117.746527777781</v>
          </cell>
        </row>
        <row r="9230">
          <cell r="B9230" t="str">
            <v>776445-00E/007811</v>
          </cell>
          <cell r="C9230" t="str">
            <v>776445-00E</v>
          </cell>
          <cell r="D9230" t="str">
            <v>OK</v>
          </cell>
          <cell r="E9230">
            <v>44117.746527777781</v>
          </cell>
        </row>
        <row r="9231">
          <cell r="B9231" t="str">
            <v>776445-00E/007816</v>
          </cell>
          <cell r="C9231" t="str">
            <v>776445-00E</v>
          </cell>
          <cell r="D9231" t="str">
            <v>OK</v>
          </cell>
          <cell r="E9231">
            <v>44118.059027777781</v>
          </cell>
        </row>
        <row r="9232">
          <cell r="B9232" t="str">
            <v>776445-00E/007814</v>
          </cell>
          <cell r="C9232" t="str">
            <v>776445-00E</v>
          </cell>
          <cell r="D9232" t="str">
            <v>OK</v>
          </cell>
          <cell r="E9232">
            <v>44118.361111111109</v>
          </cell>
        </row>
        <row r="9233">
          <cell r="B9233" t="str">
            <v>776445-00E/007814</v>
          </cell>
          <cell r="C9233" t="str">
            <v>776445-00E</v>
          </cell>
          <cell r="D9233" t="str">
            <v>OK</v>
          </cell>
          <cell r="E9233">
            <v>44118.361111111109</v>
          </cell>
        </row>
        <row r="9234">
          <cell r="B9234" t="str">
            <v>776445-00E/007817</v>
          </cell>
          <cell r="C9234" t="str">
            <v>776445-00E</v>
          </cell>
          <cell r="D9234" t="str">
            <v>OK</v>
          </cell>
          <cell r="E9234">
            <v>44118.294444444444</v>
          </cell>
        </row>
        <row r="9235">
          <cell r="B9235" t="str">
            <v>776445-00E/007810</v>
          </cell>
          <cell r="C9235" t="str">
            <v>776445-00E</v>
          </cell>
          <cell r="D9235" t="str">
            <v>OK</v>
          </cell>
          <cell r="E9235">
            <v>44117.736111111109</v>
          </cell>
        </row>
        <row r="9236">
          <cell r="B9236" t="str">
            <v>776445-00E/007812</v>
          </cell>
          <cell r="C9236" t="str">
            <v>776445-00E</v>
          </cell>
          <cell r="D9236" t="str">
            <v>OK</v>
          </cell>
          <cell r="E9236">
            <v>44117.961805555555</v>
          </cell>
        </row>
        <row r="9237">
          <cell r="B9237" t="str">
            <v>776445-00E/007819</v>
          </cell>
          <cell r="C9237" t="str">
            <v>776445-00E</v>
          </cell>
          <cell r="D9237" t="str">
            <v>OK</v>
          </cell>
          <cell r="E9237">
            <v>44118.738888888889</v>
          </cell>
        </row>
        <row r="9238">
          <cell r="B9238" t="str">
            <v>776445-00E/007820</v>
          </cell>
          <cell r="C9238" t="str">
            <v>776445-00E</v>
          </cell>
          <cell r="D9238" t="str">
            <v>OK</v>
          </cell>
          <cell r="E9238">
            <v>44119.023611111108</v>
          </cell>
        </row>
        <row r="9239">
          <cell r="B9239" t="str">
            <v>776445-00E/007821</v>
          </cell>
          <cell r="C9239" t="str">
            <v>776445-00E</v>
          </cell>
          <cell r="D9239" t="str">
            <v>OK</v>
          </cell>
          <cell r="E9239">
            <v>44118.95208333333</v>
          </cell>
        </row>
        <row r="9240">
          <cell r="B9240" t="str">
            <v>774100-00G/007826</v>
          </cell>
          <cell r="C9240" t="str">
            <v>774100-00G</v>
          </cell>
          <cell r="D9240" t="str">
            <v>OK</v>
          </cell>
          <cell r="E9240">
            <v>44119.498611111114</v>
          </cell>
        </row>
        <row r="9241">
          <cell r="B9241" t="str">
            <v>774100-00G/007825</v>
          </cell>
          <cell r="C9241" t="str">
            <v>774100-00G</v>
          </cell>
          <cell r="D9241" t="str">
            <v>OK</v>
          </cell>
          <cell r="E9241">
            <v>44119.383333333331</v>
          </cell>
        </row>
        <row r="9242">
          <cell r="B9242" t="str">
            <v>774100-00G/007828</v>
          </cell>
          <cell r="C9242" t="str">
            <v>774100-00G</v>
          </cell>
          <cell r="D9242" t="str">
            <v>OK</v>
          </cell>
          <cell r="E9242">
            <v>44119.853472222225</v>
          </cell>
        </row>
        <row r="9243">
          <cell r="B9243" t="str">
            <v>774100-00G/007830</v>
          </cell>
          <cell r="C9243" t="str">
            <v>774100-00G</v>
          </cell>
          <cell r="D9243" t="str">
            <v>OK</v>
          </cell>
          <cell r="E9243">
            <v>44120.07916666667</v>
          </cell>
        </row>
        <row r="9244">
          <cell r="B9244" t="str">
            <v>774100-00G/007827</v>
          </cell>
          <cell r="C9244" t="str">
            <v>774100-00G</v>
          </cell>
          <cell r="D9244" t="str">
            <v>OK</v>
          </cell>
          <cell r="E9244">
            <v>44119.765277777777</v>
          </cell>
        </row>
        <row r="9245">
          <cell r="B9245" t="str">
            <v>774100-00G/007827</v>
          </cell>
          <cell r="C9245" t="str">
            <v>774100-00G</v>
          </cell>
          <cell r="D9245" t="str">
            <v>OK</v>
          </cell>
          <cell r="E9245">
            <v>44119.765277777777</v>
          </cell>
        </row>
        <row r="9246">
          <cell r="B9246" t="str">
            <v>774100-00G/007831</v>
          </cell>
          <cell r="C9246" t="str">
            <v>774100-00G</v>
          </cell>
          <cell r="D9246" t="str">
            <v>OK</v>
          </cell>
          <cell r="E9246">
            <v>44120.136805555558</v>
          </cell>
        </row>
        <row r="9247">
          <cell r="B9247" t="str">
            <v>774100-00G/007829</v>
          </cell>
          <cell r="C9247" t="str">
            <v>774100-00G</v>
          </cell>
          <cell r="D9247" t="str">
            <v>OK</v>
          </cell>
          <cell r="E9247">
            <v>44120.032638888886</v>
          </cell>
        </row>
        <row r="9248">
          <cell r="B9248" t="str">
            <v>774100-00G/007829</v>
          </cell>
          <cell r="C9248" t="str">
            <v>774100-00G</v>
          </cell>
          <cell r="D9248" t="str">
            <v>OK</v>
          </cell>
          <cell r="E9248">
            <v>44120.032638888886</v>
          </cell>
        </row>
        <row r="9249">
          <cell r="B9249" t="str">
            <v>774100-00G/007829</v>
          </cell>
          <cell r="C9249" t="str">
            <v>774100-00G</v>
          </cell>
          <cell r="D9249" t="str">
            <v>OK</v>
          </cell>
          <cell r="E9249">
            <v>44120.032638888886</v>
          </cell>
        </row>
        <row r="9250">
          <cell r="B9250" t="str">
            <v>774100-00G/007829</v>
          </cell>
          <cell r="C9250" t="str">
            <v>774100-00G</v>
          </cell>
          <cell r="D9250" t="str">
            <v>OK</v>
          </cell>
          <cell r="E9250">
            <v>44120.032638888886</v>
          </cell>
        </row>
        <row r="9251">
          <cell r="B9251" t="str">
            <v>774100-00G/007829</v>
          </cell>
          <cell r="C9251" t="str">
            <v>774100-00G</v>
          </cell>
          <cell r="D9251" t="str">
            <v>OK</v>
          </cell>
          <cell r="E9251">
            <v>44120.032638888886</v>
          </cell>
        </row>
        <row r="9252">
          <cell r="B9252" t="str">
            <v>774100-00G/007829</v>
          </cell>
          <cell r="C9252" t="str">
            <v>774100-00G</v>
          </cell>
          <cell r="D9252" t="str">
            <v>OK</v>
          </cell>
          <cell r="E9252">
            <v>44120.032638888886</v>
          </cell>
        </row>
        <row r="9253">
          <cell r="B9253" t="str">
            <v>774100-00G/007829</v>
          </cell>
          <cell r="C9253" t="str">
            <v>774100-00G</v>
          </cell>
          <cell r="D9253" t="str">
            <v>OK</v>
          </cell>
          <cell r="E9253">
            <v>44120.032638888886</v>
          </cell>
        </row>
        <row r="9254">
          <cell r="B9254" t="str">
            <v>774100-00G/007829</v>
          </cell>
          <cell r="C9254" t="str">
            <v>774100-00G</v>
          </cell>
          <cell r="D9254" t="str">
            <v>OK</v>
          </cell>
          <cell r="E9254">
            <v>44120.032638888886</v>
          </cell>
        </row>
        <row r="9255">
          <cell r="B9255" t="str">
            <v>774100-00G/007829</v>
          </cell>
          <cell r="C9255" t="str">
            <v>774100-00G</v>
          </cell>
          <cell r="D9255" t="str">
            <v>OK</v>
          </cell>
          <cell r="E9255">
            <v>44120.032638888886</v>
          </cell>
        </row>
        <row r="9256">
          <cell r="B9256" t="str">
            <v>774100-00G/007829</v>
          </cell>
          <cell r="C9256" t="str">
            <v>774100-00G</v>
          </cell>
          <cell r="D9256" t="str">
            <v>OK</v>
          </cell>
          <cell r="E9256">
            <v>44120.032638888886</v>
          </cell>
        </row>
        <row r="9257">
          <cell r="B9257" t="str">
            <v>774100-00G/007829</v>
          </cell>
          <cell r="C9257" t="str">
            <v>774100-00G</v>
          </cell>
          <cell r="D9257" t="str">
            <v>OK</v>
          </cell>
          <cell r="E9257">
            <v>44120.032638888886</v>
          </cell>
        </row>
        <row r="9258">
          <cell r="B9258" t="str">
            <v>774100-00G/007829</v>
          </cell>
          <cell r="C9258" t="str">
            <v>774100-00G</v>
          </cell>
          <cell r="D9258" t="str">
            <v>OK</v>
          </cell>
          <cell r="E9258">
            <v>44120.032638888886</v>
          </cell>
        </row>
        <row r="9259">
          <cell r="B9259" t="str">
            <v>774100-00G/007829</v>
          </cell>
          <cell r="C9259" t="str">
            <v>774100-00G</v>
          </cell>
          <cell r="D9259" t="str">
            <v>OK</v>
          </cell>
          <cell r="E9259">
            <v>44120.032638888886</v>
          </cell>
        </row>
        <row r="9260">
          <cell r="B9260" t="str">
            <v>774100-00G/007829</v>
          </cell>
          <cell r="C9260" t="str">
            <v>774100-00G</v>
          </cell>
          <cell r="D9260" t="str">
            <v>OK</v>
          </cell>
          <cell r="E9260">
            <v>44120.032638888886</v>
          </cell>
        </row>
        <row r="9261">
          <cell r="B9261" t="str">
            <v>774100-00G/007829</v>
          </cell>
          <cell r="C9261" t="str">
            <v>774100-00G</v>
          </cell>
          <cell r="D9261" t="str">
            <v>OK</v>
          </cell>
          <cell r="E9261">
            <v>44120.032638888886</v>
          </cell>
        </row>
        <row r="9262">
          <cell r="B9262" t="str">
            <v>774100-00G/007829</v>
          </cell>
          <cell r="C9262" t="str">
            <v>774100-00G</v>
          </cell>
          <cell r="D9262" t="str">
            <v>OK</v>
          </cell>
          <cell r="E9262">
            <v>44120.032638888886</v>
          </cell>
        </row>
        <row r="9263">
          <cell r="B9263" t="str">
            <v>774100-00G/007829</v>
          </cell>
          <cell r="C9263" t="str">
            <v>774100-00G</v>
          </cell>
          <cell r="D9263" t="str">
            <v>OK</v>
          </cell>
          <cell r="E9263">
            <v>44120.032638888886</v>
          </cell>
        </row>
        <row r="9264">
          <cell r="B9264" t="str">
            <v>774100-00G/007829</v>
          </cell>
          <cell r="C9264" t="str">
            <v>774100-00G</v>
          </cell>
          <cell r="D9264" t="str">
            <v>OK</v>
          </cell>
          <cell r="E9264">
            <v>44120.032638888886</v>
          </cell>
        </row>
        <row r="9265">
          <cell r="B9265" t="str">
            <v>774100-00G/007829</v>
          </cell>
          <cell r="C9265" t="str">
            <v>774100-00G</v>
          </cell>
          <cell r="D9265" t="str">
            <v>OK</v>
          </cell>
          <cell r="E9265">
            <v>44120.032638888886</v>
          </cell>
        </row>
        <row r="9266">
          <cell r="B9266" t="str">
            <v>774100-00G/007829</v>
          </cell>
          <cell r="C9266" t="str">
            <v>774100-00G</v>
          </cell>
          <cell r="D9266" t="str">
            <v>OK</v>
          </cell>
          <cell r="E9266">
            <v>44120.032638888886</v>
          </cell>
        </row>
        <row r="9267">
          <cell r="B9267" t="str">
            <v>774100-00G/007829</v>
          </cell>
          <cell r="C9267" t="str">
            <v>774100-00G</v>
          </cell>
          <cell r="D9267" t="str">
            <v>OK</v>
          </cell>
          <cell r="E9267">
            <v>44120.032638888886</v>
          </cell>
        </row>
        <row r="9268">
          <cell r="B9268" t="str">
            <v>774100-00G/007829</v>
          </cell>
          <cell r="C9268" t="str">
            <v>774100-00G</v>
          </cell>
          <cell r="D9268" t="str">
            <v>OK</v>
          </cell>
          <cell r="E9268">
            <v>44120.032638888886</v>
          </cell>
        </row>
        <row r="9269">
          <cell r="B9269" t="str">
            <v>774100-00G/007829</v>
          </cell>
          <cell r="C9269" t="str">
            <v>774100-00G</v>
          </cell>
          <cell r="D9269" t="str">
            <v>OK</v>
          </cell>
          <cell r="E9269">
            <v>44120.032638888886</v>
          </cell>
        </row>
        <row r="9270">
          <cell r="B9270" t="str">
            <v>774100-00G/007829</v>
          </cell>
          <cell r="C9270" t="str">
            <v>774100-00G</v>
          </cell>
          <cell r="D9270" t="str">
            <v>OK</v>
          </cell>
          <cell r="E9270">
            <v>44120.032638888886</v>
          </cell>
        </row>
        <row r="9271">
          <cell r="B9271" t="str">
            <v>776445-00E/007824</v>
          </cell>
          <cell r="C9271" t="str">
            <v>776445-00E</v>
          </cell>
          <cell r="D9271" t="str">
            <v>OK</v>
          </cell>
          <cell r="E9271">
            <v>44119.959722222222</v>
          </cell>
        </row>
        <row r="9272">
          <cell r="B9272" t="str">
            <v>776445-00E/007822</v>
          </cell>
          <cell r="C9272" t="str">
            <v>776445-00E</v>
          </cell>
          <cell r="D9272" t="str">
            <v>OK</v>
          </cell>
          <cell r="E9272">
            <v>44119.959027777775</v>
          </cell>
        </row>
        <row r="9273">
          <cell r="B9273" t="str">
            <v>776445-00E/007834</v>
          </cell>
          <cell r="C9273" t="str">
            <v>776445-00E</v>
          </cell>
          <cell r="D9273" t="str">
            <v>OK</v>
          </cell>
          <cell r="E9273">
            <v>44120.407638888886</v>
          </cell>
        </row>
        <row r="9274">
          <cell r="B9274" t="str">
            <v>776445-00E/007834</v>
          </cell>
          <cell r="C9274" t="str">
            <v>776445-00E</v>
          </cell>
          <cell r="D9274" t="str">
            <v>OK</v>
          </cell>
          <cell r="E9274">
            <v>44120.407638888886</v>
          </cell>
        </row>
        <row r="9275">
          <cell r="B9275" t="str">
            <v>776445-00E/007818</v>
          </cell>
          <cell r="C9275" t="str">
            <v>776445-00E</v>
          </cell>
          <cell r="D9275" t="str">
            <v>OK</v>
          </cell>
          <cell r="E9275">
            <v>44120.025000000001</v>
          </cell>
        </row>
        <row r="9276">
          <cell r="B9276" t="str">
            <v>774100-00G/007837</v>
          </cell>
          <cell r="C9276" t="str">
            <v>774100-00G</v>
          </cell>
          <cell r="D9276" t="str">
            <v>OK</v>
          </cell>
          <cell r="E9276">
            <v>44120.443055555559</v>
          </cell>
        </row>
        <row r="9277">
          <cell r="B9277" t="str">
            <v>776445-00E/007840</v>
          </cell>
          <cell r="C9277" t="str">
            <v>776445-00E</v>
          </cell>
          <cell r="D9277" t="str">
            <v>OK</v>
          </cell>
          <cell r="E9277">
            <v>44120.611111111109</v>
          </cell>
        </row>
        <row r="9278">
          <cell r="B9278" t="str">
            <v>776445-00E/007833</v>
          </cell>
          <cell r="C9278" t="str">
            <v>776445-00E</v>
          </cell>
          <cell r="D9278" t="str">
            <v>OK</v>
          </cell>
          <cell r="E9278">
            <v>44120.328472222223</v>
          </cell>
        </row>
        <row r="9279">
          <cell r="B9279" t="str">
            <v>776445-00E/007823</v>
          </cell>
          <cell r="C9279" t="str">
            <v>776445-00E</v>
          </cell>
          <cell r="D9279" t="str">
            <v>OK</v>
          </cell>
          <cell r="E9279">
            <v>44119.699305555558</v>
          </cell>
        </row>
        <row r="9280">
          <cell r="B9280" t="str">
            <v>776445-00E/007838</v>
          </cell>
          <cell r="C9280" t="str">
            <v>776445-00E</v>
          </cell>
          <cell r="D9280" t="str">
            <v>OK</v>
          </cell>
          <cell r="E9280">
            <v>44120.490972222222</v>
          </cell>
        </row>
        <row r="9281">
          <cell r="B9281" t="str">
            <v>776445-00E/007850</v>
          </cell>
          <cell r="C9281" t="str">
            <v>776445-00E</v>
          </cell>
          <cell r="D9281" t="str">
            <v>OK</v>
          </cell>
          <cell r="E9281">
            <v>44123.134027777778</v>
          </cell>
        </row>
        <row r="9282">
          <cell r="B9282" t="str">
            <v>776445-00E/007841</v>
          </cell>
          <cell r="C9282" t="str">
            <v>776445-00E</v>
          </cell>
          <cell r="D9282" t="str">
            <v>OK</v>
          </cell>
          <cell r="E9282">
            <v>44120.64166666667</v>
          </cell>
        </row>
        <row r="9283">
          <cell r="B9283" t="str">
            <v>774100-00G/007842</v>
          </cell>
          <cell r="C9283" t="str">
            <v>774100-00G</v>
          </cell>
          <cell r="D9283" t="str">
            <v>OK</v>
          </cell>
          <cell r="E9283">
            <v>44120.668055555558</v>
          </cell>
        </row>
        <row r="9284">
          <cell r="B9284" t="str">
            <v>774100-00G/007839</v>
          </cell>
          <cell r="C9284" t="str">
            <v>774100-00G</v>
          </cell>
          <cell r="D9284" t="str">
            <v>OK</v>
          </cell>
          <cell r="E9284">
            <v>44120.621527777781</v>
          </cell>
        </row>
        <row r="9285">
          <cell r="B9285" t="str">
            <v>774100-00G/007836</v>
          </cell>
          <cell r="C9285" t="str">
            <v>774100-00G</v>
          </cell>
          <cell r="D9285" t="str">
            <v>OK</v>
          </cell>
          <cell r="E9285">
            <v>44120.390277777777</v>
          </cell>
        </row>
        <row r="9286">
          <cell r="B9286" t="str">
            <v>774100-00G/007832</v>
          </cell>
          <cell r="C9286" t="str">
            <v>774100-00G</v>
          </cell>
          <cell r="D9286" t="str">
            <v>OK</v>
          </cell>
          <cell r="E9286">
            <v>44120.324999999997</v>
          </cell>
        </row>
        <row r="9287">
          <cell r="B9287" t="str">
            <v>776445-00E/007835</v>
          </cell>
          <cell r="C9287" t="str">
            <v>776445-00E</v>
          </cell>
          <cell r="D9287" t="str">
            <v>OK</v>
          </cell>
          <cell r="E9287">
            <v>44122.95208333333</v>
          </cell>
        </row>
        <row r="9288">
          <cell r="B9288" t="str">
            <v>776445-00E/007844</v>
          </cell>
          <cell r="C9288" t="str">
            <v>776445-00E</v>
          </cell>
          <cell r="D9288" t="str">
            <v>OK</v>
          </cell>
          <cell r="E9288">
            <v>44123.027083333334</v>
          </cell>
        </row>
        <row r="9289">
          <cell r="B9289" t="str">
            <v>776445-00E/007853</v>
          </cell>
          <cell r="C9289" t="str">
            <v>776445-00E</v>
          </cell>
          <cell r="D9289" t="str">
            <v>OK</v>
          </cell>
          <cell r="E9289">
            <v>44123.297222222223</v>
          </cell>
        </row>
        <row r="9290">
          <cell r="B9290" t="str">
            <v>774100-00G/007846</v>
          </cell>
          <cell r="C9290" t="str">
            <v>774100-00G</v>
          </cell>
          <cell r="D9290" t="str">
            <v>OK</v>
          </cell>
          <cell r="E9290">
            <v>44123.053472222222</v>
          </cell>
        </row>
        <row r="9291">
          <cell r="B9291" t="str">
            <v>776445-00E/007854</v>
          </cell>
          <cell r="C9291" t="str">
            <v>776445-00E</v>
          </cell>
          <cell r="D9291" t="str">
            <v>OK</v>
          </cell>
          <cell r="E9291">
            <v>44123.4375</v>
          </cell>
        </row>
        <row r="9292">
          <cell r="B9292" t="str">
            <v>774100-00G/007843</v>
          </cell>
          <cell r="C9292" t="str">
            <v>774100-00G</v>
          </cell>
          <cell r="D9292" t="str">
            <v>OK</v>
          </cell>
          <cell r="E9292">
            <v>44120.746527777781</v>
          </cell>
        </row>
        <row r="9293">
          <cell r="B9293" t="str">
            <v>776445-00E/007852</v>
          </cell>
          <cell r="C9293" t="str">
            <v>776445-00E</v>
          </cell>
          <cell r="D9293" t="str">
            <v>OK</v>
          </cell>
          <cell r="E9293">
            <v>44123.197222222225</v>
          </cell>
        </row>
        <row r="9294">
          <cell r="B9294" t="str">
            <v>776445-00E/007845</v>
          </cell>
          <cell r="C9294" t="str">
            <v>776445-00E</v>
          </cell>
          <cell r="D9294" t="str">
            <v>OK</v>
          </cell>
          <cell r="E9294">
            <v>44122.972222222219</v>
          </cell>
        </row>
        <row r="9295">
          <cell r="B9295" t="str">
            <v>776445-00E/007845</v>
          </cell>
          <cell r="C9295" t="str">
            <v>776445-00E</v>
          </cell>
          <cell r="D9295" t="str">
            <v>OK</v>
          </cell>
          <cell r="E9295">
            <v>44122.972222222219</v>
          </cell>
        </row>
        <row r="9296">
          <cell r="B9296" t="str">
            <v>776445-00E/007845</v>
          </cell>
          <cell r="C9296" t="str">
            <v>776445-00E</v>
          </cell>
          <cell r="D9296" t="str">
            <v>OK</v>
          </cell>
          <cell r="E9296">
            <v>44122.972222222219</v>
          </cell>
        </row>
        <row r="9297">
          <cell r="B9297" t="str">
            <v>776445-00E/007786</v>
          </cell>
          <cell r="C9297" t="str">
            <v>776445-00E</v>
          </cell>
          <cell r="D9297" t="str">
            <v>OK</v>
          </cell>
          <cell r="E9297">
            <v>44113.69027777778</v>
          </cell>
        </row>
        <row r="9298">
          <cell r="B9298" t="str">
            <v>776445-00E/007857</v>
          </cell>
          <cell r="C9298" t="str">
            <v>776445-00E</v>
          </cell>
          <cell r="D9298" t="str">
            <v>OK</v>
          </cell>
          <cell r="E9298">
            <v>44123.543749999997</v>
          </cell>
        </row>
        <row r="9299">
          <cell r="B9299" t="str">
            <v>776445-00E/007848</v>
          </cell>
          <cell r="C9299" t="str">
            <v>776445-00E</v>
          </cell>
          <cell r="D9299" t="str">
            <v>OK</v>
          </cell>
          <cell r="E9299">
            <v>44123.365972222222</v>
          </cell>
        </row>
        <row r="9300">
          <cell r="B9300" t="str">
            <v>776445-00E/007848</v>
          </cell>
          <cell r="C9300" t="str">
            <v>776445-00E</v>
          </cell>
          <cell r="D9300" t="str">
            <v>OK</v>
          </cell>
          <cell r="E9300">
            <v>44123.365972222222</v>
          </cell>
        </row>
        <row r="9301">
          <cell r="B9301" t="str">
            <v>776445-00E/007848</v>
          </cell>
          <cell r="C9301" t="str">
            <v>776445-00E</v>
          </cell>
          <cell r="D9301" t="str">
            <v>OK</v>
          </cell>
          <cell r="E9301">
            <v>44123.365972222222</v>
          </cell>
        </row>
        <row r="9302">
          <cell r="B9302" t="str">
            <v>776445-00E/007861</v>
          </cell>
          <cell r="C9302" t="str">
            <v>776445-00E</v>
          </cell>
          <cell r="D9302" t="str">
            <v>OK</v>
          </cell>
          <cell r="E9302">
            <v>44123.713194444441</v>
          </cell>
        </row>
        <row r="9303">
          <cell r="B9303" t="str">
            <v>776445-00E/007858</v>
          </cell>
          <cell r="C9303" t="str">
            <v>776445-00E</v>
          </cell>
          <cell r="D9303" t="str">
            <v>OK</v>
          </cell>
          <cell r="E9303">
            <v>44123.638888888891</v>
          </cell>
        </row>
        <row r="9304">
          <cell r="B9304" t="str">
            <v>776445-00E/007859</v>
          </cell>
          <cell r="C9304" t="str">
            <v>776445-00E</v>
          </cell>
          <cell r="D9304" t="str">
            <v>OK</v>
          </cell>
          <cell r="E9304">
            <v>44123.673611111109</v>
          </cell>
        </row>
        <row r="9305">
          <cell r="B9305" t="str">
            <v>774100-00G/007849</v>
          </cell>
          <cell r="C9305" t="str">
            <v>774100-00G</v>
          </cell>
          <cell r="D9305" t="str">
            <v>OK</v>
          </cell>
          <cell r="E9305">
            <v>44123.427083333336</v>
          </cell>
        </row>
        <row r="9306">
          <cell r="B9306" t="str">
            <v>776445-00E/007867</v>
          </cell>
          <cell r="C9306" t="str">
            <v>776445-00E</v>
          </cell>
          <cell r="D9306" t="str">
            <v>OK</v>
          </cell>
          <cell r="E9306">
            <v>44124.011111111111</v>
          </cell>
        </row>
        <row r="9307">
          <cell r="B9307" t="str">
            <v>776445-00E/007872</v>
          </cell>
          <cell r="C9307" t="str">
            <v>776445-00E</v>
          </cell>
          <cell r="D9307" t="str">
            <v>OK</v>
          </cell>
          <cell r="E9307">
            <v>44124.081944444442</v>
          </cell>
        </row>
        <row r="9308">
          <cell r="B9308" t="str">
            <v>776445-00E/007863</v>
          </cell>
          <cell r="C9308" t="str">
            <v>776445-00E</v>
          </cell>
          <cell r="D9308" t="str">
            <v>OK</v>
          </cell>
          <cell r="E9308">
            <v>44123.8</v>
          </cell>
        </row>
        <row r="9309">
          <cell r="B9309" t="str">
            <v>774100-00G/007865</v>
          </cell>
          <cell r="C9309" t="str">
            <v>774100-00G</v>
          </cell>
          <cell r="D9309" t="str">
            <v>OK</v>
          </cell>
          <cell r="E9309">
            <v>44123.947222222225</v>
          </cell>
        </row>
        <row r="9310">
          <cell r="B9310" t="str">
            <v>776445-00E/007851</v>
          </cell>
          <cell r="C9310" t="str">
            <v>776445-00E</v>
          </cell>
          <cell r="D9310" t="str">
            <v>OK</v>
          </cell>
          <cell r="E9310">
            <v>44123.140972222223</v>
          </cell>
        </row>
        <row r="9311">
          <cell r="B9311" t="str">
            <v>776445-00E/007864</v>
          </cell>
          <cell r="C9311" t="str">
            <v>776445-00E</v>
          </cell>
          <cell r="D9311" t="str">
            <v>OK</v>
          </cell>
          <cell r="E9311">
            <v>44123.918055555558</v>
          </cell>
        </row>
        <row r="9312">
          <cell r="B9312" t="str">
            <v>776445-00E/007873</v>
          </cell>
          <cell r="C9312" t="str">
            <v>776445-00E</v>
          </cell>
          <cell r="D9312" t="str">
            <v>OK</v>
          </cell>
          <cell r="E9312">
            <v>44124.161805555559</v>
          </cell>
        </row>
        <row r="9313">
          <cell r="B9313" t="str">
            <v>776445-00E/007862</v>
          </cell>
          <cell r="C9313" t="str">
            <v>776445-00E</v>
          </cell>
          <cell r="D9313" t="str">
            <v>OK</v>
          </cell>
          <cell r="E9313">
            <v>44123.822222222225</v>
          </cell>
        </row>
        <row r="9314">
          <cell r="B9314" t="str">
            <v>776445-00E/007869</v>
          </cell>
          <cell r="C9314" t="str">
            <v>776445-00E</v>
          </cell>
          <cell r="D9314" t="str">
            <v>OK</v>
          </cell>
          <cell r="E9314">
            <v>44124.029861111114</v>
          </cell>
        </row>
        <row r="9315">
          <cell r="B9315" t="str">
            <v>774100-00G/007855</v>
          </cell>
          <cell r="C9315" t="str">
            <v>774100-00G</v>
          </cell>
          <cell r="D9315" t="str">
            <v>OK</v>
          </cell>
          <cell r="E9315">
            <v>44123.533333333333</v>
          </cell>
        </row>
        <row r="9316">
          <cell r="B9316" t="str">
            <v>774100-00G/007855</v>
          </cell>
          <cell r="C9316" t="str">
            <v>774100-00G</v>
          </cell>
          <cell r="D9316" t="str">
            <v>OK</v>
          </cell>
          <cell r="E9316">
            <v>44123.533333333333</v>
          </cell>
        </row>
        <row r="9317">
          <cell r="B9317" t="str">
            <v>774100-00G/007855</v>
          </cell>
          <cell r="C9317" t="str">
            <v>774100-00G</v>
          </cell>
          <cell r="D9317" t="str">
            <v>OK</v>
          </cell>
          <cell r="E9317">
            <v>44123.533333333333</v>
          </cell>
        </row>
        <row r="9318">
          <cell r="B9318" t="str">
            <v>774100-00G/007855</v>
          </cell>
          <cell r="C9318" t="str">
            <v>774100-00G</v>
          </cell>
          <cell r="D9318" t="str">
            <v>OK</v>
          </cell>
          <cell r="E9318">
            <v>44123.533333333333</v>
          </cell>
        </row>
        <row r="9319">
          <cell r="B9319" t="str">
            <v>774100-00G/007855</v>
          </cell>
          <cell r="C9319" t="str">
            <v>774100-00G</v>
          </cell>
          <cell r="D9319" t="str">
            <v>OK</v>
          </cell>
          <cell r="E9319">
            <v>44123.533333333333</v>
          </cell>
        </row>
        <row r="9320">
          <cell r="B9320" t="str">
            <v>774100-00G/007855</v>
          </cell>
          <cell r="C9320" t="str">
            <v>774100-00G</v>
          </cell>
          <cell r="D9320" t="str">
            <v>OK</v>
          </cell>
          <cell r="E9320">
            <v>44123.533333333333</v>
          </cell>
        </row>
        <row r="9321">
          <cell r="B9321" t="str">
            <v>774100-00G/007855</v>
          </cell>
          <cell r="C9321" t="str">
            <v>774100-00G</v>
          </cell>
          <cell r="D9321" t="str">
            <v>OK</v>
          </cell>
          <cell r="E9321">
            <v>44123.533333333333</v>
          </cell>
        </row>
        <row r="9322">
          <cell r="B9322" t="str">
            <v>774100-00G/007855</v>
          </cell>
          <cell r="C9322" t="str">
            <v>774100-00G</v>
          </cell>
          <cell r="D9322" t="str">
            <v>OK</v>
          </cell>
          <cell r="E9322">
            <v>44123.533333333333</v>
          </cell>
        </row>
        <row r="9323">
          <cell r="B9323" t="str">
            <v>774100-00G/007855</v>
          </cell>
          <cell r="C9323" t="str">
            <v>774100-00G</v>
          </cell>
          <cell r="D9323" t="str">
            <v>OK</v>
          </cell>
          <cell r="E9323">
            <v>44123.533333333333</v>
          </cell>
        </row>
        <row r="9324">
          <cell r="B9324" t="str">
            <v>774100-00G/007855</v>
          </cell>
          <cell r="C9324" t="str">
            <v>774100-00G</v>
          </cell>
          <cell r="D9324" t="str">
            <v>OK</v>
          </cell>
          <cell r="E9324">
            <v>44123.533333333333</v>
          </cell>
        </row>
        <row r="9325">
          <cell r="B9325" t="str">
            <v>774100-00G/007855</v>
          </cell>
          <cell r="C9325" t="str">
            <v>774100-00G</v>
          </cell>
          <cell r="D9325" t="str">
            <v>OK</v>
          </cell>
          <cell r="E9325">
            <v>44123.533333333333</v>
          </cell>
        </row>
        <row r="9326">
          <cell r="B9326" t="str">
            <v>774100-00G/007855</v>
          </cell>
          <cell r="C9326" t="str">
            <v>774100-00G</v>
          </cell>
          <cell r="D9326" t="str">
            <v>OK</v>
          </cell>
          <cell r="E9326">
            <v>44123.533333333333</v>
          </cell>
        </row>
        <row r="9327">
          <cell r="B9327" t="str">
            <v>774100-00G/007855</v>
          </cell>
          <cell r="C9327" t="str">
            <v>774100-00G</v>
          </cell>
          <cell r="D9327" t="str">
            <v>OK</v>
          </cell>
          <cell r="E9327">
            <v>44123.533333333333</v>
          </cell>
        </row>
        <row r="9328">
          <cell r="B9328" t="str">
            <v>774100-00G/007855</v>
          </cell>
          <cell r="C9328" t="str">
            <v>774100-00G</v>
          </cell>
          <cell r="D9328" t="str">
            <v>OK</v>
          </cell>
          <cell r="E9328">
            <v>44123.533333333333</v>
          </cell>
        </row>
        <row r="9329">
          <cell r="B9329" t="str">
            <v>774100-00G/007855</v>
          </cell>
          <cell r="C9329" t="str">
            <v>774100-00G</v>
          </cell>
          <cell r="D9329" t="str">
            <v>OK</v>
          </cell>
          <cell r="E9329">
            <v>44123.533333333333</v>
          </cell>
        </row>
        <row r="9330">
          <cell r="B9330" t="str">
            <v>774100-00G/007847</v>
          </cell>
          <cell r="C9330" t="str">
            <v>774100-00G</v>
          </cell>
          <cell r="D9330" t="str">
            <v>OK</v>
          </cell>
          <cell r="E9330">
            <v>44123.064583333333</v>
          </cell>
        </row>
        <row r="9331">
          <cell r="B9331" t="str">
            <v>774100-00G/007876</v>
          </cell>
          <cell r="C9331" t="str">
            <v>774100-00G</v>
          </cell>
          <cell r="D9331" t="str">
            <v>OK</v>
          </cell>
          <cell r="E9331">
            <v>44124.322916666664</v>
          </cell>
        </row>
        <row r="9332">
          <cell r="B9332" t="str">
            <v>774100-00G/007860</v>
          </cell>
          <cell r="C9332" t="str">
            <v>774100-00G</v>
          </cell>
          <cell r="D9332" t="str">
            <v>OK</v>
          </cell>
          <cell r="E9332">
            <v>44123.720138888886</v>
          </cell>
        </row>
        <row r="9333">
          <cell r="B9333" t="str">
            <v>776445-00E/007882</v>
          </cell>
          <cell r="C9333" t="str">
            <v>776445-00E</v>
          </cell>
          <cell r="D9333" t="str">
            <v>OK</v>
          </cell>
          <cell r="E9333">
            <v>44124.710416666669</v>
          </cell>
        </row>
        <row r="9334">
          <cell r="B9334" t="str">
            <v>776445-00E/007871</v>
          </cell>
          <cell r="C9334" t="str">
            <v>776445-00E</v>
          </cell>
          <cell r="D9334" t="str">
            <v>OK</v>
          </cell>
          <cell r="E9334">
            <v>44124.431944444441</v>
          </cell>
        </row>
        <row r="9335">
          <cell r="B9335" t="str">
            <v>776445-00E/007870</v>
          </cell>
          <cell r="C9335" t="str">
            <v>776445-00E</v>
          </cell>
          <cell r="D9335" t="str">
            <v>OK</v>
          </cell>
          <cell r="E9335">
            <v>44124.049305555556</v>
          </cell>
        </row>
        <row r="9336">
          <cell r="B9336" t="str">
            <v>776445-00E/007880</v>
          </cell>
          <cell r="C9336" t="str">
            <v>776445-00E</v>
          </cell>
          <cell r="D9336" t="str">
            <v>OK</v>
          </cell>
          <cell r="E9336">
            <v>44124.532638888886</v>
          </cell>
        </row>
        <row r="9337">
          <cell r="B9337" t="str">
            <v>776445-00E/007874</v>
          </cell>
          <cell r="C9337" t="str">
            <v>776445-00E</v>
          </cell>
          <cell r="D9337" t="str">
            <v>OK</v>
          </cell>
          <cell r="E9337">
            <v>44124.379166666666</v>
          </cell>
        </row>
        <row r="9338">
          <cell r="B9338" t="str">
            <v>774100-00G/007868</v>
          </cell>
          <cell r="C9338" t="str">
            <v>774100-00G</v>
          </cell>
          <cell r="D9338" t="str">
            <v>OK</v>
          </cell>
          <cell r="E9338">
            <v>44124.130555555559</v>
          </cell>
        </row>
        <row r="9339">
          <cell r="B9339" t="str">
            <v>774100-00G/007890</v>
          </cell>
          <cell r="C9339" t="str">
            <v>774100-00G</v>
          </cell>
          <cell r="D9339" t="str">
            <v>OK</v>
          </cell>
          <cell r="E9339">
            <v>44125.064583333333</v>
          </cell>
        </row>
        <row r="9340">
          <cell r="B9340" t="str">
            <v>774100-00G/007890</v>
          </cell>
          <cell r="C9340" t="str">
            <v>774100-00G</v>
          </cell>
          <cell r="D9340" t="str">
            <v>OK</v>
          </cell>
          <cell r="E9340">
            <v>44125.064583333333</v>
          </cell>
        </row>
        <row r="9341">
          <cell r="B9341" t="str">
            <v>776445-00E/007887</v>
          </cell>
          <cell r="C9341" t="str">
            <v>776445-00E</v>
          </cell>
          <cell r="D9341" t="str">
            <v>OK</v>
          </cell>
          <cell r="E9341">
            <v>44125.130555555559</v>
          </cell>
        </row>
        <row r="9342">
          <cell r="B9342" t="str">
            <v>776445-00E/007889</v>
          </cell>
          <cell r="C9342" t="str">
            <v>776445-00E</v>
          </cell>
          <cell r="D9342" t="str">
            <v>OK</v>
          </cell>
          <cell r="E9342">
            <v>44125.40625</v>
          </cell>
        </row>
        <row r="9343">
          <cell r="B9343" t="str">
            <v>776445-00E/007886</v>
          </cell>
          <cell r="C9343" t="str">
            <v>776445-00E</v>
          </cell>
          <cell r="D9343" t="str">
            <v>OK</v>
          </cell>
          <cell r="E9343">
            <v>44124.831250000003</v>
          </cell>
        </row>
        <row r="9344">
          <cell r="B9344" t="str">
            <v>776445-00E/007877</v>
          </cell>
          <cell r="C9344" t="str">
            <v>776445-00E</v>
          </cell>
          <cell r="D9344" t="str">
            <v>OK</v>
          </cell>
          <cell r="E9344">
            <v>44124.536805555559</v>
          </cell>
        </row>
        <row r="9345">
          <cell r="B9345" t="str">
            <v>776445-00E/007881</v>
          </cell>
          <cell r="C9345" t="str">
            <v>776445-00E</v>
          </cell>
          <cell r="D9345" t="str">
            <v>OK</v>
          </cell>
          <cell r="E9345">
            <v>44124.825694444444</v>
          </cell>
        </row>
        <row r="9346">
          <cell r="B9346" t="str">
            <v>776445-00E/007881</v>
          </cell>
          <cell r="C9346" t="str">
            <v>776445-00E</v>
          </cell>
          <cell r="D9346" t="str">
            <v>OK</v>
          </cell>
          <cell r="E9346">
            <v>44124.825694444444</v>
          </cell>
        </row>
        <row r="9347">
          <cell r="B9347" t="str">
            <v>776445-00E/007892</v>
          </cell>
          <cell r="C9347" t="str">
            <v>776445-00E</v>
          </cell>
          <cell r="D9347" t="str">
            <v>OK</v>
          </cell>
          <cell r="E9347">
            <v>44125.676388888889</v>
          </cell>
        </row>
        <row r="9348">
          <cell r="B9348" t="str">
            <v>776445-00E/007883</v>
          </cell>
          <cell r="C9348" t="str">
            <v>776445-00E</v>
          </cell>
          <cell r="D9348" t="str">
            <v>OK</v>
          </cell>
          <cell r="E9348">
            <v>44124.956250000003</v>
          </cell>
        </row>
        <row r="9349">
          <cell r="B9349" t="str">
            <v>776445-00E/007888</v>
          </cell>
          <cell r="C9349" t="str">
            <v>776445-00E</v>
          </cell>
          <cell r="D9349" t="str">
            <v>OK</v>
          </cell>
          <cell r="E9349">
            <v>44125.625694444447</v>
          </cell>
        </row>
        <row r="9350">
          <cell r="B9350" t="str">
            <v>774100-00G/007879</v>
          </cell>
          <cell r="C9350" t="str">
            <v>774100-00G</v>
          </cell>
          <cell r="D9350" t="str">
            <v>OK</v>
          </cell>
          <cell r="E9350">
            <v>44124.675000000003</v>
          </cell>
        </row>
        <row r="9351">
          <cell r="B9351" t="str">
            <v>774100-00G/007856</v>
          </cell>
          <cell r="C9351" t="str">
            <v>774100-00G</v>
          </cell>
          <cell r="D9351" t="str">
            <v>OK</v>
          </cell>
          <cell r="E9351">
            <v>44123.78402777778</v>
          </cell>
        </row>
        <row r="9352">
          <cell r="B9352" t="str">
            <v>774100-00G/007856</v>
          </cell>
          <cell r="C9352" t="str">
            <v>774100-00G</v>
          </cell>
          <cell r="D9352" t="str">
            <v>OK</v>
          </cell>
          <cell r="E9352">
            <v>44123.78402777778</v>
          </cell>
        </row>
        <row r="9353">
          <cell r="B9353" t="str">
            <v>776445-00E/007901</v>
          </cell>
          <cell r="C9353" t="str">
            <v>776445-00E</v>
          </cell>
          <cell r="D9353" t="str">
            <v>OK</v>
          </cell>
          <cell r="E9353">
            <v>44126.345833333333</v>
          </cell>
        </row>
        <row r="9354">
          <cell r="B9354" t="str">
            <v>776445-00E/007900</v>
          </cell>
          <cell r="C9354" t="str">
            <v>776445-00E</v>
          </cell>
          <cell r="D9354" t="str">
            <v>OK</v>
          </cell>
          <cell r="E9354">
            <v>44126.077777777777</v>
          </cell>
        </row>
        <row r="9355">
          <cell r="B9355" t="str">
            <v>774100-00G/007914</v>
          </cell>
          <cell r="C9355" t="str">
            <v>774100-00G</v>
          </cell>
          <cell r="D9355" t="str">
            <v>OK</v>
          </cell>
          <cell r="E9355">
            <v>44127.033333333333</v>
          </cell>
        </row>
        <row r="9356">
          <cell r="B9356" t="str">
            <v>774100-00G/007885</v>
          </cell>
          <cell r="C9356" t="str">
            <v>774100-00G</v>
          </cell>
          <cell r="D9356" t="str">
            <v>OK</v>
          </cell>
          <cell r="E9356">
            <v>44125.015277777777</v>
          </cell>
        </row>
        <row r="9357">
          <cell r="B9357" t="str">
            <v>774100-00G/007897</v>
          </cell>
          <cell r="C9357" t="str">
            <v>774100-00G</v>
          </cell>
          <cell r="D9357" t="str">
            <v>OK</v>
          </cell>
          <cell r="E9357">
            <v>44125.813194444447</v>
          </cell>
        </row>
        <row r="9358">
          <cell r="B9358" t="str">
            <v>776445-00E/007896</v>
          </cell>
          <cell r="C9358" t="str">
            <v>776445-00E</v>
          </cell>
          <cell r="D9358" t="str">
            <v>OK</v>
          </cell>
          <cell r="E9358">
            <v>44126.402777777781</v>
          </cell>
        </row>
        <row r="9359">
          <cell r="B9359" t="str">
            <v>776445-00E/007904</v>
          </cell>
          <cell r="C9359" t="str">
            <v>776445-00E</v>
          </cell>
          <cell r="D9359" t="str">
            <v>OK</v>
          </cell>
          <cell r="E9359">
            <v>44126.638888888891</v>
          </cell>
        </row>
        <row r="9360">
          <cell r="B9360" t="str">
            <v>776445-00E/007875</v>
          </cell>
          <cell r="C9360" t="str">
            <v>776445-00E</v>
          </cell>
          <cell r="D9360" t="str">
            <v>OK</v>
          </cell>
          <cell r="E9360">
            <v>44124.37222222222</v>
          </cell>
        </row>
        <row r="9361">
          <cell r="B9361" t="str">
            <v>776445-00E/007895</v>
          </cell>
          <cell r="C9361" t="str">
            <v>776445-00E</v>
          </cell>
          <cell r="D9361" t="str">
            <v>OK</v>
          </cell>
          <cell r="E9361">
            <v>44125.958333333336</v>
          </cell>
        </row>
        <row r="9362">
          <cell r="B9362" t="str">
            <v>776445-00E/007902</v>
          </cell>
          <cell r="C9362" t="str">
            <v>776445-00E</v>
          </cell>
          <cell r="D9362" t="str">
            <v>OK</v>
          </cell>
          <cell r="E9362">
            <v>44126.324305555558</v>
          </cell>
        </row>
        <row r="9363">
          <cell r="B9363" t="str">
            <v>776445-00E/007905</v>
          </cell>
          <cell r="C9363" t="str">
            <v>776445-00E</v>
          </cell>
          <cell r="D9363" t="str">
            <v>OK</v>
          </cell>
          <cell r="E9363">
            <v>44126.675694444442</v>
          </cell>
        </row>
        <row r="9364">
          <cell r="B9364" t="str">
            <v>776445-00E/007906</v>
          </cell>
          <cell r="C9364" t="str">
            <v>776445-00E</v>
          </cell>
          <cell r="D9364" t="str">
            <v>OK</v>
          </cell>
          <cell r="E9364">
            <v>44126.713888888888</v>
          </cell>
        </row>
        <row r="9365">
          <cell r="B9365" t="str">
            <v>776445-00E/007898</v>
          </cell>
          <cell r="C9365" t="str">
            <v>776445-00E</v>
          </cell>
          <cell r="D9365" t="str">
            <v>OK</v>
          </cell>
          <cell r="E9365">
            <v>44126.023611111108</v>
          </cell>
        </row>
        <row r="9366">
          <cell r="B9366" t="str">
            <v>776445-00E/007913</v>
          </cell>
          <cell r="C9366" t="str">
            <v>776445-00E</v>
          </cell>
          <cell r="D9366" t="str">
            <v>OK</v>
          </cell>
          <cell r="E9366">
            <v>44127.338888888888</v>
          </cell>
        </row>
        <row r="9367">
          <cell r="B9367" t="str">
            <v>776445-00E/007913</v>
          </cell>
          <cell r="C9367" t="str">
            <v>776445-00E</v>
          </cell>
          <cell r="D9367" t="str">
            <v>OK</v>
          </cell>
          <cell r="E9367">
            <v>44127.338888888888</v>
          </cell>
        </row>
        <row r="9368">
          <cell r="B9368" t="str">
            <v>776445-00E/007910</v>
          </cell>
          <cell r="C9368" t="str">
            <v>776445-00E</v>
          </cell>
          <cell r="D9368" t="str">
            <v>OK</v>
          </cell>
          <cell r="E9368">
            <v>44127.00277777778</v>
          </cell>
        </row>
        <row r="9369">
          <cell r="B9369" t="str">
            <v>776445-00E/007903</v>
          </cell>
          <cell r="C9369" t="str">
            <v>776445-00E</v>
          </cell>
          <cell r="D9369" t="str">
            <v>OK</v>
          </cell>
          <cell r="E9369">
            <v>44126.51666666667</v>
          </cell>
        </row>
        <row r="9370">
          <cell r="B9370" t="str">
            <v>776445-00E/007912</v>
          </cell>
          <cell r="C9370" t="str">
            <v>776445-00E</v>
          </cell>
          <cell r="D9370" t="str">
            <v>OK</v>
          </cell>
          <cell r="E9370">
            <v>44126.944444444445</v>
          </cell>
        </row>
        <row r="9371">
          <cell r="B9371" t="str">
            <v>776445-00E/007912</v>
          </cell>
          <cell r="C9371" t="str">
            <v>776445-00E</v>
          </cell>
          <cell r="D9371" t="str">
            <v>OK</v>
          </cell>
          <cell r="E9371">
            <v>44126.944444444445</v>
          </cell>
        </row>
        <row r="9372">
          <cell r="B9372" t="str">
            <v>776445-00E/007910</v>
          </cell>
          <cell r="C9372" t="str">
            <v>776445-00E</v>
          </cell>
          <cell r="D9372" t="str">
            <v>OK</v>
          </cell>
          <cell r="E9372">
            <v>44127.00277777778</v>
          </cell>
        </row>
        <row r="9373">
          <cell r="B9373" t="str">
            <v>776445-00E/007910</v>
          </cell>
          <cell r="C9373" t="str">
            <v>776445-00E</v>
          </cell>
          <cell r="D9373" t="str">
            <v>OK</v>
          </cell>
          <cell r="E9373">
            <v>44127.00277777778</v>
          </cell>
        </row>
        <row r="9374">
          <cell r="B9374" t="str">
            <v>776445-00E/007903</v>
          </cell>
          <cell r="C9374" t="str">
            <v>776445-00E</v>
          </cell>
          <cell r="D9374" t="str">
            <v>OK</v>
          </cell>
          <cell r="E9374">
            <v>44126.51666666667</v>
          </cell>
        </row>
        <row r="9375">
          <cell r="B9375" t="str">
            <v>774100-00G/007893</v>
          </cell>
          <cell r="C9375" t="str">
            <v>774100-00G</v>
          </cell>
          <cell r="D9375" t="str">
            <v>OK</v>
          </cell>
          <cell r="E9375">
            <v>44125.491666666669</v>
          </cell>
        </row>
        <row r="9376">
          <cell r="B9376" t="str">
            <v>776445-00E/007912</v>
          </cell>
          <cell r="C9376" t="str">
            <v>776445-00E</v>
          </cell>
          <cell r="D9376" t="str">
            <v>OK</v>
          </cell>
          <cell r="E9376">
            <v>44126.944444444445</v>
          </cell>
        </row>
        <row r="9377">
          <cell r="B9377" t="str">
            <v>776445-00E/007910</v>
          </cell>
          <cell r="C9377" t="str">
            <v>776445-00E</v>
          </cell>
          <cell r="D9377" t="str">
            <v>OK</v>
          </cell>
          <cell r="E9377">
            <v>44127.00277777778</v>
          </cell>
        </row>
        <row r="9378">
          <cell r="B9378" t="str">
            <v>774100-00G/007884</v>
          </cell>
          <cell r="C9378" t="str">
            <v>774100-00G</v>
          </cell>
          <cell r="D9378" t="str">
            <v>OK</v>
          </cell>
          <cell r="E9378">
            <v>44124.794444444444</v>
          </cell>
        </row>
        <row r="9379">
          <cell r="B9379" t="str">
            <v>774100-00G/007923</v>
          </cell>
          <cell r="C9379" t="str">
            <v>774100-00G</v>
          </cell>
          <cell r="D9379" t="str">
            <v>OK</v>
          </cell>
          <cell r="E9379">
            <v>44127.763194444444</v>
          </cell>
        </row>
        <row r="9380">
          <cell r="B9380" t="str">
            <v>774100-00G/007899</v>
          </cell>
          <cell r="C9380" t="str">
            <v>774100-00G</v>
          </cell>
          <cell r="D9380" t="str">
            <v>OK</v>
          </cell>
          <cell r="E9380">
            <v>44126.382638888892</v>
          </cell>
        </row>
        <row r="9381">
          <cell r="B9381" t="str">
            <v>776445-00E/007907</v>
          </cell>
          <cell r="C9381" t="str">
            <v>776445-00E</v>
          </cell>
          <cell r="D9381" t="str">
            <v>OK</v>
          </cell>
          <cell r="E9381">
            <v>44126.722222222219</v>
          </cell>
        </row>
        <row r="9382">
          <cell r="B9382" t="str">
            <v>776445-00E/007918</v>
          </cell>
          <cell r="C9382" t="str">
            <v>776445-00E</v>
          </cell>
          <cell r="D9382" t="str">
            <v>OK</v>
          </cell>
          <cell r="E9382">
            <v>44127.631944444445</v>
          </cell>
        </row>
        <row r="9383">
          <cell r="B9383" t="str">
            <v>776445-00E/007866</v>
          </cell>
          <cell r="C9383" t="str">
            <v>776445-00E</v>
          </cell>
          <cell r="D9383" t="str">
            <v>OK</v>
          </cell>
          <cell r="E9383">
            <v>44123.970833333333</v>
          </cell>
        </row>
        <row r="9384">
          <cell r="B9384" t="str">
            <v>774100-00G/007878</v>
          </cell>
          <cell r="C9384" t="str">
            <v>774100-00G</v>
          </cell>
          <cell r="D9384" t="str">
            <v>OK</v>
          </cell>
          <cell r="E9384">
            <v>44124.444444444445</v>
          </cell>
        </row>
        <row r="9385">
          <cell r="B9385" t="str">
            <v>774100-00G/007909</v>
          </cell>
          <cell r="C9385" t="str">
            <v>774100-00G</v>
          </cell>
          <cell r="D9385" t="str">
            <v>OK</v>
          </cell>
          <cell r="E9385">
            <v>44126.834027777775</v>
          </cell>
        </row>
        <row r="9386">
          <cell r="B9386" t="str">
            <v>774100-00G/007894</v>
          </cell>
          <cell r="C9386" t="str">
            <v>774100-00G</v>
          </cell>
          <cell r="D9386" t="str">
            <v>OK</v>
          </cell>
          <cell r="E9386">
            <v>44125.731249999997</v>
          </cell>
        </row>
        <row r="9387">
          <cell r="B9387" t="str">
            <v>776445-00E/007921</v>
          </cell>
          <cell r="C9387" t="str">
            <v>776445-00E</v>
          </cell>
          <cell r="D9387" t="str">
            <v>OK</v>
          </cell>
          <cell r="E9387">
            <v>44127.679166666669</v>
          </cell>
        </row>
        <row r="9388">
          <cell r="B9388" t="str">
            <v>776445-00E/007916</v>
          </cell>
          <cell r="C9388" t="str">
            <v>776445-00E</v>
          </cell>
          <cell r="D9388" t="str">
            <v>OK</v>
          </cell>
          <cell r="E9388">
            <v>44127.288194444445</v>
          </cell>
        </row>
        <row r="9389">
          <cell r="B9389" t="str">
            <v>776445-00E/007922</v>
          </cell>
          <cell r="C9389" t="str">
            <v>776445-00E</v>
          </cell>
          <cell r="D9389" t="str">
            <v>OK</v>
          </cell>
          <cell r="E9389">
            <v>44129.970138888886</v>
          </cell>
        </row>
        <row r="9390">
          <cell r="B9390" t="str">
            <v>774100-00G/007915</v>
          </cell>
          <cell r="C9390" t="str">
            <v>774100-00G</v>
          </cell>
          <cell r="D9390" t="str">
            <v>OK</v>
          </cell>
          <cell r="E9390">
            <v>44127.07708333333</v>
          </cell>
        </row>
        <row r="9391">
          <cell r="B9391" t="str">
            <v>774100-00G/007924</v>
          </cell>
          <cell r="C9391" t="str">
            <v>774100-00G</v>
          </cell>
          <cell r="D9391" t="str">
            <v>OK</v>
          </cell>
          <cell r="E9391">
            <v>44127.809027777781</v>
          </cell>
        </row>
        <row r="9392">
          <cell r="B9392" t="str">
            <v>774100-00G/007920</v>
          </cell>
          <cell r="C9392" t="str">
            <v>774100-00G</v>
          </cell>
          <cell r="D9392" t="str">
            <v>OK</v>
          </cell>
          <cell r="E9392">
            <v>44127.487500000003</v>
          </cell>
        </row>
        <row r="9393">
          <cell r="B9393" t="str">
            <v>774100-00G/007919</v>
          </cell>
          <cell r="C9393" t="str">
            <v>774100-00G</v>
          </cell>
          <cell r="D9393" t="str">
            <v>OK</v>
          </cell>
          <cell r="E9393">
            <v>44127.380555555559</v>
          </cell>
        </row>
        <row r="9394">
          <cell r="B9394" t="str">
            <v>774100-00G/007908</v>
          </cell>
          <cell r="C9394" t="str">
            <v>774100-00G</v>
          </cell>
          <cell r="D9394" t="str">
            <v>OK</v>
          </cell>
          <cell r="E9394">
            <v>44126.821527777778</v>
          </cell>
        </row>
        <row r="9395">
          <cell r="B9395" t="str">
            <v>774100-00G/007891</v>
          </cell>
          <cell r="C9395" t="str">
            <v>774100-00G</v>
          </cell>
          <cell r="D9395" t="str">
            <v>OK</v>
          </cell>
          <cell r="E9395">
            <v>44125.336111111108</v>
          </cell>
        </row>
        <row r="9396">
          <cell r="B9396" t="str">
            <v>774100-00G/007914</v>
          </cell>
          <cell r="C9396" t="str">
            <v>774100-00G</v>
          </cell>
          <cell r="D9396" t="str">
            <v>OK</v>
          </cell>
          <cell r="E9396">
            <v>44127.033333333333</v>
          </cell>
        </row>
        <row r="9397">
          <cell r="B9397" t="str">
            <v>776445-00E/007917</v>
          </cell>
          <cell r="C9397" t="str">
            <v>776445-00E</v>
          </cell>
          <cell r="D9397" t="str">
            <v>OK</v>
          </cell>
          <cell r="E9397">
            <v>44129.95416666667</v>
          </cell>
        </row>
        <row r="9398">
          <cell r="B9398" t="str">
            <v>774100-00G/007928</v>
          </cell>
          <cell r="C9398" t="str">
            <v>774100-00G</v>
          </cell>
          <cell r="D9398" t="str">
            <v>OK</v>
          </cell>
          <cell r="E9398">
            <v>44130.15347222222</v>
          </cell>
        </row>
        <row r="9399">
          <cell r="B9399" t="str">
            <v>776445-00E/007930</v>
          </cell>
          <cell r="C9399" t="str">
            <v>776445-00E</v>
          </cell>
          <cell r="D9399" t="str">
            <v>OK</v>
          </cell>
          <cell r="E9399">
            <v>44130.383333333331</v>
          </cell>
        </row>
        <row r="9400">
          <cell r="B9400" t="str">
            <v>776445-00E/007925</v>
          </cell>
          <cell r="C9400" t="str">
            <v>776445-00E</v>
          </cell>
          <cell r="D9400" t="str">
            <v>OK</v>
          </cell>
          <cell r="E9400">
            <v>44130.325694444444</v>
          </cell>
        </row>
        <row r="9401">
          <cell r="B9401" t="str">
            <v>776445-00E/007926</v>
          </cell>
          <cell r="C9401" t="str">
            <v>776445-00E</v>
          </cell>
          <cell r="D9401" t="str">
            <v>OK</v>
          </cell>
          <cell r="E9401">
            <v>44130.04583333333</v>
          </cell>
        </row>
        <row r="9402">
          <cell r="B9402" t="str">
            <v>776445-00E/007904</v>
          </cell>
          <cell r="C9402" t="str">
            <v>776445-00E</v>
          </cell>
          <cell r="D9402" t="str">
            <v>OK</v>
          </cell>
          <cell r="E9402">
            <v>44126.638888888891</v>
          </cell>
        </row>
        <row r="9403">
          <cell r="B9403" t="str">
            <v>774100-00G/007927</v>
          </cell>
          <cell r="C9403" t="str">
            <v>774100-00G</v>
          </cell>
          <cell r="D9403" t="str">
            <v>OK</v>
          </cell>
          <cell r="E9403">
            <v>44130.095833333333</v>
          </cell>
        </row>
        <row r="9404">
          <cell r="B9404" t="str">
            <v>774100-00G/007927</v>
          </cell>
          <cell r="C9404" t="str">
            <v>774100-00G</v>
          </cell>
          <cell r="D9404" t="str">
            <v>OK</v>
          </cell>
          <cell r="E9404">
            <v>44130.095833333333</v>
          </cell>
        </row>
        <row r="9405">
          <cell r="B9405" t="str">
            <v>774100-00G/007942</v>
          </cell>
          <cell r="C9405" t="str">
            <v>774100-00G</v>
          </cell>
          <cell r="D9405" t="str">
            <v>OK</v>
          </cell>
          <cell r="E9405">
            <v>44131.167361111111</v>
          </cell>
        </row>
        <row r="9406">
          <cell r="B9406" t="str">
            <v>774100-00G/007942</v>
          </cell>
          <cell r="C9406" t="str">
            <v>774100-00G</v>
          </cell>
          <cell r="D9406" t="str">
            <v>OK</v>
          </cell>
          <cell r="E9406">
            <v>44131.167361111111</v>
          </cell>
        </row>
        <row r="9407">
          <cell r="B9407" t="str">
            <v>776445-00E/007941</v>
          </cell>
          <cell r="C9407" t="str">
            <v>776445-00E</v>
          </cell>
          <cell r="D9407" t="str">
            <v>OK</v>
          </cell>
          <cell r="E9407">
            <v>44130.963194444441</v>
          </cell>
        </row>
        <row r="9408">
          <cell r="B9408" t="str">
            <v>776445-00E/007929</v>
          </cell>
          <cell r="C9408" t="str">
            <v>776445-00E</v>
          </cell>
          <cell r="D9408" t="str">
            <v>OK</v>
          </cell>
          <cell r="E9408">
            <v>44131.029166666667</v>
          </cell>
        </row>
        <row r="9409">
          <cell r="B9409" t="str">
            <v>776445-00E/007939</v>
          </cell>
          <cell r="C9409" t="str">
            <v>776445-00E</v>
          </cell>
          <cell r="D9409" t="str">
            <v>OK</v>
          </cell>
          <cell r="E9409">
            <v>44130.96875</v>
          </cell>
        </row>
        <row r="9410">
          <cell r="B9410" t="str">
            <v>776445-00E/007940</v>
          </cell>
          <cell r="C9410" t="str">
            <v>776445-00E</v>
          </cell>
          <cell r="D9410" t="str">
            <v>OK</v>
          </cell>
          <cell r="E9410">
            <v>44131.022222222222</v>
          </cell>
        </row>
        <row r="9411">
          <cell r="B9411" t="str">
            <v>776445-00E/007936</v>
          </cell>
          <cell r="C9411" t="str">
            <v>776445-00E</v>
          </cell>
          <cell r="D9411" t="str">
            <v>OK</v>
          </cell>
          <cell r="E9411">
            <v>44130.691666666666</v>
          </cell>
        </row>
        <row r="9412">
          <cell r="B9412" t="str">
            <v>776445-00E/007935</v>
          </cell>
          <cell r="C9412" t="str">
            <v>776445-00E</v>
          </cell>
          <cell r="D9412" t="str">
            <v>OK</v>
          </cell>
          <cell r="E9412">
            <v>44130.685416666667</v>
          </cell>
        </row>
        <row r="9413">
          <cell r="B9413" t="str">
            <v>776445-00E/007946</v>
          </cell>
          <cell r="C9413" t="str">
            <v>776445-00E</v>
          </cell>
          <cell r="D9413" t="str">
            <v>OK</v>
          </cell>
          <cell r="E9413">
            <v>44131.388888888891</v>
          </cell>
        </row>
        <row r="9414">
          <cell r="B9414" t="str">
            <v>774100-00G/007938</v>
          </cell>
          <cell r="C9414" t="str">
            <v>774100-00G</v>
          </cell>
          <cell r="D9414" t="str">
            <v>OK</v>
          </cell>
          <cell r="E9414">
            <v>44130.743750000001</v>
          </cell>
        </row>
        <row r="9415">
          <cell r="B9415" t="str">
            <v>774100-00G/007937</v>
          </cell>
          <cell r="C9415" t="str">
            <v>774100-00G</v>
          </cell>
          <cell r="D9415" t="str">
            <v>OK</v>
          </cell>
          <cell r="E9415">
            <v>44130.743055555555</v>
          </cell>
        </row>
        <row r="9416">
          <cell r="B9416" t="str">
            <v>776445-00E/007944</v>
          </cell>
          <cell r="C9416" t="str">
            <v>776445-00E</v>
          </cell>
          <cell r="D9416" t="str">
            <v>OK</v>
          </cell>
          <cell r="E9416">
            <v>44131.620833333334</v>
          </cell>
        </row>
        <row r="9417">
          <cell r="B9417" t="str">
            <v>774100-00G/007931</v>
          </cell>
          <cell r="C9417" t="str">
            <v>774100-00G</v>
          </cell>
          <cell r="D9417" t="str">
            <v>OK</v>
          </cell>
          <cell r="E9417">
            <v>44130.442361111112</v>
          </cell>
        </row>
        <row r="9418">
          <cell r="B9418" t="str">
            <v>774100-00G/007943</v>
          </cell>
          <cell r="C9418" t="str">
            <v>774100-00G</v>
          </cell>
          <cell r="D9418" t="str">
            <v>OK</v>
          </cell>
          <cell r="E9418">
            <v>44131.081250000003</v>
          </cell>
        </row>
        <row r="9419">
          <cell r="B9419" t="str">
            <v>774100-00G/007943</v>
          </cell>
          <cell r="C9419" t="str">
            <v>774100-00G</v>
          </cell>
          <cell r="D9419" t="str">
            <v>OK</v>
          </cell>
          <cell r="E9419">
            <v>44131.081250000003</v>
          </cell>
        </row>
        <row r="9420">
          <cell r="B9420" t="str">
            <v>774100-00G/007952</v>
          </cell>
          <cell r="C9420" t="str">
            <v>774100-00G</v>
          </cell>
          <cell r="D9420" t="str">
            <v>OK</v>
          </cell>
          <cell r="E9420">
            <v>44131.809027777781</v>
          </cell>
        </row>
        <row r="9421">
          <cell r="B9421" t="str">
            <v>776445-00E/007956</v>
          </cell>
          <cell r="C9421" t="str">
            <v>776445-00E</v>
          </cell>
          <cell r="D9421" t="str">
            <v>OK</v>
          </cell>
          <cell r="E9421">
            <v>44131.952777777777</v>
          </cell>
        </row>
        <row r="9422">
          <cell r="B9422" t="str">
            <v>776445-00E/007955</v>
          </cell>
          <cell r="C9422" t="str">
            <v>776445-00E</v>
          </cell>
          <cell r="D9422" t="str">
            <v>OK</v>
          </cell>
          <cell r="E9422">
            <v>44132.011111111111</v>
          </cell>
        </row>
        <row r="9423">
          <cell r="B9423" t="str">
            <v>776445-00E/007949</v>
          </cell>
          <cell r="C9423" t="str">
            <v>776445-00E</v>
          </cell>
          <cell r="D9423" t="str">
            <v>OK</v>
          </cell>
          <cell r="E9423">
            <v>44131.622916666667</v>
          </cell>
        </row>
        <row r="9424">
          <cell r="B9424" t="str">
            <v>776445-00E/007954</v>
          </cell>
          <cell r="C9424" t="str">
            <v>776445-00E</v>
          </cell>
          <cell r="D9424" t="str">
            <v>OK</v>
          </cell>
          <cell r="E9424">
            <v>44131.997916666667</v>
          </cell>
        </row>
        <row r="9425">
          <cell r="B9425" t="str">
            <v>776445-00E/007957</v>
          </cell>
          <cell r="C9425" t="str">
            <v>776445-00E</v>
          </cell>
          <cell r="D9425" t="str">
            <v>OK</v>
          </cell>
          <cell r="E9425">
            <v>44131.957638888889</v>
          </cell>
        </row>
        <row r="9426">
          <cell r="B9426" t="str">
            <v>776445-00E/007933</v>
          </cell>
          <cell r="C9426" t="str">
            <v>776445-00E</v>
          </cell>
          <cell r="D9426" t="str">
            <v>OK</v>
          </cell>
          <cell r="E9426">
            <v>44130.618750000001</v>
          </cell>
        </row>
        <row r="9427">
          <cell r="B9427" t="str">
            <v>776445-00E/007934</v>
          </cell>
          <cell r="C9427" t="str">
            <v>776445-00E</v>
          </cell>
          <cell r="D9427" t="str">
            <v>OK</v>
          </cell>
          <cell r="E9427">
            <v>44130.624305555553</v>
          </cell>
        </row>
        <row r="9428">
          <cell r="B9428" t="str">
            <v>774100-00G/007932</v>
          </cell>
          <cell r="C9428" t="str">
            <v>774100-00G</v>
          </cell>
          <cell r="D9428" t="str">
            <v>OK</v>
          </cell>
          <cell r="E9428">
            <v>44130.52847222222</v>
          </cell>
        </row>
        <row r="9429">
          <cell r="B9429" t="str">
            <v>774100-00G/007947</v>
          </cell>
          <cell r="C9429" t="str">
            <v>774100-00G</v>
          </cell>
          <cell r="D9429" t="str">
            <v>OK</v>
          </cell>
          <cell r="E9429">
            <v>44131.45416666667</v>
          </cell>
        </row>
        <row r="9430">
          <cell r="B9430" t="str">
            <v>774100-00G/007947</v>
          </cell>
          <cell r="C9430" t="str">
            <v>774100-00G</v>
          </cell>
          <cell r="D9430" t="str">
            <v>OK</v>
          </cell>
          <cell r="E9430">
            <v>44131.45416666667</v>
          </cell>
        </row>
        <row r="9431">
          <cell r="B9431" t="str">
            <v>774100-00G/007947</v>
          </cell>
          <cell r="C9431" t="str">
            <v>774100-00G</v>
          </cell>
          <cell r="D9431" t="str">
            <v>OK</v>
          </cell>
          <cell r="E9431">
            <v>44131.45416666667</v>
          </cell>
        </row>
        <row r="9432">
          <cell r="B9432" t="str">
            <v>774100-00G/007947</v>
          </cell>
          <cell r="C9432" t="str">
            <v>774100-00G</v>
          </cell>
          <cell r="D9432" t="str">
            <v>OK</v>
          </cell>
          <cell r="E9432">
            <v>44131.45416666667</v>
          </cell>
        </row>
        <row r="9433">
          <cell r="B9433" t="str">
            <v>774100-00G/007947</v>
          </cell>
          <cell r="C9433" t="str">
            <v>774100-00G</v>
          </cell>
          <cell r="D9433" t="str">
            <v>OK</v>
          </cell>
          <cell r="E9433">
            <v>44131.45416666667</v>
          </cell>
        </row>
        <row r="9434">
          <cell r="B9434" t="str">
            <v>774100-00G/007947</v>
          </cell>
          <cell r="C9434" t="str">
            <v>774100-00G</v>
          </cell>
          <cell r="D9434" t="str">
            <v>OK</v>
          </cell>
          <cell r="E9434">
            <v>44131.45416666667</v>
          </cell>
        </row>
        <row r="9435">
          <cell r="B9435" t="str">
            <v>776445-00E/007945</v>
          </cell>
          <cell r="C9435" t="str">
            <v>776445-00E</v>
          </cell>
          <cell r="D9435" t="str">
            <v>OK</v>
          </cell>
          <cell r="E9435">
            <v>44131.328472222223</v>
          </cell>
        </row>
        <row r="9436">
          <cell r="B9436" t="str">
            <v>776445-00E/007950</v>
          </cell>
          <cell r="C9436" t="str">
            <v>776445-00E</v>
          </cell>
          <cell r="D9436" t="str">
            <v>OK</v>
          </cell>
          <cell r="E9436">
            <v>44131.686111111114</v>
          </cell>
        </row>
        <row r="9437">
          <cell r="B9437" t="str">
            <v>776445-00E/007966</v>
          </cell>
          <cell r="C9437" t="str">
            <v>776445-00E</v>
          </cell>
          <cell r="D9437" t="str">
            <v>OK</v>
          </cell>
          <cell r="E9437">
            <v>44132.665972222225</v>
          </cell>
        </row>
        <row r="9438">
          <cell r="B9438" t="str">
            <v>774100-00G/007951</v>
          </cell>
          <cell r="C9438" t="str">
            <v>774100-00G</v>
          </cell>
          <cell r="D9438" t="str">
            <v>OK</v>
          </cell>
          <cell r="E9438">
            <v>44131.678472222222</v>
          </cell>
        </row>
        <row r="9439">
          <cell r="B9439" t="str">
            <v>776445-00H/007970</v>
          </cell>
          <cell r="C9439" t="str">
            <v>776445-00H</v>
          </cell>
          <cell r="D9439" t="str">
            <v>OK</v>
          </cell>
          <cell r="E9439">
            <v>44133.012499999997</v>
          </cell>
        </row>
        <row r="9440">
          <cell r="B9440" t="str">
            <v>776445-00E/007967</v>
          </cell>
          <cell r="C9440" t="str">
            <v>776445-00E</v>
          </cell>
          <cell r="D9440" t="str">
            <v>OK</v>
          </cell>
          <cell r="E9440">
            <v>44132.732638888891</v>
          </cell>
        </row>
        <row r="9441">
          <cell r="B9441" t="str">
            <v>776445-00H/007972</v>
          </cell>
          <cell r="C9441" t="str">
            <v>776445-00H</v>
          </cell>
          <cell r="D9441" t="str">
            <v>OK</v>
          </cell>
          <cell r="E9441">
            <v>44133.131944444445</v>
          </cell>
        </row>
        <row r="9442">
          <cell r="B9442" t="str">
            <v>776445-00H/007961</v>
          </cell>
          <cell r="C9442" t="str">
            <v>776445-00H</v>
          </cell>
          <cell r="D9442" t="str">
            <v>OK</v>
          </cell>
          <cell r="E9442">
            <v>44132.286111111112</v>
          </cell>
        </row>
        <row r="9443">
          <cell r="B9443" t="str">
            <v>776445-00H/007976</v>
          </cell>
          <cell r="C9443" t="str">
            <v>776445-00H</v>
          </cell>
          <cell r="D9443" t="str">
            <v>OK</v>
          </cell>
          <cell r="E9443">
            <v>44133.375694444447</v>
          </cell>
        </row>
        <row r="9444">
          <cell r="B9444" t="str">
            <v>776445-00E/007978</v>
          </cell>
          <cell r="C9444" t="str">
            <v>776445-00E</v>
          </cell>
          <cell r="D9444" t="str">
            <v>OK</v>
          </cell>
          <cell r="E9444">
            <v>44133.42291666667</v>
          </cell>
        </row>
        <row r="9445">
          <cell r="B9445" t="str">
            <v>774100-00G/007948</v>
          </cell>
          <cell r="C9445" t="str">
            <v>774100-00G</v>
          </cell>
          <cell r="D9445" t="str">
            <v>OK</v>
          </cell>
          <cell r="E9445">
            <v>44131.543055555558</v>
          </cell>
        </row>
        <row r="9446">
          <cell r="B9446" t="str">
            <v>774100-00G/007958</v>
          </cell>
          <cell r="C9446" t="str">
            <v>774100-00G</v>
          </cell>
          <cell r="D9446" t="str">
            <v>OK</v>
          </cell>
          <cell r="E9446">
            <v>44132.029861111114</v>
          </cell>
        </row>
        <row r="9447">
          <cell r="B9447" t="str">
            <v>774100-00G/007958</v>
          </cell>
          <cell r="C9447" t="str">
            <v>774100-00G</v>
          </cell>
          <cell r="D9447" t="str">
            <v>OK</v>
          </cell>
          <cell r="E9447">
            <v>44132.029861111114</v>
          </cell>
        </row>
        <row r="9448">
          <cell r="B9448" t="str">
            <v>774100-00G/007958</v>
          </cell>
          <cell r="C9448" t="str">
            <v>774100-00G</v>
          </cell>
          <cell r="D9448" t="str">
            <v>OK</v>
          </cell>
          <cell r="E9448">
            <v>44132.029861111114</v>
          </cell>
        </row>
        <row r="9449">
          <cell r="B9449" t="str">
            <v>776445-00E/007960</v>
          </cell>
          <cell r="C9449" t="str">
            <v>776445-00E</v>
          </cell>
          <cell r="D9449" t="str">
            <v>OK</v>
          </cell>
          <cell r="E9449">
            <v>44132.322222222225</v>
          </cell>
        </row>
        <row r="9450">
          <cell r="B9450" t="str">
            <v>776445-00E/007960</v>
          </cell>
          <cell r="C9450" t="str">
            <v>776445-00E</v>
          </cell>
          <cell r="D9450" t="str">
            <v>OK</v>
          </cell>
          <cell r="E9450">
            <v>44132.322222222225</v>
          </cell>
        </row>
        <row r="9451">
          <cell r="B9451" t="str">
            <v>776445-00E/007982</v>
          </cell>
          <cell r="C9451" t="str">
            <v>776445-00E</v>
          </cell>
          <cell r="D9451" t="str">
            <v>OK</v>
          </cell>
          <cell r="E9451">
            <v>44133.730555555558</v>
          </cell>
        </row>
        <row r="9452">
          <cell r="B9452" t="str">
            <v>776445-00E/007980</v>
          </cell>
          <cell r="C9452" t="str">
            <v>776445-00E</v>
          </cell>
          <cell r="D9452" t="str">
            <v>OK</v>
          </cell>
          <cell r="E9452">
            <v>44133.681250000001</v>
          </cell>
        </row>
        <row r="9453">
          <cell r="B9453" t="str">
            <v>776445-00E/007988</v>
          </cell>
          <cell r="C9453" t="str">
            <v>776445-00E</v>
          </cell>
          <cell r="D9453" t="str">
            <v>OK</v>
          </cell>
          <cell r="E9453">
            <v>44137.070138888892</v>
          </cell>
        </row>
        <row r="9454">
          <cell r="B9454" t="str">
            <v>774100-00G/007964</v>
          </cell>
          <cell r="C9454" t="str">
            <v>774100-00G</v>
          </cell>
          <cell r="D9454" t="str">
            <v>OK</v>
          </cell>
          <cell r="E9454">
            <v>44132.535416666666</v>
          </cell>
        </row>
        <row r="9455">
          <cell r="B9455" t="str">
            <v>774100-00G/007963</v>
          </cell>
          <cell r="C9455" t="str">
            <v>774100-00G</v>
          </cell>
          <cell r="D9455" t="str">
            <v>OK</v>
          </cell>
          <cell r="E9455">
            <v>44132.432638888888</v>
          </cell>
        </row>
        <row r="9456">
          <cell r="B9456" t="str">
            <v>774100-00G/007959</v>
          </cell>
          <cell r="C9456" t="str">
            <v>774100-00G</v>
          </cell>
          <cell r="D9456" t="str">
            <v>OK</v>
          </cell>
          <cell r="E9456">
            <v>44132.066666666666</v>
          </cell>
        </row>
        <row r="9457">
          <cell r="B9457" t="str">
            <v>776445-00E/007973</v>
          </cell>
          <cell r="C9457" t="str">
            <v>776445-00E</v>
          </cell>
          <cell r="D9457" t="str">
            <v>OK</v>
          </cell>
          <cell r="E9457">
            <v>44133.322222222225</v>
          </cell>
        </row>
        <row r="9458">
          <cell r="B9458" t="str">
            <v>776445-00E/007969</v>
          </cell>
          <cell r="C9458" t="str">
            <v>776445-00E</v>
          </cell>
          <cell r="D9458" t="str">
            <v>OK</v>
          </cell>
          <cell r="E9458">
            <v>44132.952777777777</v>
          </cell>
        </row>
        <row r="9459">
          <cell r="B9459" t="str">
            <v>776445-00E/007971</v>
          </cell>
          <cell r="C9459" t="str">
            <v>776445-00E</v>
          </cell>
          <cell r="D9459" t="str">
            <v>OK</v>
          </cell>
          <cell r="E9459">
            <v>44133.04791666667</v>
          </cell>
        </row>
        <row r="9460">
          <cell r="B9460" t="str">
            <v>776445-00E/007968</v>
          </cell>
          <cell r="C9460" t="str">
            <v>776445-00E</v>
          </cell>
          <cell r="D9460" t="str">
            <v>OK</v>
          </cell>
          <cell r="E9460">
            <v>44132.95416666667</v>
          </cell>
        </row>
        <row r="9461">
          <cell r="B9461" t="str">
            <v>776445-00E/007987</v>
          </cell>
          <cell r="C9461" t="str">
            <v>776445-00E</v>
          </cell>
          <cell r="D9461" t="str">
            <v>OK</v>
          </cell>
          <cell r="E9461">
            <v>44137.080555555556</v>
          </cell>
        </row>
        <row r="9462">
          <cell r="B9462" t="str">
            <v>776445-00E/007975</v>
          </cell>
          <cell r="C9462" t="str">
            <v>776445-00E</v>
          </cell>
          <cell r="D9462" t="str">
            <v>OK</v>
          </cell>
          <cell r="E9462">
            <v>44133.320138888892</v>
          </cell>
        </row>
        <row r="9463">
          <cell r="B9463" t="str">
            <v>776445-00E/007977</v>
          </cell>
          <cell r="C9463" t="str">
            <v>776445-00E</v>
          </cell>
          <cell r="D9463" t="str">
            <v>OK</v>
          </cell>
          <cell r="E9463">
            <v>44133.363888888889</v>
          </cell>
        </row>
        <row r="9464">
          <cell r="B9464" t="str">
            <v>776445-00E/007977</v>
          </cell>
          <cell r="C9464" t="str">
            <v>776445-00E</v>
          </cell>
          <cell r="D9464" t="str">
            <v>OK</v>
          </cell>
          <cell r="E9464">
            <v>44133.363888888889</v>
          </cell>
        </row>
        <row r="9465">
          <cell r="B9465" t="str">
            <v>776445-00E/007962</v>
          </cell>
          <cell r="C9465" t="str">
            <v>776445-00E</v>
          </cell>
          <cell r="D9465" t="str">
            <v>OK</v>
          </cell>
          <cell r="E9465">
            <v>44132.377083333333</v>
          </cell>
        </row>
        <row r="9466">
          <cell r="B9466" t="str">
            <v>776445-00E/007962</v>
          </cell>
          <cell r="C9466" t="str">
            <v>776445-00E</v>
          </cell>
          <cell r="D9466" t="str">
            <v>OK</v>
          </cell>
          <cell r="E9466">
            <v>44132.377083333333</v>
          </cell>
        </row>
        <row r="9467">
          <cell r="B9467" t="str">
            <v>776445-00E/007965</v>
          </cell>
          <cell r="C9467" t="str">
            <v>776445-00E</v>
          </cell>
          <cell r="D9467" t="str">
            <v>OK</v>
          </cell>
          <cell r="E9467">
            <v>44132.809027777781</v>
          </cell>
        </row>
        <row r="9468">
          <cell r="B9468" t="str">
            <v>776445-00E/007986</v>
          </cell>
          <cell r="C9468" t="str">
            <v>776445-00E</v>
          </cell>
          <cell r="D9468" t="str">
            <v>OK</v>
          </cell>
          <cell r="E9468">
            <v>44137.042361111111</v>
          </cell>
        </row>
        <row r="9469">
          <cell r="B9469" t="str">
            <v>776445-00E/007983</v>
          </cell>
          <cell r="C9469" t="str">
            <v>776445-00E</v>
          </cell>
          <cell r="D9469" t="str">
            <v>OK</v>
          </cell>
          <cell r="E9469">
            <v>44133.796527777777</v>
          </cell>
        </row>
        <row r="9470">
          <cell r="B9470" t="str">
            <v>776445-00E/007983</v>
          </cell>
          <cell r="C9470" t="str">
            <v>776445-00E</v>
          </cell>
          <cell r="D9470" t="str">
            <v>OK</v>
          </cell>
          <cell r="E9470">
            <v>44133.796527777777</v>
          </cell>
        </row>
        <row r="9471">
          <cell r="B9471" t="str">
            <v>776445-00E/007983</v>
          </cell>
          <cell r="C9471" t="str">
            <v>776445-00E</v>
          </cell>
          <cell r="D9471" t="str">
            <v>OK</v>
          </cell>
          <cell r="E9471">
            <v>44133.796527777777</v>
          </cell>
        </row>
        <row r="9472">
          <cell r="B9472" t="str">
            <v>776445-00E/007984</v>
          </cell>
          <cell r="C9472" t="str">
            <v>776445-00E</v>
          </cell>
          <cell r="D9472" t="str">
            <v>OK</v>
          </cell>
          <cell r="E9472">
            <v>44137.037499999999</v>
          </cell>
        </row>
        <row r="9473">
          <cell r="B9473" t="str">
            <v>776445-00E/007985</v>
          </cell>
          <cell r="C9473" t="str">
            <v>776445-00E</v>
          </cell>
          <cell r="D9473" t="str">
            <v>OK</v>
          </cell>
          <cell r="E9473">
            <v>44136.972916666666</v>
          </cell>
        </row>
        <row r="9474">
          <cell r="B9474" t="str">
            <v>776445-00E/007979</v>
          </cell>
          <cell r="C9474" t="str">
            <v>776445-00E</v>
          </cell>
          <cell r="D9474" t="str">
            <v>OK</v>
          </cell>
          <cell r="E9474">
            <v>44137.01458333333</v>
          </cell>
        </row>
        <row r="9475">
          <cell r="B9475" t="str">
            <v>776445-00E/007990</v>
          </cell>
          <cell r="C9475" t="str">
            <v>776445-00E</v>
          </cell>
          <cell r="D9475" t="str">
            <v>OK</v>
          </cell>
          <cell r="E9475">
            <v>44137.152083333334</v>
          </cell>
        </row>
        <row r="9476">
          <cell r="B9476" t="str">
            <v>776445-00E/007991</v>
          </cell>
          <cell r="C9476" t="str">
            <v>776445-00E</v>
          </cell>
          <cell r="D9476" t="str">
            <v>OK</v>
          </cell>
          <cell r="E9476">
            <v>44137.285416666666</v>
          </cell>
        </row>
        <row r="9477">
          <cell r="B9477" t="str">
            <v>776445-00E/007974</v>
          </cell>
          <cell r="C9477" t="str">
            <v>776445-00E</v>
          </cell>
          <cell r="D9477" t="str">
            <v>OK</v>
          </cell>
          <cell r="E9477">
            <v>44137.388194444444</v>
          </cell>
        </row>
        <row r="9478">
          <cell r="B9478" t="str">
            <v>776445-00E/007992</v>
          </cell>
          <cell r="C9478" t="str">
            <v>776445-00E</v>
          </cell>
          <cell r="D9478" t="str">
            <v>OK</v>
          </cell>
          <cell r="E9478">
            <v>44137.345138888886</v>
          </cell>
        </row>
        <row r="9479">
          <cell r="B9479" t="str">
            <v>776445-00E/007996</v>
          </cell>
          <cell r="C9479" t="str">
            <v>776445-00E</v>
          </cell>
          <cell r="D9479" t="str">
            <v>OK</v>
          </cell>
          <cell r="E9479">
            <v>44137.668055555558</v>
          </cell>
        </row>
        <row r="9480">
          <cell r="B9480" t="str">
            <v>776445-00E/007997</v>
          </cell>
          <cell r="C9480" t="str">
            <v>776445-00E</v>
          </cell>
          <cell r="D9480" t="str">
            <v>OK</v>
          </cell>
          <cell r="E9480">
            <v>44137.697916666664</v>
          </cell>
        </row>
        <row r="9481">
          <cell r="B9481" t="str">
            <v>776445-00E/007995</v>
          </cell>
          <cell r="C9481" t="str">
            <v>776445-00E</v>
          </cell>
          <cell r="D9481" t="str">
            <v>OK</v>
          </cell>
          <cell r="E9481">
            <v>44137.668055555558</v>
          </cell>
        </row>
        <row r="9482">
          <cell r="B9482" t="str">
            <v>776445-00E/007989</v>
          </cell>
          <cell r="C9482" t="str">
            <v>776445-00E</v>
          </cell>
          <cell r="D9482" t="str">
            <v>OK</v>
          </cell>
          <cell r="E9482">
            <v>44137.493750000001</v>
          </cell>
        </row>
        <row r="9483">
          <cell r="B9483" t="str">
            <v>776445-00E/007994</v>
          </cell>
          <cell r="C9483" t="str">
            <v>776445-00E</v>
          </cell>
          <cell r="D9483" t="str">
            <v>OK</v>
          </cell>
          <cell r="E9483">
            <v>44137.618750000001</v>
          </cell>
        </row>
        <row r="9484">
          <cell r="B9484" t="str">
            <v>776445-00E/007981</v>
          </cell>
          <cell r="C9484" t="str">
            <v>776445-00E</v>
          </cell>
          <cell r="D9484" t="str">
            <v>OK</v>
          </cell>
          <cell r="E9484">
            <v>44136.949305555558</v>
          </cell>
        </row>
        <row r="9485">
          <cell r="B9485" t="str">
            <v>776445-00E/007981</v>
          </cell>
          <cell r="C9485" t="str">
            <v>776445-00E</v>
          </cell>
          <cell r="D9485" t="str">
            <v>OK</v>
          </cell>
          <cell r="E9485">
            <v>44136.949305555558</v>
          </cell>
        </row>
        <row r="9486">
          <cell r="B9486" t="str">
            <v>776445-00E/007981</v>
          </cell>
          <cell r="C9486" t="str">
            <v>776445-00E</v>
          </cell>
          <cell r="D9486" t="str">
            <v>OK</v>
          </cell>
          <cell r="E9486">
            <v>44136.949305555558</v>
          </cell>
        </row>
        <row r="9487">
          <cell r="B9487" t="str">
            <v>776445-00E/008000</v>
          </cell>
          <cell r="C9487" t="str">
            <v>776445-00E</v>
          </cell>
          <cell r="D9487" t="str">
            <v>OK</v>
          </cell>
          <cell r="E9487">
            <v>44137.961805555555</v>
          </cell>
        </row>
        <row r="9488">
          <cell r="B9488" t="str">
            <v>776445-00E/008000</v>
          </cell>
          <cell r="C9488" t="str">
            <v>776445-00E</v>
          </cell>
          <cell r="D9488" t="str">
            <v>OK</v>
          </cell>
          <cell r="E9488">
            <v>44137.961805555555</v>
          </cell>
        </row>
        <row r="9489">
          <cell r="B9489" t="str">
            <v>776445-00E/008000</v>
          </cell>
          <cell r="C9489" t="str">
            <v>776445-00E</v>
          </cell>
          <cell r="D9489" t="str">
            <v>OK</v>
          </cell>
          <cell r="E9489">
            <v>44137.961805555555</v>
          </cell>
        </row>
        <row r="9490">
          <cell r="B9490" t="str">
            <v>776445-00E/008006</v>
          </cell>
          <cell r="C9490" t="str">
            <v>776445-00E</v>
          </cell>
          <cell r="D9490" t="str">
            <v>OK</v>
          </cell>
          <cell r="E9490">
            <v>44138.134027777778</v>
          </cell>
        </row>
        <row r="9491">
          <cell r="B9491" t="str">
            <v>776445-00E/008002</v>
          </cell>
          <cell r="C9491" t="str">
            <v>776445-00E</v>
          </cell>
          <cell r="D9491" t="str">
            <v>OK</v>
          </cell>
          <cell r="E9491">
            <v>44138.027083333334</v>
          </cell>
        </row>
        <row r="9492">
          <cell r="B9492" t="str">
            <v>776445-00E/007998</v>
          </cell>
          <cell r="C9492" t="str">
            <v>776445-00E</v>
          </cell>
          <cell r="D9492" t="str">
            <v>OK</v>
          </cell>
          <cell r="E9492">
            <v>44137.961111111108</v>
          </cell>
        </row>
        <row r="9493">
          <cell r="B9493" t="str">
            <v>776445-00E/008005</v>
          </cell>
          <cell r="C9493" t="str">
            <v>776445-00E</v>
          </cell>
          <cell r="D9493" t="str">
            <v>OK</v>
          </cell>
          <cell r="E9493">
            <v>44138.125</v>
          </cell>
        </row>
        <row r="9494">
          <cell r="B9494" t="str">
            <v>776445-00E/008003</v>
          </cell>
          <cell r="C9494" t="str">
            <v>776445-00E</v>
          </cell>
          <cell r="D9494" t="str">
            <v>OK</v>
          </cell>
          <cell r="E9494">
            <v>44138.061805555553</v>
          </cell>
        </row>
        <row r="9495">
          <cell r="B9495" t="str">
            <v>776445-00E/008008</v>
          </cell>
          <cell r="C9495" t="str">
            <v>776445-00E</v>
          </cell>
          <cell r="D9495" t="str">
            <v>OK</v>
          </cell>
          <cell r="E9495">
            <v>44138.315972222219</v>
          </cell>
        </row>
        <row r="9496">
          <cell r="B9496" t="str">
            <v>776445-00E/008001</v>
          </cell>
          <cell r="C9496" t="str">
            <v>776445-00E</v>
          </cell>
          <cell r="D9496" t="str">
            <v>OK</v>
          </cell>
          <cell r="E9496">
            <v>44138.027777777781</v>
          </cell>
        </row>
        <row r="9497">
          <cell r="B9497" t="str">
            <v>776445-00E/008010</v>
          </cell>
          <cell r="C9497" t="str">
            <v>776445-00E</v>
          </cell>
          <cell r="D9497" t="str">
            <v>OK</v>
          </cell>
          <cell r="E9497">
            <v>44138.368055555555</v>
          </cell>
        </row>
        <row r="9498">
          <cell r="B9498" t="str">
            <v>776445-00E/008013</v>
          </cell>
          <cell r="C9498" t="str">
            <v>776445-00E</v>
          </cell>
          <cell r="D9498" t="str">
            <v>OK</v>
          </cell>
          <cell r="E9498">
            <v>44138.505555555559</v>
          </cell>
        </row>
        <row r="9499">
          <cell r="B9499" t="str">
            <v>776445-00E/007953</v>
          </cell>
          <cell r="C9499" t="str">
            <v>776445-00E</v>
          </cell>
          <cell r="D9499" t="str">
            <v>OK</v>
          </cell>
          <cell r="E9499">
            <v>44131.808333333334</v>
          </cell>
        </row>
        <row r="9500">
          <cell r="B9500" t="str">
            <v>776445-00E/008011</v>
          </cell>
          <cell r="C9500" t="str">
            <v>776445-00E</v>
          </cell>
          <cell r="D9500" t="str">
            <v>OK</v>
          </cell>
          <cell r="E9500">
            <v>44138.418749999997</v>
          </cell>
        </row>
        <row r="9501">
          <cell r="B9501" t="str">
            <v>776445-00E/008009</v>
          </cell>
          <cell r="C9501" t="str">
            <v>776445-00E</v>
          </cell>
          <cell r="D9501" t="str">
            <v>OK</v>
          </cell>
          <cell r="E9501">
            <v>44138.35</v>
          </cell>
        </row>
        <row r="9502">
          <cell r="B9502" t="str">
            <v>776445-00E/008009</v>
          </cell>
          <cell r="C9502" t="str">
            <v>776445-00E</v>
          </cell>
          <cell r="D9502" t="str">
            <v>OK</v>
          </cell>
          <cell r="E9502">
            <v>44138.35</v>
          </cell>
        </row>
        <row r="9503">
          <cell r="B9503" t="str">
            <v>776445-00E/008009</v>
          </cell>
          <cell r="C9503" t="str">
            <v>776445-00E</v>
          </cell>
          <cell r="D9503" t="str">
            <v>OK</v>
          </cell>
          <cell r="E9503">
            <v>44138.35</v>
          </cell>
        </row>
        <row r="9504">
          <cell r="B9504" t="str">
            <v>776445-00E/008009</v>
          </cell>
          <cell r="C9504" t="str">
            <v>776445-00E</v>
          </cell>
          <cell r="D9504" t="str">
            <v>OK</v>
          </cell>
          <cell r="E9504">
            <v>44138.35</v>
          </cell>
        </row>
        <row r="9505">
          <cell r="B9505" t="str">
            <v>776445-00E/007999</v>
          </cell>
          <cell r="C9505" t="str">
            <v>776445-00E</v>
          </cell>
          <cell r="D9505" t="str">
            <v>OK</v>
          </cell>
          <cell r="E9505">
            <v>44138.006944444445</v>
          </cell>
        </row>
        <row r="9506">
          <cell r="B9506" t="str">
            <v>776445-00E/007993</v>
          </cell>
          <cell r="C9506" t="str">
            <v>776445-00E</v>
          </cell>
          <cell r="D9506" t="str">
            <v>OK</v>
          </cell>
          <cell r="E9506">
            <v>44137.618055555555</v>
          </cell>
        </row>
        <row r="9507">
          <cell r="B9507" t="str">
            <v>776445-00E/008007</v>
          </cell>
          <cell r="C9507" t="str">
            <v>776445-00E</v>
          </cell>
          <cell r="D9507" t="str">
            <v>OK</v>
          </cell>
          <cell r="E9507">
            <v>44138.297222222223</v>
          </cell>
        </row>
        <row r="9508">
          <cell r="B9508" t="str">
            <v>776445-00E/008014</v>
          </cell>
          <cell r="C9508" t="str">
            <v>776445-00E</v>
          </cell>
          <cell r="D9508" t="str">
            <v>OK</v>
          </cell>
          <cell r="E9508">
            <v>44138.636805555558</v>
          </cell>
        </row>
        <row r="9509">
          <cell r="B9509" t="str">
            <v>776445-00E/008014</v>
          </cell>
          <cell r="C9509" t="str">
            <v>776445-00E</v>
          </cell>
          <cell r="D9509" t="str">
            <v>OK</v>
          </cell>
          <cell r="E9509">
            <v>44138.636805555558</v>
          </cell>
        </row>
        <row r="9510">
          <cell r="B9510" t="str">
            <v>774100-00G/008017</v>
          </cell>
          <cell r="C9510" t="str">
            <v>774100-00G</v>
          </cell>
          <cell r="D9510" t="str">
            <v>OK</v>
          </cell>
          <cell r="E9510">
            <v>44138.729861111111</v>
          </cell>
        </row>
        <row r="9511">
          <cell r="B9511" t="str">
            <v>776445-00E/008021</v>
          </cell>
          <cell r="C9511" t="str">
            <v>776445-00E</v>
          </cell>
          <cell r="D9511" t="str">
            <v>OK</v>
          </cell>
          <cell r="E9511">
            <v>44139.054861111108</v>
          </cell>
        </row>
        <row r="9512">
          <cell r="B9512" t="str">
            <v>776445-00E/008021</v>
          </cell>
          <cell r="C9512" t="str">
            <v>776445-00E</v>
          </cell>
          <cell r="D9512" t="str">
            <v>OK</v>
          </cell>
          <cell r="E9512">
            <v>44139.054861111108</v>
          </cell>
        </row>
        <row r="9513">
          <cell r="B9513" t="str">
            <v>776445-00E/008021</v>
          </cell>
          <cell r="C9513" t="str">
            <v>776445-00E</v>
          </cell>
          <cell r="D9513" t="str">
            <v>OK</v>
          </cell>
          <cell r="E9513">
            <v>44139.054861111108</v>
          </cell>
        </row>
        <row r="9514">
          <cell r="B9514" t="str">
            <v>776445-00E/008021</v>
          </cell>
          <cell r="C9514" t="str">
            <v>776445-00E</v>
          </cell>
          <cell r="D9514" t="str">
            <v>OK</v>
          </cell>
          <cell r="E9514">
            <v>44139.054861111108</v>
          </cell>
        </row>
        <row r="9515">
          <cell r="B9515" t="str">
            <v>776445-00E/008021</v>
          </cell>
          <cell r="C9515" t="str">
            <v>776445-00E</v>
          </cell>
          <cell r="D9515" t="str">
            <v>OK</v>
          </cell>
          <cell r="E9515">
            <v>44139.054861111108</v>
          </cell>
        </row>
        <row r="9516">
          <cell r="B9516" t="str">
            <v>776445-00E/008019</v>
          </cell>
          <cell r="C9516" t="str">
            <v>776445-00E</v>
          </cell>
          <cell r="D9516" t="str">
            <v>OK</v>
          </cell>
          <cell r="E9516">
            <v>44139.01666666667</v>
          </cell>
        </row>
        <row r="9517">
          <cell r="B9517" t="str">
            <v>776445-00E/008022</v>
          </cell>
          <cell r="C9517" t="str">
            <v>776445-00E</v>
          </cell>
          <cell r="D9517" t="str">
            <v>OK</v>
          </cell>
          <cell r="E9517">
            <v>44139.431944444441</v>
          </cell>
        </row>
        <row r="9518">
          <cell r="B9518" t="str">
            <v>774100-00G/008018</v>
          </cell>
          <cell r="C9518" t="str">
            <v>774100-00G</v>
          </cell>
          <cell r="D9518" t="str">
            <v>OK</v>
          </cell>
          <cell r="E9518">
            <v>44138.959027777775</v>
          </cell>
        </row>
        <row r="9519">
          <cell r="B9519" t="str">
            <v>774100-00G/008024</v>
          </cell>
          <cell r="C9519" t="str">
            <v>774100-00G</v>
          </cell>
          <cell r="D9519" t="str">
            <v>OK</v>
          </cell>
          <cell r="E9519">
            <v>44139.334027777775</v>
          </cell>
        </row>
        <row r="9520">
          <cell r="B9520" t="str">
            <v>774100-00G/008024</v>
          </cell>
          <cell r="C9520" t="str">
            <v>774100-00G</v>
          </cell>
          <cell r="D9520" t="str">
            <v>OK</v>
          </cell>
          <cell r="E9520">
            <v>44139.334027777775</v>
          </cell>
        </row>
        <row r="9521">
          <cell r="B9521" t="str">
            <v>774100-00G/008020</v>
          </cell>
          <cell r="C9521" t="str">
            <v>774100-00G</v>
          </cell>
          <cell r="D9521" t="str">
            <v>OK</v>
          </cell>
          <cell r="E9521">
            <v>44139.013194444444</v>
          </cell>
        </row>
        <row r="9522">
          <cell r="B9522" t="str">
            <v>774100-00G/008025</v>
          </cell>
          <cell r="C9522" t="str">
            <v>774100-00G</v>
          </cell>
          <cell r="D9522" t="str">
            <v>OK</v>
          </cell>
          <cell r="E9522">
            <v>44139.515972222223</v>
          </cell>
        </row>
        <row r="9523">
          <cell r="B9523" t="str">
            <v>776445-00E/008016</v>
          </cell>
          <cell r="C9523" t="str">
            <v>776445-00E</v>
          </cell>
          <cell r="D9523" t="str">
            <v>OK</v>
          </cell>
          <cell r="E9523">
            <v>44140.056944444441</v>
          </cell>
        </row>
        <row r="9524">
          <cell r="B9524" t="str">
            <v>774100-00G/008029</v>
          </cell>
          <cell r="C9524" t="str">
            <v>774100-00G</v>
          </cell>
          <cell r="D9524" t="str">
            <v>OK</v>
          </cell>
          <cell r="E9524">
            <v>44140.012499999997</v>
          </cell>
        </row>
        <row r="9525">
          <cell r="B9525" t="str">
            <v>774100-00G/008026</v>
          </cell>
          <cell r="C9525" t="str">
            <v>774100-00G</v>
          </cell>
          <cell r="D9525" t="str">
            <v>OK</v>
          </cell>
          <cell r="E9525">
            <v>44139.696527777778</v>
          </cell>
        </row>
        <row r="9526">
          <cell r="B9526" t="str">
            <v>776445-00E/008023</v>
          </cell>
          <cell r="C9526" t="str">
            <v>776445-00E</v>
          </cell>
          <cell r="D9526" t="str">
            <v>OK</v>
          </cell>
          <cell r="E9526">
            <v>44139.950694444444</v>
          </cell>
        </row>
        <row r="9527">
          <cell r="B9527" t="str">
            <v>776445-00E/008027</v>
          </cell>
          <cell r="C9527" t="str">
            <v>776445-00E</v>
          </cell>
          <cell r="D9527" t="str">
            <v>OK</v>
          </cell>
          <cell r="E9527">
            <v>44139.951388888891</v>
          </cell>
        </row>
        <row r="9528">
          <cell r="B9528" t="str">
            <v>774100-00G/008035</v>
          </cell>
          <cell r="C9528" t="str">
            <v>774100-00G</v>
          </cell>
          <cell r="D9528" t="str">
            <v>OK</v>
          </cell>
          <cell r="E9528">
            <v>44140.443055555559</v>
          </cell>
        </row>
        <row r="9529">
          <cell r="B9529" t="str">
            <v>774100-00G/008034</v>
          </cell>
          <cell r="C9529" t="str">
            <v>774100-00G</v>
          </cell>
          <cell r="D9529" t="str">
            <v>OK</v>
          </cell>
          <cell r="E9529">
            <v>44140.375694444447</v>
          </cell>
        </row>
        <row r="9530">
          <cell r="B9530" t="str">
            <v>776445-00E/008032</v>
          </cell>
          <cell r="C9530" t="str">
            <v>776445-00E</v>
          </cell>
          <cell r="D9530" t="str">
            <v>OK</v>
          </cell>
          <cell r="E9530">
            <v>44140.29583333333</v>
          </cell>
        </row>
        <row r="9531">
          <cell r="B9531" t="str">
            <v>776445-00E/008037</v>
          </cell>
          <cell r="C9531" t="str">
            <v>776445-00E</v>
          </cell>
          <cell r="D9531" t="str">
            <v>OK</v>
          </cell>
          <cell r="E9531">
            <v>44140.676388888889</v>
          </cell>
        </row>
        <row r="9532">
          <cell r="B9532" t="str">
            <v>776445-00E/008031</v>
          </cell>
          <cell r="C9532" t="str">
            <v>776445-00E</v>
          </cell>
          <cell r="D9532" t="str">
            <v>OK</v>
          </cell>
          <cell r="E9532">
            <v>44140.058333333334</v>
          </cell>
        </row>
        <row r="9533">
          <cell r="B9533" t="str">
            <v>774100-00G/008040</v>
          </cell>
          <cell r="C9533" t="str">
            <v>774100-00G</v>
          </cell>
          <cell r="D9533" t="str">
            <v>OK</v>
          </cell>
          <cell r="E9533">
            <v>44141.043055555558</v>
          </cell>
        </row>
        <row r="9534">
          <cell r="B9534" t="str">
            <v>774100-00G/008028</v>
          </cell>
          <cell r="C9534" t="str">
            <v>774100-00G</v>
          </cell>
          <cell r="D9534" t="str">
            <v>OK</v>
          </cell>
          <cell r="E9534">
            <v>44140.019444444442</v>
          </cell>
        </row>
        <row r="9535">
          <cell r="B9535" t="str">
            <v>774100-00G/008038</v>
          </cell>
          <cell r="C9535" t="str">
            <v>774100-00G</v>
          </cell>
          <cell r="D9535" t="str">
            <v>OK</v>
          </cell>
          <cell r="E9535">
            <v>44140.711111111108</v>
          </cell>
        </row>
        <row r="9536">
          <cell r="B9536" t="str">
            <v>776445-00E/008033</v>
          </cell>
          <cell r="C9536" t="str">
            <v>776445-00E</v>
          </cell>
          <cell r="D9536" t="str">
            <v>OK</v>
          </cell>
          <cell r="E9536">
            <v>44140.974999999999</v>
          </cell>
        </row>
        <row r="9537">
          <cell r="B9537" t="str">
            <v>774100-00G/008039</v>
          </cell>
          <cell r="C9537" t="str">
            <v>774100-00G</v>
          </cell>
          <cell r="D9537" t="str">
            <v>OK</v>
          </cell>
          <cell r="E9537">
            <v>44140.977083333331</v>
          </cell>
        </row>
        <row r="9538">
          <cell r="B9538" t="str">
            <v>776445-00E/008043</v>
          </cell>
          <cell r="C9538" t="str">
            <v>776445-00E</v>
          </cell>
          <cell r="D9538" t="str">
            <v>OK</v>
          </cell>
          <cell r="E9538">
            <v>44141.163194444445</v>
          </cell>
        </row>
        <row r="9539">
          <cell r="B9539" t="str">
            <v>774100-00G/008047</v>
          </cell>
          <cell r="C9539" t="str">
            <v>774100-00G</v>
          </cell>
          <cell r="D9539" t="str">
            <v>OK</v>
          </cell>
          <cell r="E9539">
            <v>44141.705555555556</v>
          </cell>
        </row>
        <row r="9540">
          <cell r="B9540" t="str">
            <v>774100-00G/008046</v>
          </cell>
          <cell r="C9540" t="str">
            <v>774100-00G</v>
          </cell>
          <cell r="D9540" t="str">
            <v>OK</v>
          </cell>
          <cell r="E9540">
            <v>44141.638888888891</v>
          </cell>
        </row>
        <row r="9541">
          <cell r="B9541" t="str">
            <v>774100-00G/008036</v>
          </cell>
          <cell r="C9541" t="str">
            <v>774100-00G</v>
          </cell>
          <cell r="D9541" t="str">
            <v>OK</v>
          </cell>
          <cell r="E9541">
            <v>44140.621527777781</v>
          </cell>
        </row>
        <row r="9542">
          <cell r="B9542" t="str">
            <v>776445-00E/008044</v>
          </cell>
          <cell r="C9542" t="str">
            <v>776445-00E</v>
          </cell>
          <cell r="D9542" t="str">
            <v>OK</v>
          </cell>
          <cell r="E9542">
            <v>44143.959027777775</v>
          </cell>
        </row>
        <row r="9543">
          <cell r="B9543" t="str">
            <v>776445-00E/008041</v>
          </cell>
          <cell r="C9543" t="str">
            <v>776445-00E</v>
          </cell>
          <cell r="D9543" t="str">
            <v>OK</v>
          </cell>
          <cell r="E9543">
            <v>44144.041666666664</v>
          </cell>
        </row>
        <row r="9544">
          <cell r="B9544" t="str">
            <v>776445-00E/008042</v>
          </cell>
          <cell r="C9544" t="str">
            <v>776445-00E</v>
          </cell>
          <cell r="D9544" t="str">
            <v>OK</v>
          </cell>
          <cell r="E9544">
            <v>44141.122916666667</v>
          </cell>
        </row>
        <row r="9545">
          <cell r="B9545" t="str">
            <v>776445-00E/008042</v>
          </cell>
          <cell r="C9545" t="str">
            <v>776445-00E</v>
          </cell>
          <cell r="D9545" t="str">
            <v>OK</v>
          </cell>
          <cell r="E9545">
            <v>44141.122916666667</v>
          </cell>
        </row>
        <row r="9546">
          <cell r="B9546" t="str">
            <v>774100-00G/008045</v>
          </cell>
          <cell r="C9546" t="str">
            <v>774100-00G</v>
          </cell>
          <cell r="D9546" t="str">
            <v>OK</v>
          </cell>
          <cell r="E9546">
            <v>44141.434027777781</v>
          </cell>
        </row>
        <row r="9547">
          <cell r="B9547" t="str">
            <v>774100-00G/008048</v>
          </cell>
          <cell r="C9547" t="str">
            <v>774100-00G</v>
          </cell>
          <cell r="D9547" t="str">
            <v>OK</v>
          </cell>
          <cell r="E9547">
            <v>44144.025694444441</v>
          </cell>
        </row>
        <row r="9548">
          <cell r="B9548" t="str">
            <v>776445-00E/008049</v>
          </cell>
          <cell r="C9548" t="str">
            <v>776445-00E</v>
          </cell>
          <cell r="D9548" t="str">
            <v>OK</v>
          </cell>
          <cell r="E9548">
            <v>44144.100694444445</v>
          </cell>
        </row>
        <row r="9549">
          <cell r="B9549" t="str">
            <v>776445-00E/008050</v>
          </cell>
          <cell r="C9549" t="str">
            <v>776445-00E</v>
          </cell>
          <cell r="D9549" t="str">
            <v>OK</v>
          </cell>
          <cell r="E9549">
            <v>44144.322916666664</v>
          </cell>
        </row>
        <row r="9550">
          <cell r="B9550" t="str">
            <v>776445-00E/008051</v>
          </cell>
          <cell r="C9550" t="str">
            <v>776445-00E</v>
          </cell>
          <cell r="D9550" t="str">
            <v>OK</v>
          </cell>
          <cell r="E9550">
            <v>44144.291666666664</v>
          </cell>
        </row>
        <row r="9551">
          <cell r="B9551" t="str">
            <v>776445-00E/008056</v>
          </cell>
          <cell r="C9551" t="str">
            <v>776445-00E</v>
          </cell>
          <cell r="D9551" t="str">
            <v>OK</v>
          </cell>
          <cell r="E9551">
            <v>44144.62777777778</v>
          </cell>
        </row>
        <row r="9552">
          <cell r="B9552" t="str">
            <v>774100-00G/008055</v>
          </cell>
          <cell r="C9552" t="str">
            <v>774100-00G</v>
          </cell>
          <cell r="D9552" t="str">
            <v>OK</v>
          </cell>
          <cell r="E9552">
            <v>44144.525000000001</v>
          </cell>
        </row>
        <row r="9553">
          <cell r="B9553" t="str">
            <v>774100-00G/008055</v>
          </cell>
          <cell r="C9553" t="str">
            <v>774100-00G</v>
          </cell>
          <cell r="D9553" t="str">
            <v>OK</v>
          </cell>
          <cell r="E9553">
            <v>44144.525000000001</v>
          </cell>
        </row>
        <row r="9554">
          <cell r="B9554" t="str">
            <v>774100-00G/008055</v>
          </cell>
          <cell r="C9554" t="str">
            <v>774100-00G</v>
          </cell>
          <cell r="D9554" t="str">
            <v>OK</v>
          </cell>
          <cell r="E9554">
            <v>44144.525000000001</v>
          </cell>
        </row>
        <row r="9555">
          <cell r="B9555" t="str">
            <v>774100-00G/008055</v>
          </cell>
          <cell r="C9555" t="str">
            <v>774100-00G</v>
          </cell>
          <cell r="D9555" t="str">
            <v>OK</v>
          </cell>
          <cell r="E9555">
            <v>44144.525000000001</v>
          </cell>
        </row>
        <row r="9556">
          <cell r="B9556" t="str">
            <v>774100-00G/008055</v>
          </cell>
          <cell r="C9556" t="str">
            <v>774100-00G</v>
          </cell>
          <cell r="D9556" t="str">
            <v>OK</v>
          </cell>
          <cell r="E9556">
            <v>44144.525000000001</v>
          </cell>
        </row>
        <row r="9557">
          <cell r="B9557" t="str">
            <v>774100-00G/008055</v>
          </cell>
          <cell r="C9557" t="str">
            <v>774100-00G</v>
          </cell>
          <cell r="D9557" t="str">
            <v>OK</v>
          </cell>
          <cell r="E9557">
            <v>44144.525000000001</v>
          </cell>
        </row>
        <row r="9558">
          <cell r="B9558" t="str">
            <v>774100-00G/008054</v>
          </cell>
          <cell r="C9558" t="str">
            <v>774100-00G</v>
          </cell>
          <cell r="D9558" t="str">
            <v>OK</v>
          </cell>
          <cell r="E9558">
            <v>44144.426388888889</v>
          </cell>
        </row>
        <row r="9559">
          <cell r="B9559" t="str">
            <v>774100-00G/008054</v>
          </cell>
          <cell r="C9559" t="str">
            <v>774100-00G</v>
          </cell>
          <cell r="D9559" t="str">
            <v>OK</v>
          </cell>
          <cell r="E9559">
            <v>44144.426388888889</v>
          </cell>
        </row>
        <row r="9560">
          <cell r="B9560" t="str">
            <v>776445-00E/008057</v>
          </cell>
          <cell r="C9560" t="str">
            <v>776445-00E</v>
          </cell>
          <cell r="D9560" t="str">
            <v>OK</v>
          </cell>
          <cell r="E9560">
            <v>44144.636111111111</v>
          </cell>
        </row>
        <row r="9561">
          <cell r="B9561" t="str">
            <v>776445-00E/008064</v>
          </cell>
          <cell r="C9561" t="str">
            <v>776445-00E</v>
          </cell>
          <cell r="D9561" t="str">
            <v>OK</v>
          </cell>
          <cell r="E9561">
            <v>44145.038888888892</v>
          </cell>
        </row>
        <row r="9562">
          <cell r="B9562" t="str">
            <v>776445-00E/008062</v>
          </cell>
          <cell r="C9562" t="str">
            <v>776445-00E</v>
          </cell>
          <cell r="D9562" t="str">
            <v>OK</v>
          </cell>
          <cell r="E9562">
            <v>44144.963194444441</v>
          </cell>
        </row>
        <row r="9563">
          <cell r="B9563" t="str">
            <v>776445-00E/008052</v>
          </cell>
          <cell r="C9563" t="str">
            <v>776445-00E</v>
          </cell>
          <cell r="D9563" t="str">
            <v>OK</v>
          </cell>
          <cell r="E9563">
            <v>44144.356249999997</v>
          </cell>
        </row>
        <row r="9564">
          <cell r="B9564" t="str">
            <v>776445-00E/008066</v>
          </cell>
          <cell r="C9564" t="str">
            <v>776445-00E</v>
          </cell>
          <cell r="D9564" t="str">
            <v>OK</v>
          </cell>
          <cell r="E9564">
            <v>44145.107638888891</v>
          </cell>
        </row>
        <row r="9565">
          <cell r="B9565" t="str">
            <v>776445-00E/008068</v>
          </cell>
          <cell r="C9565" t="str">
            <v>776445-00E</v>
          </cell>
          <cell r="D9565" t="str">
            <v>OK</v>
          </cell>
          <cell r="E9565">
            <v>44145.283333333333</v>
          </cell>
        </row>
        <row r="9566">
          <cell r="B9566" t="str">
            <v>776445-00E/008063</v>
          </cell>
          <cell r="C9566" t="str">
            <v>776445-00E</v>
          </cell>
          <cell r="D9566" t="str">
            <v>OK</v>
          </cell>
          <cell r="E9566">
            <v>44145.031944444447</v>
          </cell>
        </row>
        <row r="9567">
          <cell r="B9567" t="str">
            <v>774100-00G/008065</v>
          </cell>
          <cell r="C9567" t="str">
            <v>774100-00G</v>
          </cell>
          <cell r="D9567" t="str">
            <v>OK</v>
          </cell>
          <cell r="E9567">
            <v>44145.384027777778</v>
          </cell>
        </row>
        <row r="9568">
          <cell r="B9568" t="str">
            <v>774100-00G/008059</v>
          </cell>
          <cell r="C9568" t="str">
            <v>774100-00G</v>
          </cell>
          <cell r="D9568" t="str">
            <v>OK</v>
          </cell>
          <cell r="E9568">
            <v>44144.745833333334</v>
          </cell>
        </row>
        <row r="9569">
          <cell r="B9569" t="str">
            <v>774100-00G/008053</v>
          </cell>
          <cell r="C9569" t="str">
            <v>774100-00G</v>
          </cell>
          <cell r="D9569" t="str">
            <v>OK</v>
          </cell>
          <cell r="E9569">
            <v>44144.418055555558</v>
          </cell>
        </row>
        <row r="9570">
          <cell r="B9570" t="str">
            <v>774100-00G/008060</v>
          </cell>
          <cell r="C9570" t="str">
            <v>774100-00G</v>
          </cell>
          <cell r="D9570" t="str">
            <v>OK</v>
          </cell>
          <cell r="E9570">
            <v>44144.745138888888</v>
          </cell>
        </row>
        <row r="9571">
          <cell r="B9571" t="str">
            <v>776445-00E/008067</v>
          </cell>
          <cell r="C9571" t="str">
            <v>776445-00E</v>
          </cell>
          <cell r="D9571" t="str">
            <v>OK</v>
          </cell>
          <cell r="E9571">
            <v>44145.334722222222</v>
          </cell>
        </row>
        <row r="9572">
          <cell r="B9572" t="str">
            <v>774100-00G/008073</v>
          </cell>
          <cell r="C9572" t="str">
            <v>774100-00G</v>
          </cell>
          <cell r="D9572" t="str">
            <v>OK</v>
          </cell>
          <cell r="E9572">
            <v>44145.717361111114</v>
          </cell>
        </row>
        <row r="9573">
          <cell r="B9573" t="str">
            <v>774100-00G/008073</v>
          </cell>
          <cell r="C9573" t="str">
            <v>774100-00G</v>
          </cell>
          <cell r="D9573" t="str">
            <v>OK</v>
          </cell>
          <cell r="E9573">
            <v>44145.717361111114</v>
          </cell>
        </row>
        <row r="9574">
          <cell r="B9574" t="str">
            <v>774100-00G/008073</v>
          </cell>
          <cell r="C9574" t="str">
            <v>774100-00G</v>
          </cell>
          <cell r="D9574" t="str">
            <v>OK</v>
          </cell>
          <cell r="E9574">
            <v>44145.717361111114</v>
          </cell>
        </row>
        <row r="9575">
          <cell r="B9575" t="str">
            <v>774100-00G/008073</v>
          </cell>
          <cell r="C9575" t="str">
            <v>774100-00G</v>
          </cell>
          <cell r="D9575" t="str">
            <v>OK</v>
          </cell>
          <cell r="E9575">
            <v>44145.717361111114</v>
          </cell>
        </row>
        <row r="9576">
          <cell r="B9576" t="str">
            <v>774100-00G/008073</v>
          </cell>
          <cell r="C9576" t="str">
            <v>774100-00G</v>
          </cell>
          <cell r="D9576" t="str">
            <v>OK</v>
          </cell>
          <cell r="E9576">
            <v>44145.717361111114</v>
          </cell>
        </row>
        <row r="9577">
          <cell r="B9577" t="str">
            <v>774100-00G/008073</v>
          </cell>
          <cell r="C9577" t="str">
            <v>774100-00G</v>
          </cell>
          <cell r="D9577" t="str">
            <v>OK</v>
          </cell>
          <cell r="E9577">
            <v>44145.717361111114</v>
          </cell>
        </row>
        <row r="9578">
          <cell r="B9578" t="str">
            <v>774100-00G/008071</v>
          </cell>
          <cell r="C9578" t="str">
            <v>774100-00G</v>
          </cell>
          <cell r="D9578" t="str">
            <v>OK</v>
          </cell>
          <cell r="E9578">
            <v>44145.642361111109</v>
          </cell>
        </row>
        <row r="9579">
          <cell r="B9579" t="str">
            <v>774100-00G/008061</v>
          </cell>
          <cell r="C9579" t="str">
            <v>774100-00G</v>
          </cell>
          <cell r="D9579" t="str">
            <v>OK</v>
          </cell>
          <cell r="E9579">
            <v>44144.808333333334</v>
          </cell>
        </row>
        <row r="9580">
          <cell r="B9580" t="str">
            <v>776445-00E/008058</v>
          </cell>
          <cell r="C9580" t="str">
            <v>776445-00E</v>
          </cell>
          <cell r="D9580" t="str">
            <v>OK</v>
          </cell>
          <cell r="E9580">
            <v>44144.694444444445</v>
          </cell>
        </row>
        <row r="9581">
          <cell r="B9581" t="str">
            <v>776445-00E/007801</v>
          </cell>
          <cell r="C9581" t="str">
            <v>776445-00E</v>
          </cell>
          <cell r="D9581" t="str">
            <v>OK</v>
          </cell>
          <cell r="E9581">
            <v>44117.62777777778</v>
          </cell>
        </row>
        <row r="9582">
          <cell r="B9582" t="str">
            <v>776445-00E/008086</v>
          </cell>
          <cell r="C9582" t="str">
            <v>776445-00E</v>
          </cell>
          <cell r="D9582" t="str">
            <v>OK</v>
          </cell>
          <cell r="E9582">
            <v>44146.677777777775</v>
          </cell>
        </row>
        <row r="9583">
          <cell r="B9583" t="str">
            <v>776445-00E/008084</v>
          </cell>
          <cell r="C9583" t="str">
            <v>776445-00E</v>
          </cell>
          <cell r="D9583" t="str">
            <v>OK</v>
          </cell>
          <cell r="E9583">
            <v>44146.637499999997</v>
          </cell>
        </row>
        <row r="9584">
          <cell r="B9584" t="str">
            <v>776445-00E/008085</v>
          </cell>
          <cell r="C9584" t="str">
            <v>776445-00E</v>
          </cell>
          <cell r="D9584" t="str">
            <v>OK</v>
          </cell>
          <cell r="E9584">
            <v>44146.629861111112</v>
          </cell>
        </row>
        <row r="9585">
          <cell r="B9585" t="str">
            <v>776445-00E/008083</v>
          </cell>
          <cell r="C9585" t="str">
            <v>776445-00E</v>
          </cell>
          <cell r="D9585" t="str">
            <v>OK</v>
          </cell>
          <cell r="E9585">
            <v>44146.68472222222</v>
          </cell>
        </row>
        <row r="9586">
          <cell r="B9586" t="str">
            <v>776445-00E/008089</v>
          </cell>
          <cell r="C9586" t="str">
            <v>776445-00E</v>
          </cell>
          <cell r="D9586" t="str">
            <v>OK</v>
          </cell>
          <cell r="E9586">
            <v>44146.75</v>
          </cell>
        </row>
        <row r="9587">
          <cell r="B9587" t="str">
            <v>776445-00E/008090</v>
          </cell>
          <cell r="C9587" t="str">
            <v>776445-00E</v>
          </cell>
          <cell r="D9587" t="str">
            <v>OK</v>
          </cell>
          <cell r="E9587">
            <v>44146.792361111111</v>
          </cell>
        </row>
        <row r="9588">
          <cell r="B9588" t="str">
            <v>776445-00E/008072</v>
          </cell>
          <cell r="C9588" t="str">
            <v>776445-00E</v>
          </cell>
          <cell r="D9588" t="str">
            <v>OK</v>
          </cell>
          <cell r="E9588">
            <v>44147.000694444447</v>
          </cell>
        </row>
        <row r="9589">
          <cell r="B9589" t="str">
            <v>776445-00E/008079</v>
          </cell>
          <cell r="C9589" t="str">
            <v>776445-00E</v>
          </cell>
          <cell r="D9589" t="str">
            <v>OK</v>
          </cell>
          <cell r="E9589">
            <v>44147.05</v>
          </cell>
        </row>
        <row r="9590">
          <cell r="B9590" t="str">
            <v>776445-00E/008087</v>
          </cell>
          <cell r="C9590" t="str">
            <v>776445-00E</v>
          </cell>
          <cell r="D9590" t="str">
            <v>OK</v>
          </cell>
          <cell r="E9590">
            <v>44146.715277777781</v>
          </cell>
        </row>
        <row r="9591">
          <cell r="B9591" t="str">
            <v>776445-00E/008077</v>
          </cell>
          <cell r="C9591" t="str">
            <v>776445-00E</v>
          </cell>
          <cell r="D9591" t="str">
            <v>OK</v>
          </cell>
          <cell r="E9591">
            <v>44147.063194444447</v>
          </cell>
        </row>
        <row r="9592">
          <cell r="B9592" t="str">
            <v>776445-00E/008075</v>
          </cell>
          <cell r="C9592" t="str">
            <v>776445-00E</v>
          </cell>
          <cell r="D9592" t="str">
            <v>OK</v>
          </cell>
          <cell r="E9592">
            <v>44147.12777777778</v>
          </cell>
        </row>
        <row r="9593">
          <cell r="B9593" t="str">
            <v>774100-00G/008074</v>
          </cell>
          <cell r="C9593" t="str">
            <v>774100-00G</v>
          </cell>
          <cell r="D9593" t="str">
            <v>OK</v>
          </cell>
          <cell r="E9593">
            <v>44147.177083333336</v>
          </cell>
        </row>
        <row r="9594">
          <cell r="B9594" t="str">
            <v>776445-00E/008091</v>
          </cell>
          <cell r="C9594" t="str">
            <v>776445-00E</v>
          </cell>
          <cell r="D9594" t="str">
            <v>OK</v>
          </cell>
          <cell r="E9594">
            <v>44146.951388888891</v>
          </cell>
        </row>
        <row r="9595">
          <cell r="B9595" t="str">
            <v>776445-00E/008092</v>
          </cell>
          <cell r="C9595" t="str">
            <v>776445-00E</v>
          </cell>
          <cell r="D9595" t="str">
            <v>OK</v>
          </cell>
          <cell r="E9595">
            <v>44146.945138888892</v>
          </cell>
        </row>
        <row r="9596">
          <cell r="B9596" t="str">
            <v>776445-00E/008080</v>
          </cell>
          <cell r="C9596" t="str">
            <v>776445-00E</v>
          </cell>
          <cell r="D9596" t="str">
            <v>OK</v>
          </cell>
          <cell r="E9596">
            <v>44147.063194444447</v>
          </cell>
        </row>
        <row r="9597">
          <cell r="B9597" t="str">
            <v>776445-00E/008076</v>
          </cell>
          <cell r="C9597" t="str">
            <v>776445-00E</v>
          </cell>
          <cell r="D9597" t="str">
            <v>OK</v>
          </cell>
          <cell r="E9597">
            <v>44147.143750000003</v>
          </cell>
        </row>
        <row r="9598">
          <cell r="B9598" t="str">
            <v>776445-00E/008070</v>
          </cell>
          <cell r="C9598" t="str">
            <v>776445-00E</v>
          </cell>
          <cell r="D9598" t="str">
            <v>OK</v>
          </cell>
          <cell r="E9598">
            <v>44146.629166666666</v>
          </cell>
        </row>
        <row r="9599">
          <cell r="B9599" t="str">
            <v>776445-00E/008078</v>
          </cell>
          <cell r="C9599" t="str">
            <v>776445-00E</v>
          </cell>
          <cell r="D9599" t="str">
            <v>OK</v>
          </cell>
          <cell r="E9599">
            <v>44147.013194444444</v>
          </cell>
        </row>
        <row r="9600">
          <cell r="B9600" t="str">
            <v>776445-00E/008094</v>
          </cell>
          <cell r="C9600" t="str">
            <v>776445-00E</v>
          </cell>
          <cell r="D9600" t="str">
            <v>OK</v>
          </cell>
          <cell r="E9600">
            <v>44147.290277777778</v>
          </cell>
        </row>
        <row r="9601">
          <cell r="B9601" t="str">
            <v>776445-00E/008094</v>
          </cell>
          <cell r="C9601" t="str">
            <v>776445-00E</v>
          </cell>
          <cell r="D9601" t="str">
            <v>OK</v>
          </cell>
          <cell r="E9601">
            <v>44147.290277777778</v>
          </cell>
        </row>
        <row r="9602">
          <cell r="B9602" t="str">
            <v>776445-00E/008094</v>
          </cell>
          <cell r="C9602" t="str">
            <v>776445-00E</v>
          </cell>
          <cell r="D9602" t="str">
            <v>OK</v>
          </cell>
          <cell r="E9602">
            <v>44147.290277777778</v>
          </cell>
        </row>
        <row r="9603">
          <cell r="B9603" t="str">
            <v>776445-00E/008098</v>
          </cell>
          <cell r="C9603" t="str">
            <v>776445-00E</v>
          </cell>
          <cell r="D9603" t="str">
            <v>OK</v>
          </cell>
          <cell r="E9603">
            <v>44147.434027777781</v>
          </cell>
        </row>
        <row r="9604">
          <cell r="B9604" t="str">
            <v>776445-00E/008096</v>
          </cell>
          <cell r="C9604" t="str">
            <v>776445-00E</v>
          </cell>
          <cell r="D9604" t="str">
            <v>OK</v>
          </cell>
          <cell r="E9604">
            <v>44147.368055555555</v>
          </cell>
        </row>
        <row r="9605">
          <cell r="B9605" t="str">
            <v>776445-00E/008088</v>
          </cell>
          <cell r="C9605" t="str">
            <v>776445-00E</v>
          </cell>
          <cell r="D9605" t="str">
            <v>OK</v>
          </cell>
          <cell r="E9605">
            <v>44146.713888888888</v>
          </cell>
        </row>
        <row r="9606">
          <cell r="B9606" t="str">
            <v>776445-00E/008095</v>
          </cell>
          <cell r="C9606" t="str">
            <v>776445-00E</v>
          </cell>
          <cell r="D9606" t="str">
            <v>OK</v>
          </cell>
          <cell r="E9606">
            <v>44147.343055555553</v>
          </cell>
        </row>
        <row r="9607">
          <cell r="B9607" t="str">
            <v>776445-00E/008093</v>
          </cell>
          <cell r="C9607" t="str">
            <v>776445-00E</v>
          </cell>
          <cell r="D9607" t="str">
            <v>OK</v>
          </cell>
          <cell r="E9607">
            <v>44146.959722222222</v>
          </cell>
        </row>
        <row r="9608">
          <cell r="B9608" t="str">
            <v>776445-00E/008069</v>
          </cell>
          <cell r="C9608" t="str">
            <v>776445-00E</v>
          </cell>
          <cell r="D9608" t="str">
            <v>OK</v>
          </cell>
          <cell r="E9608">
            <v>44147.317361111112</v>
          </cell>
        </row>
        <row r="9609">
          <cell r="B9609" t="str">
            <v>776445-00E/008082</v>
          </cell>
          <cell r="C9609" t="str">
            <v>776445-00E</v>
          </cell>
          <cell r="D9609" t="str">
            <v>OK</v>
          </cell>
          <cell r="E9609">
            <v>44146.757638888892</v>
          </cell>
        </row>
        <row r="9610">
          <cell r="B9610" t="str">
            <v>776445-00E/008081</v>
          </cell>
          <cell r="C9610" t="str">
            <v>776445-00E</v>
          </cell>
          <cell r="D9610" t="str">
            <v>OK</v>
          </cell>
          <cell r="E9610">
            <v>44147.008333333331</v>
          </cell>
        </row>
        <row r="9611">
          <cell r="B9611" t="str">
            <v>776445-00E/008099</v>
          </cell>
          <cell r="C9611" t="str">
            <v>776445-00E</v>
          </cell>
          <cell r="D9611" t="str">
            <v>OK</v>
          </cell>
          <cell r="E9611">
            <v>44147.515277777777</v>
          </cell>
        </row>
        <row r="9612">
          <cell r="B9612" t="str">
            <v>776445-00E/008101</v>
          </cell>
          <cell r="C9612" t="str">
            <v>776445-00E</v>
          </cell>
          <cell r="D9612" t="str">
            <v>OK</v>
          </cell>
          <cell r="E9612">
            <v>44147.536805555559</v>
          </cell>
        </row>
        <row r="9613">
          <cell r="B9613" t="str">
            <v>776445-00E/008104</v>
          </cell>
          <cell r="C9613" t="str">
            <v>776445-00E</v>
          </cell>
          <cell r="D9613" t="str">
            <v>OK</v>
          </cell>
          <cell r="E9613">
            <v>44147.627083333333</v>
          </cell>
        </row>
        <row r="9614">
          <cell r="B9614" t="str">
            <v>776445-00E/008108</v>
          </cell>
          <cell r="C9614" t="str">
            <v>776445-00E</v>
          </cell>
          <cell r="D9614" t="str">
            <v>OK</v>
          </cell>
          <cell r="E9614">
            <v>44147.781944444447</v>
          </cell>
        </row>
        <row r="9615">
          <cell r="B9615" t="str">
            <v>776445-00E/008105</v>
          </cell>
          <cell r="C9615" t="str">
            <v>776445-00E</v>
          </cell>
          <cell r="D9615" t="str">
            <v>OK</v>
          </cell>
          <cell r="E9615">
            <v>44147.682638888888</v>
          </cell>
        </row>
        <row r="9616">
          <cell r="B9616" t="str">
            <v>776445-00E/008102</v>
          </cell>
          <cell r="C9616" t="str">
            <v>776445-00E</v>
          </cell>
          <cell r="D9616" t="str">
            <v>OK</v>
          </cell>
          <cell r="E9616">
            <v>44147.693055555559</v>
          </cell>
        </row>
        <row r="9617">
          <cell r="B9617" t="str">
            <v>776445-00E/008107</v>
          </cell>
          <cell r="C9617" t="str">
            <v>776445-00E</v>
          </cell>
          <cell r="D9617" t="str">
            <v>OK</v>
          </cell>
          <cell r="E9617">
            <v>44147.806944444441</v>
          </cell>
        </row>
        <row r="9618">
          <cell r="B9618" t="str">
            <v>776445-00E/008103</v>
          </cell>
          <cell r="C9618" t="str">
            <v>776445-00E</v>
          </cell>
          <cell r="D9618" t="str">
            <v>OK</v>
          </cell>
          <cell r="E9618">
            <v>44147.624305555553</v>
          </cell>
        </row>
        <row r="9619">
          <cell r="B9619" t="str">
            <v>776445-00E/008112</v>
          </cell>
          <cell r="C9619" t="str">
            <v>776445-00E</v>
          </cell>
          <cell r="D9619" t="str">
            <v>OK</v>
          </cell>
          <cell r="E9619">
            <v>44148.140972222223</v>
          </cell>
        </row>
        <row r="9620">
          <cell r="B9620" t="str">
            <v>776445-00E/008106</v>
          </cell>
          <cell r="C9620" t="str">
            <v>776445-00E</v>
          </cell>
          <cell r="D9620" t="str">
            <v>OK</v>
          </cell>
          <cell r="E9620">
            <v>44147.722222222219</v>
          </cell>
        </row>
        <row r="9621">
          <cell r="B9621" t="str">
            <v>776445-00E/008111</v>
          </cell>
          <cell r="C9621" t="str">
            <v>776445-00E</v>
          </cell>
          <cell r="D9621" t="str">
            <v>OK</v>
          </cell>
          <cell r="E9621">
            <v>44147.96597222222</v>
          </cell>
        </row>
        <row r="9622">
          <cell r="B9622" t="str">
            <v>776445-00E/008097</v>
          </cell>
          <cell r="C9622" t="str">
            <v>776445-00E</v>
          </cell>
          <cell r="D9622" t="str">
            <v>OK</v>
          </cell>
          <cell r="E9622">
            <v>44147.395833333336</v>
          </cell>
        </row>
        <row r="9623">
          <cell r="B9623" t="str">
            <v>776445-00E/008109</v>
          </cell>
          <cell r="C9623" t="str">
            <v>776445-00E</v>
          </cell>
          <cell r="D9623" t="str">
            <v>OK</v>
          </cell>
          <cell r="E9623">
            <v>44148.025000000001</v>
          </cell>
        </row>
        <row r="9624">
          <cell r="B9624" t="str">
            <v>776445-00E/008115</v>
          </cell>
          <cell r="C9624" t="str">
            <v>776445-00E</v>
          </cell>
          <cell r="D9624" t="str">
            <v>OK</v>
          </cell>
          <cell r="E9624">
            <v>44148.325694444444</v>
          </cell>
        </row>
        <row r="9625">
          <cell r="B9625" t="str">
            <v>776445-00E/008100</v>
          </cell>
          <cell r="C9625" t="str">
            <v>776445-00E</v>
          </cell>
          <cell r="D9625" t="str">
            <v>OK</v>
          </cell>
          <cell r="E9625">
            <v>44148.371527777781</v>
          </cell>
        </row>
        <row r="9626">
          <cell r="B9626" t="str">
            <v>776445-00E/008113</v>
          </cell>
          <cell r="C9626" t="str">
            <v>776445-00E</v>
          </cell>
          <cell r="D9626" t="str">
            <v>OK</v>
          </cell>
          <cell r="E9626">
            <v>44148.436111111114</v>
          </cell>
        </row>
        <row r="9627">
          <cell r="B9627" t="str">
            <v>776445-00E/008119</v>
          </cell>
          <cell r="C9627" t="str">
            <v>776445-00E</v>
          </cell>
          <cell r="D9627" t="str">
            <v>OK</v>
          </cell>
          <cell r="E9627">
            <v>44148.52847222222</v>
          </cell>
        </row>
        <row r="9628">
          <cell r="B9628" t="str">
            <v>776445-00E/008110</v>
          </cell>
          <cell r="C9628" t="str">
            <v>776445-00E</v>
          </cell>
          <cell r="D9628" t="str">
            <v>OK</v>
          </cell>
          <cell r="E9628">
            <v>44148.067361111112</v>
          </cell>
        </row>
        <row r="9629">
          <cell r="B9629" t="str">
            <v>776445-00E/008121</v>
          </cell>
          <cell r="C9629" t="str">
            <v>776445-00E</v>
          </cell>
          <cell r="D9629" t="str">
            <v>OK</v>
          </cell>
          <cell r="E9629">
            <v>44148.647222222222</v>
          </cell>
        </row>
        <row r="9630">
          <cell r="B9630" t="str">
            <v>776445-00E/008122</v>
          </cell>
          <cell r="C9630" t="str">
            <v>776445-00E</v>
          </cell>
          <cell r="D9630" t="str">
            <v>OK</v>
          </cell>
          <cell r="E9630">
            <v>44148.702777777777</v>
          </cell>
        </row>
        <row r="9631">
          <cell r="B9631" t="str">
            <v>776445-00E/008125</v>
          </cell>
          <cell r="C9631" t="str">
            <v>776445-00E</v>
          </cell>
          <cell r="D9631" t="str">
            <v>OK</v>
          </cell>
          <cell r="E9631">
            <v>44151.961111111108</v>
          </cell>
        </row>
        <row r="9632">
          <cell r="B9632" t="str">
            <v>776445-00E/008117</v>
          </cell>
          <cell r="C9632" t="str">
            <v>776445-00E</v>
          </cell>
          <cell r="D9632" t="str">
            <v>OK</v>
          </cell>
          <cell r="E9632">
            <v>44148.772222222222</v>
          </cell>
        </row>
        <row r="9633">
          <cell r="B9633" t="str">
            <v>776445-00E/008120</v>
          </cell>
          <cell r="C9633" t="str">
            <v>776445-00E</v>
          </cell>
          <cell r="D9633" t="str">
            <v>OK</v>
          </cell>
          <cell r="E9633">
            <v>44152.008333333331</v>
          </cell>
        </row>
        <row r="9634">
          <cell r="B9634" t="str">
            <v>776445-00E/008124</v>
          </cell>
          <cell r="C9634" t="str">
            <v>776445-00E</v>
          </cell>
          <cell r="D9634" t="str">
            <v>OK</v>
          </cell>
          <cell r="E9634">
            <v>44148.822916666664</v>
          </cell>
        </row>
        <row r="9635">
          <cell r="B9635" t="str">
            <v>776445-00E/008116</v>
          </cell>
          <cell r="C9635" t="str">
            <v>776445-00E</v>
          </cell>
          <cell r="D9635" t="str">
            <v>OK</v>
          </cell>
          <cell r="E9635">
            <v>44153.136805555558</v>
          </cell>
        </row>
        <row r="9636">
          <cell r="B9636" t="str">
            <v>776445-00E/008114</v>
          </cell>
          <cell r="C9636" t="str">
            <v>776445-00E</v>
          </cell>
          <cell r="D9636" t="str">
            <v>OK</v>
          </cell>
          <cell r="E9636">
            <v>44153.063888888886</v>
          </cell>
        </row>
        <row r="9637">
          <cell r="B9637" t="str">
            <v>776445-00E/008118</v>
          </cell>
          <cell r="C9637" t="str">
            <v>776445-00E</v>
          </cell>
          <cell r="D9637" t="str">
            <v>OK</v>
          </cell>
          <cell r="E9637">
            <v>44153.065972222219</v>
          </cell>
        </row>
        <row r="9638">
          <cell r="B9638" t="str">
            <v>776445-00E/008012</v>
          </cell>
          <cell r="C9638" t="str">
            <v>776445-00E</v>
          </cell>
          <cell r="D9638" t="str">
            <v>OK</v>
          </cell>
          <cell r="E9638">
            <v>44138.425000000003</v>
          </cell>
        </row>
        <row r="9639">
          <cell r="B9639" t="str">
            <v>776445-00E/008123</v>
          </cell>
          <cell r="C9639" t="str">
            <v>776445-00E</v>
          </cell>
          <cell r="D9639" t="str">
            <v>OK</v>
          </cell>
          <cell r="E9639">
            <v>44153.415972222225</v>
          </cell>
        </row>
        <row r="9640">
          <cell r="B9640" t="str">
            <v>776445-00E/008128</v>
          </cell>
          <cell r="C9640" t="str">
            <v>776445-00E</v>
          </cell>
          <cell r="D9640" t="str">
            <v>OK</v>
          </cell>
          <cell r="E9640">
            <v>44153.36041666667</v>
          </cell>
        </row>
        <row r="9641">
          <cell r="B9641" t="str">
            <v>776445-00E/008126</v>
          </cell>
          <cell r="C9641" t="str">
            <v>776445-00E</v>
          </cell>
          <cell r="D9641" t="str">
            <v>OK</v>
          </cell>
          <cell r="E9641">
            <v>44153.299305555556</v>
          </cell>
        </row>
        <row r="9642">
          <cell r="B9642" t="str">
            <v>776445-00E/008004</v>
          </cell>
          <cell r="C9642" t="str">
            <v>776445-00E</v>
          </cell>
          <cell r="D9642" t="str">
            <v>OK</v>
          </cell>
          <cell r="E9642">
            <v>44138.070138888892</v>
          </cell>
        </row>
        <row r="9643">
          <cell r="B9643" t="str">
            <v>776445-00E/008015</v>
          </cell>
          <cell r="C9643" t="str">
            <v>776445-00E</v>
          </cell>
          <cell r="D9643" t="str">
            <v>OK</v>
          </cell>
          <cell r="E9643">
            <v>44138.956944444442</v>
          </cell>
        </row>
        <row r="9644">
          <cell r="B9644" t="str">
            <v>776445-00E/008012</v>
          </cell>
          <cell r="C9644" t="str">
            <v>776445-00E</v>
          </cell>
          <cell r="D9644" t="str">
            <v>OK</v>
          </cell>
          <cell r="E9644">
            <v>44138.425000000003</v>
          </cell>
        </row>
        <row r="9645">
          <cell r="B9645" t="str">
            <v>776445-00E/008129</v>
          </cell>
          <cell r="C9645" t="str">
            <v>776445-00E</v>
          </cell>
          <cell r="D9645" t="str">
            <v>OK</v>
          </cell>
          <cell r="E9645">
            <v>44153.723611111112</v>
          </cell>
        </row>
        <row r="9646">
          <cell r="B9646" t="str">
            <v>776445-00E/008127</v>
          </cell>
          <cell r="C9646" t="str">
            <v>776445-00E</v>
          </cell>
          <cell r="D9646" t="str">
            <v>OK</v>
          </cell>
          <cell r="E9646">
            <v>44153.686805555553</v>
          </cell>
        </row>
        <row r="9647">
          <cell r="B9647" t="str">
            <v>776445-00E/008132</v>
          </cell>
          <cell r="C9647" t="str">
            <v>776445-00E</v>
          </cell>
          <cell r="D9647" t="str">
            <v>OK</v>
          </cell>
          <cell r="E9647">
            <v>44153.964583333334</v>
          </cell>
        </row>
        <row r="9648">
          <cell r="B9648" t="str">
            <v>776445-00E/008132</v>
          </cell>
          <cell r="C9648" t="str">
            <v>776445-00E</v>
          </cell>
          <cell r="D9648" t="str">
            <v>OK</v>
          </cell>
          <cell r="E9648">
            <v>44153.964583333334</v>
          </cell>
        </row>
        <row r="9649">
          <cell r="B9649" t="str">
            <v>776445-00E/008132</v>
          </cell>
          <cell r="C9649" t="str">
            <v>776445-00E</v>
          </cell>
          <cell r="D9649" t="str">
            <v>OK</v>
          </cell>
          <cell r="E9649">
            <v>44153.964583333334</v>
          </cell>
        </row>
        <row r="9650">
          <cell r="B9650" t="str">
            <v>776445-00E/008132</v>
          </cell>
          <cell r="C9650" t="str">
            <v>776445-00E</v>
          </cell>
          <cell r="D9650" t="str">
            <v>OK</v>
          </cell>
          <cell r="E9650">
            <v>44153.964583333334</v>
          </cell>
        </row>
        <row r="9651">
          <cell r="B9651" t="str">
            <v>776445-00E/008132</v>
          </cell>
          <cell r="C9651" t="str">
            <v>776445-00E</v>
          </cell>
          <cell r="D9651" t="str">
            <v>OK</v>
          </cell>
          <cell r="E9651">
            <v>44153.964583333334</v>
          </cell>
        </row>
        <row r="9652">
          <cell r="B9652" t="str">
            <v>776445-00E/008132</v>
          </cell>
          <cell r="C9652" t="str">
            <v>776445-00E</v>
          </cell>
          <cell r="D9652" t="str">
            <v>OK</v>
          </cell>
          <cell r="E9652">
            <v>44153.964583333334</v>
          </cell>
        </row>
        <row r="9653">
          <cell r="B9653" t="str">
            <v>776445-00E/008131</v>
          </cell>
          <cell r="C9653" t="str">
            <v>776445-00E</v>
          </cell>
          <cell r="D9653" t="str">
            <v>OK</v>
          </cell>
          <cell r="E9653">
            <v>44153.970138888886</v>
          </cell>
        </row>
        <row r="9654">
          <cell r="B9654" t="str">
            <v>776445-00E/008134</v>
          </cell>
          <cell r="C9654" t="str">
            <v>776445-00E</v>
          </cell>
          <cell r="D9654" t="str">
            <v>OK</v>
          </cell>
          <cell r="E9654">
            <v>44154.042361111111</v>
          </cell>
        </row>
        <row r="9655">
          <cell r="B9655" t="str">
            <v>776445-00E/008133</v>
          </cell>
          <cell r="C9655" t="str">
            <v>776445-00E</v>
          </cell>
          <cell r="D9655" t="str">
            <v>OK</v>
          </cell>
          <cell r="E9655">
            <v>44154.027083333334</v>
          </cell>
        </row>
        <row r="9656">
          <cell r="B9656" t="str">
            <v>776445-00E/008139</v>
          </cell>
          <cell r="C9656" t="str">
            <v>776445-00E</v>
          </cell>
          <cell r="D9656" t="str">
            <v>OK</v>
          </cell>
          <cell r="E9656">
            <v>44154.288888888892</v>
          </cell>
        </row>
        <row r="9657">
          <cell r="B9657" t="str">
            <v>776445-00E/008135</v>
          </cell>
          <cell r="C9657" t="str">
            <v>776445-00E</v>
          </cell>
          <cell r="D9657" t="str">
            <v>OK</v>
          </cell>
          <cell r="E9657">
            <v>44154.067361111112</v>
          </cell>
        </row>
        <row r="9658">
          <cell r="B9658" t="str">
            <v>776445-00E/008137</v>
          </cell>
          <cell r="C9658" t="str">
            <v>776445-00E</v>
          </cell>
          <cell r="D9658" t="str">
            <v>OK</v>
          </cell>
          <cell r="E9658">
            <v>44154.118750000001</v>
          </cell>
        </row>
        <row r="9659">
          <cell r="B9659" t="str">
            <v>776445-00E/008130</v>
          </cell>
          <cell r="C9659" t="str">
            <v>776445-00E</v>
          </cell>
          <cell r="D9659" t="str">
            <v>OK</v>
          </cell>
          <cell r="E9659">
            <v>44153.625694444447</v>
          </cell>
        </row>
        <row r="9660">
          <cell r="B9660" t="str">
            <v>776445-00E/008136</v>
          </cell>
          <cell r="C9660" t="str">
            <v>776445-00E</v>
          </cell>
          <cell r="D9660" t="str">
            <v>OK</v>
          </cell>
          <cell r="E9660">
            <v>44154.087500000001</v>
          </cell>
        </row>
        <row r="9661">
          <cell r="B9661" t="str">
            <v>776445-00E/008138</v>
          </cell>
          <cell r="C9661" t="str">
            <v>776445-00E</v>
          </cell>
          <cell r="D9661" t="str">
            <v>OK</v>
          </cell>
          <cell r="E9661">
            <v>44154.133333333331</v>
          </cell>
        </row>
        <row r="9662">
          <cell r="B9662" t="str">
            <v>776445-00E/008142</v>
          </cell>
          <cell r="C9662" t="str">
            <v>776445-00E</v>
          </cell>
          <cell r="D9662" t="str">
            <v>OK</v>
          </cell>
          <cell r="E9662">
            <v>44154.373611111114</v>
          </cell>
        </row>
        <row r="9663">
          <cell r="B9663" t="str">
            <v>774100-00G/008144</v>
          </cell>
          <cell r="C9663" t="str">
            <v>774100-00G</v>
          </cell>
          <cell r="D9663" t="str">
            <v>OK</v>
          </cell>
          <cell r="E9663">
            <v>44154.446527777778</v>
          </cell>
        </row>
        <row r="9664">
          <cell r="B9664" t="str">
            <v>774100-00G/008141</v>
          </cell>
          <cell r="C9664" t="str">
            <v>774100-00G</v>
          </cell>
          <cell r="D9664" t="str">
            <v>OK</v>
          </cell>
          <cell r="E9664">
            <v>44154.364583333336</v>
          </cell>
        </row>
        <row r="9665">
          <cell r="B9665" t="str">
            <v>774100-00G/008146</v>
          </cell>
          <cell r="C9665" t="str">
            <v>774100-00G</v>
          </cell>
          <cell r="D9665" t="str">
            <v>OK</v>
          </cell>
          <cell r="E9665">
            <v>44154.62222222222</v>
          </cell>
        </row>
        <row r="9666">
          <cell r="B9666" t="str">
            <v>776445-00E/008143</v>
          </cell>
          <cell r="C9666" t="str">
            <v>776445-00E</v>
          </cell>
          <cell r="D9666" t="str">
            <v>OK</v>
          </cell>
          <cell r="E9666">
            <v>44154.449305555558</v>
          </cell>
        </row>
        <row r="9667">
          <cell r="B9667" t="str">
            <v>776445-00E/008147</v>
          </cell>
          <cell r="C9667" t="str">
            <v>776445-00E</v>
          </cell>
          <cell r="D9667" t="str">
            <v>OK</v>
          </cell>
          <cell r="E9667">
            <v>44154.625</v>
          </cell>
        </row>
        <row r="9668">
          <cell r="B9668" t="str">
            <v>776445-00E/008145</v>
          </cell>
          <cell r="C9668" t="str">
            <v>776445-00E</v>
          </cell>
          <cell r="D9668" t="str">
            <v>OK</v>
          </cell>
          <cell r="E9668">
            <v>44154.686805555553</v>
          </cell>
        </row>
        <row r="9669">
          <cell r="B9669" t="str">
            <v>776445-00E/008140</v>
          </cell>
          <cell r="C9669" t="str">
            <v>776445-00E</v>
          </cell>
          <cell r="D9669" t="str">
            <v>OK</v>
          </cell>
          <cell r="E9669">
            <v>44154.298611111109</v>
          </cell>
        </row>
        <row r="9670">
          <cell r="B9670" t="str">
            <v>774100-00G/008148</v>
          </cell>
          <cell r="C9670" t="str">
            <v>774100-00G</v>
          </cell>
          <cell r="D9670" t="str">
            <v>OK</v>
          </cell>
          <cell r="E9670">
            <v>44154.697222222225</v>
          </cell>
        </row>
        <row r="9671">
          <cell r="B9671" t="str">
            <v>774100-00G/008149</v>
          </cell>
          <cell r="C9671" t="str">
            <v>774100-00G</v>
          </cell>
          <cell r="D9671" t="str">
            <v>OK</v>
          </cell>
          <cell r="E9671">
            <v>44154.745138888888</v>
          </cell>
        </row>
        <row r="9672">
          <cell r="B9672" t="str">
            <v>774100-00G/008154</v>
          </cell>
          <cell r="C9672" t="str">
            <v>774100-00G</v>
          </cell>
          <cell r="D9672" t="str">
            <v>OK</v>
          </cell>
          <cell r="E9672">
            <v>44155.104166666664</v>
          </cell>
        </row>
        <row r="9673">
          <cell r="B9673" t="str">
            <v>774100-00G/008153</v>
          </cell>
          <cell r="C9673" t="str">
            <v>774100-00G</v>
          </cell>
          <cell r="D9673" t="str">
            <v>OK</v>
          </cell>
          <cell r="E9673">
            <v>44155.084722222222</v>
          </cell>
        </row>
        <row r="9674">
          <cell r="B9674" t="str">
            <v>774100-00G/008150</v>
          </cell>
          <cell r="C9674" t="str">
            <v>774100-00G</v>
          </cell>
          <cell r="D9674" t="str">
            <v>OK</v>
          </cell>
          <cell r="E9674">
            <v>44154.946527777778</v>
          </cell>
        </row>
        <row r="9675">
          <cell r="B9675" t="str">
            <v>776445-00E/008160</v>
          </cell>
          <cell r="C9675" t="str">
            <v>776445-00E</v>
          </cell>
          <cell r="D9675" t="str">
            <v>OK</v>
          </cell>
          <cell r="E9675">
            <v>44155.40625</v>
          </cell>
        </row>
        <row r="9676">
          <cell r="B9676" t="str">
            <v>776445-00E/008156</v>
          </cell>
          <cell r="C9676" t="str">
            <v>776445-00E</v>
          </cell>
          <cell r="D9676" t="str">
            <v>OK</v>
          </cell>
          <cell r="E9676">
            <v>44155.286805555559</v>
          </cell>
        </row>
        <row r="9677">
          <cell r="B9677" t="str">
            <v>776445-00E/008157</v>
          </cell>
          <cell r="C9677" t="str">
            <v>776445-00E</v>
          </cell>
          <cell r="D9677" t="str">
            <v>OK</v>
          </cell>
          <cell r="E9677">
            <v>44155.283333333333</v>
          </cell>
        </row>
        <row r="9678">
          <cell r="B9678" t="str">
            <v>776445-00E/008152</v>
          </cell>
          <cell r="C9678" t="str">
            <v>776445-00E</v>
          </cell>
          <cell r="D9678" t="str">
            <v>OK</v>
          </cell>
          <cell r="E9678">
            <v>44154.975694444445</v>
          </cell>
        </row>
        <row r="9679">
          <cell r="B9679" t="str">
            <v>774100-00G/008155</v>
          </cell>
          <cell r="C9679" t="str">
            <v>774100-00G</v>
          </cell>
          <cell r="D9679" t="str">
            <v>OK</v>
          </cell>
          <cell r="E9679">
            <v>44155.361111111109</v>
          </cell>
        </row>
        <row r="9680">
          <cell r="B9680" t="str">
            <v>774100-00G/008155</v>
          </cell>
          <cell r="C9680" t="str">
            <v>774100-00G</v>
          </cell>
          <cell r="D9680" t="str">
            <v>OK</v>
          </cell>
          <cell r="E9680">
            <v>44155.361111111109</v>
          </cell>
        </row>
        <row r="9681">
          <cell r="B9681" t="str">
            <v>774100-00G/008159</v>
          </cell>
          <cell r="C9681" t="str">
            <v>774100-00G</v>
          </cell>
          <cell r="D9681" t="str">
            <v>OK</v>
          </cell>
          <cell r="E9681">
            <v>44155.381249999999</v>
          </cell>
        </row>
        <row r="9682">
          <cell r="B9682" t="str">
            <v>776445-00E/008161</v>
          </cell>
          <cell r="C9682" t="str">
            <v>776445-00E</v>
          </cell>
          <cell r="D9682" t="str">
            <v>OK</v>
          </cell>
          <cell r="E9682">
            <v>44155.428472222222</v>
          </cell>
        </row>
        <row r="9683">
          <cell r="B9683" t="str">
            <v>776445-00E/008162</v>
          </cell>
          <cell r="C9683" t="str">
            <v>776445-00E</v>
          </cell>
          <cell r="D9683" t="str">
            <v>OK</v>
          </cell>
          <cell r="E9683">
            <v>44155.509722222225</v>
          </cell>
        </row>
        <row r="9684">
          <cell r="B9684" t="str">
            <v>776445-00E/008167</v>
          </cell>
          <cell r="C9684" t="str">
            <v>776445-00E</v>
          </cell>
          <cell r="D9684" t="str">
            <v>OK</v>
          </cell>
          <cell r="E9684">
            <v>44155.692361111112</v>
          </cell>
        </row>
        <row r="9685">
          <cell r="B9685" t="str">
            <v>776445-00E/008164</v>
          </cell>
          <cell r="C9685" t="str">
            <v>776445-00E</v>
          </cell>
          <cell r="D9685" t="str">
            <v>OK</v>
          </cell>
          <cell r="E9685">
            <v>44155.624305555553</v>
          </cell>
        </row>
        <row r="9686">
          <cell r="B9686" t="str">
            <v>774100-00G/008166</v>
          </cell>
          <cell r="C9686" t="str">
            <v>774100-00G</v>
          </cell>
          <cell r="D9686" t="str">
            <v>OK</v>
          </cell>
          <cell r="E9686">
            <v>44155.745138888888</v>
          </cell>
        </row>
        <row r="9687">
          <cell r="B9687" t="str">
            <v>774100-00G/008170</v>
          </cell>
          <cell r="C9687" t="str">
            <v>774100-00G</v>
          </cell>
          <cell r="D9687" t="str">
            <v>OK</v>
          </cell>
          <cell r="E9687">
            <v>44158.116666666669</v>
          </cell>
        </row>
        <row r="9688">
          <cell r="B9688" t="str">
            <v>774100-00G/008170</v>
          </cell>
          <cell r="C9688" t="str">
            <v>774100-00G</v>
          </cell>
          <cell r="D9688" t="str">
            <v>OK</v>
          </cell>
          <cell r="E9688">
            <v>44158.116666666669</v>
          </cell>
        </row>
        <row r="9689">
          <cell r="B9689" t="str">
            <v>774100-00G/008168</v>
          </cell>
          <cell r="C9689" t="str">
            <v>774100-00G</v>
          </cell>
          <cell r="D9689" t="str">
            <v>OK</v>
          </cell>
          <cell r="E9689">
            <v>44157.969444444447</v>
          </cell>
        </row>
        <row r="9690">
          <cell r="B9690" t="str">
            <v>776445-00E/008163</v>
          </cell>
          <cell r="C9690" t="str">
            <v>776445-00E</v>
          </cell>
          <cell r="D9690" t="str">
            <v>OK</v>
          </cell>
          <cell r="E9690">
            <v>44155.689583333333</v>
          </cell>
        </row>
        <row r="9691">
          <cell r="B9691" t="str">
            <v>776445-00E/008169</v>
          </cell>
          <cell r="C9691" t="str">
            <v>776445-00E</v>
          </cell>
          <cell r="D9691" t="str">
            <v>OK</v>
          </cell>
          <cell r="E9691">
            <v>44158.041666666664</v>
          </cell>
        </row>
        <row r="9692">
          <cell r="B9692" t="str">
            <v>774100-00G/008178</v>
          </cell>
          <cell r="C9692" t="str">
            <v>774100-00G</v>
          </cell>
          <cell r="D9692" t="str">
            <v>OK</v>
          </cell>
          <cell r="E9692">
            <v>44158.361805555556</v>
          </cell>
        </row>
        <row r="9693">
          <cell r="B9693" t="str">
            <v>774100-00G/008176</v>
          </cell>
          <cell r="C9693" t="str">
            <v>774100-00G</v>
          </cell>
          <cell r="D9693" t="str">
            <v>OK</v>
          </cell>
          <cell r="E9693">
            <v>44158.294444444444</v>
          </cell>
        </row>
        <row r="9694">
          <cell r="B9694" t="str">
            <v>776445-00E/008171</v>
          </cell>
          <cell r="C9694" t="str">
            <v>776445-00E</v>
          </cell>
          <cell r="D9694" t="str">
            <v>OK</v>
          </cell>
          <cell r="E9694">
            <v>44158.434027777781</v>
          </cell>
        </row>
        <row r="9695">
          <cell r="B9695" t="str">
            <v>776445-00E/008173</v>
          </cell>
          <cell r="C9695" t="str">
            <v>776445-00E</v>
          </cell>
          <cell r="D9695" t="str">
            <v>OK</v>
          </cell>
          <cell r="E9695">
            <v>44158.292361111111</v>
          </cell>
        </row>
        <row r="9696">
          <cell r="B9696" t="str">
            <v>776445-00E/008175</v>
          </cell>
          <cell r="C9696" t="str">
            <v>776445-00E</v>
          </cell>
          <cell r="D9696" t="str">
            <v>OK</v>
          </cell>
          <cell r="E9696">
            <v>44158.364583333336</v>
          </cell>
        </row>
        <row r="9697">
          <cell r="B9697" t="str">
            <v>774100-00G/008165</v>
          </cell>
          <cell r="C9697" t="str">
            <v>774100-00G</v>
          </cell>
          <cell r="D9697" t="str">
            <v>OK</v>
          </cell>
          <cell r="E9697">
            <v>44155.614583333336</v>
          </cell>
        </row>
        <row r="9698">
          <cell r="B9698" t="str">
            <v>774100-00G/008179</v>
          </cell>
          <cell r="C9698" t="str">
            <v>774100-00G</v>
          </cell>
          <cell r="D9698" t="str">
            <v>OK</v>
          </cell>
          <cell r="E9698">
            <v>44158.431250000001</v>
          </cell>
        </row>
        <row r="9699">
          <cell r="B9699" t="str">
            <v>774100-00G/008172</v>
          </cell>
          <cell r="C9699" t="str">
            <v>774100-00G</v>
          </cell>
          <cell r="D9699" t="str">
            <v>OK</v>
          </cell>
          <cell r="E9699">
            <v>44158.155555555553</v>
          </cell>
        </row>
        <row r="9700">
          <cell r="B9700" t="str">
            <v>774100-00G/008185</v>
          </cell>
          <cell r="C9700" t="str">
            <v>774100-00G</v>
          </cell>
          <cell r="D9700" t="str">
            <v>OK</v>
          </cell>
          <cell r="E9700">
            <v>44159.034722222219</v>
          </cell>
        </row>
        <row r="9701">
          <cell r="B9701" t="str">
            <v>774100-00G/008186</v>
          </cell>
          <cell r="C9701" t="str">
            <v>774100-00G</v>
          </cell>
          <cell r="D9701" t="str">
            <v>OK</v>
          </cell>
          <cell r="E9701">
            <v>44159.07708333333</v>
          </cell>
        </row>
        <row r="9702">
          <cell r="B9702" t="str">
            <v>774100-00G/008186</v>
          </cell>
          <cell r="C9702" t="str">
            <v>774100-00G</v>
          </cell>
          <cell r="D9702" t="str">
            <v>OK</v>
          </cell>
          <cell r="E9702">
            <v>44159.07708333333</v>
          </cell>
        </row>
        <row r="9703">
          <cell r="B9703" t="str">
            <v>774100-00G/008186</v>
          </cell>
          <cell r="C9703" t="str">
            <v>774100-00G</v>
          </cell>
          <cell r="D9703" t="str">
            <v>OK</v>
          </cell>
          <cell r="E9703">
            <v>44159.07708333333</v>
          </cell>
        </row>
        <row r="9704">
          <cell r="B9704" t="str">
            <v>774100-00G/008184</v>
          </cell>
          <cell r="C9704" t="str">
            <v>774100-00G</v>
          </cell>
          <cell r="D9704" t="str">
            <v>OK</v>
          </cell>
          <cell r="E9704">
            <v>44158.970138888886</v>
          </cell>
        </row>
        <row r="9705">
          <cell r="B9705" t="str">
            <v>774100-00G/008183</v>
          </cell>
          <cell r="C9705" t="str">
            <v>774100-00G</v>
          </cell>
          <cell r="D9705" t="str">
            <v>OK</v>
          </cell>
          <cell r="E9705">
            <v>44158.732638888891</v>
          </cell>
        </row>
        <row r="9706">
          <cell r="B9706" t="str">
            <v>774100-00G/008180</v>
          </cell>
          <cell r="C9706" t="str">
            <v>774100-00G</v>
          </cell>
          <cell r="D9706" t="str">
            <v>OK</v>
          </cell>
          <cell r="E9706">
            <v>44158.659722222219</v>
          </cell>
        </row>
        <row r="9707">
          <cell r="B9707" t="str">
            <v>774100-00G/008180</v>
          </cell>
          <cell r="C9707" t="str">
            <v>774100-00G</v>
          </cell>
          <cell r="D9707" t="str">
            <v>OK</v>
          </cell>
          <cell r="E9707">
            <v>44158.659722222219</v>
          </cell>
        </row>
        <row r="9708">
          <cell r="B9708" t="str">
            <v>776445-00E/008181</v>
          </cell>
          <cell r="C9708" t="str">
            <v>776445-00E</v>
          </cell>
          <cell r="D9708" t="str">
            <v>OK</v>
          </cell>
          <cell r="E9708">
            <v>44159.377083333333</v>
          </cell>
        </row>
        <row r="9709">
          <cell r="B9709" t="str">
            <v>776445-00E/008177</v>
          </cell>
          <cell r="C9709" t="str">
            <v>776445-00E</v>
          </cell>
          <cell r="D9709" t="str">
            <v>OK</v>
          </cell>
          <cell r="E9709">
            <v>44159.331944444442</v>
          </cell>
        </row>
        <row r="9710">
          <cell r="B9710" t="str">
            <v>774100-00G/008187</v>
          </cell>
          <cell r="C9710" t="str">
            <v>774100-00G</v>
          </cell>
          <cell r="D9710" t="str">
            <v>OK</v>
          </cell>
          <cell r="E9710">
            <v>44159.325694444444</v>
          </cell>
        </row>
        <row r="9711">
          <cell r="B9711" t="str">
            <v>776445-00E/008189</v>
          </cell>
          <cell r="C9711" t="str">
            <v>776445-00E</v>
          </cell>
          <cell r="D9711" t="str">
            <v>OK</v>
          </cell>
          <cell r="E9711">
            <v>44159.443055555559</v>
          </cell>
        </row>
        <row r="9712">
          <cell r="B9712" t="str">
            <v>776445-00E/008191</v>
          </cell>
          <cell r="C9712" t="str">
            <v>776445-00E</v>
          </cell>
          <cell r="D9712" t="str">
            <v>OK</v>
          </cell>
          <cell r="E9712">
            <v>44159.631944444445</v>
          </cell>
        </row>
        <row r="9713">
          <cell r="B9713" t="str">
            <v>774100-00G/008188</v>
          </cell>
          <cell r="C9713" t="str">
            <v>774100-00G</v>
          </cell>
          <cell r="D9713" t="str">
            <v>OK</v>
          </cell>
          <cell r="E9713">
            <v>44159.379861111112</v>
          </cell>
        </row>
        <row r="9714">
          <cell r="B9714" t="str">
            <v>776445-00E/008193</v>
          </cell>
          <cell r="C9714" t="str">
            <v>776445-00E</v>
          </cell>
          <cell r="D9714" t="str">
            <v>OK</v>
          </cell>
          <cell r="E9714">
            <v>44159.692361111112</v>
          </cell>
        </row>
        <row r="9715">
          <cell r="B9715" t="str">
            <v>776445-00E/008190</v>
          </cell>
          <cell r="C9715" t="str">
            <v>776445-00E</v>
          </cell>
          <cell r="D9715" t="str">
            <v>OK</v>
          </cell>
          <cell r="E9715">
            <v>44159.443055555559</v>
          </cell>
        </row>
        <row r="9716">
          <cell r="B9716" t="str">
            <v>776445-00E/008199</v>
          </cell>
          <cell r="C9716" t="str">
            <v>776445-00E</v>
          </cell>
          <cell r="D9716" t="str">
            <v>OK</v>
          </cell>
          <cell r="E9716">
            <v>44160.051388888889</v>
          </cell>
        </row>
        <row r="9717">
          <cell r="B9717" t="str">
            <v>776445-00E/008200</v>
          </cell>
          <cell r="C9717" t="str">
            <v>776445-00E</v>
          </cell>
          <cell r="D9717" t="str">
            <v>OK</v>
          </cell>
          <cell r="E9717">
            <v>44160.059027777781</v>
          </cell>
        </row>
        <row r="9718">
          <cell r="B9718" t="str">
            <v>776445-00E/008201</v>
          </cell>
          <cell r="C9718" t="str">
            <v>776445-00E</v>
          </cell>
          <cell r="D9718" t="str">
            <v>OK</v>
          </cell>
          <cell r="E9718">
            <v>44160.125694444447</v>
          </cell>
        </row>
        <row r="9719">
          <cell r="B9719" t="str">
            <v>776445-00E/008201</v>
          </cell>
          <cell r="C9719" t="str">
            <v>776445-00E</v>
          </cell>
          <cell r="D9719" t="str">
            <v>OK</v>
          </cell>
          <cell r="E9719">
            <v>44160.125694444447</v>
          </cell>
        </row>
        <row r="9720">
          <cell r="B9720" t="str">
            <v>776445-00E/008196</v>
          </cell>
          <cell r="C9720" t="str">
            <v>776445-00E</v>
          </cell>
          <cell r="D9720" t="str">
            <v>OK</v>
          </cell>
          <cell r="E9720">
            <v>44160.013194444444</v>
          </cell>
        </row>
        <row r="9721">
          <cell r="B9721" t="str">
            <v>776445-00E/008197</v>
          </cell>
          <cell r="C9721" t="str">
            <v>776445-00E</v>
          </cell>
          <cell r="D9721" t="str">
            <v>OK</v>
          </cell>
          <cell r="E9721">
            <v>44160.324305555558</v>
          </cell>
        </row>
        <row r="9722">
          <cell r="B9722" t="str">
            <v>776445-00E/008194</v>
          </cell>
          <cell r="C9722" t="str">
            <v>776445-00E</v>
          </cell>
          <cell r="D9722" t="str">
            <v>OK</v>
          </cell>
          <cell r="E9722">
            <v>44159.73541666667</v>
          </cell>
        </row>
        <row r="9723">
          <cell r="B9723" t="str">
            <v>776445-00E/008207</v>
          </cell>
          <cell r="C9723" t="str">
            <v>776445-00E</v>
          </cell>
          <cell r="D9723" t="str">
            <v>OK</v>
          </cell>
          <cell r="E9723">
            <v>44160.448611111111</v>
          </cell>
        </row>
        <row r="9724">
          <cell r="B9724" t="str">
            <v>776445-00E/008205</v>
          </cell>
          <cell r="C9724" t="str">
            <v>776445-00E</v>
          </cell>
          <cell r="D9724" t="str">
            <v>OK</v>
          </cell>
          <cell r="E9724">
            <v>44160.381249999999</v>
          </cell>
        </row>
        <row r="9725">
          <cell r="B9725" t="str">
            <v>776445-00E/008202</v>
          </cell>
          <cell r="C9725" t="str">
            <v>776445-00E</v>
          </cell>
          <cell r="D9725" t="str">
            <v>OK</v>
          </cell>
          <cell r="E9725">
            <v>44160.324305555558</v>
          </cell>
        </row>
        <row r="9726">
          <cell r="B9726" t="str">
            <v>776445-00E/008203</v>
          </cell>
          <cell r="C9726" t="str">
            <v>776445-00E</v>
          </cell>
          <cell r="D9726" t="str">
            <v>OK</v>
          </cell>
          <cell r="E9726">
            <v>44160.07916666667</v>
          </cell>
        </row>
        <row r="9727">
          <cell r="B9727" t="str">
            <v>776445-00E/008206</v>
          </cell>
          <cell r="C9727" t="str">
            <v>776445-00E</v>
          </cell>
          <cell r="D9727" t="str">
            <v>OK</v>
          </cell>
          <cell r="E9727">
            <v>44160.384722222225</v>
          </cell>
        </row>
        <row r="9728">
          <cell r="B9728" t="str">
            <v>776445-00E/008212</v>
          </cell>
          <cell r="C9728" t="str">
            <v>776445-00E</v>
          </cell>
          <cell r="D9728" t="str">
            <v>OK</v>
          </cell>
          <cell r="E9728">
            <v>44160.746527777781</v>
          </cell>
        </row>
        <row r="9729">
          <cell r="B9729" t="str">
            <v>776445-00E/008209</v>
          </cell>
          <cell r="C9729" t="str">
            <v>776445-00E</v>
          </cell>
          <cell r="D9729" t="str">
            <v>OK</v>
          </cell>
          <cell r="E9729">
            <v>44160.679861111108</v>
          </cell>
        </row>
        <row r="9730">
          <cell r="B9730" t="str">
            <v>776445-00E/008192</v>
          </cell>
          <cell r="C9730" t="str">
            <v>776445-00E</v>
          </cell>
          <cell r="D9730" t="str">
            <v>OK</v>
          </cell>
          <cell r="E9730">
            <v>44159.763888888891</v>
          </cell>
        </row>
        <row r="9731">
          <cell r="B9731" t="str">
            <v>776445-00E/008204</v>
          </cell>
          <cell r="C9731" t="str">
            <v>776445-00E</v>
          </cell>
          <cell r="D9731" t="str">
            <v>OK</v>
          </cell>
          <cell r="E9731">
            <v>44160.711805555555</v>
          </cell>
        </row>
        <row r="9732">
          <cell r="B9732" t="str">
            <v>776445-00E/008210</v>
          </cell>
          <cell r="C9732" t="str">
            <v>776445-00E</v>
          </cell>
          <cell r="D9732" t="str">
            <v>OK</v>
          </cell>
          <cell r="E9732">
            <v>44160.676388888889</v>
          </cell>
        </row>
        <row r="9733">
          <cell r="B9733" t="str">
            <v>776445-00E/008213</v>
          </cell>
          <cell r="C9733" t="str">
            <v>776445-00E</v>
          </cell>
          <cell r="D9733" t="str">
            <v>OK</v>
          </cell>
          <cell r="E9733">
            <v>44160.746527777781</v>
          </cell>
        </row>
        <row r="9734">
          <cell r="B9734" t="str">
            <v>776445-00E/008195</v>
          </cell>
          <cell r="C9734" t="str">
            <v>776445-00E</v>
          </cell>
          <cell r="D9734" t="str">
            <v>OK</v>
          </cell>
          <cell r="E9734">
            <v>44159.807638888888</v>
          </cell>
        </row>
        <row r="9735">
          <cell r="B9735" t="str">
            <v>776445-00E/008211</v>
          </cell>
          <cell r="C9735" t="str">
            <v>776445-00E</v>
          </cell>
          <cell r="D9735" t="str">
            <v>OK</v>
          </cell>
          <cell r="E9735">
            <v>44160.713888888888</v>
          </cell>
        </row>
        <row r="9736">
          <cell r="B9736" t="str">
            <v>776445-00E/008211</v>
          </cell>
          <cell r="C9736" t="str">
            <v>776445-00E</v>
          </cell>
          <cell r="D9736" t="str">
            <v>OK</v>
          </cell>
          <cell r="E9736">
            <v>44160.713888888888</v>
          </cell>
        </row>
        <row r="9737">
          <cell r="B9737" t="str">
            <v>776445-00E/008198</v>
          </cell>
          <cell r="C9737" t="str">
            <v>776445-00E</v>
          </cell>
          <cell r="D9737" t="str">
            <v>OK</v>
          </cell>
          <cell r="E9737">
            <v>44159.979861111111</v>
          </cell>
        </row>
        <row r="9738">
          <cell r="B9738" t="str">
            <v>776445-00E/008208</v>
          </cell>
          <cell r="C9738" t="str">
            <v>776445-00E</v>
          </cell>
          <cell r="D9738" t="str">
            <v>OK</v>
          </cell>
          <cell r="E9738">
            <v>44160.45208333333</v>
          </cell>
        </row>
        <row r="9739">
          <cell r="B9739" t="str">
            <v>776445-00E/008174</v>
          </cell>
          <cell r="C9739" t="str">
            <v>776445-00E</v>
          </cell>
          <cell r="D9739" t="str">
            <v>OK</v>
          </cell>
          <cell r="E9739">
            <v>44159.136805555558</v>
          </cell>
        </row>
        <row r="9740">
          <cell r="B9740" t="str">
            <v>776445-00E/008215</v>
          </cell>
          <cell r="C9740" t="str">
            <v>776445-00E</v>
          </cell>
          <cell r="D9740" t="str">
            <v>OK</v>
          </cell>
          <cell r="E9740">
            <v>44160.967361111114</v>
          </cell>
        </row>
        <row r="9741">
          <cell r="B9741" t="str">
            <v>776445-00E/008215</v>
          </cell>
          <cell r="C9741" t="str">
            <v>776445-00E</v>
          </cell>
          <cell r="D9741" t="str">
            <v>OK</v>
          </cell>
          <cell r="E9741">
            <v>44160.967361111114</v>
          </cell>
        </row>
        <row r="9742">
          <cell r="B9742" t="str">
            <v>776445-00E/008215</v>
          </cell>
          <cell r="C9742" t="str">
            <v>776445-00E</v>
          </cell>
          <cell r="D9742" t="str">
            <v>OK</v>
          </cell>
          <cell r="E9742">
            <v>44160.967361111114</v>
          </cell>
        </row>
        <row r="9743">
          <cell r="B9743" t="str">
            <v>776445-00E/008215</v>
          </cell>
          <cell r="C9743" t="str">
            <v>776445-00E</v>
          </cell>
          <cell r="D9743" t="str">
            <v>OK</v>
          </cell>
          <cell r="E9743">
            <v>44160.967361111114</v>
          </cell>
        </row>
        <row r="9744">
          <cell r="B9744" t="str">
            <v>776445-00E/008215</v>
          </cell>
          <cell r="C9744" t="str">
            <v>776445-00E</v>
          </cell>
          <cell r="D9744" t="str">
            <v>OK</v>
          </cell>
          <cell r="E9744">
            <v>44160.967361111114</v>
          </cell>
        </row>
        <row r="9745">
          <cell r="B9745" t="str">
            <v>776445-00E/008215</v>
          </cell>
          <cell r="C9745" t="str">
            <v>776445-00E</v>
          </cell>
          <cell r="D9745" t="str">
            <v>OK</v>
          </cell>
          <cell r="E9745">
            <v>44160.967361111114</v>
          </cell>
        </row>
        <row r="9746">
          <cell r="B9746" t="str">
            <v>776445-00E/008215</v>
          </cell>
          <cell r="C9746" t="str">
            <v>776445-00E</v>
          </cell>
          <cell r="D9746" t="str">
            <v>OK</v>
          </cell>
          <cell r="E9746">
            <v>44160.967361111114</v>
          </cell>
        </row>
        <row r="9747">
          <cell r="B9747" t="str">
            <v>776445-00E/008215</v>
          </cell>
          <cell r="C9747" t="str">
            <v>776445-00E</v>
          </cell>
          <cell r="D9747" t="str">
            <v>OK</v>
          </cell>
          <cell r="E9747">
            <v>44160.967361111114</v>
          </cell>
        </row>
        <row r="9748">
          <cell r="B9748" t="str">
            <v>776445-00E/008220</v>
          </cell>
          <cell r="C9748" t="str">
            <v>776445-00E</v>
          </cell>
          <cell r="D9748" t="str">
            <v>OK</v>
          </cell>
          <cell r="E9748">
            <v>44161.154166666667</v>
          </cell>
        </row>
        <row r="9749">
          <cell r="B9749" t="str">
            <v>774100-00G/008158</v>
          </cell>
          <cell r="C9749" t="str">
            <v>774100-00G</v>
          </cell>
          <cell r="D9749" t="str">
            <v>OK</v>
          </cell>
          <cell r="E9749">
            <v>44155.34375</v>
          </cell>
        </row>
        <row r="9750">
          <cell r="B9750" t="str">
            <v>776445-00E/008218</v>
          </cell>
          <cell r="C9750" t="str">
            <v>776445-00E</v>
          </cell>
          <cell r="D9750" t="str">
            <v>OK</v>
          </cell>
          <cell r="E9750">
            <v>44161.084027777775</v>
          </cell>
        </row>
        <row r="9751">
          <cell r="B9751" t="str">
            <v>776445-00E/008217</v>
          </cell>
          <cell r="C9751" t="str">
            <v>776445-00E</v>
          </cell>
          <cell r="D9751" t="str">
            <v>OK</v>
          </cell>
          <cell r="E9751">
            <v>44161.029166666667</v>
          </cell>
        </row>
        <row r="9752">
          <cell r="B9752" t="str">
            <v>776445-00E/008219</v>
          </cell>
          <cell r="C9752" t="str">
            <v>776445-00E</v>
          </cell>
          <cell r="D9752" t="str">
            <v>OK</v>
          </cell>
          <cell r="E9752">
            <v>44161.290972222225</v>
          </cell>
        </row>
        <row r="9753">
          <cell r="B9753" t="str">
            <v>776445-00E/008225</v>
          </cell>
          <cell r="C9753" t="str">
            <v>776445-00E</v>
          </cell>
          <cell r="D9753" t="str">
            <v>OK</v>
          </cell>
          <cell r="E9753">
            <v>44161.407638888886</v>
          </cell>
        </row>
        <row r="9754">
          <cell r="B9754" t="str">
            <v>776445-00E/008224</v>
          </cell>
          <cell r="C9754" t="str">
            <v>776445-00E</v>
          </cell>
          <cell r="D9754" t="str">
            <v>OK</v>
          </cell>
          <cell r="E9754">
            <v>44161.430555555555</v>
          </cell>
        </row>
        <row r="9755">
          <cell r="B9755" t="str">
            <v>776445-00E/008216</v>
          </cell>
          <cell r="C9755" t="str">
            <v>776445-00E</v>
          </cell>
          <cell r="D9755" t="str">
            <v>OK</v>
          </cell>
          <cell r="E9755">
            <v>44161.068055555559</v>
          </cell>
        </row>
        <row r="9756">
          <cell r="B9756" t="str">
            <v>776445-00E/008223</v>
          </cell>
          <cell r="C9756" t="str">
            <v>776445-00E</v>
          </cell>
          <cell r="D9756" t="str">
            <v>OK</v>
          </cell>
          <cell r="E9756">
            <v>44161.352777777778</v>
          </cell>
        </row>
        <row r="9757">
          <cell r="B9757" t="str">
            <v>776445-00E/008222</v>
          </cell>
          <cell r="C9757" t="str">
            <v>776445-00E</v>
          </cell>
          <cell r="D9757" t="str">
            <v>OK</v>
          </cell>
          <cell r="E9757">
            <v>44161.299305555556</v>
          </cell>
        </row>
        <row r="9758">
          <cell r="B9758" t="str">
            <v>776445-00E/008222</v>
          </cell>
          <cell r="C9758" t="str">
            <v>776445-00E</v>
          </cell>
          <cell r="D9758" t="str">
            <v>OK</v>
          </cell>
          <cell r="E9758">
            <v>44161.299305555556</v>
          </cell>
        </row>
        <row r="9759">
          <cell r="B9759" t="str">
            <v>776445-00E/008222</v>
          </cell>
          <cell r="C9759" t="str">
            <v>776445-00E</v>
          </cell>
          <cell r="D9759" t="str">
            <v>OK</v>
          </cell>
          <cell r="E9759">
            <v>44161.299305555556</v>
          </cell>
        </row>
        <row r="9760">
          <cell r="B9760" t="str">
            <v>776445-00E/008221</v>
          </cell>
          <cell r="C9760" t="str">
            <v>776445-00E</v>
          </cell>
          <cell r="D9760" t="str">
            <v>OK</v>
          </cell>
          <cell r="E9760">
            <v>44161.365972222222</v>
          </cell>
        </row>
        <row r="9761">
          <cell r="B9761" t="str">
            <v>774100-00G/008182</v>
          </cell>
          <cell r="C9761" t="str">
            <v>774100-00G</v>
          </cell>
          <cell r="D9761" t="str">
            <v>OK</v>
          </cell>
          <cell r="E9761">
            <v>44158.692361111112</v>
          </cell>
        </row>
        <row r="9762">
          <cell r="B9762" t="str">
            <v>776445-00E/008226</v>
          </cell>
          <cell r="C9762" t="str">
            <v>776445-00E</v>
          </cell>
          <cell r="D9762" t="str">
            <v>OK</v>
          </cell>
          <cell r="E9762">
            <v>44161.688888888886</v>
          </cell>
        </row>
        <row r="9763">
          <cell r="B9763" t="str">
            <v>776445-00E/008237</v>
          </cell>
          <cell r="C9763" t="str">
            <v>776445-00E</v>
          </cell>
          <cell r="D9763" t="str">
            <v>OK</v>
          </cell>
          <cell r="E9763">
            <v>44162.163888888892</v>
          </cell>
        </row>
        <row r="9764">
          <cell r="B9764" t="str">
            <v>776445-00E/008227</v>
          </cell>
          <cell r="C9764" t="str">
            <v>776445-00E</v>
          </cell>
          <cell r="D9764" t="str">
            <v>OK</v>
          </cell>
          <cell r="E9764">
            <v>44162.013194444444</v>
          </cell>
        </row>
        <row r="9765">
          <cell r="B9765" t="str">
            <v>774100-00G/008230</v>
          </cell>
          <cell r="C9765" t="str">
            <v>774100-00G</v>
          </cell>
          <cell r="D9765" t="str">
            <v>OK</v>
          </cell>
          <cell r="E9765">
            <v>44161.734027777777</v>
          </cell>
        </row>
        <row r="9766">
          <cell r="B9766" t="str">
            <v>774100-00G/008233</v>
          </cell>
          <cell r="C9766" t="str">
            <v>774100-00G</v>
          </cell>
          <cell r="D9766" t="str">
            <v>OK</v>
          </cell>
          <cell r="E9766">
            <v>44162.1</v>
          </cell>
        </row>
        <row r="9767">
          <cell r="B9767" t="str">
            <v>774100-00G/008231</v>
          </cell>
          <cell r="C9767" t="str">
            <v>774100-00G</v>
          </cell>
          <cell r="D9767" t="str">
            <v>OK</v>
          </cell>
          <cell r="E9767">
            <v>44162.036111111112</v>
          </cell>
        </row>
        <row r="9768">
          <cell r="B9768" t="str">
            <v>774100-00G/008229</v>
          </cell>
          <cell r="C9768" t="str">
            <v>774100-00G</v>
          </cell>
          <cell r="D9768" t="str">
            <v>OK</v>
          </cell>
          <cell r="E9768">
            <v>44161.729166666664</v>
          </cell>
        </row>
        <row r="9769">
          <cell r="B9769" t="str">
            <v>774100-00G/008234</v>
          </cell>
          <cell r="C9769" t="str">
            <v>774100-00G</v>
          </cell>
          <cell r="D9769" t="str">
            <v>OK</v>
          </cell>
          <cell r="E9769">
            <v>44162.065972222219</v>
          </cell>
        </row>
        <row r="9770">
          <cell r="B9770" t="str">
            <v>776445-00E/008236</v>
          </cell>
          <cell r="C9770" t="str">
            <v>776445-00E</v>
          </cell>
          <cell r="D9770" t="str">
            <v>OK</v>
          </cell>
          <cell r="E9770">
            <v>44162.177777777775</v>
          </cell>
        </row>
        <row r="9771">
          <cell r="B9771" t="str">
            <v>776445-00E/008232</v>
          </cell>
          <cell r="C9771" t="str">
            <v>776445-00E</v>
          </cell>
          <cell r="D9771" t="str">
            <v>OK</v>
          </cell>
          <cell r="E9771">
            <v>44162.059027777781</v>
          </cell>
        </row>
        <row r="9772">
          <cell r="B9772" t="str">
            <v>776445-00E/008228</v>
          </cell>
          <cell r="C9772" t="str">
            <v>776445-00E</v>
          </cell>
          <cell r="D9772" t="str">
            <v>OK</v>
          </cell>
          <cell r="E9772">
            <v>44161.684027777781</v>
          </cell>
        </row>
        <row r="9773">
          <cell r="B9773" t="str">
            <v>776445-00E/008214</v>
          </cell>
          <cell r="C9773" t="str">
            <v>776445-00E</v>
          </cell>
          <cell r="D9773" t="str">
            <v>OK</v>
          </cell>
          <cell r="E9773">
            <v>44161.048611111109</v>
          </cell>
        </row>
        <row r="9774">
          <cell r="B9774" t="str">
            <v>776445-00E/008235</v>
          </cell>
          <cell r="C9774" t="str">
            <v>776445-00E</v>
          </cell>
          <cell r="D9774" t="str">
            <v>OK</v>
          </cell>
          <cell r="E9774">
            <v>44162.143055555556</v>
          </cell>
        </row>
        <row r="9775">
          <cell r="B9775" t="str">
            <v>776445-00E/008239</v>
          </cell>
          <cell r="C9775" t="str">
            <v>776445-00E</v>
          </cell>
          <cell r="D9775" t="str">
            <v>OK</v>
          </cell>
          <cell r="E9775">
            <v>44162.353472222225</v>
          </cell>
        </row>
        <row r="9776">
          <cell r="B9776" t="str">
            <v>776445-00E/008245</v>
          </cell>
          <cell r="C9776" t="str">
            <v>776445-00E</v>
          </cell>
          <cell r="D9776" t="str">
            <v>OK</v>
          </cell>
          <cell r="E9776">
            <v>44162.527777777781</v>
          </cell>
        </row>
        <row r="9777">
          <cell r="B9777" t="str">
            <v>776445-00E/008244</v>
          </cell>
          <cell r="C9777" t="str">
            <v>776445-00E</v>
          </cell>
          <cell r="D9777" t="str">
            <v>OK</v>
          </cell>
          <cell r="E9777">
            <v>44162.436805555553</v>
          </cell>
        </row>
        <row r="9778">
          <cell r="B9778" t="str">
            <v>776445-00E/008252</v>
          </cell>
          <cell r="C9778" t="str">
            <v>776445-00E</v>
          </cell>
          <cell r="D9778" t="str">
            <v>OK</v>
          </cell>
          <cell r="E9778">
            <v>44162.737500000003</v>
          </cell>
        </row>
        <row r="9779">
          <cell r="B9779" t="str">
            <v>774100-00G/008238</v>
          </cell>
          <cell r="C9779" t="str">
            <v>774100-00G</v>
          </cell>
          <cell r="D9779" t="str">
            <v>OK</v>
          </cell>
          <cell r="E9779">
            <v>44162.311111111114</v>
          </cell>
        </row>
        <row r="9780">
          <cell r="B9780" t="str">
            <v>776445-00E/008251</v>
          </cell>
          <cell r="C9780" t="str">
            <v>776445-00E</v>
          </cell>
          <cell r="D9780" t="str">
            <v>OK</v>
          </cell>
          <cell r="E9780">
            <v>44162.722222222219</v>
          </cell>
        </row>
        <row r="9781">
          <cell r="B9781" t="str">
            <v>774100-00G/008243</v>
          </cell>
          <cell r="C9781" t="str">
            <v>774100-00G</v>
          </cell>
          <cell r="D9781" t="str">
            <v>OK</v>
          </cell>
          <cell r="E9781">
            <v>44162.408333333333</v>
          </cell>
        </row>
        <row r="9782">
          <cell r="B9782" t="str">
            <v>776445-00E/008240</v>
          </cell>
          <cell r="C9782" t="str">
            <v>776445-00E</v>
          </cell>
          <cell r="D9782" t="str">
            <v>OK</v>
          </cell>
          <cell r="E9782">
            <v>44162.293055555558</v>
          </cell>
        </row>
        <row r="9783">
          <cell r="B9783" t="str">
            <v>776445-00E/008249</v>
          </cell>
          <cell r="C9783" t="str">
            <v>776445-00E</v>
          </cell>
          <cell r="D9783" t="str">
            <v>OK</v>
          </cell>
          <cell r="E9783">
            <v>44162.679861111108</v>
          </cell>
        </row>
        <row r="9784">
          <cell r="B9784" t="str">
            <v>776445-00E/008246</v>
          </cell>
          <cell r="C9784" t="str">
            <v>776445-00E</v>
          </cell>
          <cell r="D9784" t="str">
            <v>OK</v>
          </cell>
          <cell r="E9784">
            <v>44162.620833333334</v>
          </cell>
        </row>
        <row r="9785">
          <cell r="B9785" t="str">
            <v>776445-00E/008250</v>
          </cell>
          <cell r="C9785" t="str">
            <v>776445-00E</v>
          </cell>
          <cell r="D9785" t="str">
            <v>OK</v>
          </cell>
          <cell r="E9785">
            <v>44162.691666666666</v>
          </cell>
        </row>
        <row r="9786">
          <cell r="B9786" t="str">
            <v>776445-00E/008247</v>
          </cell>
          <cell r="C9786" t="str">
            <v>776445-00E</v>
          </cell>
          <cell r="D9786" t="str">
            <v>OK</v>
          </cell>
          <cell r="E9786">
            <v>44162.536805555559</v>
          </cell>
        </row>
        <row r="9787">
          <cell r="B9787" t="str">
            <v>774100-00G/008242</v>
          </cell>
          <cell r="C9787" t="str">
            <v>774100-00G</v>
          </cell>
          <cell r="D9787" t="str">
            <v>OK</v>
          </cell>
          <cell r="E9787">
            <v>44162.375694444447</v>
          </cell>
        </row>
        <row r="9788">
          <cell r="B9788" t="str">
            <v>776445-00E/008257</v>
          </cell>
          <cell r="C9788" t="str">
            <v>776445-00E</v>
          </cell>
          <cell r="D9788" t="str">
            <v>OK</v>
          </cell>
          <cell r="E9788">
            <v>44165.021527777775</v>
          </cell>
        </row>
        <row r="9789">
          <cell r="B9789" t="str">
            <v>776445-00E/008254</v>
          </cell>
          <cell r="C9789" t="str">
            <v>776445-00E</v>
          </cell>
          <cell r="D9789" t="str">
            <v>OK</v>
          </cell>
          <cell r="E9789">
            <v>44162.756249999999</v>
          </cell>
        </row>
        <row r="9790">
          <cell r="B9790" t="str">
            <v>776445-00E/008254</v>
          </cell>
          <cell r="C9790" t="str">
            <v>776445-00E</v>
          </cell>
          <cell r="D9790" t="str">
            <v>OK</v>
          </cell>
          <cell r="E9790">
            <v>44162.756249999999</v>
          </cell>
        </row>
        <row r="9791">
          <cell r="B9791" t="str">
            <v>776445-00E/008255</v>
          </cell>
          <cell r="C9791" t="str">
            <v>776445-00E</v>
          </cell>
          <cell r="D9791" t="str">
            <v>OK</v>
          </cell>
          <cell r="E9791">
            <v>44164.96875</v>
          </cell>
        </row>
        <row r="9792">
          <cell r="B9792" t="str">
            <v>776445-00E/008256</v>
          </cell>
          <cell r="C9792" t="str">
            <v>776445-00E</v>
          </cell>
          <cell r="D9792" t="str">
            <v>OK</v>
          </cell>
          <cell r="E9792">
            <v>44165.006944444445</v>
          </cell>
        </row>
        <row r="9793">
          <cell r="B9793" t="str">
            <v>776445-00E/008258</v>
          </cell>
          <cell r="C9793" t="str">
            <v>776445-00E</v>
          </cell>
          <cell r="D9793" t="str">
            <v>OK</v>
          </cell>
          <cell r="E9793">
            <v>44165.050694444442</v>
          </cell>
        </row>
        <row r="9794">
          <cell r="B9794" t="str">
            <v>774100-00G/008241</v>
          </cell>
          <cell r="C9794" t="str">
            <v>774100-00G</v>
          </cell>
          <cell r="D9794" t="str">
            <v>OK</v>
          </cell>
          <cell r="E9794">
            <v>44165.063888888886</v>
          </cell>
        </row>
        <row r="9795">
          <cell r="B9795" t="str">
            <v>776445-00E/008263</v>
          </cell>
          <cell r="C9795" t="str">
            <v>776445-00E</v>
          </cell>
          <cell r="D9795" t="str">
            <v>OK</v>
          </cell>
          <cell r="E9795">
            <v>44165.359722222223</v>
          </cell>
        </row>
        <row r="9796">
          <cell r="B9796" t="str">
            <v>776445-00E/008151</v>
          </cell>
          <cell r="C9796" t="str">
            <v>776445-00E</v>
          </cell>
          <cell r="D9796" t="str">
            <v>OK</v>
          </cell>
          <cell r="E9796">
            <v>44154.946527777778</v>
          </cell>
        </row>
        <row r="9797">
          <cell r="B9797" t="str">
            <v>776445-00E/008265</v>
          </cell>
          <cell r="C9797" t="str">
            <v>776445-00E</v>
          </cell>
          <cell r="D9797" t="str">
            <v>OK</v>
          </cell>
          <cell r="E9797">
            <v>44165.420138888891</v>
          </cell>
        </row>
        <row r="9798">
          <cell r="B9798" t="str">
            <v>776445-00E/008264</v>
          </cell>
          <cell r="C9798" t="str">
            <v>776445-00E</v>
          </cell>
          <cell r="D9798" t="str">
            <v>OK</v>
          </cell>
          <cell r="E9798">
            <v>44165.376388888886</v>
          </cell>
        </row>
        <row r="9799">
          <cell r="B9799" t="str">
            <v>776445-00E/008266</v>
          </cell>
          <cell r="C9799" t="str">
            <v>776445-00E</v>
          </cell>
          <cell r="D9799" t="str">
            <v>OK</v>
          </cell>
          <cell r="E9799">
            <v>44165.44027777778</v>
          </cell>
        </row>
        <row r="9800">
          <cell r="B9800" t="str">
            <v>776445-00E/008260</v>
          </cell>
          <cell r="C9800" t="str">
            <v>776445-00E</v>
          </cell>
          <cell r="D9800" t="str">
            <v>OK</v>
          </cell>
          <cell r="E9800">
            <v>44165.291666666664</v>
          </cell>
        </row>
        <row r="9801">
          <cell r="B9801" t="str">
            <v>776445-00E/008248</v>
          </cell>
          <cell r="C9801" t="str">
            <v>776445-00E</v>
          </cell>
          <cell r="D9801" t="str">
            <v>OK</v>
          </cell>
          <cell r="E9801">
            <v>44162.611805555556</v>
          </cell>
        </row>
        <row r="9802">
          <cell r="B9802" t="str">
            <v>776445-00E/008267</v>
          </cell>
          <cell r="C9802" t="str">
            <v>776445-00E</v>
          </cell>
          <cell r="D9802" t="str">
            <v>OK</v>
          </cell>
          <cell r="E9802">
            <v>44165.515972222223</v>
          </cell>
        </row>
        <row r="9803">
          <cell r="B9803" t="str">
            <v>776445-00E/008268</v>
          </cell>
          <cell r="C9803" t="str">
            <v>776445-00E</v>
          </cell>
          <cell r="D9803" t="str">
            <v>OK</v>
          </cell>
          <cell r="E9803">
            <v>44165.618750000001</v>
          </cell>
        </row>
        <row r="9804">
          <cell r="B9804" t="str">
            <v>776445-00E/008270</v>
          </cell>
          <cell r="C9804" t="str">
            <v>776445-00E</v>
          </cell>
          <cell r="D9804" t="str">
            <v>OK</v>
          </cell>
          <cell r="E9804">
            <v>44165.619444444441</v>
          </cell>
        </row>
        <row r="9805">
          <cell r="B9805" t="str">
            <v>776445-00E/008270</v>
          </cell>
          <cell r="C9805" t="str">
            <v>776445-00E</v>
          </cell>
          <cell r="D9805" t="str">
            <v>OK</v>
          </cell>
          <cell r="E9805">
            <v>44165.619444444441</v>
          </cell>
        </row>
        <row r="9806">
          <cell r="B9806" t="str">
            <v>776445-00E/008272</v>
          </cell>
          <cell r="C9806" t="str">
            <v>776445-00E</v>
          </cell>
          <cell r="D9806" t="str">
            <v>OK</v>
          </cell>
          <cell r="E9806">
            <v>44165.618750000001</v>
          </cell>
        </row>
        <row r="9807">
          <cell r="B9807" t="str">
            <v>776445-00E/008259</v>
          </cell>
          <cell r="C9807" t="str">
            <v>776445-00E</v>
          </cell>
          <cell r="D9807" t="str">
            <v>OK</v>
          </cell>
          <cell r="E9807">
            <v>44165.129166666666</v>
          </cell>
        </row>
        <row r="9808">
          <cell r="B9808" t="str">
            <v>776445-00E/008273</v>
          </cell>
          <cell r="C9808" t="str">
            <v>776445-00E</v>
          </cell>
          <cell r="D9808" t="str">
            <v>OK</v>
          </cell>
          <cell r="E9808">
            <v>44165.67083333333</v>
          </cell>
        </row>
        <row r="9809">
          <cell r="B9809" t="str">
            <v>776445-00E/008274</v>
          </cell>
          <cell r="C9809" t="str">
            <v>776445-00E</v>
          </cell>
          <cell r="D9809" t="str">
            <v>OK</v>
          </cell>
          <cell r="E9809">
            <v>44165.707638888889</v>
          </cell>
        </row>
        <row r="9810">
          <cell r="B9810" t="str">
            <v>776445-00E/008262</v>
          </cell>
          <cell r="C9810" t="str">
            <v>776445-00E</v>
          </cell>
          <cell r="D9810" t="str">
            <v>OK</v>
          </cell>
          <cell r="E9810">
            <v>44165.322916666664</v>
          </cell>
        </row>
        <row r="9811">
          <cell r="B9811" t="str">
            <v>776445-00E/008261</v>
          </cell>
          <cell r="C9811" t="str">
            <v>776445-00E</v>
          </cell>
          <cell r="D9811" t="str">
            <v>OK</v>
          </cell>
          <cell r="E9811">
            <v>44165.292361111111</v>
          </cell>
        </row>
        <row r="9812">
          <cell r="B9812" t="str">
            <v>776445-00E/008277</v>
          </cell>
          <cell r="C9812" t="str">
            <v>776445-00E</v>
          </cell>
          <cell r="D9812" t="str">
            <v>OK</v>
          </cell>
          <cell r="E9812">
            <v>44166.021527777775</v>
          </cell>
        </row>
        <row r="9813">
          <cell r="B9813" t="str">
            <v>776445-00E/008282</v>
          </cell>
          <cell r="C9813" t="str">
            <v>776445-00E</v>
          </cell>
          <cell r="D9813" t="str">
            <v>OK</v>
          </cell>
          <cell r="E9813">
            <v>44166.072916666664</v>
          </cell>
        </row>
        <row r="9814">
          <cell r="B9814" t="str">
            <v>776445-00E/008279</v>
          </cell>
          <cell r="C9814" t="str">
            <v>776445-00E</v>
          </cell>
          <cell r="D9814" t="str">
            <v>OK</v>
          </cell>
          <cell r="E9814">
            <v>44165.959722222222</v>
          </cell>
        </row>
        <row r="9815">
          <cell r="B9815" t="str">
            <v>776445-00E/008281</v>
          </cell>
          <cell r="C9815" t="str">
            <v>776445-00E</v>
          </cell>
          <cell r="D9815" t="str">
            <v>OK</v>
          </cell>
          <cell r="E9815">
            <v>44166.054861111108</v>
          </cell>
        </row>
        <row r="9816">
          <cell r="B9816" t="str">
            <v>776445-00E/008278</v>
          </cell>
          <cell r="C9816" t="str">
            <v>776445-00E</v>
          </cell>
          <cell r="D9816" t="str">
            <v>OK</v>
          </cell>
          <cell r="E9816">
            <v>44165.95416666667</v>
          </cell>
        </row>
        <row r="9817">
          <cell r="B9817" t="str">
            <v>776445-00E/008269</v>
          </cell>
          <cell r="C9817" t="str">
            <v>776445-00E</v>
          </cell>
          <cell r="D9817" t="str">
            <v>OK</v>
          </cell>
          <cell r="E9817">
            <v>44165.532638888886</v>
          </cell>
        </row>
        <row r="9818">
          <cell r="B9818" t="str">
            <v>776445-00E/008276</v>
          </cell>
          <cell r="C9818" t="str">
            <v>776445-00E</v>
          </cell>
          <cell r="D9818" t="str">
            <v>OK</v>
          </cell>
          <cell r="E9818">
            <v>44165.75</v>
          </cell>
        </row>
        <row r="9819">
          <cell r="B9819" t="str">
            <v>776445-00E/008271</v>
          </cell>
          <cell r="C9819" t="str">
            <v>776445-00E</v>
          </cell>
          <cell r="D9819" t="str">
            <v>OK</v>
          </cell>
          <cell r="E9819">
            <v>44165.683333333334</v>
          </cell>
        </row>
        <row r="9820">
          <cell r="B9820" t="str">
            <v>776445-00E/008290</v>
          </cell>
          <cell r="C9820" t="str">
            <v>776445-00E</v>
          </cell>
          <cell r="D9820" t="str">
            <v>OK</v>
          </cell>
          <cell r="E9820">
            <v>44166.429166666669</v>
          </cell>
        </row>
        <row r="9821">
          <cell r="B9821" t="str">
            <v>776445-00E/008280</v>
          </cell>
          <cell r="C9821" t="str">
            <v>776445-00E</v>
          </cell>
          <cell r="D9821" t="str">
            <v>OK</v>
          </cell>
          <cell r="E9821">
            <v>44166.025694444441</v>
          </cell>
        </row>
        <row r="9822">
          <cell r="B9822" t="str">
            <v>776445-00E/008285</v>
          </cell>
          <cell r="C9822" t="str">
            <v>776445-00E</v>
          </cell>
          <cell r="D9822" t="str">
            <v>OK</v>
          </cell>
          <cell r="E9822">
            <v>44166.289583333331</v>
          </cell>
        </row>
        <row r="9823">
          <cell r="B9823" t="str">
            <v>776445-00E/008288</v>
          </cell>
          <cell r="C9823" t="str">
            <v>776445-00E</v>
          </cell>
          <cell r="D9823" t="str">
            <v>OK</v>
          </cell>
          <cell r="E9823">
            <v>44166.363888888889</v>
          </cell>
        </row>
        <row r="9824">
          <cell r="B9824" t="str">
            <v>776445-00E/008289</v>
          </cell>
          <cell r="C9824" t="str">
            <v>776445-00E</v>
          </cell>
          <cell r="D9824" t="str">
            <v>OK</v>
          </cell>
          <cell r="E9824">
            <v>44166.420138888891</v>
          </cell>
        </row>
        <row r="9825">
          <cell r="B9825" t="str">
            <v>776445-00E/008287</v>
          </cell>
          <cell r="C9825" t="str">
            <v>776445-00E</v>
          </cell>
          <cell r="D9825" t="str">
            <v>OK</v>
          </cell>
          <cell r="E9825">
            <v>44166.362500000003</v>
          </cell>
        </row>
        <row r="9826">
          <cell r="B9826" t="str">
            <v>776445-00E/008293</v>
          </cell>
          <cell r="C9826" t="str">
            <v>776445-00E</v>
          </cell>
          <cell r="D9826" t="str">
            <v>OK</v>
          </cell>
          <cell r="E9826">
            <v>44166.525694444441</v>
          </cell>
        </row>
        <row r="9827">
          <cell r="B9827" t="str">
            <v>776445-00E/008291</v>
          </cell>
          <cell r="C9827" t="str">
            <v>776445-00E</v>
          </cell>
          <cell r="D9827" t="str">
            <v>OK</v>
          </cell>
          <cell r="E9827">
            <v>44166.627083333333</v>
          </cell>
        </row>
        <row r="9828">
          <cell r="B9828" t="str">
            <v>776445-00E/008291</v>
          </cell>
          <cell r="C9828" t="str">
            <v>776445-00E</v>
          </cell>
          <cell r="D9828" t="str">
            <v>OK</v>
          </cell>
          <cell r="E9828">
            <v>44166.627083333333</v>
          </cell>
        </row>
        <row r="9829">
          <cell r="B9829" t="str">
            <v>776445-00E/008275</v>
          </cell>
          <cell r="C9829" t="str">
            <v>776445-00E</v>
          </cell>
          <cell r="D9829" t="str">
            <v>OK</v>
          </cell>
          <cell r="E9829">
            <v>44165.72152777778</v>
          </cell>
        </row>
        <row r="9830">
          <cell r="B9830" t="str">
            <v>776445-00E/008275</v>
          </cell>
          <cell r="C9830" t="str">
            <v>776445-00E</v>
          </cell>
          <cell r="D9830" t="str">
            <v>OK</v>
          </cell>
          <cell r="E9830">
            <v>44165.72152777778</v>
          </cell>
        </row>
        <row r="9831">
          <cell r="B9831" t="str">
            <v>776445-00E/008284</v>
          </cell>
          <cell r="C9831" t="str">
            <v>776445-00E</v>
          </cell>
          <cell r="D9831" t="str">
            <v>OK</v>
          </cell>
          <cell r="E9831">
            <v>44166.15625</v>
          </cell>
        </row>
        <row r="9832">
          <cell r="B9832" t="str">
            <v>776445-00E/008286</v>
          </cell>
          <cell r="C9832" t="str">
            <v>776445-00E</v>
          </cell>
          <cell r="D9832" t="str">
            <v>OK</v>
          </cell>
          <cell r="E9832">
            <v>44166.283333333333</v>
          </cell>
        </row>
        <row r="9833">
          <cell r="B9833" t="str">
            <v>776445-00E/008283</v>
          </cell>
          <cell r="C9833" t="str">
            <v>776445-00E</v>
          </cell>
          <cell r="D9833" t="str">
            <v>OK</v>
          </cell>
          <cell r="E9833">
            <v>44166.291666666664</v>
          </cell>
        </row>
        <row r="9834">
          <cell r="B9834" t="str">
            <v>776445-00E/008292</v>
          </cell>
          <cell r="C9834" t="str">
            <v>776445-00E</v>
          </cell>
          <cell r="D9834" t="str">
            <v>OK</v>
          </cell>
          <cell r="E9834">
            <v>44166.51458333333</v>
          </cell>
        </row>
        <row r="9835">
          <cell r="B9835" t="str">
            <v>776445-00E/008304</v>
          </cell>
          <cell r="C9835" t="str">
            <v>776445-00E</v>
          </cell>
          <cell r="D9835" t="str">
            <v>OK</v>
          </cell>
          <cell r="E9835">
            <v>44167.03125</v>
          </cell>
        </row>
        <row r="9836">
          <cell r="B9836" t="str">
            <v>776445-00E/008305</v>
          </cell>
          <cell r="C9836" t="str">
            <v>776445-00E</v>
          </cell>
          <cell r="D9836" t="str">
            <v>OK</v>
          </cell>
          <cell r="E9836">
            <v>44167.061805555553</v>
          </cell>
        </row>
        <row r="9837">
          <cell r="B9837" t="str">
            <v>776445-00E/008299</v>
          </cell>
          <cell r="C9837" t="str">
            <v>776445-00E</v>
          </cell>
          <cell r="D9837" t="str">
            <v>OK</v>
          </cell>
          <cell r="E9837">
            <v>44166.822916666664</v>
          </cell>
        </row>
        <row r="9838">
          <cell r="B9838" t="str">
            <v>776445-00E/008303</v>
          </cell>
          <cell r="C9838" t="str">
            <v>776445-00E</v>
          </cell>
          <cell r="D9838" t="str">
            <v>OK</v>
          </cell>
          <cell r="E9838">
            <v>44167.023611111108</v>
          </cell>
        </row>
        <row r="9839">
          <cell r="B9839" t="str">
            <v>776445-00E/008306</v>
          </cell>
          <cell r="C9839" t="str">
            <v>776445-00E</v>
          </cell>
          <cell r="D9839" t="str">
            <v>OK</v>
          </cell>
          <cell r="E9839">
            <v>44167.081944444442</v>
          </cell>
        </row>
        <row r="9840">
          <cell r="B9840" t="str">
            <v>776445-00E/008309</v>
          </cell>
          <cell r="C9840" t="str">
            <v>776445-00E</v>
          </cell>
          <cell r="D9840" t="str">
            <v>OK</v>
          </cell>
          <cell r="E9840">
            <v>44167.162499999999</v>
          </cell>
        </row>
        <row r="9841">
          <cell r="B9841" t="str">
            <v>776445-00E/008307</v>
          </cell>
          <cell r="C9841" t="str">
            <v>776445-00E</v>
          </cell>
          <cell r="D9841" t="str">
            <v>OK</v>
          </cell>
          <cell r="E9841">
            <v>44167.140277777777</v>
          </cell>
        </row>
        <row r="9842">
          <cell r="B9842" t="str">
            <v>776445-00E/008300</v>
          </cell>
          <cell r="C9842" t="str">
            <v>776445-00E</v>
          </cell>
          <cell r="D9842" t="str">
            <v>OK</v>
          </cell>
          <cell r="E9842">
            <v>44166.950694444444</v>
          </cell>
        </row>
        <row r="9843">
          <cell r="B9843" t="str">
            <v>776445-00E/008297</v>
          </cell>
          <cell r="C9843" t="str">
            <v>776445-00E</v>
          </cell>
          <cell r="D9843" t="str">
            <v>OK</v>
          </cell>
          <cell r="E9843">
            <v>44166.775694444441</v>
          </cell>
        </row>
        <row r="9844">
          <cell r="B9844" t="str">
            <v>776445-00E/008312</v>
          </cell>
          <cell r="C9844" t="str">
            <v>776445-00E</v>
          </cell>
          <cell r="D9844" t="str">
            <v>OK</v>
          </cell>
          <cell r="E9844">
            <v>44167.393055555556</v>
          </cell>
        </row>
        <row r="9845">
          <cell r="B9845" t="str">
            <v>776445-00E/008313</v>
          </cell>
          <cell r="C9845" t="str">
            <v>776445-00E</v>
          </cell>
          <cell r="D9845" t="str">
            <v>OK</v>
          </cell>
          <cell r="E9845">
            <v>44167.425694444442</v>
          </cell>
        </row>
        <row r="9846">
          <cell r="B9846" t="str">
            <v>776445-00E/008308</v>
          </cell>
          <cell r="C9846" t="str">
            <v>776445-00E</v>
          </cell>
          <cell r="D9846" t="str">
            <v>OK</v>
          </cell>
          <cell r="E9846">
            <v>44167.354861111111</v>
          </cell>
        </row>
        <row r="9847">
          <cell r="B9847" t="str">
            <v>776445-00E/008296</v>
          </cell>
          <cell r="C9847" t="str">
            <v>776445-00E</v>
          </cell>
          <cell r="D9847" t="str">
            <v>OK</v>
          </cell>
          <cell r="E9847">
            <v>44166.691666666666</v>
          </cell>
        </row>
        <row r="9848">
          <cell r="B9848" t="str">
            <v>776445-00E/008310</v>
          </cell>
          <cell r="C9848" t="str">
            <v>776445-00E</v>
          </cell>
          <cell r="D9848" t="str">
            <v>OK</v>
          </cell>
          <cell r="E9848">
            <v>44167.29791666667</v>
          </cell>
        </row>
        <row r="9849">
          <cell r="B9849" t="str">
            <v>776445-00E/008301</v>
          </cell>
          <cell r="C9849" t="str">
            <v>776445-00E</v>
          </cell>
          <cell r="D9849" t="str">
            <v>OK</v>
          </cell>
          <cell r="E9849">
            <v>44166.947222222225</v>
          </cell>
        </row>
        <row r="9850">
          <cell r="B9850" t="str">
            <v>776445-00E/008302</v>
          </cell>
          <cell r="C9850" t="str">
            <v>776445-00E</v>
          </cell>
          <cell r="D9850" t="str">
            <v>OK</v>
          </cell>
          <cell r="E9850">
            <v>44166.947916666664</v>
          </cell>
        </row>
        <row r="9851">
          <cell r="B9851" t="str">
            <v>776445-00E/008319</v>
          </cell>
          <cell r="C9851" t="str">
            <v>776445-00E</v>
          </cell>
          <cell r="D9851" t="str">
            <v>OK</v>
          </cell>
          <cell r="E9851">
            <v>44167.727777777778</v>
          </cell>
        </row>
        <row r="9852">
          <cell r="B9852" t="str">
            <v>776445-00E/008311</v>
          </cell>
          <cell r="C9852" t="str">
            <v>776445-00E</v>
          </cell>
          <cell r="D9852" t="str">
            <v>OK</v>
          </cell>
          <cell r="E9852">
            <v>44167.361111111109</v>
          </cell>
        </row>
        <row r="9853">
          <cell r="B9853" t="str">
            <v>776445-00E/008315</v>
          </cell>
          <cell r="C9853" t="str">
            <v>776445-00E</v>
          </cell>
          <cell r="D9853" t="str">
            <v>OK</v>
          </cell>
          <cell r="E9853">
            <v>44167.507638888892</v>
          </cell>
        </row>
        <row r="9854">
          <cell r="B9854" t="str">
            <v>776445-00E/008316</v>
          </cell>
          <cell r="C9854" t="str">
            <v>776445-00E</v>
          </cell>
          <cell r="D9854" t="str">
            <v>OK</v>
          </cell>
          <cell r="E9854">
            <v>44167.505555555559</v>
          </cell>
        </row>
        <row r="9855">
          <cell r="B9855" t="str">
            <v>776445-00E/008314</v>
          </cell>
          <cell r="C9855" t="str">
            <v>776445-00E</v>
          </cell>
          <cell r="D9855" t="str">
            <v>OK</v>
          </cell>
          <cell r="E9855">
            <v>44167.504166666666</v>
          </cell>
        </row>
        <row r="9856">
          <cell r="B9856" t="str">
            <v>776445-00E/008294</v>
          </cell>
          <cell r="C9856" t="str">
            <v>776445-00E</v>
          </cell>
          <cell r="D9856" t="str">
            <v>OK</v>
          </cell>
          <cell r="E9856">
            <v>44166.682638888888</v>
          </cell>
        </row>
        <row r="9857">
          <cell r="B9857" t="str">
            <v>776445-00E/008324</v>
          </cell>
          <cell r="C9857" t="str">
            <v>776445-00E</v>
          </cell>
          <cell r="D9857" t="str">
            <v>OK</v>
          </cell>
          <cell r="E9857">
            <v>44168.018055555556</v>
          </cell>
        </row>
        <row r="9858">
          <cell r="B9858" t="str">
            <v>776445-00E/008327</v>
          </cell>
          <cell r="C9858" t="str">
            <v>776445-00E</v>
          </cell>
          <cell r="D9858" t="str">
            <v>OK</v>
          </cell>
          <cell r="E9858">
            <v>44168.152083333334</v>
          </cell>
        </row>
        <row r="9859">
          <cell r="B9859" t="str">
            <v>776445-00E/008328</v>
          </cell>
          <cell r="C9859" t="str">
            <v>776445-00E</v>
          </cell>
          <cell r="D9859" t="str">
            <v>OK</v>
          </cell>
          <cell r="E9859">
            <v>44168.143750000003</v>
          </cell>
        </row>
        <row r="9860">
          <cell r="B9860" t="str">
            <v>776445-00E/008317</v>
          </cell>
          <cell r="C9860" t="str">
            <v>776445-00E</v>
          </cell>
          <cell r="D9860" t="str">
            <v>OK</v>
          </cell>
          <cell r="E9860">
            <v>44167.650694444441</v>
          </cell>
        </row>
        <row r="9861">
          <cell r="B9861" t="str">
            <v>776445-00E/008322</v>
          </cell>
          <cell r="C9861" t="str">
            <v>776445-00E</v>
          </cell>
          <cell r="D9861" t="str">
            <v>OK</v>
          </cell>
          <cell r="E9861">
            <v>44167.949305555558</v>
          </cell>
        </row>
        <row r="9862">
          <cell r="B9862" t="str">
            <v>776445-00E/008318</v>
          </cell>
          <cell r="C9862" t="str">
            <v>776445-00E</v>
          </cell>
          <cell r="D9862" t="str">
            <v>OK</v>
          </cell>
          <cell r="E9862">
            <v>44168.007638888892</v>
          </cell>
        </row>
        <row r="9863">
          <cell r="B9863" t="str">
            <v>774100-00G/008321</v>
          </cell>
          <cell r="C9863" t="str">
            <v>774100-00G</v>
          </cell>
          <cell r="D9863" t="str">
            <v>OK</v>
          </cell>
          <cell r="E9863">
            <v>44167.85833333333</v>
          </cell>
        </row>
        <row r="9864">
          <cell r="B9864" t="str">
            <v>774100-00G/008320</v>
          </cell>
          <cell r="C9864" t="str">
            <v>774100-00G</v>
          </cell>
          <cell r="D9864" t="str">
            <v>OK</v>
          </cell>
          <cell r="E9864">
            <v>44167.802083333336</v>
          </cell>
        </row>
        <row r="9865">
          <cell r="B9865" t="str">
            <v>774100-00G/008332</v>
          </cell>
          <cell r="C9865" t="str">
            <v>774100-00G</v>
          </cell>
          <cell r="D9865" t="str">
            <v>OK</v>
          </cell>
          <cell r="E9865">
            <v>44168.371527777781</v>
          </cell>
        </row>
        <row r="9866">
          <cell r="B9866" t="str">
            <v>776445-00E/008331</v>
          </cell>
          <cell r="C9866" t="str">
            <v>776445-00E</v>
          </cell>
          <cell r="D9866" t="str">
            <v>OK</v>
          </cell>
          <cell r="E9866">
            <v>44168.287499999999</v>
          </cell>
        </row>
        <row r="9867">
          <cell r="B9867" t="str">
            <v>776445-00E/008329</v>
          </cell>
          <cell r="C9867" t="str">
            <v>776445-00E</v>
          </cell>
          <cell r="D9867" t="str">
            <v>OK</v>
          </cell>
          <cell r="E9867">
            <v>44168.354166666664</v>
          </cell>
        </row>
        <row r="9868">
          <cell r="B9868" t="str">
            <v>776445-00E/008330</v>
          </cell>
          <cell r="C9868" t="str">
            <v>776445-00E</v>
          </cell>
          <cell r="D9868" t="str">
            <v>OK</v>
          </cell>
          <cell r="E9868">
            <v>44168.3</v>
          </cell>
        </row>
        <row r="9869">
          <cell r="B9869" t="str">
            <v>776445-00E/008323</v>
          </cell>
          <cell r="C9869" t="str">
            <v>776445-00E</v>
          </cell>
          <cell r="D9869" t="str">
            <v>OK</v>
          </cell>
          <cell r="E9869">
            <v>44167.95</v>
          </cell>
        </row>
        <row r="9870">
          <cell r="B9870" t="str">
            <v>776445-00E/008334</v>
          </cell>
          <cell r="C9870" t="str">
            <v>776445-00E</v>
          </cell>
          <cell r="D9870" t="str">
            <v>OK</v>
          </cell>
          <cell r="E9870">
            <v>44168.448611111111</v>
          </cell>
        </row>
        <row r="9871">
          <cell r="B9871" t="str">
            <v>776445-00E/008336</v>
          </cell>
          <cell r="C9871" t="str">
            <v>776445-00E</v>
          </cell>
          <cell r="D9871" t="str">
            <v>OK</v>
          </cell>
          <cell r="E9871">
            <v>44168.532638888886</v>
          </cell>
        </row>
        <row r="9872">
          <cell r="B9872" t="str">
            <v>776445-00E/008337</v>
          </cell>
          <cell r="C9872" t="str">
            <v>776445-00E</v>
          </cell>
          <cell r="D9872" t="str">
            <v>OK</v>
          </cell>
          <cell r="E9872">
            <v>44168.627083333333</v>
          </cell>
        </row>
        <row r="9873">
          <cell r="B9873" t="str">
            <v>776445-00E/008335</v>
          </cell>
          <cell r="C9873" t="str">
            <v>776445-00E</v>
          </cell>
          <cell r="D9873" t="str">
            <v>OK</v>
          </cell>
          <cell r="E9873">
            <v>44168.523611111108</v>
          </cell>
        </row>
        <row r="9874">
          <cell r="B9874" t="str">
            <v>774100-00G/008325</v>
          </cell>
          <cell r="C9874" t="str">
            <v>774100-00G</v>
          </cell>
          <cell r="D9874" t="str">
            <v>OK</v>
          </cell>
          <cell r="E9874">
            <v>44168.06527777778</v>
          </cell>
        </row>
        <row r="9875">
          <cell r="B9875" t="str">
            <v>774100-00G/008333</v>
          </cell>
          <cell r="C9875" t="str">
            <v>774100-00G</v>
          </cell>
          <cell r="D9875" t="str">
            <v>OK</v>
          </cell>
          <cell r="E9875">
            <v>44168.425000000003</v>
          </cell>
        </row>
        <row r="9876">
          <cell r="B9876" t="str">
            <v>774100-00G/008326</v>
          </cell>
          <cell r="C9876" t="str">
            <v>774100-00G</v>
          </cell>
          <cell r="D9876" t="str">
            <v>OK</v>
          </cell>
          <cell r="E9876">
            <v>44168.052083333336</v>
          </cell>
        </row>
        <row r="9877">
          <cell r="B9877" t="str">
            <v>774100-00G/008326</v>
          </cell>
          <cell r="C9877" t="str">
            <v>774100-00G</v>
          </cell>
          <cell r="D9877" t="str">
            <v>OK</v>
          </cell>
          <cell r="E9877">
            <v>44168.052083333336</v>
          </cell>
        </row>
        <row r="9878">
          <cell r="B9878" t="str">
            <v>776445-00E/008339</v>
          </cell>
          <cell r="C9878" t="str">
            <v>776445-00E</v>
          </cell>
          <cell r="D9878" t="str">
            <v>OK</v>
          </cell>
          <cell r="E9878">
            <v>44168.723611111112</v>
          </cell>
        </row>
        <row r="9879">
          <cell r="B9879" t="str">
            <v>776445-00E/008338</v>
          </cell>
          <cell r="C9879" t="str">
            <v>776445-00E</v>
          </cell>
          <cell r="D9879" t="str">
            <v>OK</v>
          </cell>
          <cell r="E9879">
            <v>44168.62777777778</v>
          </cell>
        </row>
        <row r="9880">
          <cell r="B9880" t="str">
            <v>776445-00E/008338</v>
          </cell>
          <cell r="C9880" t="str">
            <v>776445-00E</v>
          </cell>
          <cell r="D9880" t="str">
            <v>OK</v>
          </cell>
          <cell r="E9880">
            <v>44168.62777777778</v>
          </cell>
        </row>
        <row r="9881">
          <cell r="B9881" t="str">
            <v>776445-00E/008343</v>
          </cell>
          <cell r="C9881" t="str">
            <v>776445-00E</v>
          </cell>
          <cell r="D9881" t="str">
            <v>OK</v>
          </cell>
          <cell r="E9881">
            <v>44168.82708333333</v>
          </cell>
        </row>
        <row r="9882">
          <cell r="B9882" t="str">
            <v>776445-00E/008346</v>
          </cell>
          <cell r="C9882" t="str">
            <v>776445-00E</v>
          </cell>
          <cell r="D9882" t="str">
            <v>OK</v>
          </cell>
          <cell r="E9882">
            <v>44168.96597222222</v>
          </cell>
        </row>
        <row r="9883">
          <cell r="B9883" t="str">
            <v>776445-00E/008352</v>
          </cell>
          <cell r="C9883" t="str">
            <v>776445-00E</v>
          </cell>
          <cell r="D9883" t="str">
            <v>OK</v>
          </cell>
          <cell r="E9883">
            <v>44169.129861111112</v>
          </cell>
        </row>
        <row r="9884">
          <cell r="B9884" t="str">
            <v>776445-00E/008347</v>
          </cell>
          <cell r="C9884" t="str">
            <v>776445-00E</v>
          </cell>
          <cell r="D9884" t="str">
            <v>OK</v>
          </cell>
          <cell r="E9884">
            <v>44168.95416666667</v>
          </cell>
        </row>
        <row r="9885">
          <cell r="B9885" t="str">
            <v>776445-00E/008351</v>
          </cell>
          <cell r="C9885" t="str">
            <v>776445-00E</v>
          </cell>
          <cell r="D9885" t="str">
            <v>OK</v>
          </cell>
          <cell r="E9885">
            <v>44169.080555555556</v>
          </cell>
        </row>
        <row r="9886">
          <cell r="B9886" t="str">
            <v>774100-00G/008350</v>
          </cell>
          <cell r="C9886" t="str">
            <v>774100-00G</v>
          </cell>
          <cell r="D9886" t="str">
            <v>OK</v>
          </cell>
          <cell r="E9886">
            <v>44169.06527777778</v>
          </cell>
        </row>
        <row r="9887">
          <cell r="B9887" t="str">
            <v>774100-00G/008340</v>
          </cell>
          <cell r="C9887" t="str">
            <v>774100-00G</v>
          </cell>
          <cell r="D9887" t="str">
            <v>OK</v>
          </cell>
          <cell r="E9887">
            <v>44168.838888888888</v>
          </cell>
        </row>
        <row r="9888">
          <cell r="B9888" t="str">
            <v>776445-00E/008353</v>
          </cell>
          <cell r="C9888" t="str">
            <v>776445-00E</v>
          </cell>
          <cell r="D9888" t="str">
            <v>OK</v>
          </cell>
          <cell r="E9888">
            <v>44169.361111111109</v>
          </cell>
        </row>
        <row r="9889">
          <cell r="B9889" t="str">
            <v>776445-00E/008356</v>
          </cell>
          <cell r="C9889" t="str">
            <v>776445-00E</v>
          </cell>
          <cell r="D9889" t="str">
            <v>OK</v>
          </cell>
          <cell r="E9889">
            <v>44169.445138888892</v>
          </cell>
        </row>
        <row r="9890">
          <cell r="B9890" t="str">
            <v>776445-00E/008354</v>
          </cell>
          <cell r="C9890" t="str">
            <v>776445-00E</v>
          </cell>
          <cell r="D9890" t="str">
            <v>OK</v>
          </cell>
          <cell r="E9890">
            <v>44169.302083333336</v>
          </cell>
        </row>
        <row r="9891">
          <cell r="B9891" t="str">
            <v>776445-00E/008359</v>
          </cell>
          <cell r="C9891" t="str">
            <v>776445-00E</v>
          </cell>
          <cell r="D9891" t="str">
            <v>OK</v>
          </cell>
          <cell r="E9891">
            <v>44169.51666666667</v>
          </cell>
        </row>
        <row r="9892">
          <cell r="B9892" t="str">
            <v>774100-00G/008358</v>
          </cell>
          <cell r="C9892" t="str">
            <v>774100-00G</v>
          </cell>
          <cell r="D9892" t="str">
            <v>OK</v>
          </cell>
          <cell r="E9892">
            <v>44169.429861111108</v>
          </cell>
        </row>
        <row r="9893">
          <cell r="B9893" t="str">
            <v>774100-00G/008357</v>
          </cell>
          <cell r="C9893" t="str">
            <v>774100-00G</v>
          </cell>
          <cell r="D9893" t="str">
            <v>OK</v>
          </cell>
          <cell r="E9893">
            <v>44169.368055555555</v>
          </cell>
        </row>
        <row r="9894">
          <cell r="B9894" t="str">
            <v>776445-00E/008345</v>
          </cell>
          <cell r="C9894" t="str">
            <v>776445-00E</v>
          </cell>
          <cell r="D9894" t="str">
            <v>OK</v>
          </cell>
          <cell r="E9894">
            <v>44168.89166666667</v>
          </cell>
        </row>
        <row r="9895">
          <cell r="B9895" t="str">
            <v>776445-00E/008342</v>
          </cell>
          <cell r="C9895" t="str">
            <v>776445-00E</v>
          </cell>
          <cell r="D9895" t="str">
            <v>OK</v>
          </cell>
          <cell r="E9895">
            <v>44168.772916666669</v>
          </cell>
        </row>
        <row r="9896">
          <cell r="B9896" t="str">
            <v>776445-00E/008344</v>
          </cell>
          <cell r="C9896" t="str">
            <v>776445-00E</v>
          </cell>
          <cell r="D9896" t="str">
            <v>OK</v>
          </cell>
          <cell r="E9896">
            <v>44168.942361111112</v>
          </cell>
        </row>
        <row r="9897">
          <cell r="B9897" t="str">
            <v>776445-00E/008348</v>
          </cell>
          <cell r="C9897" t="str">
            <v>776445-00E</v>
          </cell>
          <cell r="D9897" t="str">
            <v>OK</v>
          </cell>
          <cell r="E9897">
            <v>44169.033333333333</v>
          </cell>
        </row>
        <row r="9898">
          <cell r="B9898" t="str">
            <v>776445-00E/008366</v>
          </cell>
          <cell r="C9898" t="str">
            <v>776445-00E</v>
          </cell>
          <cell r="D9898" t="str">
            <v>OK</v>
          </cell>
          <cell r="E9898">
            <v>44171.944444444445</v>
          </cell>
        </row>
        <row r="9899">
          <cell r="B9899" t="str">
            <v>776445-00E/008360</v>
          </cell>
          <cell r="C9899" t="str">
            <v>776445-00E</v>
          </cell>
          <cell r="D9899" t="str">
            <v>OK</v>
          </cell>
          <cell r="E9899">
            <v>44169.786805555559</v>
          </cell>
        </row>
        <row r="9900">
          <cell r="B9900" t="str">
            <v>776445-00E/008365</v>
          </cell>
          <cell r="C9900" t="str">
            <v>776445-00E</v>
          </cell>
          <cell r="D9900" t="str">
            <v>OK</v>
          </cell>
          <cell r="E9900">
            <v>44172.020833333336</v>
          </cell>
        </row>
        <row r="9901">
          <cell r="B9901" t="str">
            <v>776445-00E/008367</v>
          </cell>
          <cell r="C9901" t="str">
            <v>776445-00E</v>
          </cell>
          <cell r="D9901" t="str">
            <v>OK</v>
          </cell>
          <cell r="E9901">
            <v>44172.074305555558</v>
          </cell>
        </row>
        <row r="9902">
          <cell r="B9902" t="str">
            <v>776445-00E/008364</v>
          </cell>
          <cell r="C9902" t="str">
            <v>776445-00E</v>
          </cell>
          <cell r="D9902" t="str">
            <v>OK</v>
          </cell>
          <cell r="E9902">
            <v>44171.95208333333</v>
          </cell>
        </row>
        <row r="9903">
          <cell r="B9903" t="str">
            <v>776445-00E/008362</v>
          </cell>
          <cell r="C9903" t="str">
            <v>776445-00E</v>
          </cell>
          <cell r="D9903" t="str">
            <v>OK</v>
          </cell>
          <cell r="E9903">
            <v>44169.667361111111</v>
          </cell>
        </row>
        <row r="9904">
          <cell r="B9904" t="str">
            <v>774100-00G/008349</v>
          </cell>
          <cell r="C9904" t="str">
            <v>774100-00G</v>
          </cell>
          <cell r="D9904" t="str">
            <v>OK</v>
          </cell>
          <cell r="E9904">
            <v>44169.022222222222</v>
          </cell>
        </row>
        <row r="9905">
          <cell r="B9905" t="str">
            <v>776445-00E/008295</v>
          </cell>
          <cell r="C9905" t="str">
            <v>776445-00E</v>
          </cell>
          <cell r="D9905" t="str">
            <v>OK</v>
          </cell>
          <cell r="E9905">
            <v>44166.620833333334</v>
          </cell>
        </row>
        <row r="9906">
          <cell r="B9906" t="str">
            <v>774100-00G/008341</v>
          </cell>
          <cell r="C9906" t="str">
            <v>774100-00G</v>
          </cell>
          <cell r="D9906" t="str">
            <v>OK</v>
          </cell>
          <cell r="E9906">
            <v>44168.790972222225</v>
          </cell>
        </row>
        <row r="9907">
          <cell r="B9907" t="str">
            <v>776445-00E/008361</v>
          </cell>
          <cell r="C9907" t="str">
            <v>776445-00E</v>
          </cell>
          <cell r="D9907" t="str">
            <v>OK</v>
          </cell>
          <cell r="E9907">
            <v>44169.712500000001</v>
          </cell>
        </row>
        <row r="9908">
          <cell r="B9908" t="str">
            <v>776445-00E/008355</v>
          </cell>
          <cell r="C9908" t="str">
            <v>776445-00E</v>
          </cell>
          <cell r="D9908" t="str">
            <v>OK</v>
          </cell>
          <cell r="E9908">
            <v>44169.293055555558</v>
          </cell>
        </row>
        <row r="9909">
          <cell r="B9909" t="str">
            <v>776445-00E/008374</v>
          </cell>
          <cell r="C9909" t="str">
            <v>776445-00E</v>
          </cell>
          <cell r="D9909" t="str">
            <v>OK</v>
          </cell>
          <cell r="E9909">
            <v>44172.415972222225</v>
          </cell>
        </row>
        <row r="9910">
          <cell r="B9910" t="str">
            <v>776445-00E/008030</v>
          </cell>
          <cell r="C9910" t="str">
            <v>776445-00E</v>
          </cell>
          <cell r="D9910" t="str">
            <v>OK</v>
          </cell>
          <cell r="E9910">
            <v>44144.695138888892</v>
          </cell>
        </row>
        <row r="9911">
          <cell r="B9911" t="str">
            <v>776445-00E/008373</v>
          </cell>
          <cell r="C9911" t="str">
            <v>776445-00E</v>
          </cell>
          <cell r="D9911" t="str">
            <v>OK</v>
          </cell>
          <cell r="E9911">
            <v>44172.357638888891</v>
          </cell>
        </row>
        <row r="9912">
          <cell r="B9912" t="str">
            <v>776445-00E/008372</v>
          </cell>
          <cell r="C9912" t="str">
            <v>776445-00E</v>
          </cell>
          <cell r="D9912" t="str">
            <v>OK</v>
          </cell>
          <cell r="E9912">
            <v>44172.293055555558</v>
          </cell>
        </row>
        <row r="9913">
          <cell r="B9913" t="str">
            <v>776445-00E/008370</v>
          </cell>
          <cell r="C9913" t="str">
            <v>776445-00E</v>
          </cell>
          <cell r="D9913" t="str">
            <v>OK</v>
          </cell>
          <cell r="E9913">
            <v>44172.497916666667</v>
          </cell>
        </row>
        <row r="9914">
          <cell r="B9914" t="str">
            <v>776445-00E/008376</v>
          </cell>
          <cell r="C9914" t="str">
            <v>776445-00E</v>
          </cell>
          <cell r="D9914" t="str">
            <v>OK</v>
          </cell>
          <cell r="E9914">
            <v>44172.70416666667</v>
          </cell>
        </row>
        <row r="9915">
          <cell r="B9915" t="str">
            <v>776445-00E/008369</v>
          </cell>
          <cell r="C9915" t="str">
            <v>776445-00E</v>
          </cell>
          <cell r="D9915" t="str">
            <v>OK</v>
          </cell>
          <cell r="E9915">
            <v>44172.675694444442</v>
          </cell>
        </row>
        <row r="9916">
          <cell r="B9916" t="str">
            <v>776445-00E/008371</v>
          </cell>
          <cell r="C9916" t="str">
            <v>776445-00E</v>
          </cell>
          <cell r="D9916" t="str">
            <v>OK</v>
          </cell>
          <cell r="E9916">
            <v>44172.296527777777</v>
          </cell>
        </row>
        <row r="9917">
          <cell r="B9917" t="str">
            <v>776445-00E/008377</v>
          </cell>
          <cell r="C9917" t="str">
            <v>776445-00E</v>
          </cell>
          <cell r="D9917" t="str">
            <v>OK</v>
          </cell>
          <cell r="E9917">
            <v>44172.636111111111</v>
          </cell>
        </row>
        <row r="9918">
          <cell r="B9918" t="str">
            <v>776445-00E/008384</v>
          </cell>
          <cell r="C9918" t="str">
            <v>776445-00E</v>
          </cell>
          <cell r="D9918" t="str">
            <v>OK</v>
          </cell>
          <cell r="E9918">
            <v>44173.079861111109</v>
          </cell>
        </row>
        <row r="9919">
          <cell r="B9919" t="str">
            <v>776445-00E/008375</v>
          </cell>
          <cell r="C9919" t="str">
            <v>776445-00E</v>
          </cell>
          <cell r="D9919" t="str">
            <v>OK</v>
          </cell>
          <cell r="E9919">
            <v>44172.842361111114</v>
          </cell>
        </row>
        <row r="9920">
          <cell r="B9920" t="str">
            <v>776445-00E/008381</v>
          </cell>
          <cell r="C9920" t="str">
            <v>776445-00E</v>
          </cell>
          <cell r="D9920" t="str">
            <v>OK</v>
          </cell>
          <cell r="E9920">
            <v>44173.008333333331</v>
          </cell>
        </row>
        <row r="9921">
          <cell r="B9921" t="str">
            <v>776445-00E/008382</v>
          </cell>
          <cell r="C9921" t="str">
            <v>776445-00E</v>
          </cell>
          <cell r="D9921" t="str">
            <v>OK</v>
          </cell>
          <cell r="E9921">
            <v>44173.042361111111</v>
          </cell>
        </row>
        <row r="9922">
          <cell r="B9922" t="str">
            <v>776445-00E/008368</v>
          </cell>
          <cell r="C9922" t="str">
            <v>776445-00E</v>
          </cell>
          <cell r="D9922" t="str">
            <v>OK</v>
          </cell>
          <cell r="E9922">
            <v>44172.120833333334</v>
          </cell>
        </row>
        <row r="9923">
          <cell r="B9923" t="str">
            <v>776445-00E/008368</v>
          </cell>
          <cell r="C9923" t="str">
            <v>776445-00E</v>
          </cell>
          <cell r="D9923" t="str">
            <v>OK</v>
          </cell>
          <cell r="E9923">
            <v>44172.120833333334</v>
          </cell>
        </row>
        <row r="9924">
          <cell r="B9924" t="str">
            <v>776445-00E/008378</v>
          </cell>
          <cell r="C9924" t="str">
            <v>776445-00E</v>
          </cell>
          <cell r="D9924" t="str">
            <v>OK</v>
          </cell>
          <cell r="E9924">
            <v>44172.95208333333</v>
          </cell>
        </row>
        <row r="9925">
          <cell r="B9925" t="str">
            <v>776445-00E/008380</v>
          </cell>
          <cell r="C9925" t="str">
            <v>776445-00E</v>
          </cell>
          <cell r="D9925" t="str">
            <v>OK</v>
          </cell>
          <cell r="E9925">
            <v>44172.953472222223</v>
          </cell>
        </row>
        <row r="9926">
          <cell r="B9926" t="str">
            <v>776445-00E/008383</v>
          </cell>
          <cell r="C9926" t="str">
            <v>776445-00E</v>
          </cell>
          <cell r="D9926" t="str">
            <v>OK</v>
          </cell>
          <cell r="E9926">
            <v>44173.40625</v>
          </cell>
        </row>
        <row r="9927">
          <cell r="B9927" t="str">
            <v>776445-00E/008387</v>
          </cell>
          <cell r="C9927" t="str">
            <v>776445-00E</v>
          </cell>
          <cell r="D9927" t="str">
            <v>OK</v>
          </cell>
          <cell r="E9927">
            <v>44173.35833333333</v>
          </cell>
        </row>
        <row r="9928">
          <cell r="B9928" t="str">
            <v>776445-00E/008391</v>
          </cell>
          <cell r="C9928" t="str">
            <v>776445-00E</v>
          </cell>
          <cell r="D9928" t="str">
            <v>OK</v>
          </cell>
          <cell r="E9928">
            <v>44173.693749999999</v>
          </cell>
        </row>
        <row r="9929">
          <cell r="B9929" t="str">
            <v>776445-00E/008386</v>
          </cell>
          <cell r="C9929" t="str">
            <v>776445-00E</v>
          </cell>
          <cell r="D9929" t="str">
            <v>OK</v>
          </cell>
          <cell r="E9929">
            <v>44173.664583333331</v>
          </cell>
        </row>
        <row r="9930">
          <cell r="B9930" t="str">
            <v>776445-00E/008379</v>
          </cell>
          <cell r="C9930" t="str">
            <v>776445-00E</v>
          </cell>
          <cell r="D9930" t="str">
            <v>OK</v>
          </cell>
          <cell r="E9930">
            <v>44172.805555555555</v>
          </cell>
        </row>
        <row r="9931">
          <cell r="B9931" t="str">
            <v>776445-00E/008390</v>
          </cell>
          <cell r="C9931" t="str">
            <v>776445-00E</v>
          </cell>
          <cell r="D9931" t="str">
            <v>OK</v>
          </cell>
          <cell r="E9931">
            <v>44173.632638888892</v>
          </cell>
        </row>
        <row r="9932">
          <cell r="B9932" t="str">
            <v>776445-00E/008392</v>
          </cell>
          <cell r="C9932" t="str">
            <v>776445-00E</v>
          </cell>
          <cell r="D9932" t="str">
            <v>OK</v>
          </cell>
          <cell r="E9932">
            <v>44173.739583333336</v>
          </cell>
        </row>
        <row r="9933">
          <cell r="B9933" t="str">
            <v>776445-00E/008393</v>
          </cell>
          <cell r="C9933" t="str">
            <v>776445-00E</v>
          </cell>
          <cell r="D9933" t="str">
            <v>OK</v>
          </cell>
          <cell r="E9933">
            <v>44173.805555555555</v>
          </cell>
        </row>
        <row r="9934">
          <cell r="B9934" t="str">
            <v>776445-00E/008397</v>
          </cell>
          <cell r="C9934" t="str">
            <v>776445-00E</v>
          </cell>
          <cell r="D9934" t="str">
            <v>OK</v>
          </cell>
          <cell r="E9934">
            <v>44174.043749999997</v>
          </cell>
        </row>
        <row r="9935">
          <cell r="B9935" t="str">
            <v>776445-00E/008400</v>
          </cell>
          <cell r="C9935" t="str">
            <v>776445-00E</v>
          </cell>
          <cell r="D9935" t="str">
            <v>OK</v>
          </cell>
          <cell r="E9935">
            <v>44174.101388888892</v>
          </cell>
        </row>
        <row r="9936">
          <cell r="B9936" t="str">
            <v>776445-00E/008395</v>
          </cell>
          <cell r="C9936" t="str">
            <v>776445-00E</v>
          </cell>
          <cell r="D9936" t="str">
            <v>OK</v>
          </cell>
          <cell r="E9936">
            <v>44173.740972222222</v>
          </cell>
        </row>
        <row r="9937">
          <cell r="B9937" t="str">
            <v>776445-00E/008388</v>
          </cell>
          <cell r="C9937" t="str">
            <v>776445-00E</v>
          </cell>
          <cell r="D9937" t="str">
            <v>OK</v>
          </cell>
          <cell r="E9937">
            <v>44173.703472222223</v>
          </cell>
        </row>
        <row r="9938">
          <cell r="B9938" t="str">
            <v>776445-00E/008398</v>
          </cell>
          <cell r="C9938" t="str">
            <v>776445-00E</v>
          </cell>
          <cell r="D9938" t="str">
            <v>OK</v>
          </cell>
          <cell r="E9938">
            <v>44173.986805555556</v>
          </cell>
        </row>
        <row r="9939">
          <cell r="B9939" t="str">
            <v>776445-00E/008389</v>
          </cell>
          <cell r="C9939" t="str">
            <v>776445-00E</v>
          </cell>
          <cell r="D9939" t="str">
            <v>OK</v>
          </cell>
          <cell r="E9939">
            <v>44173.497916666667</v>
          </cell>
        </row>
        <row r="9940">
          <cell r="B9940" t="str">
            <v>776445-00E/008385</v>
          </cell>
          <cell r="C9940" t="str">
            <v>776445-00E</v>
          </cell>
          <cell r="D9940" t="str">
            <v>OK</v>
          </cell>
          <cell r="E9940">
            <v>44173.295138888891</v>
          </cell>
        </row>
        <row r="9941">
          <cell r="B9941" t="str">
            <v>776445-00E/008403</v>
          </cell>
          <cell r="C9941" t="str">
            <v>776445-00E</v>
          </cell>
          <cell r="D9941" t="str">
            <v>OK</v>
          </cell>
          <cell r="E9941">
            <v>44174.43472222222</v>
          </cell>
        </row>
        <row r="9942">
          <cell r="B9942" t="str">
            <v>776445-00H/008394</v>
          </cell>
          <cell r="C9942" t="str">
            <v>776445-00H</v>
          </cell>
          <cell r="D9942" t="str">
            <v>OK</v>
          </cell>
          <cell r="E9942">
            <v>44174.299305555556</v>
          </cell>
        </row>
        <row r="9943">
          <cell r="B9943" t="str">
            <v>776445-00E/008396</v>
          </cell>
          <cell r="C9943" t="str">
            <v>776445-00E</v>
          </cell>
          <cell r="D9943" t="str">
            <v>OK</v>
          </cell>
          <cell r="E9943">
            <v>44173.945833333331</v>
          </cell>
        </row>
        <row r="9944">
          <cell r="B9944" t="str">
            <v>776445-00E/008396</v>
          </cell>
          <cell r="C9944" t="str">
            <v>776445-00E</v>
          </cell>
          <cell r="D9944" t="str">
            <v>OK</v>
          </cell>
          <cell r="E9944">
            <v>44173.945833333331</v>
          </cell>
        </row>
        <row r="9945">
          <cell r="B9945" t="str">
            <v>776445-00E/008399</v>
          </cell>
          <cell r="C9945" t="str">
            <v>776445-00E</v>
          </cell>
          <cell r="D9945" t="str">
            <v>OK</v>
          </cell>
          <cell r="E9945">
            <v>44174.368750000001</v>
          </cell>
        </row>
        <row r="9946">
          <cell r="B9946" t="str">
            <v>776445-00E/008401</v>
          </cell>
          <cell r="C9946" t="str">
            <v>776445-00E</v>
          </cell>
          <cell r="D9946" t="str">
            <v>OK</v>
          </cell>
          <cell r="E9946">
            <v>44174.613194444442</v>
          </cell>
        </row>
        <row r="9947">
          <cell r="B9947" t="str">
            <v>776445-00E/008406</v>
          </cell>
          <cell r="C9947" t="str">
            <v>776445-00E</v>
          </cell>
          <cell r="D9947" t="str">
            <v>OK</v>
          </cell>
          <cell r="E9947">
            <v>44174.679861111108</v>
          </cell>
        </row>
        <row r="9948">
          <cell r="B9948" t="str">
            <v>776445-00E/008405</v>
          </cell>
          <cell r="C9948" t="str">
            <v>776445-00E</v>
          </cell>
          <cell r="D9948" t="str">
            <v>OK</v>
          </cell>
          <cell r="E9948">
            <v>44174.62777777778</v>
          </cell>
        </row>
        <row r="9949">
          <cell r="B9949" t="str">
            <v>774100-00G/008407</v>
          </cell>
          <cell r="C9949" t="str">
            <v>774100-00G</v>
          </cell>
          <cell r="D9949" t="str">
            <v>OK</v>
          </cell>
          <cell r="E9949">
            <v>44174.734027777777</v>
          </cell>
        </row>
        <row r="9950">
          <cell r="B9950" t="str">
            <v>776445-00E/008410</v>
          </cell>
          <cell r="C9950" t="str">
            <v>776445-00E</v>
          </cell>
          <cell r="D9950" t="str">
            <v>OK</v>
          </cell>
          <cell r="E9950">
            <v>44174.881944444445</v>
          </cell>
        </row>
        <row r="9951">
          <cell r="B9951" t="str">
            <v>776445-00E/008404</v>
          </cell>
          <cell r="C9951" t="str">
            <v>776445-00E</v>
          </cell>
          <cell r="D9951" t="str">
            <v>OK</v>
          </cell>
          <cell r="E9951">
            <v>44174.513888888891</v>
          </cell>
        </row>
        <row r="9952">
          <cell r="B9952" t="str">
            <v>776445-00E/008413</v>
          </cell>
          <cell r="C9952" t="str">
            <v>776445-00E</v>
          </cell>
          <cell r="D9952" t="str">
            <v>OK</v>
          </cell>
          <cell r="E9952">
            <v>44174.948611111111</v>
          </cell>
        </row>
        <row r="9953">
          <cell r="B9953" t="str">
            <v>774100-00G/008414</v>
          </cell>
          <cell r="C9953" t="str">
            <v>774100-00G</v>
          </cell>
          <cell r="D9953" t="str">
            <v>OK</v>
          </cell>
          <cell r="E9953">
            <v>44175.036805555559</v>
          </cell>
        </row>
        <row r="9954">
          <cell r="B9954" t="str">
            <v>776445-00E/008408</v>
          </cell>
          <cell r="C9954" t="str">
            <v>776445-00E</v>
          </cell>
          <cell r="D9954" t="str">
            <v>OK</v>
          </cell>
          <cell r="E9954">
            <v>44174.994444444441</v>
          </cell>
        </row>
        <row r="9955">
          <cell r="B9955" t="str">
            <v>776445-00E/008363</v>
          </cell>
          <cell r="C9955" t="str">
            <v>776445-00E</v>
          </cell>
          <cell r="D9955" t="str">
            <v>OK</v>
          </cell>
          <cell r="E9955">
            <v>44169.527083333334</v>
          </cell>
        </row>
        <row r="9956">
          <cell r="B9956" t="str">
            <v>776445-00E/008412</v>
          </cell>
          <cell r="C9956" t="str">
            <v>776445-00E</v>
          </cell>
          <cell r="D9956" t="str">
            <v>OK</v>
          </cell>
          <cell r="E9956">
            <v>44175.297222222223</v>
          </cell>
        </row>
        <row r="9957">
          <cell r="B9957" t="str">
            <v>776445-00E/008415</v>
          </cell>
          <cell r="C9957" t="str">
            <v>776445-00E</v>
          </cell>
          <cell r="D9957" t="str">
            <v>OK</v>
          </cell>
          <cell r="E9957">
            <v>44175.352777777778</v>
          </cell>
        </row>
        <row r="9958">
          <cell r="B9958" t="str">
            <v>776445-00E/008416</v>
          </cell>
          <cell r="C9958" t="str">
            <v>776445-00E</v>
          </cell>
          <cell r="D9958" t="str">
            <v>OK</v>
          </cell>
          <cell r="E9958">
            <v>44175.407638888886</v>
          </cell>
        </row>
        <row r="9959">
          <cell r="B9959" t="str">
            <v>776445-00E/008402</v>
          </cell>
          <cell r="C9959" t="str">
            <v>776445-00E</v>
          </cell>
          <cell r="D9959" t="str">
            <v>OK</v>
          </cell>
          <cell r="E9959">
            <v>44174.802083333336</v>
          </cell>
        </row>
        <row r="9960">
          <cell r="B9960" t="str">
            <v>776445-00E/008409</v>
          </cell>
          <cell r="C9960" t="str">
            <v>776445-00E</v>
          </cell>
          <cell r="D9960" t="str">
            <v>OK</v>
          </cell>
          <cell r="E9960">
            <v>44174.848611111112</v>
          </cell>
        </row>
        <row r="9961">
          <cell r="B9961" t="str">
            <v>774100-00G/008417</v>
          </cell>
          <cell r="C9961" t="str">
            <v>774100-00G</v>
          </cell>
          <cell r="D9961" t="str">
            <v>OK</v>
          </cell>
          <cell r="E9961">
            <v>44175.396527777775</v>
          </cell>
        </row>
        <row r="9962">
          <cell r="B9962" t="str">
            <v>776445-00E/008419</v>
          </cell>
          <cell r="C9962" t="str">
            <v>776445-00E</v>
          </cell>
          <cell r="D9962" t="str">
            <v>OK</v>
          </cell>
          <cell r="E9962">
            <v>44175.501388888886</v>
          </cell>
        </row>
        <row r="9963">
          <cell r="B9963" t="str">
            <v>776445-00E/008418</v>
          </cell>
          <cell r="C9963" t="str">
            <v>776445-00E</v>
          </cell>
          <cell r="D9963" t="str">
            <v>OK</v>
          </cell>
          <cell r="E9963">
            <v>44175.624305555553</v>
          </cell>
        </row>
        <row r="9964">
          <cell r="B9964" t="str">
            <v>776445-00E/008421</v>
          </cell>
          <cell r="C9964" t="str">
            <v>776445-00E</v>
          </cell>
          <cell r="D9964" t="str">
            <v>OK</v>
          </cell>
          <cell r="E9964">
            <v>44175.689583333333</v>
          </cell>
        </row>
        <row r="9965">
          <cell r="B9965" t="str">
            <v>774100-00G/008427</v>
          </cell>
          <cell r="C9965" t="str">
            <v>774100-00G</v>
          </cell>
          <cell r="D9965" t="str">
            <v>OK</v>
          </cell>
          <cell r="E9965">
            <v>44176.143750000003</v>
          </cell>
        </row>
        <row r="9966">
          <cell r="B9966" t="str">
            <v>774100-00G/008427</v>
          </cell>
          <cell r="C9966" t="str">
            <v>774100-00G</v>
          </cell>
          <cell r="D9966" t="str">
            <v>OK</v>
          </cell>
          <cell r="E9966">
            <v>44176.143750000003</v>
          </cell>
        </row>
        <row r="9967">
          <cell r="B9967" t="str">
            <v>774100-00G/008422</v>
          </cell>
          <cell r="C9967" t="str">
            <v>774100-00G</v>
          </cell>
          <cell r="D9967" t="str">
            <v>OK</v>
          </cell>
          <cell r="E9967">
            <v>44175.777083333334</v>
          </cell>
        </row>
        <row r="9968">
          <cell r="B9968" t="str">
            <v>774100-00G/008422</v>
          </cell>
          <cell r="C9968" t="str">
            <v>774100-00G</v>
          </cell>
          <cell r="D9968" t="str">
            <v>OK</v>
          </cell>
          <cell r="E9968">
            <v>44175.777083333334</v>
          </cell>
        </row>
        <row r="9969">
          <cell r="B9969" t="str">
            <v>774100-00G/008422</v>
          </cell>
          <cell r="C9969" t="str">
            <v>774100-00G</v>
          </cell>
          <cell r="D9969" t="str">
            <v>OK</v>
          </cell>
          <cell r="E9969">
            <v>44175.777083333334</v>
          </cell>
        </row>
        <row r="9970">
          <cell r="B9970" t="str">
            <v>774100-00G/008422</v>
          </cell>
          <cell r="C9970" t="str">
            <v>774100-00G</v>
          </cell>
          <cell r="D9970" t="str">
            <v>OK</v>
          </cell>
          <cell r="E9970">
            <v>44175.777083333334</v>
          </cell>
        </row>
        <row r="9971">
          <cell r="B9971" t="str">
            <v>776445-00E/008411</v>
          </cell>
          <cell r="C9971" t="str">
            <v>776445-00E</v>
          </cell>
          <cell r="D9971" t="str">
            <v>OK</v>
          </cell>
          <cell r="E9971">
            <v>44176.024305555555</v>
          </cell>
        </row>
        <row r="9972">
          <cell r="B9972" t="str">
            <v>776445-00E/008423</v>
          </cell>
          <cell r="C9972" t="str">
            <v>776445-00E</v>
          </cell>
          <cell r="D9972" t="str">
            <v>OK</v>
          </cell>
          <cell r="E9972">
            <v>44175.958333333336</v>
          </cell>
        </row>
        <row r="9973">
          <cell r="B9973" t="str">
            <v>776445-00E/008425</v>
          </cell>
          <cell r="C9973" t="str">
            <v>776445-00E</v>
          </cell>
          <cell r="D9973" t="str">
            <v>OK</v>
          </cell>
          <cell r="E9973">
            <v>44176.375694444447</v>
          </cell>
        </row>
        <row r="9974">
          <cell r="B9974" t="str">
            <v>776445-00E/008420</v>
          </cell>
          <cell r="C9974" t="str">
            <v>776445-00E</v>
          </cell>
          <cell r="D9974" t="str">
            <v>OK</v>
          </cell>
          <cell r="E9974">
            <v>44175.824999999997</v>
          </cell>
        </row>
        <row r="9975">
          <cell r="B9975" t="str">
            <v>776445-00E/008424</v>
          </cell>
          <cell r="C9975" t="str">
            <v>776445-00E</v>
          </cell>
          <cell r="D9975" t="str">
            <v>OK</v>
          </cell>
          <cell r="E9975">
            <v>44176.3</v>
          </cell>
        </row>
        <row r="9976">
          <cell r="B9976" t="str">
            <v>776445-00E/008429</v>
          </cell>
          <cell r="C9976" t="str">
            <v>776445-00E</v>
          </cell>
          <cell r="D9976" t="str">
            <v>OK</v>
          </cell>
          <cell r="E9976">
            <v>44176.429166666669</v>
          </cell>
        </row>
        <row r="9977">
          <cell r="B9977" t="str">
            <v>774100-00G/008426</v>
          </cell>
          <cell r="C9977" t="str">
            <v>774100-00G</v>
          </cell>
          <cell r="D9977" t="str">
            <v>OK</v>
          </cell>
          <cell r="E9977">
            <v>44176.075694444444</v>
          </cell>
        </row>
        <row r="9978">
          <cell r="B9978" t="str">
            <v>774100-00G/008430</v>
          </cell>
          <cell r="C9978" t="str">
            <v>774100-00G</v>
          </cell>
          <cell r="D9978" t="str">
            <v>OK</v>
          </cell>
          <cell r="E9978">
            <v>44176.367361111108</v>
          </cell>
        </row>
        <row r="9979">
          <cell r="B9979" t="str">
            <v>774100-00G/008431</v>
          </cell>
          <cell r="C9979" t="str">
            <v>774100-00G</v>
          </cell>
          <cell r="D9979" t="str">
            <v>OK</v>
          </cell>
          <cell r="E9979">
            <v>44176.433333333334</v>
          </cell>
        </row>
        <row r="9980">
          <cell r="B9980" t="str">
            <v>776445-00E/008428</v>
          </cell>
          <cell r="C9980" t="str">
            <v>776445-00E</v>
          </cell>
          <cell r="D9980" t="str">
            <v>OK</v>
          </cell>
          <cell r="E9980">
            <v>44176.299305555556</v>
          </cell>
        </row>
        <row r="9981">
          <cell r="B9981" t="str">
            <v>776445-00E/008253</v>
          </cell>
          <cell r="C9981" t="str">
            <v>776445-00E</v>
          </cell>
          <cell r="D9981" t="str">
            <v>OK</v>
          </cell>
          <cell r="E9981">
            <v>44179.040972222225</v>
          </cell>
        </row>
        <row r="9982">
          <cell r="B9982" t="str">
            <v>776445-00E/008432</v>
          </cell>
          <cell r="C9982" t="str">
            <v>776445-00E</v>
          </cell>
          <cell r="D9982" t="str">
            <v>OK</v>
          </cell>
          <cell r="E9982">
            <v>44178.978472222225</v>
          </cell>
        </row>
        <row r="9983">
          <cell r="B9983" t="str">
            <v>776445-00E/008432</v>
          </cell>
          <cell r="C9983" t="str">
            <v>776445-00E</v>
          </cell>
          <cell r="D9983" t="str">
            <v>OK</v>
          </cell>
          <cell r="E9983">
            <v>44178.978472222225</v>
          </cell>
        </row>
        <row r="9984">
          <cell r="B9984" t="str">
            <v>776445-00E/008434</v>
          </cell>
          <cell r="C9984" t="str">
            <v>776445-00E</v>
          </cell>
          <cell r="D9984" t="str">
            <v>OK</v>
          </cell>
          <cell r="E9984">
            <v>44179.154166666667</v>
          </cell>
        </row>
        <row r="9985">
          <cell r="B9985" t="str">
            <v>776445-00E/008433</v>
          </cell>
          <cell r="C9985" t="str">
            <v>776445-00E</v>
          </cell>
          <cell r="D9985" t="str">
            <v>OK</v>
          </cell>
          <cell r="E9985">
            <v>44176.633333333331</v>
          </cell>
        </row>
        <row r="9986">
          <cell r="B9986" t="str">
            <v>776445-00E/008435</v>
          </cell>
          <cell r="C9986" t="str">
            <v>776445-00E</v>
          </cell>
          <cell r="D9986" t="str">
            <v>OK</v>
          </cell>
          <cell r="E9986">
            <v>44179.013194444444</v>
          </cell>
        </row>
        <row r="9987">
          <cell r="B9987" t="str">
            <v>776445-00E/008440</v>
          </cell>
          <cell r="C9987" t="str">
            <v>776445-00E</v>
          </cell>
          <cell r="D9987" t="str">
            <v>OK</v>
          </cell>
          <cell r="E9987">
            <v>44179.404166666667</v>
          </cell>
        </row>
        <row r="9988">
          <cell r="B9988" t="str">
            <v>774100-00G/008442</v>
          </cell>
          <cell r="C9988" t="str">
            <v>774100-00G</v>
          </cell>
          <cell r="D9988" t="str">
            <v>OK</v>
          </cell>
          <cell r="E9988">
            <v>44179.418749999997</v>
          </cell>
        </row>
        <row r="9989">
          <cell r="B9989" t="str">
            <v>774100-00G/008436</v>
          </cell>
          <cell r="C9989" t="str">
            <v>774100-00G</v>
          </cell>
          <cell r="D9989" t="str">
            <v>OK</v>
          </cell>
          <cell r="E9989">
            <v>44176.729861111111</v>
          </cell>
        </row>
        <row r="9990">
          <cell r="B9990" t="str">
            <v>774100-00G/008437</v>
          </cell>
          <cell r="C9990" t="str">
            <v>774100-00G</v>
          </cell>
          <cell r="D9990" t="str">
            <v>OK</v>
          </cell>
          <cell r="E9990">
            <v>44179.081944444442</v>
          </cell>
        </row>
        <row r="9991">
          <cell r="B9991" t="str">
            <v>776445-00E/008443</v>
          </cell>
          <cell r="C9991" t="str">
            <v>776445-00E</v>
          </cell>
          <cell r="D9991" t="str">
            <v>OK</v>
          </cell>
          <cell r="E9991">
            <v>44179.76458333333</v>
          </cell>
        </row>
        <row r="9992">
          <cell r="B9992" t="str">
            <v>774100-00G/008444</v>
          </cell>
          <cell r="C9992" t="str">
            <v>774100-00G</v>
          </cell>
          <cell r="D9992" t="str">
            <v>OK</v>
          </cell>
          <cell r="E9992">
            <v>44179.823611111111</v>
          </cell>
        </row>
        <row r="9993">
          <cell r="B9993" t="str">
            <v>774100-00G/008445</v>
          </cell>
          <cell r="C9993" t="str">
            <v>774100-00G</v>
          </cell>
          <cell r="D9993" t="str">
            <v>OK</v>
          </cell>
          <cell r="E9993">
            <v>44180.15</v>
          </cell>
        </row>
        <row r="9994">
          <cell r="B9994" t="str">
            <v>776445-00E/008441</v>
          </cell>
          <cell r="C9994" t="str">
            <v>776445-00E</v>
          </cell>
          <cell r="D9994" t="str">
            <v>OK</v>
          </cell>
          <cell r="E9994">
            <v>44180.420138888891</v>
          </cell>
        </row>
        <row r="9995">
          <cell r="B9995" t="str">
            <v>776445-00E/008438</v>
          </cell>
          <cell r="C9995" t="str">
            <v>776445-00E</v>
          </cell>
          <cell r="D9995" t="str">
            <v>OK</v>
          </cell>
          <cell r="E9995">
            <v>44180.370833333334</v>
          </cell>
        </row>
        <row r="9996">
          <cell r="B9996" t="str">
            <v>776445-00E/008447</v>
          </cell>
          <cell r="C9996" t="str">
            <v>776445-00E</v>
          </cell>
          <cell r="D9996" t="str">
            <v>OK</v>
          </cell>
          <cell r="E9996">
            <v>44180.665972222225</v>
          </cell>
        </row>
        <row r="9997">
          <cell r="B9997" t="str">
            <v>774100-00G/008448</v>
          </cell>
          <cell r="C9997" t="str">
            <v>774100-00G</v>
          </cell>
          <cell r="D9997" t="str">
            <v>OK</v>
          </cell>
          <cell r="E9997">
            <v>44180.525000000001</v>
          </cell>
        </row>
        <row r="9998">
          <cell r="B9998" t="str">
            <v>776445-00E/008450</v>
          </cell>
          <cell r="C9998" t="str">
            <v>776445-00E</v>
          </cell>
          <cell r="D9998" t="str">
            <v>OK</v>
          </cell>
          <cell r="E9998">
            <v>44180.684027777781</v>
          </cell>
        </row>
        <row r="9999">
          <cell r="B9999" t="str">
            <v>776445-00E/008446</v>
          </cell>
          <cell r="C9999" t="str">
            <v>776445-00E</v>
          </cell>
          <cell r="D9999" t="str">
            <v>OK</v>
          </cell>
          <cell r="E9999">
            <v>44180.624305555553</v>
          </cell>
        </row>
        <row r="10000">
          <cell r="B10000" t="str">
            <v>776445-00E/008454</v>
          </cell>
          <cell r="C10000" t="str">
            <v>776445-00E</v>
          </cell>
          <cell r="D10000" t="str">
            <v>OK</v>
          </cell>
          <cell r="E10000">
            <v>44181.055555555555</v>
          </cell>
        </row>
        <row r="10001">
          <cell r="B10001" t="str">
            <v>776445-00E/008455</v>
          </cell>
          <cell r="C10001" t="str">
            <v>776445-00E</v>
          </cell>
          <cell r="D10001" t="str">
            <v>OK</v>
          </cell>
          <cell r="E10001">
            <v>44181.057638888888</v>
          </cell>
        </row>
        <row r="10002">
          <cell r="B10002" t="str">
            <v>776445-00E/008453</v>
          </cell>
          <cell r="C10002" t="str">
            <v>776445-00E</v>
          </cell>
          <cell r="D10002" t="str">
            <v>OK</v>
          </cell>
          <cell r="E10002">
            <v>44181.010416666664</v>
          </cell>
        </row>
        <row r="10003">
          <cell r="B10003" t="str">
            <v>776445-00E/008457</v>
          </cell>
          <cell r="C10003" t="str">
            <v>776445-00E</v>
          </cell>
          <cell r="D10003" t="str">
            <v>OK</v>
          </cell>
          <cell r="E10003">
            <v>44181.137499999997</v>
          </cell>
        </row>
        <row r="10004">
          <cell r="B10004" t="str">
            <v>774100-00G/008451</v>
          </cell>
          <cell r="C10004" t="str">
            <v>774100-00G</v>
          </cell>
          <cell r="D10004" t="str">
            <v>OK</v>
          </cell>
          <cell r="E10004">
            <v>44180.731944444444</v>
          </cell>
        </row>
        <row r="10005">
          <cell r="B10005" t="str">
            <v>774100-00G/008456</v>
          </cell>
          <cell r="C10005" t="str">
            <v>774100-00G</v>
          </cell>
          <cell r="D10005" t="str">
            <v>OK</v>
          </cell>
          <cell r="E10005">
            <v>44181.145138888889</v>
          </cell>
        </row>
        <row r="10006">
          <cell r="B10006" t="str">
            <v>776445-00E/008459</v>
          </cell>
          <cell r="C10006" t="str">
            <v>776445-00E</v>
          </cell>
          <cell r="D10006" t="str">
            <v>OK</v>
          </cell>
          <cell r="E10006">
            <v>44181.298611111109</v>
          </cell>
        </row>
        <row r="10007">
          <cell r="B10007" t="str">
            <v>776445-00E/008459</v>
          </cell>
          <cell r="C10007" t="str">
            <v>776445-00E</v>
          </cell>
          <cell r="D10007" t="str">
            <v>OK</v>
          </cell>
          <cell r="E10007">
            <v>44181.298611111109</v>
          </cell>
        </row>
        <row r="10008">
          <cell r="B10008" t="str">
            <v>776445-00E/008461</v>
          </cell>
          <cell r="C10008" t="str">
            <v>776445-00E</v>
          </cell>
          <cell r="D10008" t="str">
            <v>OK</v>
          </cell>
          <cell r="E10008">
            <v>44181.432638888888</v>
          </cell>
        </row>
        <row r="10009">
          <cell r="B10009" t="str">
            <v>774100-00G/008460</v>
          </cell>
          <cell r="C10009" t="str">
            <v>774100-00G</v>
          </cell>
          <cell r="D10009" t="str">
            <v>OK</v>
          </cell>
          <cell r="E10009">
            <v>44181.388194444444</v>
          </cell>
        </row>
        <row r="10010">
          <cell r="B10010" t="str">
            <v>776445-00E/008458</v>
          </cell>
          <cell r="C10010" t="str">
            <v>776445-00E</v>
          </cell>
          <cell r="D10010" t="str">
            <v>OK</v>
          </cell>
          <cell r="E10010">
            <v>44181.3</v>
          </cell>
        </row>
        <row r="10011">
          <cell r="B10011" t="str">
            <v>776445-00E/008466</v>
          </cell>
          <cell r="C10011" t="str">
            <v>776445-00E</v>
          </cell>
          <cell r="D10011" t="str">
            <v>OK</v>
          </cell>
          <cell r="E10011">
            <v>44181.616666666669</v>
          </cell>
        </row>
        <row r="10012">
          <cell r="B10012" t="str">
            <v>776445-00E/008474</v>
          </cell>
          <cell r="C10012" t="str">
            <v>776445-00E</v>
          </cell>
          <cell r="D10012" t="str">
            <v>OK</v>
          </cell>
          <cell r="E10012">
            <v>44182.129166666666</v>
          </cell>
        </row>
        <row r="10013">
          <cell r="B10013" t="str">
            <v>776445-00E/008464</v>
          </cell>
          <cell r="C10013" t="str">
            <v>776445-00E</v>
          </cell>
          <cell r="D10013" t="str">
            <v>OK</v>
          </cell>
          <cell r="E10013">
            <v>44181.676388888889</v>
          </cell>
        </row>
        <row r="10014">
          <cell r="B10014" t="str">
            <v>776445-00E/008470</v>
          </cell>
          <cell r="C10014" t="str">
            <v>776445-00E</v>
          </cell>
          <cell r="D10014" t="str">
            <v>OK</v>
          </cell>
          <cell r="E10014">
            <v>44182.022222222222</v>
          </cell>
        </row>
        <row r="10015">
          <cell r="B10015" t="str">
            <v>776445-00E/008471</v>
          </cell>
          <cell r="C10015" t="str">
            <v>776445-00E</v>
          </cell>
          <cell r="D10015" t="str">
            <v>OK</v>
          </cell>
          <cell r="E10015">
            <v>44182.131249999999</v>
          </cell>
        </row>
        <row r="10016">
          <cell r="B10016" t="str">
            <v>776445-00E/008472</v>
          </cell>
          <cell r="C10016" t="str">
            <v>776445-00E</v>
          </cell>
          <cell r="D10016" t="str">
            <v>OK</v>
          </cell>
          <cell r="E10016">
            <v>44182.14166666667</v>
          </cell>
        </row>
        <row r="10017">
          <cell r="B10017" t="str">
            <v>776445-00E/008469</v>
          </cell>
          <cell r="C10017" t="str">
            <v>776445-00E</v>
          </cell>
          <cell r="D10017" t="str">
            <v>OK</v>
          </cell>
          <cell r="E10017">
            <v>44181.945833333331</v>
          </cell>
        </row>
        <row r="10018">
          <cell r="B10018" t="str">
            <v>776445-00E/008475</v>
          </cell>
          <cell r="C10018" t="str">
            <v>776445-00E</v>
          </cell>
          <cell r="D10018" t="str">
            <v>OK</v>
          </cell>
          <cell r="E10018">
            <v>44182.172222222223</v>
          </cell>
        </row>
        <row r="10019">
          <cell r="B10019" t="str">
            <v>776445-00E/008468</v>
          </cell>
          <cell r="C10019" t="str">
            <v>776445-00E</v>
          </cell>
          <cell r="D10019" t="str">
            <v>OK</v>
          </cell>
          <cell r="E10019">
            <v>44181.964583333334</v>
          </cell>
        </row>
        <row r="10020">
          <cell r="B10020" t="str">
            <v>776445-00E/008463</v>
          </cell>
          <cell r="C10020" t="str">
            <v>776445-00E</v>
          </cell>
          <cell r="D10020" t="str">
            <v>OK</v>
          </cell>
          <cell r="E10020">
            <v>44181.51666666667</v>
          </cell>
        </row>
        <row r="10021">
          <cell r="B10021" t="str">
            <v>776445-00E/008476</v>
          </cell>
          <cell r="C10021" t="str">
            <v>776445-00E</v>
          </cell>
          <cell r="D10021" t="str">
            <v>OK</v>
          </cell>
          <cell r="E10021">
            <v>44182.29583333333</v>
          </cell>
        </row>
        <row r="10022">
          <cell r="B10022" t="str">
            <v>776445-00E/008476</v>
          </cell>
          <cell r="C10022" t="str">
            <v>776445-00E</v>
          </cell>
          <cell r="D10022" t="str">
            <v>OK</v>
          </cell>
          <cell r="E10022">
            <v>44182.29583333333</v>
          </cell>
        </row>
        <row r="10023">
          <cell r="B10023" t="str">
            <v>776445-00E/008449</v>
          </cell>
          <cell r="C10023" t="str">
            <v>776445-00E</v>
          </cell>
          <cell r="D10023" t="str">
            <v>OK</v>
          </cell>
          <cell r="E10023">
            <v>44180.589583333334</v>
          </cell>
        </row>
        <row r="10024">
          <cell r="B10024" t="str">
            <v>776445-00E/008480</v>
          </cell>
          <cell r="C10024" t="str">
            <v>776445-00E</v>
          </cell>
          <cell r="D10024" t="str">
            <v>OK</v>
          </cell>
          <cell r="E10024">
            <v>44182.4375</v>
          </cell>
        </row>
        <row r="10025">
          <cell r="B10025" t="str">
            <v>776445-00E/008462</v>
          </cell>
          <cell r="C10025" t="str">
            <v>776445-00E</v>
          </cell>
          <cell r="D10025" t="str">
            <v>OK</v>
          </cell>
          <cell r="E10025">
            <v>44181.440972222219</v>
          </cell>
        </row>
        <row r="10026">
          <cell r="B10026" t="str">
            <v>774100-00G/008479</v>
          </cell>
          <cell r="C10026" t="str">
            <v>774100-00G</v>
          </cell>
          <cell r="D10026" t="str">
            <v>OK</v>
          </cell>
          <cell r="E10026">
            <v>44182.365972222222</v>
          </cell>
        </row>
        <row r="10027">
          <cell r="B10027" t="str">
            <v>776445-00E/008483</v>
          </cell>
          <cell r="C10027" t="str">
            <v>776445-00E</v>
          </cell>
          <cell r="D10027" t="str">
            <v>OK</v>
          </cell>
          <cell r="E10027">
            <v>44183.049305555556</v>
          </cell>
        </row>
        <row r="10028">
          <cell r="B10028" t="str">
            <v>776445-00E/008484</v>
          </cell>
          <cell r="C10028" t="str">
            <v>776445-00E</v>
          </cell>
          <cell r="D10028" t="str">
            <v>OK</v>
          </cell>
          <cell r="E10028">
            <v>44183.082638888889</v>
          </cell>
        </row>
        <row r="10029">
          <cell r="B10029" t="str">
            <v>776445-00E/008484</v>
          </cell>
          <cell r="C10029" t="str">
            <v>776445-00E</v>
          </cell>
          <cell r="D10029" t="str">
            <v>OK</v>
          </cell>
          <cell r="E10029">
            <v>44183.082638888889</v>
          </cell>
        </row>
        <row r="10030">
          <cell r="B10030" t="str">
            <v>776445-00E/008484</v>
          </cell>
          <cell r="C10030" t="str">
            <v>776445-00E</v>
          </cell>
          <cell r="D10030" t="str">
            <v>OK</v>
          </cell>
          <cell r="E10030">
            <v>44183.082638888889</v>
          </cell>
        </row>
        <row r="10031">
          <cell r="B10031" t="str">
            <v>776445-00E/008477</v>
          </cell>
          <cell r="C10031" t="str">
            <v>776445-00E</v>
          </cell>
          <cell r="D10031" t="str">
            <v>OK</v>
          </cell>
          <cell r="E10031">
            <v>44183.170138888891</v>
          </cell>
        </row>
        <row r="10032">
          <cell r="B10032" t="str">
            <v>776445-00E/008481</v>
          </cell>
          <cell r="C10032" t="str">
            <v>776445-00E</v>
          </cell>
          <cell r="D10032" t="str">
            <v>OK</v>
          </cell>
          <cell r="E10032">
            <v>44182.510416666664</v>
          </cell>
        </row>
        <row r="10033">
          <cell r="B10033" t="str">
            <v>776445-00E/008478</v>
          </cell>
          <cell r="C10033" t="str">
            <v>776445-00E</v>
          </cell>
          <cell r="D10033" t="str">
            <v>OK</v>
          </cell>
          <cell r="E10033">
            <v>44182.974999999999</v>
          </cell>
        </row>
        <row r="10034">
          <cell r="B10034" t="str">
            <v>776445-00E/008465</v>
          </cell>
          <cell r="C10034" t="str">
            <v>776445-00E</v>
          </cell>
          <cell r="D10034" t="str">
            <v>OK</v>
          </cell>
          <cell r="E10034">
            <v>44181.632638888892</v>
          </cell>
        </row>
        <row r="10035">
          <cell r="B10035" t="str">
            <v>774100-00G/008467</v>
          </cell>
          <cell r="C10035" t="str">
            <v>774100-00G</v>
          </cell>
          <cell r="D10035" t="str">
            <v>OK</v>
          </cell>
          <cell r="E10035">
            <v>44181.724999999999</v>
          </cell>
        </row>
        <row r="10036">
          <cell r="B10036" t="str">
            <v>774100-00G/008473</v>
          </cell>
          <cell r="C10036" t="str">
            <v>774100-00G</v>
          </cell>
          <cell r="D10036" t="str">
            <v>OK</v>
          </cell>
          <cell r="E10036">
            <v>44182.032638888886</v>
          </cell>
        </row>
        <row r="10037">
          <cell r="B10037" t="str">
            <v>774100-00G/008482</v>
          </cell>
          <cell r="C10037" t="str">
            <v>774100-00G</v>
          </cell>
          <cell r="D10037" t="str">
            <v>OK</v>
          </cell>
          <cell r="E10037">
            <v>44183.033333333333</v>
          </cell>
        </row>
        <row r="10038">
          <cell r="B10038" t="str">
            <v>776445-00E/008486</v>
          </cell>
          <cell r="C10038" t="str">
            <v>776445-00E</v>
          </cell>
          <cell r="D10038" t="str">
            <v>OK</v>
          </cell>
          <cell r="E10038">
            <v>44183.298611111109</v>
          </cell>
        </row>
        <row r="10039">
          <cell r="B10039" t="str">
            <v>776445-00E/008487</v>
          </cell>
          <cell r="C10039" t="str">
            <v>776445-00E</v>
          </cell>
          <cell r="D10039" t="str">
            <v>OK</v>
          </cell>
          <cell r="E10039">
            <v>44183.364583333336</v>
          </cell>
        </row>
        <row r="10040">
          <cell r="B10040" t="str">
            <v>776445-00E/008452</v>
          </cell>
          <cell r="C10040" t="str">
            <v>776445-00E</v>
          </cell>
          <cell r="D10040" t="str">
            <v>OK</v>
          </cell>
          <cell r="E10040">
            <v>44181.018055555556</v>
          </cell>
        </row>
        <row r="10041">
          <cell r="B10041" t="str">
            <v>776445-00E/008485</v>
          </cell>
          <cell r="C10041" t="str">
            <v>776445-00E</v>
          </cell>
          <cell r="D10041" t="str">
            <v>OK</v>
          </cell>
          <cell r="E10041">
            <v>44183.336111111108</v>
          </cell>
        </row>
        <row r="10042">
          <cell r="B10042" t="str">
            <v>776445-00E/008488</v>
          </cell>
          <cell r="C10042" t="str">
            <v>776445-00E</v>
          </cell>
          <cell r="D10042" t="str">
            <v>OK</v>
          </cell>
          <cell r="E10042">
            <v>44200.326388888891</v>
          </cell>
        </row>
        <row r="10043">
          <cell r="B10043" t="str">
            <v>776445-00E/008489</v>
          </cell>
          <cell r="C10043" t="str">
            <v>776445-00E</v>
          </cell>
          <cell r="D10043" t="str">
            <v>OK</v>
          </cell>
          <cell r="E10043">
            <v>44200.318055555559</v>
          </cell>
        </row>
        <row r="10044">
          <cell r="B10044" t="str">
            <v>774100-00G/008491</v>
          </cell>
          <cell r="C10044" t="str">
            <v>774100-00G</v>
          </cell>
          <cell r="D10044" t="str">
            <v>OK</v>
          </cell>
          <cell r="E10044">
            <v>44200.388888888891</v>
          </cell>
        </row>
        <row r="10045">
          <cell r="B10045" t="str">
            <v>776445-00E/008492</v>
          </cell>
          <cell r="C10045" t="str">
            <v>776445-00E</v>
          </cell>
          <cell r="D10045" t="str">
            <v>OK</v>
          </cell>
          <cell r="E10045">
            <v>44200.45416666667</v>
          </cell>
        </row>
        <row r="10046">
          <cell r="B10046" t="str">
            <v>776445-00E/008490</v>
          </cell>
          <cell r="C10046" t="str">
            <v>776445-00E</v>
          </cell>
          <cell r="D10046" t="str">
            <v>OK</v>
          </cell>
          <cell r="E10046">
            <v>44200.387499999997</v>
          </cell>
        </row>
        <row r="10047">
          <cell r="B10047" t="str">
            <v>776445-00E/008495</v>
          </cell>
          <cell r="C10047" t="str">
            <v>776445-00E</v>
          </cell>
          <cell r="D10047" t="str">
            <v>OK</v>
          </cell>
          <cell r="E10047">
            <v>44200.720833333333</v>
          </cell>
        </row>
        <row r="10048">
          <cell r="B10048" t="str">
            <v>776445-00E/008496</v>
          </cell>
          <cell r="C10048" t="str">
            <v>776445-00E</v>
          </cell>
          <cell r="D10048" t="str">
            <v>OK</v>
          </cell>
          <cell r="E10048">
            <v>44200.625694444447</v>
          </cell>
        </row>
        <row r="10049">
          <cell r="B10049" t="str">
            <v>776445-00E/008498</v>
          </cell>
          <cell r="C10049" t="str">
            <v>776445-00E</v>
          </cell>
          <cell r="D10049" t="str">
            <v>OK</v>
          </cell>
          <cell r="E10049">
            <v>44200.981944444444</v>
          </cell>
        </row>
        <row r="10050">
          <cell r="B10050" t="str">
            <v>776445-00E/008499</v>
          </cell>
          <cell r="C10050" t="str">
            <v>776445-00E</v>
          </cell>
          <cell r="D10050" t="str">
            <v>OK</v>
          </cell>
          <cell r="E10050">
            <v>44200.977083333331</v>
          </cell>
        </row>
        <row r="10051">
          <cell r="B10051" t="str">
            <v>776445-00E/008503</v>
          </cell>
          <cell r="C10051" t="str">
            <v>776445-00E</v>
          </cell>
          <cell r="D10051" t="str">
            <v>OK</v>
          </cell>
          <cell r="E10051">
            <v>44201.119444444441</v>
          </cell>
        </row>
        <row r="10052">
          <cell r="B10052" t="str">
            <v>776445-00E/008502</v>
          </cell>
          <cell r="C10052" t="str">
            <v>776445-00E</v>
          </cell>
          <cell r="D10052" t="str">
            <v>OK</v>
          </cell>
          <cell r="E10052">
            <v>44201.07708333333</v>
          </cell>
        </row>
        <row r="10053">
          <cell r="B10053" t="str">
            <v>776445-00E/008501</v>
          </cell>
          <cell r="C10053" t="str">
            <v>776445-00E</v>
          </cell>
          <cell r="D10053" t="str">
            <v>OK</v>
          </cell>
          <cell r="E10053">
            <v>44201.041666666664</v>
          </cell>
        </row>
        <row r="10054">
          <cell r="B10054" t="str">
            <v>776445-00E/008493</v>
          </cell>
          <cell r="C10054" t="str">
            <v>776445-00E</v>
          </cell>
          <cell r="D10054" t="str">
            <v>OK</v>
          </cell>
          <cell r="E10054">
            <v>44200.494444444441</v>
          </cell>
        </row>
        <row r="10055">
          <cell r="B10055" t="str">
            <v>776445-00E/008508</v>
          </cell>
          <cell r="C10055" t="str">
            <v>776445-00E</v>
          </cell>
          <cell r="D10055" t="str">
            <v>OK</v>
          </cell>
          <cell r="E10055">
            <v>44201.416666666664</v>
          </cell>
        </row>
        <row r="10056">
          <cell r="B10056" t="str">
            <v>776445-00E/008508</v>
          </cell>
          <cell r="C10056" t="str">
            <v>776445-00E</v>
          </cell>
          <cell r="D10056" t="str">
            <v>OK</v>
          </cell>
          <cell r="E10056">
            <v>44201.416666666664</v>
          </cell>
        </row>
        <row r="10057">
          <cell r="B10057" t="str">
            <v>776445-00E/008509</v>
          </cell>
          <cell r="C10057" t="str">
            <v>776445-00E</v>
          </cell>
          <cell r="D10057" t="str">
            <v>OK</v>
          </cell>
          <cell r="E10057">
            <v>44201.638888888891</v>
          </cell>
        </row>
        <row r="10058">
          <cell r="B10058" t="str">
            <v>776445-00E/008516</v>
          </cell>
          <cell r="C10058" t="str">
            <v>776445-00E</v>
          </cell>
          <cell r="D10058" t="str">
            <v>OK</v>
          </cell>
          <cell r="E10058">
            <v>44202.074305555558</v>
          </cell>
        </row>
        <row r="10059">
          <cell r="B10059" t="str">
            <v>774100-00G/008507</v>
          </cell>
          <cell r="C10059" t="str">
            <v>774100-00G</v>
          </cell>
          <cell r="D10059" t="str">
            <v>OK</v>
          </cell>
          <cell r="E10059">
            <v>44201.370138888888</v>
          </cell>
        </row>
        <row r="10060">
          <cell r="B10060" t="str">
            <v>774100-00G/008497</v>
          </cell>
          <cell r="C10060" t="str">
            <v>774100-00G</v>
          </cell>
          <cell r="D10060" t="str">
            <v>OK</v>
          </cell>
          <cell r="E10060">
            <v>44200.801388888889</v>
          </cell>
        </row>
        <row r="10061">
          <cell r="B10061" t="str">
            <v>774100-00G/008511</v>
          </cell>
          <cell r="C10061" t="str">
            <v>774100-00G</v>
          </cell>
          <cell r="D10061" t="str">
            <v>OK</v>
          </cell>
          <cell r="E10061">
            <v>44201.802083333336</v>
          </cell>
        </row>
        <row r="10062">
          <cell r="B10062" t="str">
            <v>776445-00E/008512</v>
          </cell>
          <cell r="C10062" t="str">
            <v>776445-00E</v>
          </cell>
          <cell r="D10062" t="str">
            <v>OK</v>
          </cell>
          <cell r="E10062">
            <v>44202.138194444444</v>
          </cell>
        </row>
        <row r="10063">
          <cell r="B10063" t="str">
            <v>776445-00E/008515</v>
          </cell>
          <cell r="C10063" t="str">
            <v>776445-00E</v>
          </cell>
          <cell r="D10063" t="str">
            <v>OK</v>
          </cell>
          <cell r="E10063">
            <v>44202.029861111114</v>
          </cell>
        </row>
        <row r="10064">
          <cell r="B10064" t="str">
            <v>776445-00E/008504</v>
          </cell>
          <cell r="C10064" t="str">
            <v>776445-00E</v>
          </cell>
          <cell r="D10064" t="str">
            <v>OK</v>
          </cell>
          <cell r="E10064">
            <v>44201.165277777778</v>
          </cell>
        </row>
        <row r="10065">
          <cell r="B10065" t="str">
            <v>776445-00E/008513</v>
          </cell>
          <cell r="C10065" t="str">
            <v>776445-00E</v>
          </cell>
          <cell r="D10065" t="str">
            <v>OK</v>
          </cell>
          <cell r="E10065">
            <v>44201.959027777775</v>
          </cell>
        </row>
        <row r="10066">
          <cell r="B10066" t="str">
            <v>776445-00E/008506</v>
          </cell>
          <cell r="C10066" t="str">
            <v>776445-00E</v>
          </cell>
          <cell r="D10066" t="str">
            <v>OK</v>
          </cell>
          <cell r="E10066">
            <v>44201.326388888891</v>
          </cell>
        </row>
        <row r="10067">
          <cell r="B10067" t="str">
            <v>774100-00G/008517</v>
          </cell>
          <cell r="C10067" t="str">
            <v>774100-00G</v>
          </cell>
          <cell r="D10067" t="str">
            <v>OK</v>
          </cell>
          <cell r="E10067">
            <v>44202.168749999997</v>
          </cell>
        </row>
        <row r="10068">
          <cell r="B10068" t="str">
            <v>774100-00G/008500</v>
          </cell>
          <cell r="C10068" t="str">
            <v>774100-00G</v>
          </cell>
          <cell r="D10068" t="str">
            <v>OK</v>
          </cell>
          <cell r="E10068">
            <v>44201.03402777778</v>
          </cell>
        </row>
        <row r="10069">
          <cell r="B10069" t="str">
            <v>776445-00E/008514</v>
          </cell>
          <cell r="C10069" t="str">
            <v>776445-00E</v>
          </cell>
          <cell r="D10069" t="str">
            <v>OK</v>
          </cell>
          <cell r="E10069">
            <v>44202.379166666666</v>
          </cell>
        </row>
        <row r="10070">
          <cell r="B10070" t="str">
            <v>776445-00E/008514</v>
          </cell>
          <cell r="C10070" t="str">
            <v>776445-00E</v>
          </cell>
          <cell r="D10070" t="str">
            <v>OK</v>
          </cell>
          <cell r="E10070">
            <v>44202.379166666666</v>
          </cell>
        </row>
        <row r="10071">
          <cell r="B10071" t="str">
            <v>776445-00E/008514</v>
          </cell>
          <cell r="C10071" t="str">
            <v>776445-00E</v>
          </cell>
          <cell r="D10071" t="str">
            <v>OK</v>
          </cell>
          <cell r="E10071">
            <v>44202.379166666666</v>
          </cell>
        </row>
        <row r="10072">
          <cell r="B10072" t="str">
            <v>776445-00E/008519</v>
          </cell>
          <cell r="C10072" t="str">
            <v>776445-00E</v>
          </cell>
          <cell r="D10072" t="str">
            <v>OK</v>
          </cell>
          <cell r="E10072">
            <v>44202.336111111108</v>
          </cell>
        </row>
        <row r="10073">
          <cell r="B10073" t="str">
            <v>776445-00E/008518</v>
          </cell>
          <cell r="C10073" t="str">
            <v>776445-00E</v>
          </cell>
          <cell r="D10073" t="str">
            <v>OK</v>
          </cell>
          <cell r="E10073">
            <v>44202.371527777781</v>
          </cell>
        </row>
        <row r="10074">
          <cell r="B10074" t="str">
            <v>776445-00E/008494</v>
          </cell>
          <cell r="C10074" t="str">
            <v>776445-00E</v>
          </cell>
          <cell r="D10074" t="str">
            <v>OK</v>
          </cell>
          <cell r="E10074">
            <v>44200.6875</v>
          </cell>
        </row>
        <row r="10075">
          <cell r="B10075" t="str">
            <v>776445-00E/008510</v>
          </cell>
          <cell r="C10075" t="str">
            <v>776445-00E</v>
          </cell>
          <cell r="D10075" t="str">
            <v>OK</v>
          </cell>
          <cell r="E10075">
            <v>44201.713888888888</v>
          </cell>
        </row>
        <row r="10076">
          <cell r="B10076" t="str">
            <v>776445-00E/008505</v>
          </cell>
          <cell r="C10076" t="str">
            <v>776445-00E</v>
          </cell>
          <cell r="D10076" t="str">
            <v>OK</v>
          </cell>
          <cell r="E10076">
            <v>44201.290972222225</v>
          </cell>
        </row>
        <row r="10077">
          <cell r="B10077" t="str">
            <v>776445-00E/008522</v>
          </cell>
          <cell r="C10077" t="str">
            <v>776445-00E</v>
          </cell>
          <cell r="D10077" t="str">
            <v>OK</v>
          </cell>
          <cell r="E10077">
            <v>44202.434027777781</v>
          </cell>
        </row>
        <row r="10078">
          <cell r="B10078" t="str">
            <v>776445-00E/008524</v>
          </cell>
          <cell r="C10078" t="str">
            <v>776445-00E</v>
          </cell>
          <cell r="D10078" t="str">
            <v>OK</v>
          </cell>
          <cell r="E10078">
            <v>44202.623611111114</v>
          </cell>
        </row>
        <row r="10079">
          <cell r="B10079" t="str">
            <v>776445-00E/008524</v>
          </cell>
          <cell r="C10079" t="str">
            <v>776445-00E</v>
          </cell>
          <cell r="D10079" t="str">
            <v>OK</v>
          </cell>
          <cell r="E10079">
            <v>44202.623611111114</v>
          </cell>
        </row>
        <row r="10080">
          <cell r="B10080" t="str">
            <v>776445-00E/008526</v>
          </cell>
          <cell r="C10080" t="str">
            <v>776445-00E</v>
          </cell>
          <cell r="D10080" t="str">
            <v>OK</v>
          </cell>
          <cell r="E10080">
            <v>44202.638194444444</v>
          </cell>
        </row>
        <row r="10081">
          <cell r="B10081" t="str">
            <v>776445-00E/008520</v>
          </cell>
          <cell r="C10081" t="str">
            <v>776445-00E</v>
          </cell>
          <cell r="D10081" t="str">
            <v>OK</v>
          </cell>
          <cell r="E10081">
            <v>44202.324999999997</v>
          </cell>
        </row>
        <row r="10082">
          <cell r="B10082" t="str">
            <v>774100-00G/008521</v>
          </cell>
          <cell r="C10082" t="str">
            <v>774100-00G</v>
          </cell>
          <cell r="D10082" t="str">
            <v>OK</v>
          </cell>
          <cell r="E10082">
            <v>44202.430555555555</v>
          </cell>
        </row>
        <row r="10083">
          <cell r="B10083" t="str">
            <v>774100-00G/008528</v>
          </cell>
          <cell r="C10083" t="str">
            <v>774100-00G</v>
          </cell>
          <cell r="D10083" t="str">
            <v>OK</v>
          </cell>
          <cell r="E10083">
            <v>44202.709722222222</v>
          </cell>
        </row>
        <row r="10084">
          <cell r="B10084" t="str">
            <v>774100-00G/008528</v>
          </cell>
          <cell r="C10084" t="str">
            <v>774100-00G</v>
          </cell>
          <cell r="D10084" t="str">
            <v>OK</v>
          </cell>
          <cell r="E10084">
            <v>44202.709722222222</v>
          </cell>
        </row>
        <row r="10085">
          <cell r="B10085" t="str">
            <v>776445-00E/008529</v>
          </cell>
          <cell r="C10085" t="str">
            <v>776445-00E</v>
          </cell>
          <cell r="D10085" t="str">
            <v>OK</v>
          </cell>
          <cell r="E10085">
            <v>44202.961111111108</v>
          </cell>
        </row>
        <row r="10086">
          <cell r="B10086" t="str">
            <v>776445-00E/008525</v>
          </cell>
          <cell r="C10086" t="str">
            <v>776445-00E</v>
          </cell>
          <cell r="D10086" t="str">
            <v>OK</v>
          </cell>
          <cell r="E10086">
            <v>44202.968055555553</v>
          </cell>
        </row>
        <row r="10087">
          <cell r="B10087" t="str">
            <v>776445-00E/008527</v>
          </cell>
          <cell r="C10087" t="str">
            <v>776445-00E</v>
          </cell>
          <cell r="D10087" t="str">
            <v>OK</v>
          </cell>
          <cell r="E10087">
            <v>44202.765277777777</v>
          </cell>
        </row>
        <row r="10088">
          <cell r="B10088" t="str">
            <v>776445-00E/008533</v>
          </cell>
          <cell r="C10088" t="str">
            <v>776445-00E</v>
          </cell>
          <cell r="D10088" t="str">
            <v>OK</v>
          </cell>
          <cell r="E10088">
            <v>44203.105555555558</v>
          </cell>
        </row>
        <row r="10089">
          <cell r="B10089" t="str">
            <v>776445-00E/008530</v>
          </cell>
          <cell r="C10089" t="str">
            <v>776445-00E</v>
          </cell>
          <cell r="D10089" t="str">
            <v>OK</v>
          </cell>
          <cell r="E10089">
            <v>44202.845833333333</v>
          </cell>
        </row>
        <row r="10090">
          <cell r="B10090" t="str">
            <v>776445-00E/008532</v>
          </cell>
          <cell r="C10090" t="str">
            <v>776445-00E</v>
          </cell>
          <cell r="D10090" t="str">
            <v>OK</v>
          </cell>
          <cell r="E10090">
            <v>44203.020138888889</v>
          </cell>
        </row>
        <row r="10091">
          <cell r="B10091" t="str">
            <v>776445-00E/008523</v>
          </cell>
          <cell r="C10091" t="str">
            <v>776445-00E</v>
          </cell>
          <cell r="D10091" t="str">
            <v>OK</v>
          </cell>
          <cell r="E10091">
            <v>44203.327777777777</v>
          </cell>
        </row>
        <row r="10092">
          <cell r="B10092" t="str">
            <v>776445-00E/008534</v>
          </cell>
          <cell r="C10092" t="str">
            <v>776445-00E</v>
          </cell>
          <cell r="D10092" t="str">
            <v>OK</v>
          </cell>
          <cell r="E10092">
            <v>44203.371527777781</v>
          </cell>
        </row>
        <row r="10093">
          <cell r="B10093" t="str">
            <v>776445-00E/008531</v>
          </cell>
          <cell r="C10093" t="str">
            <v>776445-00E</v>
          </cell>
          <cell r="D10093" t="str">
            <v>OK</v>
          </cell>
          <cell r="E10093">
            <v>44203.061111111114</v>
          </cell>
        </row>
        <row r="10094">
          <cell r="B10094" t="str">
            <v>776445-00E/008535</v>
          </cell>
          <cell r="C10094" t="str">
            <v>776445-00E</v>
          </cell>
          <cell r="D10094" t="str">
            <v>OK</v>
          </cell>
          <cell r="E10094">
            <v>44203.418749999997</v>
          </cell>
        </row>
        <row r="10095">
          <cell r="B10095" t="str">
            <v>774100-00G/008537</v>
          </cell>
          <cell r="C10095" t="str">
            <v>774100-00G</v>
          </cell>
          <cell r="D10095" t="str">
            <v>OK</v>
          </cell>
          <cell r="E10095">
            <v>44203.509722222225</v>
          </cell>
        </row>
        <row r="10096">
          <cell r="B10096" t="str">
            <v>776445-00E/008540</v>
          </cell>
          <cell r="C10096" t="str">
            <v>776445-00E</v>
          </cell>
          <cell r="D10096" t="str">
            <v>OK</v>
          </cell>
          <cell r="E10096">
            <v>44204.291666666664</v>
          </cell>
        </row>
        <row r="10097">
          <cell r="B10097" t="str">
            <v>776445-00E/008541</v>
          </cell>
          <cell r="C10097" t="str">
            <v>776445-00E</v>
          </cell>
          <cell r="D10097" t="str">
            <v>OK</v>
          </cell>
          <cell r="E10097">
            <v>44203.959722222222</v>
          </cell>
        </row>
        <row r="10098">
          <cell r="B10098" t="str">
            <v>776445-00E/008538</v>
          </cell>
          <cell r="C10098" t="str">
            <v>776445-00E</v>
          </cell>
          <cell r="D10098" t="str">
            <v>OK</v>
          </cell>
          <cell r="E10098">
            <v>44204.359722222223</v>
          </cell>
        </row>
        <row r="10099">
          <cell r="B10099" t="str">
            <v>776445-00E/008539</v>
          </cell>
          <cell r="C10099" t="str">
            <v>776445-00E</v>
          </cell>
          <cell r="D10099" t="str">
            <v>OK</v>
          </cell>
          <cell r="E10099">
            <v>44204.402777777781</v>
          </cell>
        </row>
        <row r="10100">
          <cell r="B10100" t="str">
            <v>776445-00E/008546</v>
          </cell>
          <cell r="C10100" t="str">
            <v>776445-00E</v>
          </cell>
          <cell r="D10100" t="str">
            <v>OK</v>
          </cell>
          <cell r="E10100">
            <v>44207.015972222223</v>
          </cell>
        </row>
        <row r="10101">
          <cell r="B10101" t="str">
            <v>776445-00E/008536</v>
          </cell>
          <cell r="C10101" t="str">
            <v>776445-00E</v>
          </cell>
          <cell r="D10101" t="str">
            <v>OK</v>
          </cell>
          <cell r="E10101">
            <v>44207.011111111111</v>
          </cell>
        </row>
        <row r="10102">
          <cell r="B10102" t="str">
            <v>776445-00E/008552</v>
          </cell>
          <cell r="C10102" t="str">
            <v>776445-00E</v>
          </cell>
          <cell r="D10102" t="str">
            <v>OK</v>
          </cell>
          <cell r="E10102">
            <v>44209.023611111108</v>
          </cell>
        </row>
        <row r="10103">
          <cell r="B10103" t="str">
            <v>776445-00E/008545</v>
          </cell>
          <cell r="C10103" t="str">
            <v>776445-00E</v>
          </cell>
          <cell r="D10103" t="str">
            <v>OK</v>
          </cell>
          <cell r="E10103">
            <v>44206.956944444442</v>
          </cell>
        </row>
        <row r="10104">
          <cell r="B10104" t="str">
            <v>776445-00E/008549</v>
          </cell>
          <cell r="C10104" t="str">
            <v>776445-00E</v>
          </cell>
          <cell r="D10104" t="str">
            <v>OK</v>
          </cell>
          <cell r="E10104">
            <v>44209.063194444447</v>
          </cell>
        </row>
        <row r="10105">
          <cell r="B10105" t="str">
            <v>776445-00E/008553</v>
          </cell>
          <cell r="C10105" t="str">
            <v>776445-00E</v>
          </cell>
          <cell r="D10105" t="str">
            <v>OK</v>
          </cell>
          <cell r="E10105">
            <v>44209.128472222219</v>
          </cell>
        </row>
        <row r="10106">
          <cell r="B10106" t="str">
            <v>776445-00E/008563</v>
          </cell>
          <cell r="C10106" t="str">
            <v>776445-00E</v>
          </cell>
          <cell r="D10106" t="str">
            <v>OK</v>
          </cell>
          <cell r="E10106">
            <v>44209.015277777777</v>
          </cell>
        </row>
        <row r="10107">
          <cell r="B10107" t="str">
            <v>776445-00E/008557</v>
          </cell>
          <cell r="C10107" t="str">
            <v>776445-00E</v>
          </cell>
          <cell r="D10107" t="str">
            <v>OK</v>
          </cell>
          <cell r="E10107">
            <v>44209.021527777775</v>
          </cell>
        </row>
        <row r="10108">
          <cell r="B10108" t="str">
            <v>776445-00E/008544</v>
          </cell>
          <cell r="C10108" t="str">
            <v>776445-00E</v>
          </cell>
          <cell r="D10108" t="str">
            <v>OK</v>
          </cell>
          <cell r="E10108">
            <v>44206.98333333333</v>
          </cell>
        </row>
        <row r="10109">
          <cell r="B10109" t="str">
            <v>776445-00H/008559</v>
          </cell>
          <cell r="C10109" t="str">
            <v>776445-00H</v>
          </cell>
          <cell r="D10109" t="str">
            <v>OK</v>
          </cell>
          <cell r="E10109">
            <v>44208.957638888889</v>
          </cell>
        </row>
        <row r="10110">
          <cell r="B10110" t="str">
            <v>776445-00E/008548</v>
          </cell>
          <cell r="C10110" t="str">
            <v>776445-00E</v>
          </cell>
          <cell r="D10110" t="str">
            <v>OK</v>
          </cell>
          <cell r="E10110">
            <v>44209.134722222225</v>
          </cell>
        </row>
        <row r="10111">
          <cell r="B10111" t="str">
            <v>776445-00E/008543</v>
          </cell>
          <cell r="C10111" t="str">
            <v>776445-00E</v>
          </cell>
          <cell r="D10111" t="str">
            <v>OK</v>
          </cell>
          <cell r="E10111">
            <v>44209.056944444441</v>
          </cell>
        </row>
        <row r="10112">
          <cell r="B10112" t="str">
            <v>776445-00E/008560</v>
          </cell>
          <cell r="C10112" t="str">
            <v>776445-00E</v>
          </cell>
          <cell r="D10112" t="str">
            <v>OK</v>
          </cell>
          <cell r="E10112">
            <v>44208.956944444442</v>
          </cell>
        </row>
        <row r="10113">
          <cell r="B10113" t="str">
            <v>776445-00E/008542</v>
          </cell>
          <cell r="C10113" t="str">
            <v>776445-00E</v>
          </cell>
          <cell r="D10113" t="str">
            <v>OK</v>
          </cell>
          <cell r="E10113">
            <v>44209.124305555553</v>
          </cell>
        </row>
        <row r="10114">
          <cell r="B10114" t="str">
            <v>776445-00E/008551</v>
          </cell>
          <cell r="C10114" t="str">
            <v>776445-00E</v>
          </cell>
          <cell r="D10114" t="str">
            <v>OK</v>
          </cell>
          <cell r="E10114">
            <v>44209.054861111108</v>
          </cell>
        </row>
        <row r="10115">
          <cell r="B10115" t="str">
            <v>776445-00E/008551</v>
          </cell>
          <cell r="C10115" t="str">
            <v>776445-00E</v>
          </cell>
          <cell r="D10115" t="str">
            <v>OK</v>
          </cell>
          <cell r="E10115">
            <v>44209.054861111108</v>
          </cell>
        </row>
        <row r="10116">
          <cell r="B10116" t="str">
            <v>776445-00E/008577</v>
          </cell>
          <cell r="C10116" t="str">
            <v>776445-00E</v>
          </cell>
          <cell r="D10116" t="str">
            <v>OK</v>
          </cell>
          <cell r="E10116">
            <v>44210.048611111109</v>
          </cell>
        </row>
        <row r="10117">
          <cell r="B10117" t="str">
            <v>776445-00E/008576</v>
          </cell>
          <cell r="C10117" t="str">
            <v>776445-00E</v>
          </cell>
          <cell r="D10117" t="str">
            <v>OK</v>
          </cell>
          <cell r="E10117">
            <v>44210.011111111111</v>
          </cell>
        </row>
        <row r="10118">
          <cell r="B10118" t="str">
            <v>776445-00E/008581</v>
          </cell>
          <cell r="C10118" t="str">
            <v>776445-00E</v>
          </cell>
          <cell r="D10118" t="str">
            <v>OK</v>
          </cell>
          <cell r="E10118">
            <v>44210.140277777777</v>
          </cell>
        </row>
        <row r="10119">
          <cell r="B10119" t="str">
            <v>776445-00E/008573</v>
          </cell>
          <cell r="C10119" t="str">
            <v>776445-00E</v>
          </cell>
          <cell r="D10119" t="str">
            <v>OK</v>
          </cell>
          <cell r="E10119">
            <v>44210.05972222222</v>
          </cell>
        </row>
        <row r="10120">
          <cell r="B10120" t="str">
            <v>776445-00E/008569</v>
          </cell>
          <cell r="C10120" t="str">
            <v>776445-00E</v>
          </cell>
          <cell r="D10120" t="str">
            <v>OK</v>
          </cell>
          <cell r="E10120">
            <v>44209.961805555555</v>
          </cell>
        </row>
        <row r="10121">
          <cell r="B10121" t="str">
            <v>776445-00E/008575</v>
          </cell>
          <cell r="C10121" t="str">
            <v>776445-00E</v>
          </cell>
          <cell r="D10121" t="str">
            <v>OK</v>
          </cell>
          <cell r="E10121">
            <v>44210.013888888891</v>
          </cell>
        </row>
        <row r="10122">
          <cell r="B10122" t="str">
            <v>776445-00E/008580</v>
          </cell>
          <cell r="C10122" t="str">
            <v>776445-00E</v>
          </cell>
          <cell r="D10122" t="str">
            <v>OK</v>
          </cell>
          <cell r="E10122">
            <v>44210.111111111109</v>
          </cell>
        </row>
        <row r="10123">
          <cell r="B10123" t="str">
            <v>776445-00E/008565</v>
          </cell>
          <cell r="C10123" t="str">
            <v>776445-00E</v>
          </cell>
          <cell r="D10123" t="str">
            <v>OK</v>
          </cell>
          <cell r="E10123">
            <v>44210.131249999999</v>
          </cell>
        </row>
        <row r="10124">
          <cell r="B10124" t="str">
            <v>776445-00E/008556</v>
          </cell>
          <cell r="C10124" t="str">
            <v>776445-00E</v>
          </cell>
          <cell r="D10124" t="str">
            <v>OK</v>
          </cell>
          <cell r="E10124">
            <v>44210.439583333333</v>
          </cell>
        </row>
        <row r="10125">
          <cell r="B10125" t="str">
            <v>776445-00E/008567</v>
          </cell>
          <cell r="C10125" t="str">
            <v>776445-00E</v>
          </cell>
          <cell r="D10125" t="str">
            <v>OK</v>
          </cell>
          <cell r="E10125">
            <v>44210.318749999999</v>
          </cell>
        </row>
        <row r="10126">
          <cell r="B10126" t="str">
            <v>776445-00E/008554</v>
          </cell>
          <cell r="C10126" t="str">
            <v>776445-00E</v>
          </cell>
          <cell r="D10126" t="str">
            <v>OK</v>
          </cell>
          <cell r="E10126">
            <v>44210.402083333334</v>
          </cell>
        </row>
        <row r="10127">
          <cell r="B10127" t="str">
            <v>776445-00E/008570</v>
          </cell>
          <cell r="C10127" t="str">
            <v>776445-00E</v>
          </cell>
          <cell r="D10127" t="str">
            <v>OK</v>
          </cell>
          <cell r="E10127">
            <v>44209.964583333334</v>
          </cell>
        </row>
        <row r="10128">
          <cell r="B10128" t="str">
            <v>776445-00E/008578</v>
          </cell>
          <cell r="C10128" t="str">
            <v>776445-00E</v>
          </cell>
          <cell r="D10128" t="str">
            <v>OK</v>
          </cell>
          <cell r="E10128">
            <v>44210.521527777775</v>
          </cell>
        </row>
        <row r="10129">
          <cell r="B10129" t="str">
            <v>776445-00E/008588</v>
          </cell>
          <cell r="C10129" t="str">
            <v>776445-00E</v>
          </cell>
          <cell r="D10129" t="str">
            <v>OK</v>
          </cell>
          <cell r="E10129">
            <v>44210.711805555555</v>
          </cell>
        </row>
        <row r="10130">
          <cell r="B10130" t="str">
            <v>776445-00E/008555</v>
          </cell>
          <cell r="C10130" t="str">
            <v>776445-00E</v>
          </cell>
          <cell r="D10130" t="str">
            <v>OK</v>
          </cell>
          <cell r="E10130">
            <v>44210.520833333336</v>
          </cell>
        </row>
        <row r="10131">
          <cell r="B10131" t="str">
            <v>776445-00E/008555</v>
          </cell>
          <cell r="C10131" t="str">
            <v>776445-00E</v>
          </cell>
          <cell r="D10131" t="str">
            <v>OK</v>
          </cell>
          <cell r="E10131">
            <v>44210.520833333336</v>
          </cell>
        </row>
        <row r="10132">
          <cell r="B10132" t="str">
            <v>776445-00E/008555</v>
          </cell>
          <cell r="C10132" t="str">
            <v>776445-00E</v>
          </cell>
          <cell r="D10132" t="str">
            <v>OK</v>
          </cell>
          <cell r="E10132">
            <v>44210.520833333336</v>
          </cell>
        </row>
        <row r="10133">
          <cell r="B10133" t="str">
            <v>776445-00E/008555</v>
          </cell>
          <cell r="C10133" t="str">
            <v>776445-00E</v>
          </cell>
          <cell r="D10133" t="str">
            <v>OK</v>
          </cell>
          <cell r="E10133">
            <v>44210.520833333336</v>
          </cell>
        </row>
        <row r="10134">
          <cell r="B10134" t="str">
            <v>776445-00E/008555</v>
          </cell>
          <cell r="C10134" t="str">
            <v>776445-00E</v>
          </cell>
          <cell r="D10134" t="str">
            <v>OK</v>
          </cell>
          <cell r="E10134">
            <v>44210.520833333336</v>
          </cell>
        </row>
        <row r="10135">
          <cell r="B10135" t="str">
            <v>776445-00E/008555</v>
          </cell>
          <cell r="C10135" t="str">
            <v>776445-00E</v>
          </cell>
          <cell r="D10135" t="str">
            <v>OK</v>
          </cell>
          <cell r="E10135">
            <v>44210.520833333336</v>
          </cell>
        </row>
        <row r="10136">
          <cell r="B10136" t="str">
            <v>776445-00E/008555</v>
          </cell>
          <cell r="C10136" t="str">
            <v>776445-00E</v>
          </cell>
          <cell r="D10136" t="str">
            <v>OK</v>
          </cell>
          <cell r="E10136">
            <v>44210.520833333336</v>
          </cell>
        </row>
        <row r="10137">
          <cell r="B10137" t="str">
            <v>776445-00E/008555</v>
          </cell>
          <cell r="C10137" t="str">
            <v>776445-00E</v>
          </cell>
          <cell r="D10137" t="str">
            <v>OK</v>
          </cell>
          <cell r="E10137">
            <v>44210.520833333336</v>
          </cell>
        </row>
        <row r="10138">
          <cell r="B10138" t="str">
            <v>776445-00E/008555</v>
          </cell>
          <cell r="C10138" t="str">
            <v>776445-00E</v>
          </cell>
          <cell r="D10138" t="str">
            <v>OK</v>
          </cell>
          <cell r="E10138">
            <v>44210.520833333336</v>
          </cell>
        </row>
        <row r="10139">
          <cell r="B10139" t="str">
            <v>776445-00E/008555</v>
          </cell>
          <cell r="C10139" t="str">
            <v>776445-00E</v>
          </cell>
          <cell r="D10139" t="str">
            <v>OK</v>
          </cell>
          <cell r="E10139">
            <v>44210.520833333336</v>
          </cell>
        </row>
        <row r="10140">
          <cell r="B10140" t="str">
            <v>776445-00E/008555</v>
          </cell>
          <cell r="C10140" t="str">
            <v>776445-00E</v>
          </cell>
          <cell r="D10140" t="str">
            <v>OK</v>
          </cell>
          <cell r="E10140">
            <v>44210.520833333336</v>
          </cell>
        </row>
        <row r="10141">
          <cell r="B10141" t="str">
            <v>776445-00E/008555</v>
          </cell>
          <cell r="C10141" t="str">
            <v>776445-00E</v>
          </cell>
          <cell r="D10141" t="str">
            <v>OK</v>
          </cell>
          <cell r="E10141">
            <v>44210.520833333336</v>
          </cell>
        </row>
        <row r="10142">
          <cell r="B10142" t="str">
            <v>776445-00E/008555</v>
          </cell>
          <cell r="C10142" t="str">
            <v>776445-00E</v>
          </cell>
          <cell r="D10142" t="str">
            <v>OK</v>
          </cell>
          <cell r="E10142">
            <v>44210.520833333336</v>
          </cell>
        </row>
        <row r="10143">
          <cell r="B10143" t="str">
            <v>776445-00E/008566</v>
          </cell>
          <cell r="C10143" t="str">
            <v>776445-00E</v>
          </cell>
          <cell r="D10143" t="str">
            <v>OK</v>
          </cell>
          <cell r="E10143">
            <v>44210.75</v>
          </cell>
        </row>
        <row r="10144">
          <cell r="B10144" t="str">
            <v>776445-00E/008584</v>
          </cell>
          <cell r="C10144" t="str">
            <v>776445-00E</v>
          </cell>
          <cell r="D10144" t="str">
            <v>OK</v>
          </cell>
          <cell r="E10144">
            <v>44210.636805555558</v>
          </cell>
        </row>
        <row r="10145">
          <cell r="B10145" t="str">
            <v>776445-00E/008586</v>
          </cell>
          <cell r="C10145" t="str">
            <v>776445-00E</v>
          </cell>
          <cell r="D10145" t="str">
            <v>OK</v>
          </cell>
          <cell r="E10145">
            <v>44210.662499999999</v>
          </cell>
        </row>
        <row r="10146">
          <cell r="B10146" t="str">
            <v>776445-00E/008547</v>
          </cell>
          <cell r="C10146" t="str">
            <v>776445-00E</v>
          </cell>
          <cell r="D10146" t="str">
            <v>OK</v>
          </cell>
          <cell r="E10146">
            <v>44210.646527777775</v>
          </cell>
        </row>
        <row r="10147">
          <cell r="B10147" t="str">
            <v>776445-00E/008547</v>
          </cell>
          <cell r="C10147" t="str">
            <v>776445-00E</v>
          </cell>
          <cell r="D10147" t="str">
            <v>OK</v>
          </cell>
          <cell r="E10147">
            <v>44210.646527777775</v>
          </cell>
        </row>
        <row r="10148">
          <cell r="B10148" t="str">
            <v>776445-00E/008587</v>
          </cell>
          <cell r="C10148" t="str">
            <v>776445-00E</v>
          </cell>
          <cell r="D10148" t="str">
            <v>OK</v>
          </cell>
          <cell r="E10148">
            <v>44210.706944444442</v>
          </cell>
        </row>
        <row r="10149">
          <cell r="B10149" t="str">
            <v>776445-00E/008587</v>
          </cell>
          <cell r="C10149" t="str">
            <v>776445-00E</v>
          </cell>
          <cell r="D10149" t="str">
            <v>OK</v>
          </cell>
          <cell r="E10149">
            <v>44210.706944444442</v>
          </cell>
        </row>
        <row r="10150">
          <cell r="B10150" t="str">
            <v>776445-00E/008582</v>
          </cell>
          <cell r="C10150" t="str">
            <v>776445-00E</v>
          </cell>
          <cell r="D10150" t="str">
            <v>OK</v>
          </cell>
          <cell r="E10150">
            <v>44210.324999999997</v>
          </cell>
        </row>
        <row r="10151">
          <cell r="B10151" t="str">
            <v>776445-00E/008593</v>
          </cell>
          <cell r="C10151" t="str">
            <v>776445-00E</v>
          </cell>
          <cell r="D10151" t="str">
            <v>OK</v>
          </cell>
          <cell r="E10151">
            <v>44210.95416666667</v>
          </cell>
        </row>
        <row r="10152">
          <cell r="B10152" t="str">
            <v>776445-00E/008562</v>
          </cell>
          <cell r="C10152" t="str">
            <v>776445-00E</v>
          </cell>
          <cell r="D10152" t="str">
            <v>OK</v>
          </cell>
          <cell r="E10152">
            <v>44210.824999999997</v>
          </cell>
        </row>
        <row r="10153">
          <cell r="B10153" t="str">
            <v>776445-00E/008598</v>
          </cell>
          <cell r="C10153" t="str">
            <v>776445-00E</v>
          </cell>
          <cell r="D10153" t="str">
            <v>OK</v>
          </cell>
          <cell r="E10153">
            <v>44211.117361111108</v>
          </cell>
        </row>
        <row r="10154">
          <cell r="B10154" t="str">
            <v>774100-00G/008571</v>
          </cell>
          <cell r="C10154" t="str">
            <v>774100-00G</v>
          </cell>
          <cell r="D10154" t="str">
            <v>OK</v>
          </cell>
          <cell r="E10154">
            <v>44210.963888888888</v>
          </cell>
        </row>
        <row r="10155">
          <cell r="B10155" t="str">
            <v>774100-00G/008571</v>
          </cell>
          <cell r="C10155" t="str">
            <v>774100-00G</v>
          </cell>
          <cell r="D10155" t="str">
            <v>OK</v>
          </cell>
          <cell r="E10155">
            <v>44210.963888888888</v>
          </cell>
        </row>
        <row r="10156">
          <cell r="B10156" t="str">
            <v>774100-00G/008571</v>
          </cell>
          <cell r="C10156" t="str">
            <v>774100-00G</v>
          </cell>
          <cell r="D10156" t="str">
            <v>OK</v>
          </cell>
          <cell r="E10156">
            <v>44210.963888888888</v>
          </cell>
        </row>
        <row r="10157">
          <cell r="B10157" t="str">
            <v>774100-00G/008571</v>
          </cell>
          <cell r="C10157" t="str">
            <v>774100-00G</v>
          </cell>
          <cell r="D10157" t="str">
            <v>OK</v>
          </cell>
          <cell r="E10157">
            <v>44210.963888888888</v>
          </cell>
        </row>
        <row r="10158">
          <cell r="B10158" t="str">
            <v>774100-00G/008571</v>
          </cell>
          <cell r="C10158" t="str">
            <v>774100-00G</v>
          </cell>
          <cell r="D10158" t="str">
            <v>OK</v>
          </cell>
          <cell r="E10158">
            <v>44210.963888888888</v>
          </cell>
        </row>
        <row r="10159">
          <cell r="B10159" t="str">
            <v>776445-00E/008589</v>
          </cell>
          <cell r="C10159" t="str">
            <v>776445-00E</v>
          </cell>
          <cell r="D10159" t="str">
            <v>OK</v>
          </cell>
          <cell r="E10159">
            <v>44210.797222222223</v>
          </cell>
        </row>
        <row r="10160">
          <cell r="B10160" t="str">
            <v>776445-00E/008583</v>
          </cell>
          <cell r="C10160" t="str">
            <v>776445-00E</v>
          </cell>
          <cell r="D10160" t="str">
            <v>OK</v>
          </cell>
          <cell r="E10160">
            <v>44210.535416666666</v>
          </cell>
        </row>
        <row r="10161">
          <cell r="B10161" t="str">
            <v>776445-00E/008599</v>
          </cell>
          <cell r="C10161" t="str">
            <v>776445-00E</v>
          </cell>
          <cell r="D10161" t="str">
            <v>OK</v>
          </cell>
          <cell r="E10161">
            <v>44211.135416666664</v>
          </cell>
        </row>
        <row r="10162">
          <cell r="B10162" t="str">
            <v>776445-00E/008592</v>
          </cell>
          <cell r="C10162" t="str">
            <v>776445-00E</v>
          </cell>
          <cell r="D10162" t="str">
            <v>OK</v>
          </cell>
          <cell r="E10162">
            <v>44210.840277777781</v>
          </cell>
        </row>
        <row r="10163">
          <cell r="B10163" t="str">
            <v>774100-00G/008594</v>
          </cell>
          <cell r="C10163" t="str">
            <v>774100-00G</v>
          </cell>
          <cell r="D10163" t="str">
            <v>OK</v>
          </cell>
          <cell r="E10163">
            <v>44210.97152777778</v>
          </cell>
        </row>
        <row r="10164">
          <cell r="B10164" t="str">
            <v>776445-00E/008568</v>
          </cell>
          <cell r="C10164" t="str">
            <v>776445-00E</v>
          </cell>
          <cell r="D10164" t="str">
            <v>OK</v>
          </cell>
          <cell r="E10164">
            <v>44210.75277777778</v>
          </cell>
        </row>
        <row r="10165">
          <cell r="B10165" t="str">
            <v>776445-00E/008568</v>
          </cell>
          <cell r="C10165" t="str">
            <v>776445-00E</v>
          </cell>
          <cell r="D10165" t="str">
            <v>OK</v>
          </cell>
          <cell r="E10165">
            <v>44210.75277777778</v>
          </cell>
        </row>
        <row r="10166">
          <cell r="B10166" t="str">
            <v>776445-00E/008597</v>
          </cell>
          <cell r="C10166" t="str">
            <v>776445-00E</v>
          </cell>
          <cell r="D10166" t="str">
            <v>OK</v>
          </cell>
          <cell r="E10166">
            <v>44211.086111111108</v>
          </cell>
        </row>
        <row r="10167">
          <cell r="B10167" t="str">
            <v>774100-00G/008595</v>
          </cell>
          <cell r="C10167" t="str">
            <v>774100-00G</v>
          </cell>
          <cell r="D10167" t="str">
            <v>OK</v>
          </cell>
          <cell r="E10167">
            <v>44211.00277777778</v>
          </cell>
        </row>
        <row r="10168">
          <cell r="B10168" t="str">
            <v>776445-00E/008591</v>
          </cell>
          <cell r="C10168" t="str">
            <v>776445-00E</v>
          </cell>
          <cell r="D10168" t="str">
            <v>OK</v>
          </cell>
          <cell r="E10168">
            <v>44211.036805555559</v>
          </cell>
        </row>
        <row r="10169">
          <cell r="B10169" t="str">
            <v>776445-00E/008591</v>
          </cell>
          <cell r="C10169" t="str">
            <v>776445-00E</v>
          </cell>
          <cell r="D10169" t="str">
            <v>OK</v>
          </cell>
          <cell r="E10169">
            <v>44211.036805555559</v>
          </cell>
        </row>
        <row r="10170">
          <cell r="B10170" t="str">
            <v>776445-00E/008591</v>
          </cell>
          <cell r="C10170" t="str">
            <v>776445-00E</v>
          </cell>
          <cell r="D10170" t="str">
            <v>OK</v>
          </cell>
          <cell r="E10170">
            <v>44211.036805555559</v>
          </cell>
        </row>
        <row r="10171">
          <cell r="B10171" t="str">
            <v>774100-00G/008572</v>
          </cell>
          <cell r="C10171" t="str">
            <v>774100-00G</v>
          </cell>
          <cell r="D10171" t="str">
            <v>OK</v>
          </cell>
          <cell r="E10171">
            <v>44210.021527777775</v>
          </cell>
        </row>
        <row r="10172">
          <cell r="B10172" t="str">
            <v>774100-00G/008585</v>
          </cell>
          <cell r="C10172" t="str">
            <v>774100-00G</v>
          </cell>
          <cell r="D10172" t="str">
            <v>OK</v>
          </cell>
          <cell r="E10172">
            <v>44210.712500000001</v>
          </cell>
        </row>
        <row r="10173">
          <cell r="B10173" t="str">
            <v>774100-00G/008602</v>
          </cell>
          <cell r="C10173" t="str">
            <v>774100-00G</v>
          </cell>
          <cell r="D10173" t="str">
            <v>OK</v>
          </cell>
          <cell r="E10173">
            <v>44213.136805555558</v>
          </cell>
        </row>
        <row r="10174">
          <cell r="B10174" t="str">
            <v>774100-00G/008550</v>
          </cell>
          <cell r="C10174" t="str">
            <v>774100-00G</v>
          </cell>
          <cell r="D10174" t="str">
            <v>OK</v>
          </cell>
          <cell r="E10174">
            <v>44210.398611111108</v>
          </cell>
        </row>
        <row r="10175">
          <cell r="B10175" t="str">
            <v>776445-00E/008606</v>
          </cell>
          <cell r="C10175" t="str">
            <v>776445-00E</v>
          </cell>
          <cell r="D10175" t="str">
            <v>OK</v>
          </cell>
          <cell r="E10175">
            <v>44213.636805555558</v>
          </cell>
        </row>
        <row r="10176">
          <cell r="B10176" t="str">
            <v>776445-00E/008574</v>
          </cell>
          <cell r="C10176" t="str">
            <v>776445-00E</v>
          </cell>
          <cell r="D10176" t="str">
            <v>OK</v>
          </cell>
          <cell r="E10176">
            <v>44209.959722222222</v>
          </cell>
        </row>
        <row r="10177">
          <cell r="B10177" t="str">
            <v>776445-00E/008600</v>
          </cell>
          <cell r="C10177" t="str">
            <v>776445-00E</v>
          </cell>
          <cell r="D10177" t="str">
            <v>OK</v>
          </cell>
          <cell r="E10177">
            <v>44211.147916666669</v>
          </cell>
        </row>
        <row r="10178">
          <cell r="B10178" t="str">
            <v>776445-00E/008600</v>
          </cell>
          <cell r="C10178" t="str">
            <v>776445-00E</v>
          </cell>
          <cell r="D10178" t="str">
            <v>OK</v>
          </cell>
          <cell r="E10178">
            <v>44211.147916666669</v>
          </cell>
        </row>
        <row r="10179">
          <cell r="B10179" t="str">
            <v>776445-00E/008564</v>
          </cell>
          <cell r="C10179" t="str">
            <v>776445-00E</v>
          </cell>
          <cell r="D10179" t="str">
            <v>OK</v>
          </cell>
          <cell r="E10179">
            <v>44211.079861111109</v>
          </cell>
        </row>
        <row r="10180">
          <cell r="B10180" t="str">
            <v>776445-00E/008596</v>
          </cell>
          <cell r="C10180" t="str">
            <v>776445-00E</v>
          </cell>
          <cell r="D10180" t="str">
            <v>OK</v>
          </cell>
          <cell r="E10180">
            <v>44211.04791666667</v>
          </cell>
        </row>
        <row r="10181">
          <cell r="B10181" t="str">
            <v>776445-00E/008603</v>
          </cell>
          <cell r="C10181" t="str">
            <v>776445-00E</v>
          </cell>
          <cell r="D10181" t="str">
            <v>OK</v>
          </cell>
          <cell r="E10181">
            <v>44213.836111111108</v>
          </cell>
        </row>
        <row r="10182">
          <cell r="B10182" t="str">
            <v>776445-00E/008605</v>
          </cell>
          <cell r="C10182" t="str">
            <v>776445-00E</v>
          </cell>
          <cell r="D10182" t="str">
            <v>OK</v>
          </cell>
          <cell r="E10182">
            <v>44213.974305555559</v>
          </cell>
        </row>
        <row r="10183">
          <cell r="B10183" t="str">
            <v>776445-00E/008604</v>
          </cell>
          <cell r="C10183" t="str">
            <v>776445-00E</v>
          </cell>
          <cell r="D10183" t="str">
            <v>OK</v>
          </cell>
          <cell r="E10183">
            <v>44213.87777777778</v>
          </cell>
        </row>
        <row r="10184">
          <cell r="B10184" t="str">
            <v>774100-00G/008601</v>
          </cell>
          <cell r="C10184" t="str">
            <v>774100-00G</v>
          </cell>
          <cell r="D10184" t="str">
            <v>OK</v>
          </cell>
          <cell r="E10184">
            <v>44213.082638888889</v>
          </cell>
        </row>
        <row r="10185">
          <cell r="B10185" t="str">
            <v>774100-00G/008610</v>
          </cell>
          <cell r="C10185" t="str">
            <v>774100-00G</v>
          </cell>
          <cell r="D10185" t="str">
            <v>OK</v>
          </cell>
          <cell r="E10185">
            <v>44214.076388888891</v>
          </cell>
        </row>
        <row r="10186">
          <cell r="B10186" t="str">
            <v>774100-00G/008611</v>
          </cell>
          <cell r="C10186" t="str">
            <v>774100-00G</v>
          </cell>
          <cell r="D10186" t="str">
            <v>OK</v>
          </cell>
          <cell r="E10186">
            <v>44214.172222222223</v>
          </cell>
        </row>
        <row r="10187">
          <cell r="B10187" t="str">
            <v>776445-00E/008612</v>
          </cell>
          <cell r="C10187" t="str">
            <v>776445-00E</v>
          </cell>
          <cell r="D10187" t="str">
            <v>OK</v>
          </cell>
          <cell r="E10187">
            <v>44214.15347222222</v>
          </cell>
        </row>
        <row r="10188">
          <cell r="B10188" t="str">
            <v>774100-00G/008617</v>
          </cell>
          <cell r="C10188" t="str">
            <v>774100-00G</v>
          </cell>
          <cell r="D10188" t="str">
            <v>OK</v>
          </cell>
          <cell r="E10188">
            <v>44214.393055555556</v>
          </cell>
        </row>
        <row r="10189">
          <cell r="B10189" t="str">
            <v>776445-00E/008561</v>
          </cell>
          <cell r="C10189" t="str">
            <v>776445-00E</v>
          </cell>
          <cell r="D10189" t="str">
            <v>OK</v>
          </cell>
          <cell r="E10189">
            <v>44211.024305555555</v>
          </cell>
        </row>
        <row r="10190">
          <cell r="B10190" t="str">
            <v>774100-00G/008618</v>
          </cell>
          <cell r="C10190" t="str">
            <v>774100-00G</v>
          </cell>
          <cell r="D10190" t="str">
            <v>OK</v>
          </cell>
          <cell r="E10190">
            <v>44214.408333333333</v>
          </cell>
        </row>
        <row r="10191">
          <cell r="B10191" t="str">
            <v>776445-00E/008614</v>
          </cell>
          <cell r="C10191" t="str">
            <v>776445-00E</v>
          </cell>
          <cell r="D10191" t="str">
            <v>OK</v>
          </cell>
          <cell r="E10191">
            <v>44214.304166666669</v>
          </cell>
        </row>
        <row r="10192">
          <cell r="B10192" t="str">
            <v>776445-00E/008609</v>
          </cell>
          <cell r="C10192" t="str">
            <v>776445-00E</v>
          </cell>
          <cell r="D10192" t="str">
            <v>OK</v>
          </cell>
          <cell r="E10192">
            <v>44214.064583333333</v>
          </cell>
        </row>
        <row r="10193">
          <cell r="B10193" t="str">
            <v>776445-00E/008613</v>
          </cell>
          <cell r="C10193" t="str">
            <v>776445-00E</v>
          </cell>
          <cell r="D10193" t="str">
            <v>OK</v>
          </cell>
          <cell r="E10193">
            <v>44214.300694444442</v>
          </cell>
        </row>
        <row r="10194">
          <cell r="B10194" t="str">
            <v>776445-00E/008625</v>
          </cell>
          <cell r="C10194" t="str">
            <v>776445-00E</v>
          </cell>
          <cell r="D10194" t="str">
            <v>OK</v>
          </cell>
          <cell r="E10194">
            <v>44215.119444444441</v>
          </cell>
        </row>
        <row r="10195">
          <cell r="B10195" t="str">
            <v>776445-00E/008625</v>
          </cell>
          <cell r="C10195" t="str">
            <v>776445-00E</v>
          </cell>
          <cell r="D10195" t="str">
            <v>OK</v>
          </cell>
          <cell r="E10195">
            <v>44215.119444444441</v>
          </cell>
        </row>
        <row r="10196">
          <cell r="B10196" t="str">
            <v>776445-00E/008625</v>
          </cell>
          <cell r="C10196" t="str">
            <v>776445-00E</v>
          </cell>
          <cell r="D10196" t="str">
            <v>OK</v>
          </cell>
          <cell r="E10196">
            <v>44215.119444444441</v>
          </cell>
        </row>
        <row r="10197">
          <cell r="B10197" t="str">
            <v>776445-00E/008633</v>
          </cell>
          <cell r="C10197" t="str">
            <v>776445-00E</v>
          </cell>
          <cell r="D10197" t="str">
            <v>OK</v>
          </cell>
          <cell r="E10197">
            <v>44215.164583333331</v>
          </cell>
        </row>
        <row r="10198">
          <cell r="B10198" t="str">
            <v>774100-00G/008631</v>
          </cell>
          <cell r="C10198" t="str">
            <v>774100-00G</v>
          </cell>
          <cell r="D10198" t="str">
            <v>OK</v>
          </cell>
          <cell r="E10198">
            <v>44215.056944444441</v>
          </cell>
        </row>
        <row r="10199">
          <cell r="B10199" t="str">
            <v>774100-00G/008632</v>
          </cell>
          <cell r="C10199" t="str">
            <v>774100-00G</v>
          </cell>
          <cell r="D10199" t="str">
            <v>OK</v>
          </cell>
          <cell r="E10199">
            <v>44215.081944444442</v>
          </cell>
        </row>
        <row r="10200">
          <cell r="B10200" t="str">
            <v>774100-00G/008626</v>
          </cell>
          <cell r="C10200" t="str">
            <v>774100-00G</v>
          </cell>
          <cell r="D10200" t="str">
            <v>OK</v>
          </cell>
          <cell r="E10200">
            <v>44215.029166666667</v>
          </cell>
        </row>
        <row r="10201">
          <cell r="B10201" t="str">
            <v>776445-00E/008630</v>
          </cell>
          <cell r="C10201" t="str">
            <v>776445-00E</v>
          </cell>
          <cell r="D10201" t="str">
            <v>OK</v>
          </cell>
          <cell r="E10201">
            <v>44214.958333333336</v>
          </cell>
        </row>
        <row r="10202">
          <cell r="B10202" t="str">
            <v>776445-00E/008629</v>
          </cell>
          <cell r="C10202" t="str">
            <v>776445-00E</v>
          </cell>
          <cell r="D10202" t="str">
            <v>OK</v>
          </cell>
          <cell r="E10202">
            <v>44214.981944444444</v>
          </cell>
        </row>
        <row r="10203">
          <cell r="B10203" t="str">
            <v>776445-00E/008624</v>
          </cell>
          <cell r="C10203" t="str">
            <v>776445-00E</v>
          </cell>
          <cell r="D10203" t="str">
            <v>OK</v>
          </cell>
          <cell r="E10203">
            <v>44215.041666666664</v>
          </cell>
        </row>
        <row r="10204">
          <cell r="B10204" t="str">
            <v>776445-00E/008628</v>
          </cell>
          <cell r="C10204" t="str">
            <v>776445-00E</v>
          </cell>
          <cell r="D10204" t="str">
            <v>OK</v>
          </cell>
          <cell r="E10204">
            <v>44215.123611111114</v>
          </cell>
        </row>
        <row r="10205">
          <cell r="B10205" t="str">
            <v>776445-00E/008616</v>
          </cell>
          <cell r="C10205" t="str">
            <v>776445-00E</v>
          </cell>
          <cell r="D10205" t="str">
            <v>OK</v>
          </cell>
          <cell r="E10205">
            <v>44215.28125</v>
          </cell>
        </row>
        <row r="10206">
          <cell r="B10206" t="str">
            <v>776445-00E/008621</v>
          </cell>
          <cell r="C10206" t="str">
            <v>776445-00E</v>
          </cell>
          <cell r="D10206" t="str">
            <v>OK</v>
          </cell>
          <cell r="E10206">
            <v>44215.376388888886</v>
          </cell>
        </row>
        <row r="10207">
          <cell r="B10207" t="str">
            <v>776445-00E/008615</v>
          </cell>
          <cell r="C10207" t="str">
            <v>776445-00E</v>
          </cell>
          <cell r="D10207" t="str">
            <v>OK</v>
          </cell>
          <cell r="E10207">
            <v>44215.268750000003</v>
          </cell>
        </row>
        <row r="10208">
          <cell r="B10208" t="str">
            <v>776445-00E/008623</v>
          </cell>
          <cell r="C10208" t="str">
            <v>776445-00E</v>
          </cell>
          <cell r="D10208" t="str">
            <v>OK</v>
          </cell>
          <cell r="E10208">
            <v>44215.400694444441</v>
          </cell>
        </row>
        <row r="10209">
          <cell r="B10209" t="str">
            <v>776445-00E/008619</v>
          </cell>
          <cell r="C10209" t="str">
            <v>776445-00E</v>
          </cell>
          <cell r="D10209" t="str">
            <v>OK</v>
          </cell>
          <cell r="E10209">
            <v>44215.418749999997</v>
          </cell>
        </row>
        <row r="10210">
          <cell r="B10210" t="str">
            <v>776445-00E/008641</v>
          </cell>
          <cell r="C10210" t="str">
            <v>776445-00E</v>
          </cell>
          <cell r="D10210" t="str">
            <v>OK</v>
          </cell>
          <cell r="E10210">
            <v>44215.508333333331</v>
          </cell>
        </row>
        <row r="10211">
          <cell r="B10211" t="str">
            <v>776445-00E/008634</v>
          </cell>
          <cell r="C10211" t="str">
            <v>776445-00E</v>
          </cell>
          <cell r="D10211" t="str">
            <v>OK</v>
          </cell>
          <cell r="E10211">
            <v>44215.171527777777</v>
          </cell>
        </row>
        <row r="10212">
          <cell r="B10212" t="str">
            <v>776445-00E/008639</v>
          </cell>
          <cell r="C10212" t="str">
            <v>776445-00E</v>
          </cell>
          <cell r="D10212" t="str">
            <v>OK</v>
          </cell>
          <cell r="E10212">
            <v>44215.496527777781</v>
          </cell>
        </row>
        <row r="10213">
          <cell r="B10213" t="str">
            <v>776445-00E/008622</v>
          </cell>
          <cell r="C10213" t="str">
            <v>776445-00E</v>
          </cell>
          <cell r="D10213" t="str">
            <v>OK</v>
          </cell>
          <cell r="E10213">
            <v>44215.166666666664</v>
          </cell>
        </row>
        <row r="10214">
          <cell r="B10214" t="str">
            <v>776445-00E/008640</v>
          </cell>
          <cell r="C10214" t="str">
            <v>776445-00E</v>
          </cell>
          <cell r="D10214" t="str">
            <v>OK</v>
          </cell>
          <cell r="E10214">
            <v>44215.500694444447</v>
          </cell>
        </row>
        <row r="10215">
          <cell r="B10215" t="str">
            <v>776445-00E/008620</v>
          </cell>
          <cell r="C10215" t="str">
            <v>776445-00E</v>
          </cell>
          <cell r="D10215" t="str">
            <v>OK</v>
          </cell>
          <cell r="E10215">
            <v>44215.293055555558</v>
          </cell>
        </row>
        <row r="10216">
          <cell r="B10216" t="str">
            <v>774100-00G/008638</v>
          </cell>
          <cell r="C10216" t="str">
            <v>774100-00G</v>
          </cell>
          <cell r="D10216" t="str">
            <v>OK</v>
          </cell>
          <cell r="E10216">
            <v>44215.390277777777</v>
          </cell>
        </row>
        <row r="10217">
          <cell r="B10217" t="str">
            <v>774100-00G/008627</v>
          </cell>
          <cell r="C10217" t="str">
            <v>774100-00G</v>
          </cell>
          <cell r="D10217" t="str">
            <v>OK</v>
          </cell>
          <cell r="E10217">
            <v>44214.976388888892</v>
          </cell>
        </row>
        <row r="10218">
          <cell r="B10218" t="str">
            <v>774100-00G/008637</v>
          </cell>
          <cell r="C10218" t="str">
            <v>774100-00G</v>
          </cell>
          <cell r="D10218" t="str">
            <v>OK</v>
          </cell>
          <cell r="E10218">
            <v>44215.356944444444</v>
          </cell>
        </row>
        <row r="10219">
          <cell r="B10219" t="str">
            <v>776445-00E/008645</v>
          </cell>
          <cell r="C10219" t="str">
            <v>776445-00E</v>
          </cell>
          <cell r="D10219" t="str">
            <v>OK</v>
          </cell>
          <cell r="E10219">
            <v>44215.688194444447</v>
          </cell>
        </row>
        <row r="10220">
          <cell r="B10220" t="str">
            <v>776445-00E/008643</v>
          </cell>
          <cell r="C10220" t="str">
            <v>776445-00E</v>
          </cell>
          <cell r="D10220" t="str">
            <v>OK</v>
          </cell>
          <cell r="E10220">
            <v>44215.680555555555</v>
          </cell>
        </row>
        <row r="10221">
          <cell r="B10221" t="str">
            <v>776445-00E/008642</v>
          </cell>
          <cell r="C10221" t="str">
            <v>776445-00E</v>
          </cell>
          <cell r="D10221" t="str">
            <v>OK</v>
          </cell>
          <cell r="E10221">
            <v>44215.622916666667</v>
          </cell>
        </row>
        <row r="10222">
          <cell r="B10222" t="str">
            <v>776445-00E/008655</v>
          </cell>
          <cell r="C10222" t="str">
            <v>776445-00E</v>
          </cell>
          <cell r="D10222" t="str">
            <v>OK</v>
          </cell>
          <cell r="E10222">
            <v>44216.071527777778</v>
          </cell>
        </row>
        <row r="10223">
          <cell r="B10223" t="str">
            <v>776445-00E/008652</v>
          </cell>
          <cell r="C10223" t="str">
            <v>776445-00E</v>
          </cell>
          <cell r="D10223" t="str">
            <v>OK</v>
          </cell>
          <cell r="E10223">
            <v>44215.98333333333</v>
          </cell>
        </row>
        <row r="10224">
          <cell r="B10224" t="str">
            <v>774100-00G/008607</v>
          </cell>
          <cell r="C10224" t="str">
            <v>774100-00G</v>
          </cell>
          <cell r="D10224" t="str">
            <v>OK</v>
          </cell>
          <cell r="E10224">
            <v>44213.678472222222</v>
          </cell>
        </row>
        <row r="10225">
          <cell r="B10225" t="str">
            <v>776445-00E/008649</v>
          </cell>
          <cell r="C10225" t="str">
            <v>776445-00E</v>
          </cell>
          <cell r="D10225" t="str">
            <v>OK</v>
          </cell>
          <cell r="E10225">
            <v>44216.009722222225</v>
          </cell>
        </row>
        <row r="10226">
          <cell r="B10226" t="str">
            <v>776445-00E/008656</v>
          </cell>
          <cell r="C10226" t="str">
            <v>776445-00E</v>
          </cell>
          <cell r="D10226" t="str">
            <v>OK</v>
          </cell>
          <cell r="E10226">
            <v>44216.061111111114</v>
          </cell>
        </row>
        <row r="10227">
          <cell r="B10227" t="str">
            <v>776445-00E/008651</v>
          </cell>
          <cell r="C10227" t="str">
            <v>776445-00E</v>
          </cell>
          <cell r="D10227" t="str">
            <v>OK</v>
          </cell>
          <cell r="E10227">
            <v>44215.952777777777</v>
          </cell>
        </row>
        <row r="10228">
          <cell r="B10228" t="str">
            <v>776445-00E/008650</v>
          </cell>
          <cell r="C10228" t="str">
            <v>776445-00E</v>
          </cell>
          <cell r="D10228" t="str">
            <v>OK</v>
          </cell>
          <cell r="E10228">
            <v>44215.956944444442</v>
          </cell>
        </row>
        <row r="10229">
          <cell r="B10229" t="str">
            <v>776445-00E/008650</v>
          </cell>
          <cell r="C10229" t="str">
            <v>776445-00E</v>
          </cell>
          <cell r="D10229" t="str">
            <v>OK</v>
          </cell>
          <cell r="E10229">
            <v>44215.956944444442</v>
          </cell>
        </row>
        <row r="10230">
          <cell r="B10230" t="str">
            <v>776445-00E/008653</v>
          </cell>
          <cell r="C10230" t="str">
            <v>776445-00E</v>
          </cell>
          <cell r="D10230" t="str">
            <v>OK</v>
          </cell>
          <cell r="E10230">
            <v>44216.018055555556</v>
          </cell>
        </row>
        <row r="10231">
          <cell r="B10231" t="str">
            <v>774100-00G/008654</v>
          </cell>
          <cell r="C10231" t="str">
            <v>774100-00G</v>
          </cell>
          <cell r="D10231" t="str">
            <v>OK</v>
          </cell>
          <cell r="E10231">
            <v>44216.041666666664</v>
          </cell>
        </row>
        <row r="10232">
          <cell r="B10232" t="str">
            <v>774100-00G/008646</v>
          </cell>
          <cell r="C10232" t="str">
            <v>774100-00G</v>
          </cell>
          <cell r="D10232" t="str">
            <v>OK</v>
          </cell>
          <cell r="E10232">
            <v>44215.73333333333</v>
          </cell>
        </row>
        <row r="10233">
          <cell r="B10233" t="str">
            <v>774100-00G/008646</v>
          </cell>
          <cell r="C10233" t="str">
            <v>774100-00G</v>
          </cell>
          <cell r="D10233" t="str">
            <v>OK</v>
          </cell>
          <cell r="E10233">
            <v>44215.73333333333</v>
          </cell>
        </row>
        <row r="10234">
          <cell r="B10234" t="str">
            <v>774100-00G/008646</v>
          </cell>
          <cell r="C10234" t="str">
            <v>774100-00G</v>
          </cell>
          <cell r="D10234" t="str">
            <v>OK</v>
          </cell>
          <cell r="E10234">
            <v>44215.73333333333</v>
          </cell>
        </row>
        <row r="10235">
          <cell r="B10235" t="str">
            <v>774100-00G/008647</v>
          </cell>
          <cell r="C10235" t="str">
            <v>774100-00G</v>
          </cell>
          <cell r="D10235" t="str">
            <v>OK</v>
          </cell>
          <cell r="E10235">
            <v>44215.73333333333</v>
          </cell>
        </row>
        <row r="10236">
          <cell r="B10236" t="str">
            <v>774100-00G/008647</v>
          </cell>
          <cell r="C10236" t="str">
            <v>774100-00G</v>
          </cell>
          <cell r="D10236" t="str">
            <v>OK</v>
          </cell>
          <cell r="E10236">
            <v>44215.73333333333</v>
          </cell>
        </row>
        <row r="10237">
          <cell r="B10237" t="str">
            <v>776445-00E/008644</v>
          </cell>
          <cell r="C10237" t="str">
            <v>776445-00E</v>
          </cell>
          <cell r="D10237" t="str">
            <v>OK</v>
          </cell>
          <cell r="E10237">
            <v>44215.621527777781</v>
          </cell>
        </row>
        <row r="10238">
          <cell r="B10238" t="str">
            <v>776445-00E/008644</v>
          </cell>
          <cell r="C10238" t="str">
            <v>776445-00E</v>
          </cell>
          <cell r="D10238" t="str">
            <v>OK</v>
          </cell>
          <cell r="E10238">
            <v>44215.621527777781</v>
          </cell>
        </row>
        <row r="10239">
          <cell r="B10239" t="str">
            <v>776445-00E/008644</v>
          </cell>
          <cell r="C10239" t="str">
            <v>776445-00E</v>
          </cell>
          <cell r="D10239" t="str">
            <v>OK</v>
          </cell>
          <cell r="E10239">
            <v>44215.621527777781</v>
          </cell>
        </row>
        <row r="10240">
          <cell r="B10240" t="str">
            <v>776445-00E/008644</v>
          </cell>
          <cell r="C10240" t="str">
            <v>776445-00E</v>
          </cell>
          <cell r="D10240" t="str">
            <v>OK</v>
          </cell>
          <cell r="E10240">
            <v>44215.621527777781</v>
          </cell>
        </row>
        <row r="10241">
          <cell r="B10241" t="str">
            <v>776445-00E/008648</v>
          </cell>
          <cell r="C10241" t="str">
            <v>776445-00E</v>
          </cell>
          <cell r="D10241" t="str">
            <v>OK</v>
          </cell>
          <cell r="E10241">
            <v>44215.822916666664</v>
          </cell>
        </row>
        <row r="10242">
          <cell r="B10242" t="str">
            <v>774100-00G/008608</v>
          </cell>
          <cell r="C10242" t="str">
            <v>774100-00G</v>
          </cell>
          <cell r="D10242" t="str">
            <v>OK</v>
          </cell>
          <cell r="E10242">
            <v>44213.744444444441</v>
          </cell>
        </row>
        <row r="10243">
          <cell r="B10243" t="str">
            <v>776445-00E/008657</v>
          </cell>
          <cell r="C10243" t="str">
            <v>776445-00E</v>
          </cell>
          <cell r="D10243" t="str">
            <v>OK</v>
          </cell>
          <cell r="E10243">
            <v>44216.131944444445</v>
          </cell>
        </row>
        <row r="10244">
          <cell r="B10244" t="str">
            <v>776445-00E/008660</v>
          </cell>
          <cell r="C10244" t="str">
            <v>776445-00E</v>
          </cell>
          <cell r="D10244" t="str">
            <v>OK</v>
          </cell>
          <cell r="E10244">
            <v>44216.330555555556</v>
          </cell>
        </row>
        <row r="10245">
          <cell r="B10245" t="str">
            <v>776445-00E/008635</v>
          </cell>
          <cell r="C10245" t="str">
            <v>776445-00E</v>
          </cell>
          <cell r="D10245" t="str">
            <v>OK</v>
          </cell>
          <cell r="E10245">
            <v>44215.336805555555</v>
          </cell>
        </row>
        <row r="10246">
          <cell r="B10246" t="str">
            <v>776445-00E/008661</v>
          </cell>
          <cell r="C10246" t="str">
            <v>776445-00E</v>
          </cell>
          <cell r="D10246" t="str">
            <v>OK</v>
          </cell>
          <cell r="E10246">
            <v>44216.402083333334</v>
          </cell>
        </row>
        <row r="10247">
          <cell r="B10247" t="str">
            <v>776445-00E/008668</v>
          </cell>
          <cell r="C10247" t="str">
            <v>776445-00E</v>
          </cell>
          <cell r="D10247" t="str">
            <v>OK</v>
          </cell>
          <cell r="E10247">
            <v>44216.619444444441</v>
          </cell>
        </row>
        <row r="10248">
          <cell r="B10248" t="str">
            <v>776445-00E/008664</v>
          </cell>
          <cell r="C10248" t="str">
            <v>776445-00E</v>
          </cell>
          <cell r="D10248" t="str">
            <v>OK</v>
          </cell>
          <cell r="E10248">
            <v>44216.517361111109</v>
          </cell>
        </row>
        <row r="10249">
          <cell r="B10249" t="str">
            <v>776445-00E/008664</v>
          </cell>
          <cell r="C10249" t="str">
            <v>776445-00E</v>
          </cell>
          <cell r="D10249" t="str">
            <v>OK</v>
          </cell>
          <cell r="E10249">
            <v>44216.517361111109</v>
          </cell>
        </row>
        <row r="10250">
          <cell r="B10250" t="str">
            <v>776445-00E/008665</v>
          </cell>
          <cell r="C10250" t="str">
            <v>776445-00E</v>
          </cell>
          <cell r="D10250" t="str">
            <v>OK</v>
          </cell>
          <cell r="E10250">
            <v>44216.480555555558</v>
          </cell>
        </row>
        <row r="10251">
          <cell r="B10251" t="str">
            <v>776445-00E/008667</v>
          </cell>
          <cell r="C10251" t="str">
            <v>776445-00E</v>
          </cell>
          <cell r="D10251" t="str">
            <v>OK</v>
          </cell>
          <cell r="E10251">
            <v>44216.694444444445</v>
          </cell>
        </row>
        <row r="10252">
          <cell r="B10252" t="str">
            <v>776445-00E/008671</v>
          </cell>
          <cell r="C10252" t="str">
            <v>776445-00E</v>
          </cell>
          <cell r="D10252" t="str">
            <v>OK</v>
          </cell>
          <cell r="E10252">
            <v>44216.729861111111</v>
          </cell>
        </row>
        <row r="10253">
          <cell r="B10253" t="str">
            <v>776445-00E/008666</v>
          </cell>
          <cell r="C10253" t="str">
            <v>776445-00E</v>
          </cell>
          <cell r="D10253" t="str">
            <v>OK</v>
          </cell>
          <cell r="E10253">
            <v>44216.630555555559</v>
          </cell>
        </row>
        <row r="10254">
          <cell r="B10254" t="str">
            <v>776445-00E/008666</v>
          </cell>
          <cell r="C10254" t="str">
            <v>776445-00E</v>
          </cell>
          <cell r="D10254" t="str">
            <v>OK</v>
          </cell>
          <cell r="E10254">
            <v>44216.630555555559</v>
          </cell>
        </row>
        <row r="10255">
          <cell r="B10255" t="str">
            <v>776445-00E/008663</v>
          </cell>
          <cell r="C10255" t="str">
            <v>776445-00E</v>
          </cell>
          <cell r="D10255" t="str">
            <v>OK</v>
          </cell>
          <cell r="E10255">
            <v>44216.561805555553</v>
          </cell>
        </row>
        <row r="10256">
          <cell r="B10256" t="str">
            <v>776445-00E/008663</v>
          </cell>
          <cell r="C10256" t="str">
            <v>776445-00E</v>
          </cell>
          <cell r="D10256" t="str">
            <v>OK</v>
          </cell>
          <cell r="E10256">
            <v>44216.561805555553</v>
          </cell>
        </row>
        <row r="10257">
          <cell r="B10257" t="str">
            <v>776445-00E/008659</v>
          </cell>
          <cell r="C10257" t="str">
            <v>776445-00E</v>
          </cell>
          <cell r="D10257" t="str">
            <v>OK</v>
          </cell>
          <cell r="E10257">
            <v>44216.62222222222</v>
          </cell>
        </row>
        <row r="10258">
          <cell r="B10258" t="str">
            <v>776445-00E/008669</v>
          </cell>
          <cell r="C10258" t="str">
            <v>776445-00E</v>
          </cell>
          <cell r="D10258" t="str">
            <v>OK</v>
          </cell>
          <cell r="E10258">
            <v>44216.67083333333</v>
          </cell>
        </row>
        <row r="10259">
          <cell r="B10259" t="str">
            <v>776445-00E/008676</v>
          </cell>
          <cell r="C10259" t="str">
            <v>776445-00E</v>
          </cell>
          <cell r="D10259" t="str">
            <v>OK</v>
          </cell>
          <cell r="E10259">
            <v>44216.95</v>
          </cell>
        </row>
        <row r="10260">
          <cell r="B10260" t="str">
            <v>776445-00E/008673</v>
          </cell>
          <cell r="C10260" t="str">
            <v>776445-00E</v>
          </cell>
          <cell r="D10260" t="str">
            <v>OK</v>
          </cell>
          <cell r="E10260">
            <v>44216.740972222222</v>
          </cell>
        </row>
        <row r="10261">
          <cell r="B10261" t="str">
            <v>776445-00E/008685</v>
          </cell>
          <cell r="C10261" t="str">
            <v>776445-00E</v>
          </cell>
          <cell r="D10261" t="str">
            <v>OK</v>
          </cell>
          <cell r="E10261">
            <v>44217.137499999997</v>
          </cell>
        </row>
        <row r="10262">
          <cell r="B10262" t="str">
            <v>776445-00E/008677</v>
          </cell>
          <cell r="C10262" t="str">
            <v>776445-00E</v>
          </cell>
          <cell r="D10262" t="str">
            <v>OK</v>
          </cell>
          <cell r="E10262">
            <v>44217.004861111112</v>
          </cell>
        </row>
        <row r="10263">
          <cell r="B10263" t="str">
            <v>776445-00E/008679</v>
          </cell>
          <cell r="C10263" t="str">
            <v>776445-00E</v>
          </cell>
          <cell r="D10263" t="str">
            <v>OK</v>
          </cell>
          <cell r="E10263">
            <v>44217.000694444447</v>
          </cell>
        </row>
        <row r="10264">
          <cell r="B10264" t="str">
            <v>776445-00E/008670</v>
          </cell>
          <cell r="C10264" t="str">
            <v>776445-00E</v>
          </cell>
          <cell r="D10264" t="str">
            <v>OK</v>
          </cell>
          <cell r="E10264">
            <v>44216.69027777778</v>
          </cell>
        </row>
        <row r="10265">
          <cell r="B10265" t="str">
            <v>776445-00E/008658</v>
          </cell>
          <cell r="C10265" t="str">
            <v>776445-00E</v>
          </cell>
          <cell r="D10265" t="str">
            <v>OK</v>
          </cell>
          <cell r="E10265">
            <v>44216.318749999999</v>
          </cell>
        </row>
        <row r="10266">
          <cell r="B10266" t="str">
            <v>776445-00E/008636</v>
          </cell>
          <cell r="C10266" t="str">
            <v>776445-00E</v>
          </cell>
          <cell r="D10266" t="str">
            <v>OK</v>
          </cell>
          <cell r="E10266">
            <v>44215.30972222222</v>
          </cell>
        </row>
        <row r="10267">
          <cell r="B10267" t="str">
            <v>776445-00E/008686</v>
          </cell>
          <cell r="C10267" t="str">
            <v>776445-00E</v>
          </cell>
          <cell r="D10267" t="str">
            <v>OK</v>
          </cell>
          <cell r="E10267">
            <v>44217.289583333331</v>
          </cell>
        </row>
        <row r="10268">
          <cell r="B10268" t="str">
            <v>776445-00E/008678</v>
          </cell>
          <cell r="C10268" t="str">
            <v>776445-00E</v>
          </cell>
          <cell r="D10268" t="str">
            <v>OK</v>
          </cell>
          <cell r="E10268">
            <v>44216.949305555558</v>
          </cell>
        </row>
        <row r="10269">
          <cell r="B10269" t="str">
            <v>776445-00E/008689</v>
          </cell>
          <cell r="C10269" t="str">
            <v>776445-00E</v>
          </cell>
          <cell r="D10269" t="str">
            <v>OK</v>
          </cell>
          <cell r="E10269">
            <v>44217.375694444447</v>
          </cell>
        </row>
        <row r="10270">
          <cell r="B10270" t="str">
            <v>776445-00E/008687</v>
          </cell>
          <cell r="C10270" t="str">
            <v>776445-00E</v>
          </cell>
          <cell r="D10270" t="str">
            <v>OK</v>
          </cell>
          <cell r="E10270">
            <v>44217.3</v>
          </cell>
        </row>
        <row r="10271">
          <cell r="B10271" t="str">
            <v>776445-00E/008672</v>
          </cell>
          <cell r="C10271" t="str">
            <v>776445-00E</v>
          </cell>
          <cell r="D10271" t="str">
            <v>OK</v>
          </cell>
          <cell r="E10271">
            <v>44216.745833333334</v>
          </cell>
        </row>
        <row r="10272">
          <cell r="B10272" t="str">
            <v>776445-00E/008682</v>
          </cell>
          <cell r="C10272" t="str">
            <v>776445-00E</v>
          </cell>
          <cell r="D10272" t="str">
            <v>OK</v>
          </cell>
          <cell r="E10272">
            <v>44217.060416666667</v>
          </cell>
        </row>
        <row r="10273">
          <cell r="B10273" t="str">
            <v>776445-00E/008690</v>
          </cell>
          <cell r="C10273" t="str">
            <v>776445-00E</v>
          </cell>
          <cell r="D10273" t="str">
            <v>OK</v>
          </cell>
          <cell r="E10273">
            <v>44217.395833333336</v>
          </cell>
        </row>
        <row r="10274">
          <cell r="B10274" t="str">
            <v>776445-00E/008683</v>
          </cell>
          <cell r="C10274" t="str">
            <v>776445-00E</v>
          </cell>
          <cell r="D10274" t="str">
            <v>OK</v>
          </cell>
          <cell r="E10274">
            <v>44217.124305555553</v>
          </cell>
        </row>
        <row r="10275">
          <cell r="B10275" t="str">
            <v>776445-00E/008662</v>
          </cell>
          <cell r="C10275" t="str">
            <v>776445-00E</v>
          </cell>
          <cell r="D10275" t="str">
            <v>OK</v>
          </cell>
          <cell r="E10275">
            <v>44216.393750000003</v>
          </cell>
        </row>
        <row r="10276">
          <cell r="B10276" t="str">
            <v>776445-00E/008691</v>
          </cell>
          <cell r="C10276" t="str">
            <v>776445-00E</v>
          </cell>
          <cell r="D10276" t="str">
            <v>OK</v>
          </cell>
          <cell r="E10276">
            <v>44217.435416666667</v>
          </cell>
        </row>
        <row r="10277">
          <cell r="B10277" t="str">
            <v>776445-00E/008674</v>
          </cell>
          <cell r="C10277" t="str">
            <v>776445-00E</v>
          </cell>
          <cell r="D10277" t="str">
            <v>OK</v>
          </cell>
          <cell r="E10277">
            <v>44216.818749999999</v>
          </cell>
        </row>
        <row r="10278">
          <cell r="B10278" t="str">
            <v>776445-00E/008675</v>
          </cell>
          <cell r="C10278" t="str">
            <v>776445-00E</v>
          </cell>
          <cell r="D10278" t="str">
            <v>OK</v>
          </cell>
          <cell r="E10278">
            <v>44216.956250000003</v>
          </cell>
        </row>
        <row r="10279">
          <cell r="B10279" t="str">
            <v>776445-00E/008695</v>
          </cell>
          <cell r="C10279" t="str">
            <v>776445-00E</v>
          </cell>
          <cell r="D10279" t="str">
            <v>OK</v>
          </cell>
          <cell r="E10279">
            <v>44217.626388888886</v>
          </cell>
        </row>
        <row r="10280">
          <cell r="B10280" t="str">
            <v>776445-00E/008699</v>
          </cell>
          <cell r="C10280" t="str">
            <v>776445-00E</v>
          </cell>
          <cell r="D10280" t="str">
            <v>OK</v>
          </cell>
          <cell r="E10280">
            <v>44217.715277777781</v>
          </cell>
        </row>
        <row r="10281">
          <cell r="B10281" t="str">
            <v>776445-00E/008698</v>
          </cell>
          <cell r="C10281" t="str">
            <v>776445-00E</v>
          </cell>
          <cell r="D10281" t="str">
            <v>OK</v>
          </cell>
          <cell r="E10281">
            <v>44217.68472222222</v>
          </cell>
        </row>
        <row r="10282">
          <cell r="B10282" t="str">
            <v>776445-00E/008697</v>
          </cell>
          <cell r="C10282" t="str">
            <v>776445-00E</v>
          </cell>
          <cell r="D10282" t="str">
            <v>OK</v>
          </cell>
          <cell r="E10282">
            <v>44217.677083333336</v>
          </cell>
        </row>
        <row r="10283">
          <cell r="B10283" t="str">
            <v>776445-00E/008697</v>
          </cell>
          <cell r="C10283" t="str">
            <v>776445-00E</v>
          </cell>
          <cell r="D10283" t="str">
            <v>OK</v>
          </cell>
          <cell r="E10283">
            <v>44217.677083333336</v>
          </cell>
        </row>
        <row r="10284">
          <cell r="B10284" t="str">
            <v>776445-00E/008693</v>
          </cell>
          <cell r="C10284" t="str">
            <v>776445-00E</v>
          </cell>
          <cell r="D10284" t="str">
            <v>OK</v>
          </cell>
          <cell r="E10284">
            <v>44217.520138888889</v>
          </cell>
        </row>
        <row r="10285">
          <cell r="B10285" t="str">
            <v>776445-00E/008694</v>
          </cell>
          <cell r="C10285" t="str">
            <v>776445-00E</v>
          </cell>
          <cell r="D10285" t="str">
            <v>OK</v>
          </cell>
          <cell r="E10285">
            <v>44217.556250000001</v>
          </cell>
        </row>
        <row r="10286">
          <cell r="B10286" t="str">
            <v>776445-00E/008692</v>
          </cell>
          <cell r="C10286" t="str">
            <v>776445-00E</v>
          </cell>
          <cell r="D10286" t="str">
            <v>OK</v>
          </cell>
          <cell r="E10286">
            <v>44217.447222222225</v>
          </cell>
        </row>
        <row r="10287">
          <cell r="B10287" t="str">
            <v>776445-00E/008701</v>
          </cell>
          <cell r="C10287" t="str">
            <v>776445-00E</v>
          </cell>
          <cell r="D10287" t="str">
            <v>OK</v>
          </cell>
          <cell r="E10287">
            <v>44217.79791666667</v>
          </cell>
        </row>
        <row r="10288">
          <cell r="B10288" t="str">
            <v>776445-00E/008696</v>
          </cell>
          <cell r="C10288" t="str">
            <v>776445-00E</v>
          </cell>
          <cell r="D10288" t="str">
            <v>OK</v>
          </cell>
          <cell r="E10288">
            <v>44217.725694444445</v>
          </cell>
        </row>
        <row r="10289">
          <cell r="B10289" t="str">
            <v>776445-00E/008696</v>
          </cell>
          <cell r="C10289" t="str">
            <v>776445-00E</v>
          </cell>
          <cell r="D10289" t="str">
            <v>OK</v>
          </cell>
          <cell r="E10289">
            <v>44217.725694444445</v>
          </cell>
        </row>
        <row r="10290">
          <cell r="B10290" t="str">
            <v>776445-00E/008704</v>
          </cell>
          <cell r="C10290" t="str">
            <v>776445-00E</v>
          </cell>
          <cell r="D10290" t="str">
            <v>OK</v>
          </cell>
          <cell r="E10290">
            <v>44218.015972222223</v>
          </cell>
        </row>
        <row r="10291">
          <cell r="B10291" t="str">
            <v>776445-00E/008704</v>
          </cell>
          <cell r="C10291" t="str">
            <v>776445-00E</v>
          </cell>
          <cell r="D10291" t="str">
            <v>OK</v>
          </cell>
          <cell r="E10291">
            <v>44218.015972222223</v>
          </cell>
        </row>
        <row r="10292">
          <cell r="B10292" t="str">
            <v>776445-00E/008700</v>
          </cell>
          <cell r="C10292" t="str">
            <v>776445-00E</v>
          </cell>
          <cell r="D10292" t="str">
            <v>OK</v>
          </cell>
          <cell r="E10292">
            <v>44217.786111111112</v>
          </cell>
        </row>
        <row r="10293">
          <cell r="B10293" t="str">
            <v>776445-00E/008684</v>
          </cell>
          <cell r="C10293" t="str">
            <v>776445-00E</v>
          </cell>
          <cell r="D10293" t="str">
            <v>OK</v>
          </cell>
          <cell r="E10293">
            <v>44217.136805555558</v>
          </cell>
        </row>
        <row r="10294">
          <cell r="B10294" t="str">
            <v>776445-00E/008711</v>
          </cell>
          <cell r="C10294" t="str">
            <v>776445-00E</v>
          </cell>
          <cell r="D10294" t="str">
            <v>OK</v>
          </cell>
          <cell r="E10294">
            <v>44218.334027777775</v>
          </cell>
        </row>
        <row r="10295">
          <cell r="B10295" t="str">
            <v>774100-00G/008736</v>
          </cell>
          <cell r="C10295" t="str">
            <v>774100-00G</v>
          </cell>
          <cell r="D10295" t="str">
            <v>OK</v>
          </cell>
          <cell r="E10295">
            <v>44219.435416666667</v>
          </cell>
        </row>
        <row r="10296">
          <cell r="B10296" t="str">
            <v>774100-00G/008713</v>
          </cell>
          <cell r="C10296" t="str">
            <v>774100-00G</v>
          </cell>
          <cell r="D10296" t="str">
            <v>OK</v>
          </cell>
          <cell r="E10296">
            <v>44218.434027777781</v>
          </cell>
        </row>
        <row r="10297">
          <cell r="B10297" t="str">
            <v>774100-00G/008728</v>
          </cell>
          <cell r="C10297" t="str">
            <v>774100-00G</v>
          </cell>
          <cell r="D10297" t="str">
            <v>OK</v>
          </cell>
          <cell r="E10297">
            <v>44219.15347222222</v>
          </cell>
        </row>
        <row r="10298">
          <cell r="B10298" t="str">
            <v>774100-00G/008708</v>
          </cell>
          <cell r="C10298" t="str">
            <v>774100-00G</v>
          </cell>
          <cell r="D10298" t="str">
            <v>OK</v>
          </cell>
          <cell r="E10298">
            <v>44218.158333333333</v>
          </cell>
        </row>
        <row r="10299">
          <cell r="B10299" t="str">
            <v>774100-00G/008714</v>
          </cell>
          <cell r="C10299" t="str">
            <v>774100-00G</v>
          </cell>
          <cell r="D10299" t="str">
            <v>OK</v>
          </cell>
          <cell r="E10299">
            <v>44218.450694444444</v>
          </cell>
        </row>
        <row r="10300">
          <cell r="B10300" t="str">
            <v>776445-00E/008703</v>
          </cell>
          <cell r="C10300" t="str">
            <v>776445-00E</v>
          </cell>
          <cell r="D10300" t="str">
            <v>OK</v>
          </cell>
          <cell r="E10300">
            <v>44217.965277777781</v>
          </cell>
        </row>
        <row r="10301">
          <cell r="B10301" t="str">
            <v>776445-00E/008709</v>
          </cell>
          <cell r="C10301" t="str">
            <v>776445-00E</v>
          </cell>
          <cell r="D10301" t="str">
            <v>OK</v>
          </cell>
          <cell r="E10301">
            <v>44218.170138888891</v>
          </cell>
        </row>
        <row r="10302">
          <cell r="B10302" t="str">
            <v>776445-00E/008721</v>
          </cell>
          <cell r="C10302" t="str">
            <v>776445-00E</v>
          </cell>
          <cell r="D10302" t="str">
            <v>OK</v>
          </cell>
          <cell r="E10302">
            <v>44218.800694444442</v>
          </cell>
        </row>
        <row r="10303">
          <cell r="B10303" t="str">
            <v>776445-00E/008725</v>
          </cell>
          <cell r="C10303" t="str">
            <v>776445-00E</v>
          </cell>
          <cell r="D10303" t="str">
            <v>OK</v>
          </cell>
          <cell r="E10303">
            <v>44218.843055555553</v>
          </cell>
        </row>
        <row r="10304">
          <cell r="B10304" t="str">
            <v>776445-00E/008741</v>
          </cell>
          <cell r="C10304" t="str">
            <v>776445-00E</v>
          </cell>
          <cell r="D10304" t="str">
            <v>OK</v>
          </cell>
          <cell r="E10304">
            <v>44220.896527777775</v>
          </cell>
        </row>
        <row r="10305">
          <cell r="B10305" t="str">
            <v>776445-00E/008745</v>
          </cell>
          <cell r="C10305" t="str">
            <v>776445-00E</v>
          </cell>
          <cell r="D10305" t="str">
            <v>OK</v>
          </cell>
          <cell r="E10305">
            <v>44220.945138888892</v>
          </cell>
        </row>
        <row r="10306">
          <cell r="B10306" t="str">
            <v>774100-00G/008747</v>
          </cell>
          <cell r="C10306" t="str">
            <v>774100-00G</v>
          </cell>
          <cell r="D10306" t="str">
            <v>OK</v>
          </cell>
          <cell r="E10306">
            <v>44221.038888888892</v>
          </cell>
        </row>
        <row r="10307">
          <cell r="B10307" t="str">
            <v>776445-00E/008750</v>
          </cell>
          <cell r="C10307" t="str">
            <v>776445-00E</v>
          </cell>
          <cell r="D10307" t="str">
            <v>OK</v>
          </cell>
          <cell r="E10307">
            <v>44221.375694444447</v>
          </cell>
        </row>
        <row r="10308">
          <cell r="B10308" t="str">
            <v>776445-00E/008729</v>
          </cell>
          <cell r="C10308" t="str">
            <v>776445-00E</v>
          </cell>
          <cell r="D10308" t="str">
            <v>OK</v>
          </cell>
          <cell r="E10308">
            <v>44219.061805555553</v>
          </cell>
        </row>
        <row r="10309">
          <cell r="B10309" t="str">
            <v>776445-00E/008727</v>
          </cell>
          <cell r="C10309" t="str">
            <v>776445-00E</v>
          </cell>
          <cell r="D10309" t="str">
            <v>OK</v>
          </cell>
          <cell r="E10309">
            <v>44219.025694444441</v>
          </cell>
        </row>
        <row r="10310">
          <cell r="B10310" t="str">
            <v>776445-00E/008705</v>
          </cell>
          <cell r="C10310" t="str">
            <v>776445-00E</v>
          </cell>
          <cell r="D10310" t="str">
            <v>OK</v>
          </cell>
          <cell r="E10310">
            <v>44218.029166666667</v>
          </cell>
        </row>
        <row r="10311">
          <cell r="B10311" t="str">
            <v>776445-00E/008717</v>
          </cell>
          <cell r="C10311" t="str">
            <v>776445-00E</v>
          </cell>
          <cell r="D10311" t="str">
            <v>OK</v>
          </cell>
          <cell r="E10311">
            <v>44218.519444444442</v>
          </cell>
        </row>
        <row r="10312">
          <cell r="B10312" t="str">
            <v>776445-00E/008715</v>
          </cell>
          <cell r="C10312" t="str">
            <v>776445-00E</v>
          </cell>
          <cell r="D10312" t="str">
            <v>OK</v>
          </cell>
          <cell r="E10312">
            <v>44218.561805555553</v>
          </cell>
        </row>
        <row r="10313">
          <cell r="B10313" t="str">
            <v>776445-00E/008720</v>
          </cell>
          <cell r="C10313" t="str">
            <v>776445-00E</v>
          </cell>
          <cell r="D10313" t="str">
            <v>OK</v>
          </cell>
          <cell r="E10313">
            <v>44218.689583333333</v>
          </cell>
        </row>
        <row r="10314">
          <cell r="B10314" t="str">
            <v>776445-00E/008716</v>
          </cell>
          <cell r="C10314" t="str">
            <v>776445-00E</v>
          </cell>
          <cell r="D10314" t="str">
            <v>OK</v>
          </cell>
          <cell r="E10314">
            <v>44218.548611111109</v>
          </cell>
        </row>
        <row r="10315">
          <cell r="B10315" t="str">
            <v>776445-00E/008710</v>
          </cell>
          <cell r="C10315" t="str">
            <v>776445-00E</v>
          </cell>
          <cell r="D10315" t="str">
            <v>OK</v>
          </cell>
          <cell r="E10315">
            <v>44218.328472222223</v>
          </cell>
        </row>
        <row r="10316">
          <cell r="B10316" t="str">
            <v>776445-00E/008712</v>
          </cell>
          <cell r="C10316" t="str">
            <v>776445-00E</v>
          </cell>
          <cell r="D10316" t="str">
            <v>OK</v>
          </cell>
          <cell r="E10316">
            <v>44218.390972222223</v>
          </cell>
        </row>
        <row r="10317">
          <cell r="B10317" t="str">
            <v>776445-00E/008681</v>
          </cell>
          <cell r="C10317" t="str">
            <v>776445-00E</v>
          </cell>
          <cell r="D10317" t="str">
            <v>OK</v>
          </cell>
          <cell r="E10317">
            <v>44217.043055555558</v>
          </cell>
        </row>
        <row r="10318">
          <cell r="B10318" t="str">
            <v>776445-00E/008718</v>
          </cell>
          <cell r="C10318" t="str">
            <v>776445-00E</v>
          </cell>
          <cell r="D10318" t="str">
            <v>OK</v>
          </cell>
          <cell r="E10318">
            <v>44218.740972222222</v>
          </cell>
        </row>
        <row r="10319">
          <cell r="B10319" t="str">
            <v>776445-00E/008706</v>
          </cell>
          <cell r="C10319" t="str">
            <v>776445-00E</v>
          </cell>
          <cell r="D10319" t="str">
            <v>OK</v>
          </cell>
          <cell r="E10319">
            <v>44218.076388888891</v>
          </cell>
        </row>
        <row r="10320">
          <cell r="B10320" t="str">
            <v>776445-00E/008760</v>
          </cell>
          <cell r="C10320" t="str">
            <v>776445-00E</v>
          </cell>
          <cell r="D10320" t="str">
            <v>OK</v>
          </cell>
          <cell r="E10320">
            <v>44221.976388888892</v>
          </cell>
        </row>
        <row r="10321">
          <cell r="B10321" t="str">
            <v>776445-00E/008760</v>
          </cell>
          <cell r="C10321" t="str">
            <v>776445-00E</v>
          </cell>
          <cell r="D10321" t="str">
            <v>OK</v>
          </cell>
          <cell r="E10321">
            <v>44221.976388888892</v>
          </cell>
        </row>
        <row r="10322">
          <cell r="B10322" t="str">
            <v>774100-00G/008746</v>
          </cell>
          <cell r="C10322" t="str">
            <v>774100-00G</v>
          </cell>
          <cell r="D10322" t="str">
            <v>OK</v>
          </cell>
          <cell r="E10322">
            <v>44220.943055555559</v>
          </cell>
        </row>
        <row r="10323">
          <cell r="B10323" t="str">
            <v>774100-00G/008746</v>
          </cell>
          <cell r="C10323" t="str">
            <v>774100-00G</v>
          </cell>
          <cell r="D10323" t="str">
            <v>OK</v>
          </cell>
          <cell r="E10323">
            <v>44220.943055555559</v>
          </cell>
        </row>
        <row r="10324">
          <cell r="B10324" t="str">
            <v>776445-00E/008749</v>
          </cell>
          <cell r="C10324" t="str">
            <v>776445-00E</v>
          </cell>
          <cell r="D10324" t="str">
            <v>OK</v>
          </cell>
          <cell r="E10324">
            <v>44221.090277777781</v>
          </cell>
        </row>
        <row r="10325">
          <cell r="B10325" t="str">
            <v>776445-00E/008751</v>
          </cell>
          <cell r="C10325" t="str">
            <v>776445-00E</v>
          </cell>
          <cell r="D10325" t="str">
            <v>OK</v>
          </cell>
          <cell r="E10325">
            <v>44221.367361111108</v>
          </cell>
        </row>
        <row r="10326">
          <cell r="B10326" t="str">
            <v>776445-00E/008752</v>
          </cell>
          <cell r="C10326" t="str">
            <v>776445-00E</v>
          </cell>
          <cell r="D10326" t="str">
            <v>OK</v>
          </cell>
          <cell r="E10326">
            <v>44221.299305555556</v>
          </cell>
        </row>
        <row r="10327">
          <cell r="B10327" t="str">
            <v>776445-00E/008733</v>
          </cell>
          <cell r="C10327" t="str">
            <v>776445-00E</v>
          </cell>
          <cell r="D10327" t="str">
            <v>OK</v>
          </cell>
          <cell r="E10327">
            <v>44220.713888888888</v>
          </cell>
        </row>
        <row r="10328">
          <cell r="B10328" t="str">
            <v>776445-00E/008759</v>
          </cell>
          <cell r="C10328" t="str">
            <v>776445-00E</v>
          </cell>
          <cell r="D10328" t="str">
            <v>OK</v>
          </cell>
          <cell r="E10328">
            <v>44221.638888888891</v>
          </cell>
        </row>
        <row r="10329">
          <cell r="B10329" t="str">
            <v>776445-00E/008759</v>
          </cell>
          <cell r="C10329" t="str">
            <v>776445-00E</v>
          </cell>
          <cell r="D10329" t="str">
            <v>OK</v>
          </cell>
          <cell r="E10329">
            <v>44221.638888888891</v>
          </cell>
        </row>
        <row r="10330">
          <cell r="B10330" t="str">
            <v>776445-00E/008755</v>
          </cell>
          <cell r="C10330" t="str">
            <v>776445-00E</v>
          </cell>
          <cell r="D10330" t="str">
            <v>OK</v>
          </cell>
          <cell r="E10330">
            <v>44221.49722222222</v>
          </cell>
        </row>
        <row r="10331">
          <cell r="B10331" t="str">
            <v>774100-00G/008722</v>
          </cell>
          <cell r="C10331" t="str">
            <v>774100-00G</v>
          </cell>
          <cell r="D10331" t="str">
            <v>OK</v>
          </cell>
          <cell r="E10331">
            <v>44218.726388888892</v>
          </cell>
        </row>
        <row r="10332">
          <cell r="B10332" t="str">
            <v>776445-00E/008726</v>
          </cell>
          <cell r="C10332" t="str">
            <v>776445-00E</v>
          </cell>
          <cell r="D10332" t="str">
            <v>OK</v>
          </cell>
          <cell r="E10332">
            <v>44218.950694444444</v>
          </cell>
        </row>
        <row r="10333">
          <cell r="B10333" t="str">
            <v>776445-00E/008738</v>
          </cell>
          <cell r="C10333" t="str">
            <v>776445-00E</v>
          </cell>
          <cell r="D10333" t="str">
            <v>OK</v>
          </cell>
          <cell r="E10333">
            <v>44220.784722222219</v>
          </cell>
        </row>
        <row r="10334">
          <cell r="B10334" t="str">
            <v>776445-00E/008742</v>
          </cell>
          <cell r="C10334" t="str">
            <v>776445-00E</v>
          </cell>
          <cell r="D10334" t="str">
            <v>OK</v>
          </cell>
          <cell r="E10334">
            <v>44220.838194444441</v>
          </cell>
        </row>
        <row r="10335">
          <cell r="B10335" t="str">
            <v>776445-00E/008735</v>
          </cell>
          <cell r="C10335" t="str">
            <v>776445-00E</v>
          </cell>
          <cell r="D10335" t="str">
            <v>OK</v>
          </cell>
          <cell r="E10335">
            <v>44220.761805555558</v>
          </cell>
        </row>
        <row r="10336">
          <cell r="B10336" t="str">
            <v>776445-00E/008748</v>
          </cell>
          <cell r="C10336" t="str">
            <v>776445-00E</v>
          </cell>
          <cell r="D10336" t="str">
            <v>OK</v>
          </cell>
          <cell r="E10336">
            <v>44221.099305555559</v>
          </cell>
        </row>
        <row r="10337">
          <cell r="B10337" t="str">
            <v>776445-00E/008744</v>
          </cell>
          <cell r="C10337" t="str">
            <v>776445-00E</v>
          </cell>
          <cell r="D10337" t="str">
            <v>OK</v>
          </cell>
          <cell r="E10337">
            <v>44220.849305555559</v>
          </cell>
        </row>
        <row r="10338">
          <cell r="B10338" t="str">
            <v>776445-00E/008766</v>
          </cell>
          <cell r="C10338" t="str">
            <v>776445-00E</v>
          </cell>
          <cell r="D10338" t="str">
            <v>OK</v>
          </cell>
          <cell r="E10338">
            <v>44222.332638888889</v>
          </cell>
        </row>
        <row r="10339">
          <cell r="B10339" t="str">
            <v>776445-00E/008766</v>
          </cell>
          <cell r="C10339" t="str">
            <v>776445-00E</v>
          </cell>
          <cell r="D10339" t="str">
            <v>OK</v>
          </cell>
          <cell r="E10339">
            <v>44222.332638888889</v>
          </cell>
        </row>
        <row r="10340">
          <cell r="B10340" t="str">
            <v>774100-00G/008850</v>
          </cell>
          <cell r="C10340" t="str">
            <v>774100-00G</v>
          </cell>
          <cell r="D10340" t="str">
            <v>OK</v>
          </cell>
          <cell r="E10340">
            <v>44230.36041666667</v>
          </cell>
        </row>
        <row r="10341">
          <cell r="B10341" t="str">
            <v>774100-00G/008861</v>
          </cell>
          <cell r="C10341" t="str">
            <v>774100-00G</v>
          </cell>
          <cell r="D10341" t="str">
            <v>OK</v>
          </cell>
          <cell r="E10341">
            <v>44231.001388888886</v>
          </cell>
        </row>
        <row r="10342">
          <cell r="B10342" t="str">
            <v>774100-00G/008858</v>
          </cell>
          <cell r="C10342" t="str">
            <v>774100-00G</v>
          </cell>
          <cell r="D10342" t="str">
            <v>OK</v>
          </cell>
          <cell r="E10342">
            <v>44230.8</v>
          </cell>
        </row>
        <row r="10343">
          <cell r="B10343" t="str">
            <v>774100-00G/008862</v>
          </cell>
          <cell r="C10343" t="str">
            <v>774100-00G</v>
          </cell>
          <cell r="D10343" t="str">
            <v>OK</v>
          </cell>
          <cell r="E10343">
            <v>44231.043749999997</v>
          </cell>
        </row>
        <row r="10344">
          <cell r="B10344" t="str">
            <v>774100-00G/008845</v>
          </cell>
          <cell r="C10344" t="str">
            <v>774100-00G</v>
          </cell>
          <cell r="D10344" t="str">
            <v>OK</v>
          </cell>
          <cell r="E10344">
            <v>44229.738194444442</v>
          </cell>
        </row>
        <row r="10345">
          <cell r="B10345" t="str">
            <v>774100-00G/008845</v>
          </cell>
          <cell r="C10345" t="str">
            <v>774100-00G</v>
          </cell>
          <cell r="D10345" t="str">
            <v>OK</v>
          </cell>
          <cell r="E10345">
            <v>44229.738194444442</v>
          </cell>
        </row>
        <row r="10346">
          <cell r="B10346" t="str">
            <v>774100-00G/008845</v>
          </cell>
          <cell r="C10346" t="str">
            <v>774100-00G</v>
          </cell>
          <cell r="D10346" t="str">
            <v>OK</v>
          </cell>
          <cell r="E10346">
            <v>44229.738194444442</v>
          </cell>
        </row>
        <row r="10347">
          <cell r="B10347" t="str">
            <v>774100-00G/008845</v>
          </cell>
          <cell r="C10347" t="str">
            <v>774100-00G</v>
          </cell>
          <cell r="D10347" t="str">
            <v>OK</v>
          </cell>
          <cell r="E10347">
            <v>44229.738194444442</v>
          </cell>
        </row>
        <row r="10348">
          <cell r="B10348" t="str">
            <v>774100-00G/008845</v>
          </cell>
          <cell r="C10348" t="str">
            <v>774100-00G</v>
          </cell>
          <cell r="D10348" t="str">
            <v>OK</v>
          </cell>
          <cell r="E10348">
            <v>44229.738194444442</v>
          </cell>
        </row>
        <row r="10349">
          <cell r="B10349" t="str">
            <v>774100-00G/008845</v>
          </cell>
          <cell r="C10349" t="str">
            <v>774100-00G</v>
          </cell>
          <cell r="D10349" t="str">
            <v>OK</v>
          </cell>
          <cell r="E10349">
            <v>44229.738194444442</v>
          </cell>
        </row>
        <row r="10350">
          <cell r="B10350" t="str">
            <v>774100-00G/008845</v>
          </cell>
          <cell r="C10350" t="str">
            <v>774100-00G</v>
          </cell>
          <cell r="D10350" t="str">
            <v>OK</v>
          </cell>
          <cell r="E10350">
            <v>44229.738194444442</v>
          </cell>
        </row>
        <row r="10351">
          <cell r="B10351" t="str">
            <v>774100-00G/008846</v>
          </cell>
          <cell r="C10351" t="str">
            <v>774100-00G</v>
          </cell>
          <cell r="D10351" t="str">
            <v>OK</v>
          </cell>
          <cell r="E10351">
            <v>44229.810416666667</v>
          </cell>
        </row>
        <row r="10352">
          <cell r="B10352" t="str">
            <v>774100-00G/008825</v>
          </cell>
          <cell r="C10352" t="str">
            <v>774100-00G</v>
          </cell>
          <cell r="D10352" t="str">
            <v>OK</v>
          </cell>
          <cell r="E10352">
            <v>44225.080555555556</v>
          </cell>
        </row>
        <row r="10353">
          <cell r="B10353" t="str">
            <v>774100-00G/008817</v>
          </cell>
          <cell r="C10353" t="str">
            <v>774100-00G</v>
          </cell>
          <cell r="D10353" t="str">
            <v>OK</v>
          </cell>
          <cell r="E10353">
            <v>44224.801388888889</v>
          </cell>
        </row>
        <row r="10354">
          <cell r="B10354" t="str">
            <v>776445-00E/008864</v>
          </cell>
          <cell r="C10354" t="str">
            <v>776445-00E</v>
          </cell>
          <cell r="D10354" t="str">
            <v>OK</v>
          </cell>
          <cell r="E10354">
            <v>44231.083333333336</v>
          </cell>
        </row>
        <row r="10355">
          <cell r="B10355" t="str">
            <v>776445-00E/008852</v>
          </cell>
          <cell r="C10355" t="str">
            <v>776445-00E</v>
          </cell>
          <cell r="D10355" t="str">
            <v>OK</v>
          </cell>
          <cell r="E10355">
            <v>44230.297222222223</v>
          </cell>
        </row>
        <row r="10356">
          <cell r="B10356" t="str">
            <v>776445-00E/008842</v>
          </cell>
          <cell r="C10356" t="str">
            <v>776445-00E</v>
          </cell>
          <cell r="D10356" t="str">
            <v>OK</v>
          </cell>
          <cell r="E10356">
            <v>44229.336111111108</v>
          </cell>
        </row>
        <row r="10357">
          <cell r="B10357" t="str">
            <v>776445-00E/008842</v>
          </cell>
          <cell r="C10357" t="str">
            <v>776445-00E</v>
          </cell>
          <cell r="D10357" t="str">
            <v>OK</v>
          </cell>
          <cell r="E10357">
            <v>44229.336111111108</v>
          </cell>
        </row>
        <row r="10358">
          <cell r="B10358" t="str">
            <v>776445-00E/008844</v>
          </cell>
          <cell r="C10358" t="str">
            <v>776445-00E</v>
          </cell>
          <cell r="D10358" t="str">
            <v>OK</v>
          </cell>
          <cell r="E10358">
            <v>44229.960416666669</v>
          </cell>
        </row>
        <row r="10359">
          <cell r="B10359" t="str">
            <v>776445-00E/008844</v>
          </cell>
          <cell r="C10359" t="str">
            <v>776445-00E</v>
          </cell>
          <cell r="D10359" t="str">
            <v>OK</v>
          </cell>
          <cell r="E10359">
            <v>44229.960416666669</v>
          </cell>
        </row>
        <row r="10360">
          <cell r="B10360" t="str">
            <v>776445-00E/008843</v>
          </cell>
          <cell r="C10360" t="str">
            <v>776445-00E</v>
          </cell>
          <cell r="D10360" t="str">
            <v>OK</v>
          </cell>
          <cell r="E10360">
            <v>44229.661111111112</v>
          </cell>
        </row>
        <row r="10361">
          <cell r="B10361" t="str">
            <v>776445-00E/008834</v>
          </cell>
          <cell r="C10361" t="str">
            <v>776445-00E</v>
          </cell>
          <cell r="D10361" t="str">
            <v>OK</v>
          </cell>
          <cell r="E10361">
            <v>44225.701388888891</v>
          </cell>
        </row>
        <row r="10362">
          <cell r="B10362" t="str">
            <v>776445-00E/008719</v>
          </cell>
          <cell r="C10362" t="str">
            <v>776445-00E</v>
          </cell>
          <cell r="D10362" t="str">
            <v>OK</v>
          </cell>
          <cell r="E10362">
            <v>44218.632638888892</v>
          </cell>
        </row>
        <row r="10363">
          <cell r="B10363" t="str">
            <v>776445-00E/008836</v>
          </cell>
          <cell r="C10363" t="str">
            <v>776445-00E</v>
          </cell>
          <cell r="D10363" t="str">
            <v>OK</v>
          </cell>
          <cell r="E10363">
            <v>44228.018750000003</v>
          </cell>
        </row>
        <row r="10364">
          <cell r="B10364" t="str">
            <v>776445-00E/008836</v>
          </cell>
          <cell r="C10364" t="str">
            <v>776445-00E</v>
          </cell>
          <cell r="D10364" t="str">
            <v>OK</v>
          </cell>
          <cell r="E10364">
            <v>44228.018750000003</v>
          </cell>
        </row>
        <row r="10365">
          <cell r="B10365" t="str">
            <v>776445-00E/008702</v>
          </cell>
          <cell r="C10365" t="str">
            <v>776445-00E</v>
          </cell>
          <cell r="D10365" t="str">
            <v>OK</v>
          </cell>
          <cell r="E10365">
            <v>44217.95416666667</v>
          </cell>
        </row>
        <row r="10366">
          <cell r="B10366" t="str">
            <v>776445-00E/008814</v>
          </cell>
          <cell r="C10366" t="str">
            <v>776445-00E</v>
          </cell>
          <cell r="D10366" t="str">
            <v>OK</v>
          </cell>
          <cell r="E10366">
            <v>44224.715277777781</v>
          </cell>
        </row>
        <row r="10367">
          <cell r="B10367" t="str">
            <v>774100-00G/008853</v>
          </cell>
          <cell r="C10367" t="str">
            <v>774100-00G</v>
          </cell>
          <cell r="D10367" t="str">
            <v>OK</v>
          </cell>
          <cell r="E10367">
            <v>44230.491666666669</v>
          </cell>
        </row>
        <row r="10368">
          <cell r="B10368" t="str">
            <v>774100-00G/008854</v>
          </cell>
          <cell r="C10368" t="str">
            <v>774100-00G</v>
          </cell>
          <cell r="D10368" t="str">
            <v>OK</v>
          </cell>
          <cell r="E10368">
            <v>44230.525000000001</v>
          </cell>
        </row>
        <row r="10369">
          <cell r="B10369" t="str">
            <v>774100-00G/008849</v>
          </cell>
          <cell r="C10369" t="str">
            <v>774100-00G</v>
          </cell>
          <cell r="D10369" t="str">
            <v>OK</v>
          </cell>
          <cell r="E10369">
            <v>44230.105555555558</v>
          </cell>
        </row>
        <row r="10370">
          <cell r="B10370" t="str">
            <v>774100-00G/008848</v>
          </cell>
          <cell r="C10370" t="str">
            <v>774100-00G</v>
          </cell>
          <cell r="D10370" t="str">
            <v>OK</v>
          </cell>
          <cell r="E10370">
            <v>44230.005555555559</v>
          </cell>
        </row>
        <row r="10371">
          <cell r="B10371" t="str">
            <v>776445-00E/008839</v>
          </cell>
          <cell r="C10371" t="str">
            <v>776445-00E</v>
          </cell>
          <cell r="D10371" t="str">
            <v>OK</v>
          </cell>
          <cell r="E10371">
            <v>44228.408333333333</v>
          </cell>
        </row>
        <row r="10372">
          <cell r="B10372" t="str">
            <v>776445-00E/008839</v>
          </cell>
          <cell r="C10372" t="str">
            <v>776445-00E</v>
          </cell>
          <cell r="D10372" t="str">
            <v>OK</v>
          </cell>
          <cell r="E10372">
            <v>44228.408333333333</v>
          </cell>
        </row>
        <row r="10373">
          <cell r="B10373" t="str">
            <v>776445-00E/008819</v>
          </cell>
          <cell r="C10373" t="str">
            <v>776445-00E</v>
          </cell>
          <cell r="D10373" t="str">
            <v>OK</v>
          </cell>
          <cell r="E10373">
            <v>44228.070833333331</v>
          </cell>
        </row>
        <row r="10374">
          <cell r="B10374" t="str">
            <v>776445-00E/008739</v>
          </cell>
          <cell r="C10374" t="str">
            <v>776445-00E</v>
          </cell>
          <cell r="D10374" t="str">
            <v>OK</v>
          </cell>
          <cell r="E10374">
            <v>44220.704861111109</v>
          </cell>
        </row>
        <row r="10375">
          <cell r="B10375" t="str">
            <v>776445-00E/008739</v>
          </cell>
          <cell r="C10375" t="str">
            <v>776445-00E</v>
          </cell>
          <cell r="D10375" t="str">
            <v>OK</v>
          </cell>
          <cell r="E10375">
            <v>44220.704861111109</v>
          </cell>
        </row>
        <row r="10376">
          <cell r="B10376" t="str">
            <v>776445-00E/008837</v>
          </cell>
          <cell r="C10376" t="str">
            <v>776445-00E</v>
          </cell>
          <cell r="D10376" t="str">
            <v>OK</v>
          </cell>
          <cell r="E10376">
            <v>44225.736111111109</v>
          </cell>
        </row>
        <row r="10377">
          <cell r="B10377" t="str">
            <v>776445-00E/008837</v>
          </cell>
          <cell r="C10377" t="str">
            <v>776445-00E</v>
          </cell>
          <cell r="D10377" t="str">
            <v>OK</v>
          </cell>
          <cell r="E10377">
            <v>44225.736111111109</v>
          </cell>
        </row>
        <row r="10378">
          <cell r="B10378" t="str">
            <v>776445-00E/008835</v>
          </cell>
          <cell r="C10378" t="str">
            <v>776445-00E</v>
          </cell>
          <cell r="D10378" t="str">
            <v>OK</v>
          </cell>
          <cell r="E10378">
            <v>44225.670138888891</v>
          </cell>
        </row>
        <row r="10379">
          <cell r="B10379" t="str">
            <v>776445-00E/008820</v>
          </cell>
          <cell r="C10379" t="str">
            <v>776445-00E</v>
          </cell>
          <cell r="D10379" t="str">
            <v>OK</v>
          </cell>
          <cell r="E10379">
            <v>44229.017361111109</v>
          </cell>
        </row>
        <row r="10380">
          <cell r="B10380" t="str">
            <v>776445-00E/008820</v>
          </cell>
          <cell r="C10380" t="str">
            <v>776445-00E</v>
          </cell>
          <cell r="D10380" t="str">
            <v>OK</v>
          </cell>
          <cell r="E10380">
            <v>44229.017361111109</v>
          </cell>
        </row>
        <row r="10381">
          <cell r="B10381" t="str">
            <v>776445-00E/008840</v>
          </cell>
          <cell r="C10381" t="str">
            <v>776445-00E</v>
          </cell>
          <cell r="D10381" t="str">
            <v>OK</v>
          </cell>
          <cell r="E10381">
            <v>44228.495833333334</v>
          </cell>
        </row>
        <row r="10382">
          <cell r="B10382" t="str">
            <v>776445-00E/008840</v>
          </cell>
          <cell r="C10382" t="str">
            <v>776445-00E</v>
          </cell>
          <cell r="D10382" t="str">
            <v>OK</v>
          </cell>
          <cell r="E10382">
            <v>44228.495833333334</v>
          </cell>
        </row>
        <row r="10383">
          <cell r="B10383" t="str">
            <v>776445-00E/008838</v>
          </cell>
          <cell r="C10383" t="str">
            <v>776445-00E</v>
          </cell>
          <cell r="D10383" t="str">
            <v>OK</v>
          </cell>
          <cell r="E10383">
            <v>44227.963888888888</v>
          </cell>
        </row>
        <row r="10384">
          <cell r="B10384" t="str">
            <v>776445-00E/008838</v>
          </cell>
          <cell r="C10384" t="str">
            <v>776445-00E</v>
          </cell>
          <cell r="D10384" t="str">
            <v>OK</v>
          </cell>
          <cell r="E10384">
            <v>44227.963888888888</v>
          </cell>
        </row>
        <row r="10385">
          <cell r="B10385" t="str">
            <v>776445-00E/008838</v>
          </cell>
          <cell r="C10385" t="str">
            <v>776445-00E</v>
          </cell>
          <cell r="D10385" t="str">
            <v>OK</v>
          </cell>
          <cell r="E10385">
            <v>44227.963888888888</v>
          </cell>
        </row>
        <row r="10386">
          <cell r="B10386" t="str">
            <v>776445-00E/008838</v>
          </cell>
          <cell r="C10386" t="str">
            <v>776445-00E</v>
          </cell>
          <cell r="D10386" t="str">
            <v>OK</v>
          </cell>
          <cell r="E10386">
            <v>44227.963888888888</v>
          </cell>
        </row>
        <row r="10387">
          <cell r="B10387" t="str">
            <v>776445-00E/008841</v>
          </cell>
          <cell r="C10387" t="str">
            <v>776445-00E</v>
          </cell>
          <cell r="D10387" t="str">
            <v>OK</v>
          </cell>
          <cell r="E10387">
            <v>44229.074999999997</v>
          </cell>
        </row>
        <row r="10388">
          <cell r="B10388" t="str">
            <v>776445-00E/008828</v>
          </cell>
          <cell r="C10388" t="str">
            <v>776445-00E</v>
          </cell>
          <cell r="D10388" t="str">
            <v>OK</v>
          </cell>
          <cell r="E10388">
            <v>44229.402777777781</v>
          </cell>
        </row>
        <row r="10389">
          <cell r="B10389" t="str">
            <v>776445-00E/008828</v>
          </cell>
          <cell r="C10389" t="str">
            <v>776445-00E</v>
          </cell>
          <cell r="D10389" t="str">
            <v>OK</v>
          </cell>
          <cell r="E10389">
            <v>44229.402777777781</v>
          </cell>
        </row>
        <row r="10390">
          <cell r="B10390" t="str">
            <v>776445-00E/008743</v>
          </cell>
          <cell r="C10390" t="str">
            <v>776445-00E</v>
          </cell>
          <cell r="D10390" t="str">
            <v>OK</v>
          </cell>
          <cell r="E10390">
            <v>44220.898611111108</v>
          </cell>
        </row>
        <row r="10391">
          <cell r="B10391" t="str">
            <v>776445-00E/008743</v>
          </cell>
          <cell r="C10391" t="str">
            <v>776445-00E</v>
          </cell>
          <cell r="D10391" t="str">
            <v>OK</v>
          </cell>
          <cell r="E10391">
            <v>44220.898611111108</v>
          </cell>
        </row>
        <row r="10392">
          <cell r="B10392" t="str">
            <v>776445-00E/008732</v>
          </cell>
          <cell r="C10392" t="str">
            <v>776445-00E</v>
          </cell>
          <cell r="D10392" t="str">
            <v>OK</v>
          </cell>
          <cell r="E10392">
            <v>44221.050694444442</v>
          </cell>
        </row>
        <row r="10393">
          <cell r="B10393" t="str">
            <v>776445-00E/008732</v>
          </cell>
          <cell r="C10393" t="str">
            <v>776445-00E</v>
          </cell>
          <cell r="D10393" t="str">
            <v>OK</v>
          </cell>
          <cell r="E10393">
            <v>44221.050694444442</v>
          </cell>
        </row>
        <row r="10394">
          <cell r="B10394" t="str">
            <v>776445-00E/008724</v>
          </cell>
          <cell r="C10394" t="str">
            <v>776445-00E</v>
          </cell>
          <cell r="D10394" t="str">
            <v>OK</v>
          </cell>
          <cell r="E10394">
            <v>44221.63958333333</v>
          </cell>
        </row>
        <row r="10395">
          <cell r="B10395" t="str">
            <v>776445-00E/008774</v>
          </cell>
          <cell r="C10395" t="str">
            <v>776445-00E</v>
          </cell>
          <cell r="D10395" t="str">
            <v>OK</v>
          </cell>
          <cell r="E10395">
            <v>44222.621527777781</v>
          </cell>
        </row>
        <row r="10396">
          <cell r="B10396" t="str">
            <v>776445-00E/008772</v>
          </cell>
          <cell r="C10396" t="str">
            <v>776445-00E</v>
          </cell>
          <cell r="D10396" t="str">
            <v>OK</v>
          </cell>
          <cell r="E10396">
            <v>44222.546527777777</v>
          </cell>
        </row>
        <row r="10397">
          <cell r="B10397" t="str">
            <v>776445-00E/008789</v>
          </cell>
          <cell r="C10397" t="str">
            <v>776445-00E</v>
          </cell>
          <cell r="D10397" t="str">
            <v>OK</v>
          </cell>
          <cell r="E10397">
            <v>44223.355555555558</v>
          </cell>
        </row>
        <row r="10398">
          <cell r="B10398" t="str">
            <v>776445-00E/008803</v>
          </cell>
          <cell r="C10398" t="str">
            <v>776445-00E</v>
          </cell>
          <cell r="D10398" t="str">
            <v>OK</v>
          </cell>
          <cell r="E10398">
            <v>44224.127083333333</v>
          </cell>
        </row>
        <row r="10399">
          <cell r="B10399" t="str">
            <v>776445-00E/008803</v>
          </cell>
          <cell r="C10399" t="str">
            <v>776445-00E</v>
          </cell>
          <cell r="D10399" t="str">
            <v>OK</v>
          </cell>
          <cell r="E10399">
            <v>44224.127083333333</v>
          </cell>
        </row>
        <row r="10400">
          <cell r="B10400" t="str">
            <v>776445-00E/008805</v>
          </cell>
          <cell r="C10400" t="str">
            <v>776445-00E</v>
          </cell>
          <cell r="D10400" t="str">
            <v>OK</v>
          </cell>
          <cell r="E10400">
            <v>44224.147222222222</v>
          </cell>
        </row>
        <row r="10401">
          <cell r="B10401" t="str">
            <v>776445-00E/008795</v>
          </cell>
          <cell r="C10401" t="str">
            <v>776445-00E</v>
          </cell>
          <cell r="D10401" t="str">
            <v>OK</v>
          </cell>
          <cell r="E10401">
            <v>44223.754166666666</v>
          </cell>
        </row>
        <row r="10402">
          <cell r="B10402" t="str">
            <v>776445-00E/008802</v>
          </cell>
          <cell r="C10402" t="str">
            <v>776445-00E</v>
          </cell>
          <cell r="D10402" t="str">
            <v>OK</v>
          </cell>
          <cell r="E10402">
            <v>44224.051388888889</v>
          </cell>
        </row>
        <row r="10403">
          <cell r="B10403" t="str">
            <v>776445-00E/008792</v>
          </cell>
          <cell r="C10403" t="str">
            <v>776445-00E</v>
          </cell>
          <cell r="D10403" t="str">
            <v>OK</v>
          </cell>
          <cell r="E10403">
            <v>44223.501388888886</v>
          </cell>
        </row>
        <row r="10404">
          <cell r="B10404" t="str">
            <v>776445-00E/008798</v>
          </cell>
          <cell r="C10404" t="str">
            <v>776445-00E</v>
          </cell>
          <cell r="D10404" t="str">
            <v>OK</v>
          </cell>
          <cell r="E10404">
            <v>44223.806250000001</v>
          </cell>
        </row>
        <row r="10405">
          <cell r="B10405" t="str">
            <v>776445-00E/008798</v>
          </cell>
          <cell r="C10405" t="str">
            <v>776445-00E</v>
          </cell>
          <cell r="D10405" t="str">
            <v>OK</v>
          </cell>
          <cell r="E10405">
            <v>44223.806250000001</v>
          </cell>
        </row>
        <row r="10406">
          <cell r="B10406" t="str">
            <v>776445-00E/008798</v>
          </cell>
          <cell r="C10406" t="str">
            <v>776445-00E</v>
          </cell>
          <cell r="D10406" t="str">
            <v>OK</v>
          </cell>
          <cell r="E10406">
            <v>44223.806250000001</v>
          </cell>
        </row>
        <row r="10407">
          <cell r="B10407" t="str">
            <v>776445-00E/008798</v>
          </cell>
          <cell r="C10407" t="str">
            <v>776445-00E</v>
          </cell>
          <cell r="D10407" t="str">
            <v>OK</v>
          </cell>
          <cell r="E10407">
            <v>44223.806250000001</v>
          </cell>
        </row>
        <row r="10408">
          <cell r="B10408" t="str">
            <v>776445-00E/008827</v>
          </cell>
          <cell r="C10408" t="str">
            <v>776445-00E</v>
          </cell>
          <cell r="D10408" t="str">
            <v>OK</v>
          </cell>
          <cell r="E10408">
            <v>44225.15</v>
          </cell>
        </row>
        <row r="10409">
          <cell r="B10409" t="str">
            <v>776445-00E/008821</v>
          </cell>
          <cell r="C10409" t="str">
            <v>776445-00E</v>
          </cell>
          <cell r="D10409" t="str">
            <v>OK</v>
          </cell>
          <cell r="E10409">
            <v>44224.960416666669</v>
          </cell>
        </row>
        <row r="10410">
          <cell r="B10410" t="str">
            <v>776445-00E/008821</v>
          </cell>
          <cell r="C10410" t="str">
            <v>776445-00E</v>
          </cell>
          <cell r="D10410" t="str">
            <v>OK</v>
          </cell>
          <cell r="E10410">
            <v>44224.960416666669</v>
          </cell>
        </row>
        <row r="10411">
          <cell r="B10411" t="str">
            <v>776445-00E/008826</v>
          </cell>
          <cell r="C10411" t="str">
            <v>776445-00E</v>
          </cell>
          <cell r="D10411" t="str">
            <v>OK</v>
          </cell>
          <cell r="E10411">
            <v>44225.136805555558</v>
          </cell>
        </row>
        <row r="10412">
          <cell r="B10412" t="str">
            <v>774100-00G/008768</v>
          </cell>
          <cell r="C10412" t="str">
            <v>774100-00G</v>
          </cell>
          <cell r="D10412" t="str">
            <v>OK</v>
          </cell>
          <cell r="E10412">
            <v>44222.504861111112</v>
          </cell>
        </row>
        <row r="10413">
          <cell r="B10413" t="str">
            <v>774100-00G/008768</v>
          </cell>
          <cell r="C10413" t="str">
            <v>774100-00G</v>
          </cell>
          <cell r="D10413" t="str">
            <v>OK</v>
          </cell>
          <cell r="E10413">
            <v>44222.504861111112</v>
          </cell>
        </row>
        <row r="10414">
          <cell r="B10414" t="str">
            <v>774100-00G/008768</v>
          </cell>
          <cell r="C10414" t="str">
            <v>774100-00G</v>
          </cell>
          <cell r="D10414" t="str">
            <v>OK</v>
          </cell>
          <cell r="E10414">
            <v>44222.504861111112</v>
          </cell>
        </row>
        <row r="10415">
          <cell r="B10415" t="str">
            <v>774100-00J/008753</v>
          </cell>
          <cell r="C10415" t="str">
            <v>774100-00J</v>
          </cell>
          <cell r="D10415" t="str">
            <v>OK</v>
          </cell>
          <cell r="E10415">
            <v>44221.313194444447</v>
          </cell>
        </row>
        <row r="10416">
          <cell r="B10416" t="str">
            <v>774100-00G/008767</v>
          </cell>
          <cell r="C10416" t="str">
            <v>774100-00G</v>
          </cell>
          <cell r="D10416" t="str">
            <v>OK</v>
          </cell>
          <cell r="E10416">
            <v>44222.49722222222</v>
          </cell>
        </row>
        <row r="10417">
          <cell r="B10417" t="str">
            <v>774100-00G/008776</v>
          </cell>
          <cell r="C10417" t="str">
            <v>774100-00G</v>
          </cell>
          <cell r="D10417" t="str">
            <v>OK</v>
          </cell>
          <cell r="E10417">
            <v>44222.802083333336</v>
          </cell>
        </row>
        <row r="10418">
          <cell r="B10418" t="str">
            <v>774100-00G/008776</v>
          </cell>
          <cell r="C10418" t="str">
            <v>774100-00G</v>
          </cell>
          <cell r="D10418" t="str">
            <v>OK</v>
          </cell>
          <cell r="E10418">
            <v>44222.802083333336</v>
          </cell>
        </row>
        <row r="10419">
          <cell r="B10419" t="str">
            <v>774100-00G/008832</v>
          </cell>
          <cell r="C10419" t="str">
            <v>774100-00G</v>
          </cell>
          <cell r="D10419" t="str">
            <v>OK</v>
          </cell>
          <cell r="E10419">
            <v>44225.374305555553</v>
          </cell>
        </row>
        <row r="10420">
          <cell r="B10420" t="str">
            <v>774100-00G/008832</v>
          </cell>
          <cell r="C10420" t="str">
            <v>774100-00G</v>
          </cell>
          <cell r="D10420" t="str">
            <v>OK</v>
          </cell>
          <cell r="E10420">
            <v>44225.374305555553</v>
          </cell>
        </row>
        <row r="10421">
          <cell r="B10421" t="str">
            <v>774100-00G/008832</v>
          </cell>
          <cell r="C10421" t="str">
            <v>774100-00G</v>
          </cell>
          <cell r="D10421" t="str">
            <v>OK</v>
          </cell>
          <cell r="E10421">
            <v>44225.374305555553</v>
          </cell>
        </row>
        <row r="10422">
          <cell r="B10422" t="str">
            <v>774100-00G/008707</v>
          </cell>
          <cell r="C10422" t="str">
            <v>774100-00G</v>
          </cell>
          <cell r="D10422" t="str">
            <v>OK</v>
          </cell>
          <cell r="E10422">
            <v>44218.113194444442</v>
          </cell>
        </row>
        <row r="10423">
          <cell r="B10423" t="str">
            <v>774100-00G/008833</v>
          </cell>
          <cell r="C10423" t="str">
            <v>774100-00G</v>
          </cell>
          <cell r="D10423" t="str">
            <v>OK</v>
          </cell>
          <cell r="E10423">
            <v>44225.509027777778</v>
          </cell>
        </row>
        <row r="10424">
          <cell r="B10424" t="str">
            <v>774100-00G/008833</v>
          </cell>
          <cell r="C10424" t="str">
            <v>774100-00G</v>
          </cell>
          <cell r="D10424" t="str">
            <v>OK</v>
          </cell>
          <cell r="E10424">
            <v>44225.509027777778</v>
          </cell>
        </row>
        <row r="10425">
          <cell r="B10425" t="str">
            <v>774100-00G/008818</v>
          </cell>
          <cell r="C10425" t="str">
            <v>774100-00G</v>
          </cell>
          <cell r="D10425" t="str">
            <v>OK</v>
          </cell>
          <cell r="E10425">
            <v>44224.842361111114</v>
          </cell>
        </row>
        <row r="10426">
          <cell r="B10426" t="str">
            <v>774100-00G/008824</v>
          </cell>
          <cell r="C10426" t="str">
            <v>774100-00G</v>
          </cell>
          <cell r="D10426" t="str">
            <v>OK</v>
          </cell>
          <cell r="E10426">
            <v>44225.044444444444</v>
          </cell>
        </row>
        <row r="10427">
          <cell r="B10427" t="str">
            <v>774100-00G/008809</v>
          </cell>
          <cell r="C10427" t="str">
            <v>774100-00G</v>
          </cell>
          <cell r="D10427" t="str">
            <v>OK</v>
          </cell>
          <cell r="E10427">
            <v>44224.363194444442</v>
          </cell>
        </row>
        <row r="10428">
          <cell r="B10428" t="str">
            <v>774100-00G/008810</v>
          </cell>
          <cell r="C10428" t="str">
            <v>774100-00G</v>
          </cell>
          <cell r="D10428" t="str">
            <v>OK</v>
          </cell>
          <cell r="E10428">
            <v>44224.413888888892</v>
          </cell>
        </row>
        <row r="10429">
          <cell r="B10429" t="str">
            <v>774100-00G/008775</v>
          </cell>
          <cell r="C10429" t="str">
            <v>774100-00G</v>
          </cell>
          <cell r="D10429" t="str">
            <v>OK</v>
          </cell>
          <cell r="E10429">
            <v>44222.802777777775</v>
          </cell>
        </row>
        <row r="10430">
          <cell r="B10430" t="str">
            <v>774100-00G/008863</v>
          </cell>
          <cell r="C10430" t="str">
            <v>774100-00G</v>
          </cell>
          <cell r="D10430" t="str">
            <v>OK</v>
          </cell>
          <cell r="E10430">
            <v>44231.293055555558</v>
          </cell>
        </row>
        <row r="10431">
          <cell r="B10431" t="str">
            <v>774100-00G/008863</v>
          </cell>
          <cell r="C10431" t="str">
            <v>774100-00G</v>
          </cell>
          <cell r="D10431" t="str">
            <v>OK</v>
          </cell>
          <cell r="E10431">
            <v>44231.293055555558</v>
          </cell>
        </row>
        <row r="10432">
          <cell r="B10432" t="str">
            <v>774100-00G/008857</v>
          </cell>
          <cell r="C10432" t="str">
            <v>774100-00G</v>
          </cell>
          <cell r="D10432" t="str">
            <v>OK</v>
          </cell>
          <cell r="E10432">
            <v>44230.722916666666</v>
          </cell>
        </row>
        <row r="10433">
          <cell r="B10433" t="str">
            <v>774100-00G/008859</v>
          </cell>
          <cell r="C10433" t="str">
            <v>774100-00G</v>
          </cell>
          <cell r="D10433" t="str">
            <v>OK</v>
          </cell>
          <cell r="E10433">
            <v>44230.953472222223</v>
          </cell>
        </row>
        <row r="10434">
          <cell r="B10434" t="str">
            <v>776445-00E/008879</v>
          </cell>
          <cell r="C10434" t="str">
            <v>776445-00E</v>
          </cell>
          <cell r="D10434" t="str">
            <v>OK</v>
          </cell>
          <cell r="E10434">
            <v>44232.040972222225</v>
          </cell>
        </row>
        <row r="10435">
          <cell r="B10435" t="str">
            <v>776445-00E/008878</v>
          </cell>
          <cell r="C10435" t="str">
            <v>776445-00E</v>
          </cell>
          <cell r="D10435" t="str">
            <v>OK</v>
          </cell>
          <cell r="E10435">
            <v>44231.993055555555</v>
          </cell>
        </row>
        <row r="10436">
          <cell r="B10436" t="str">
            <v>776445-00E/008831</v>
          </cell>
          <cell r="C10436" t="str">
            <v>776445-00E</v>
          </cell>
          <cell r="D10436" t="str">
            <v>OK</v>
          </cell>
          <cell r="E10436">
            <v>44225.614583333336</v>
          </cell>
        </row>
        <row r="10437">
          <cell r="B10437" t="str">
            <v>776445-00E/008831</v>
          </cell>
          <cell r="C10437" t="str">
            <v>776445-00E</v>
          </cell>
          <cell r="D10437" t="str">
            <v>OK</v>
          </cell>
          <cell r="E10437">
            <v>44225.614583333336</v>
          </cell>
        </row>
        <row r="10438">
          <cell r="B10438" t="str">
            <v>776445-00E/008869</v>
          </cell>
          <cell r="C10438" t="str">
            <v>776445-00E</v>
          </cell>
          <cell r="D10438" t="str">
            <v>OK</v>
          </cell>
          <cell r="E10438">
            <v>44231.530555555553</v>
          </cell>
        </row>
        <row r="10439">
          <cell r="B10439" t="str">
            <v>774100-00G/008868</v>
          </cell>
          <cell r="C10439" t="str">
            <v>774100-00G</v>
          </cell>
          <cell r="D10439" t="str">
            <v>OK</v>
          </cell>
          <cell r="E10439">
            <v>44231.524305555555</v>
          </cell>
        </row>
        <row r="10440">
          <cell r="B10440" t="str">
            <v>776445-00E/008881</v>
          </cell>
          <cell r="C10440" t="str">
            <v>776445-00E</v>
          </cell>
          <cell r="D10440" t="str">
            <v>OK</v>
          </cell>
          <cell r="E10440">
            <v>44232.077777777777</v>
          </cell>
        </row>
        <row r="10441">
          <cell r="B10441" t="str">
            <v>776445-00E/008806</v>
          </cell>
          <cell r="C10441" t="str">
            <v>776445-00E</v>
          </cell>
          <cell r="D10441" t="str">
            <v>OK</v>
          </cell>
          <cell r="E10441">
            <v>44224.167361111111</v>
          </cell>
        </row>
        <row r="10442">
          <cell r="B10442" t="str">
            <v>776445-00E/008804</v>
          </cell>
          <cell r="C10442" t="str">
            <v>776445-00E</v>
          </cell>
          <cell r="D10442" t="str">
            <v>OK</v>
          </cell>
          <cell r="E10442">
            <v>44224.291666666664</v>
          </cell>
        </row>
        <row r="10443">
          <cell r="B10443" t="str">
            <v>776445-00E/008579</v>
          </cell>
          <cell r="C10443" t="str">
            <v>776445-00E</v>
          </cell>
          <cell r="D10443" t="str">
            <v>OK</v>
          </cell>
          <cell r="E10443">
            <v>44210.06527777778</v>
          </cell>
        </row>
        <row r="10444">
          <cell r="B10444" t="str">
            <v>776445-00E/008579</v>
          </cell>
          <cell r="C10444" t="str">
            <v>776445-00E</v>
          </cell>
          <cell r="D10444" t="str">
            <v>OK</v>
          </cell>
          <cell r="E10444">
            <v>44210.06527777778</v>
          </cell>
        </row>
        <row r="10445">
          <cell r="B10445" t="str">
            <v>776445-00E/008807</v>
          </cell>
          <cell r="C10445" t="str">
            <v>776445-00E</v>
          </cell>
          <cell r="D10445" t="str">
            <v>OK</v>
          </cell>
          <cell r="E10445">
            <v>44224.357638888891</v>
          </cell>
        </row>
        <row r="10446">
          <cell r="B10446" t="str">
            <v>776445-00E/008813</v>
          </cell>
          <cell r="C10446" t="str">
            <v>776445-00E</v>
          </cell>
          <cell r="D10446" t="str">
            <v>OK</v>
          </cell>
          <cell r="E10446">
            <v>44224.418055555558</v>
          </cell>
        </row>
        <row r="10447">
          <cell r="B10447" t="str">
            <v>776445-00E/008866</v>
          </cell>
          <cell r="C10447" t="str">
            <v>776445-00E</v>
          </cell>
          <cell r="D10447" t="str">
            <v>OK</v>
          </cell>
          <cell r="E10447">
            <v>44231.36041666667</v>
          </cell>
        </row>
        <row r="10448">
          <cell r="B10448" t="str">
            <v>776445-00E/008823</v>
          </cell>
          <cell r="C10448" t="str">
            <v>776445-00E</v>
          </cell>
          <cell r="D10448" t="str">
            <v>OK</v>
          </cell>
          <cell r="E10448">
            <v>44225.039583333331</v>
          </cell>
        </row>
        <row r="10449">
          <cell r="B10449" t="str">
            <v>776445-00E/008822</v>
          </cell>
          <cell r="C10449" t="str">
            <v>776445-00E</v>
          </cell>
          <cell r="D10449" t="str">
            <v>OK</v>
          </cell>
          <cell r="E10449">
            <v>44224.961805555555</v>
          </cell>
        </row>
        <row r="10450">
          <cell r="B10450" t="str">
            <v>776445-00E/008783</v>
          </cell>
          <cell r="C10450" t="str">
            <v>776445-00E</v>
          </cell>
          <cell r="D10450" t="str">
            <v>OK</v>
          </cell>
          <cell r="E10450">
            <v>44224.792361111111</v>
          </cell>
        </row>
        <row r="10451">
          <cell r="B10451" t="str">
            <v>776445-00E/008783</v>
          </cell>
          <cell r="C10451" t="str">
            <v>776445-00E</v>
          </cell>
          <cell r="D10451" t="str">
            <v>OK</v>
          </cell>
          <cell r="E10451">
            <v>44224.792361111111</v>
          </cell>
        </row>
        <row r="10452">
          <cell r="B10452" t="str">
            <v>776445-00E/008783</v>
          </cell>
          <cell r="C10452" t="str">
            <v>776445-00E</v>
          </cell>
          <cell r="D10452" t="str">
            <v>OK</v>
          </cell>
          <cell r="E10452">
            <v>44224.792361111111</v>
          </cell>
        </row>
        <row r="10453">
          <cell r="B10453" t="str">
            <v>776445-00E/008816</v>
          </cell>
          <cell r="C10453" t="str">
            <v>776445-00E</v>
          </cell>
          <cell r="D10453" t="str">
            <v>OK</v>
          </cell>
          <cell r="E10453">
            <v>44224.655555555553</v>
          </cell>
        </row>
        <row r="10454">
          <cell r="B10454" t="str">
            <v>776445-00E/008829</v>
          </cell>
          <cell r="C10454" t="str">
            <v>776445-00E</v>
          </cell>
          <cell r="D10454" t="str">
            <v>OK</v>
          </cell>
          <cell r="E10454">
            <v>44225.294444444444</v>
          </cell>
        </row>
        <row r="10455">
          <cell r="B10455" t="str">
            <v>776445-00E/008764</v>
          </cell>
          <cell r="C10455" t="str">
            <v>776445-00E</v>
          </cell>
          <cell r="D10455" t="str">
            <v>OK</v>
          </cell>
          <cell r="E10455">
            <v>44222.334722222222</v>
          </cell>
        </row>
        <row r="10456">
          <cell r="B10456" t="str">
            <v>776445-00E/008763</v>
          </cell>
          <cell r="C10456" t="str">
            <v>776445-00E</v>
          </cell>
          <cell r="D10456" t="str">
            <v>OK</v>
          </cell>
          <cell r="E10456">
            <v>44222.186111111114</v>
          </cell>
        </row>
        <row r="10457">
          <cell r="B10457" t="str">
            <v>776445-00E/008765</v>
          </cell>
          <cell r="C10457" t="str">
            <v>776445-00E</v>
          </cell>
          <cell r="D10457" t="str">
            <v>OK</v>
          </cell>
          <cell r="E10457">
            <v>44222.407638888886</v>
          </cell>
        </row>
        <row r="10458">
          <cell r="B10458" t="str">
            <v>776445-00E/008762</v>
          </cell>
          <cell r="C10458" t="str">
            <v>776445-00E</v>
          </cell>
          <cell r="D10458" t="str">
            <v>OK</v>
          </cell>
          <cell r="E10458">
            <v>44222.038888888892</v>
          </cell>
        </row>
        <row r="10459">
          <cell r="B10459" t="str">
            <v>776445-00E/008812</v>
          </cell>
          <cell r="C10459" t="str">
            <v>776445-00E</v>
          </cell>
          <cell r="D10459" t="str">
            <v>OK</v>
          </cell>
          <cell r="E10459">
            <v>44224.490277777775</v>
          </cell>
        </row>
        <row r="10460">
          <cell r="B10460" t="str">
            <v>776445-00E/008808</v>
          </cell>
          <cell r="C10460" t="str">
            <v>776445-00E</v>
          </cell>
          <cell r="D10460" t="str">
            <v>OK</v>
          </cell>
          <cell r="E10460">
            <v>44224.277777777781</v>
          </cell>
        </row>
        <row r="10461">
          <cell r="B10461" t="str">
            <v>776445-00E/008815</v>
          </cell>
          <cell r="C10461" t="str">
            <v>776445-00E</v>
          </cell>
          <cell r="D10461" t="str">
            <v>OK</v>
          </cell>
          <cell r="E10461">
            <v>44224.633333333331</v>
          </cell>
        </row>
        <row r="10462">
          <cell r="B10462" t="str">
            <v>776445-00E/008796</v>
          </cell>
          <cell r="C10462" t="str">
            <v>776445-00E</v>
          </cell>
          <cell r="D10462" t="str">
            <v>OK</v>
          </cell>
          <cell r="E10462">
            <v>44223.620138888888</v>
          </cell>
        </row>
        <row r="10463">
          <cell r="B10463" t="str">
            <v>776445-00E/008811</v>
          </cell>
          <cell r="C10463" t="str">
            <v>776445-00E</v>
          </cell>
          <cell r="D10463" t="str">
            <v>OK</v>
          </cell>
          <cell r="E10463">
            <v>44224.495833333334</v>
          </cell>
        </row>
        <row r="10464">
          <cell r="B10464" t="str">
            <v>776445-00E/008784</v>
          </cell>
          <cell r="C10464" t="str">
            <v>776445-00E</v>
          </cell>
          <cell r="D10464" t="str">
            <v>OK</v>
          </cell>
          <cell r="E10464">
            <v>44223.126388888886</v>
          </cell>
        </row>
        <row r="10465">
          <cell r="B10465" t="str">
            <v>776445-00E/008786</v>
          </cell>
          <cell r="C10465" t="str">
            <v>776445-00E</v>
          </cell>
          <cell r="D10465" t="str">
            <v>OK</v>
          </cell>
          <cell r="E10465">
            <v>44223.172222222223</v>
          </cell>
        </row>
        <row r="10466">
          <cell r="B10466" t="str">
            <v>776445-00E/008771</v>
          </cell>
          <cell r="C10466" t="str">
            <v>776445-00E</v>
          </cell>
          <cell r="D10466" t="str">
            <v>OK</v>
          </cell>
          <cell r="E10466">
            <v>44222.830555555556</v>
          </cell>
        </row>
        <row r="10467">
          <cell r="B10467" t="str">
            <v>776445-00E/008771</v>
          </cell>
          <cell r="C10467" t="str">
            <v>776445-00E</v>
          </cell>
          <cell r="D10467" t="str">
            <v>OK</v>
          </cell>
          <cell r="E10467">
            <v>44222.830555555556</v>
          </cell>
        </row>
        <row r="10468">
          <cell r="B10468" t="str">
            <v>776445-00E/008756</v>
          </cell>
          <cell r="C10468" t="str">
            <v>776445-00E</v>
          </cell>
          <cell r="D10468" t="str">
            <v>OK</v>
          </cell>
          <cell r="E10468">
            <v>44221.423611111109</v>
          </cell>
        </row>
        <row r="10469">
          <cell r="B10469" t="str">
            <v>776445-00E/008787</v>
          </cell>
          <cell r="C10469" t="str">
            <v>776445-00E</v>
          </cell>
          <cell r="D10469" t="str">
            <v>OK</v>
          </cell>
          <cell r="E10469">
            <v>44223.19027777778</v>
          </cell>
        </row>
        <row r="10470">
          <cell r="B10470" t="str">
            <v>776445-00E/008883</v>
          </cell>
          <cell r="C10470" t="str">
            <v>776445-00E</v>
          </cell>
          <cell r="D10470" t="str">
            <v>OK</v>
          </cell>
          <cell r="E10470">
            <v>44232.430555555555</v>
          </cell>
        </row>
        <row r="10471">
          <cell r="B10471" t="str">
            <v>776445-00E/008830</v>
          </cell>
          <cell r="C10471" t="str">
            <v>776445-00E</v>
          </cell>
          <cell r="D10471" t="str">
            <v>OK</v>
          </cell>
          <cell r="E10471">
            <v>44228.95</v>
          </cell>
        </row>
        <row r="10472">
          <cell r="B10472" t="str">
            <v>776445-00E/008865</v>
          </cell>
          <cell r="C10472" t="str">
            <v>776445-00E</v>
          </cell>
          <cell r="D10472" t="str">
            <v>OK</v>
          </cell>
          <cell r="E10472">
            <v>44231.287499999999</v>
          </cell>
        </row>
        <row r="10473">
          <cell r="B10473" t="str">
            <v>776445-00E/008856</v>
          </cell>
          <cell r="C10473" t="str">
            <v>776445-00E</v>
          </cell>
          <cell r="D10473" t="str">
            <v>OK</v>
          </cell>
          <cell r="E10473">
            <v>44230.956250000003</v>
          </cell>
        </row>
        <row r="10474">
          <cell r="B10474" t="str">
            <v>776445-00E/008788</v>
          </cell>
          <cell r="C10474" t="str">
            <v>776445-00E</v>
          </cell>
          <cell r="D10474" t="str">
            <v>OK</v>
          </cell>
          <cell r="E10474">
            <v>44223.395833333336</v>
          </cell>
        </row>
        <row r="10475">
          <cell r="B10475" t="str">
            <v>776445-00E/008794</v>
          </cell>
          <cell r="C10475" t="str">
            <v>776445-00E</v>
          </cell>
          <cell r="D10475" t="str">
            <v>OK</v>
          </cell>
          <cell r="E10475">
            <v>44223.507638888892</v>
          </cell>
        </row>
        <row r="10476">
          <cell r="B10476" t="str">
            <v>776445-00E/008794</v>
          </cell>
          <cell r="C10476" t="str">
            <v>776445-00E</v>
          </cell>
          <cell r="D10476" t="str">
            <v>OK</v>
          </cell>
          <cell r="E10476">
            <v>44223.507638888892</v>
          </cell>
        </row>
        <row r="10477">
          <cell r="B10477" t="str">
            <v>776445-00E/008782</v>
          </cell>
          <cell r="C10477" t="str">
            <v>776445-00E</v>
          </cell>
          <cell r="D10477" t="str">
            <v>OK</v>
          </cell>
          <cell r="E10477">
            <v>44223.076388888891</v>
          </cell>
        </row>
        <row r="10478">
          <cell r="B10478" t="str">
            <v>776445-00E/008785</v>
          </cell>
          <cell r="C10478" t="str">
            <v>776445-00E</v>
          </cell>
          <cell r="D10478" t="str">
            <v>OK</v>
          </cell>
          <cell r="E10478">
            <v>44223.145138888889</v>
          </cell>
        </row>
        <row r="10479">
          <cell r="B10479" t="str">
            <v>776445-00E/008943</v>
          </cell>
          <cell r="C10479" t="str">
            <v>776445-00E</v>
          </cell>
          <cell r="D10479" t="str">
            <v>OK</v>
          </cell>
          <cell r="E10479">
            <v>44237.529861111114</v>
          </cell>
        </row>
        <row r="10480">
          <cell r="B10480" t="str">
            <v>776445-00E/008943</v>
          </cell>
          <cell r="C10480" t="str">
            <v>776445-00E</v>
          </cell>
          <cell r="D10480" t="str">
            <v>OK</v>
          </cell>
          <cell r="E10480">
            <v>44237.529861111114</v>
          </cell>
        </row>
        <row r="10481">
          <cell r="B10481" t="str">
            <v>776445-00E/008943</v>
          </cell>
          <cell r="C10481" t="str">
            <v>776445-00E</v>
          </cell>
          <cell r="D10481" t="str">
            <v>OK</v>
          </cell>
          <cell r="E10481">
            <v>44237.529861111114</v>
          </cell>
        </row>
        <row r="10482">
          <cell r="B10482" t="str">
            <v>776445-00E/008943</v>
          </cell>
          <cell r="C10482" t="str">
            <v>776445-00E</v>
          </cell>
          <cell r="D10482" t="str">
            <v>OK</v>
          </cell>
          <cell r="E10482">
            <v>44237.529861111114</v>
          </cell>
        </row>
        <row r="10483">
          <cell r="B10483" t="str">
            <v>776445-00E/008942</v>
          </cell>
          <cell r="C10483" t="str">
            <v>776445-00E</v>
          </cell>
          <cell r="D10483" t="str">
            <v>OK</v>
          </cell>
          <cell r="E10483">
            <v>44237.498611111114</v>
          </cell>
        </row>
        <row r="10484">
          <cell r="B10484" t="str">
            <v>776445-00E/008942</v>
          </cell>
          <cell r="C10484" t="str">
            <v>776445-00E</v>
          </cell>
          <cell r="D10484" t="str">
            <v>OK</v>
          </cell>
          <cell r="E10484">
            <v>44237.498611111114</v>
          </cell>
        </row>
        <row r="10485">
          <cell r="B10485" t="str">
            <v>776445-00E/008942</v>
          </cell>
          <cell r="C10485" t="str">
            <v>776445-00E</v>
          </cell>
          <cell r="D10485" t="str">
            <v>OK</v>
          </cell>
          <cell r="E10485">
            <v>44237.498611111114</v>
          </cell>
        </row>
        <row r="10486">
          <cell r="B10486" t="str">
            <v>776445-00E/008942</v>
          </cell>
          <cell r="C10486" t="str">
            <v>776445-00E</v>
          </cell>
          <cell r="D10486" t="str">
            <v>OK</v>
          </cell>
          <cell r="E10486">
            <v>44237.498611111114</v>
          </cell>
        </row>
        <row r="10487">
          <cell r="B10487" t="str">
            <v>776445-00E/008942</v>
          </cell>
          <cell r="C10487" t="str">
            <v>776445-00E</v>
          </cell>
          <cell r="D10487" t="str">
            <v>OK</v>
          </cell>
          <cell r="E10487">
            <v>44237.498611111114</v>
          </cell>
        </row>
        <row r="10488">
          <cell r="B10488" t="str">
            <v>776445-00E/008942</v>
          </cell>
          <cell r="C10488" t="str">
            <v>776445-00E</v>
          </cell>
          <cell r="D10488" t="str">
            <v>OK</v>
          </cell>
          <cell r="E10488">
            <v>44237.498611111114</v>
          </cell>
        </row>
        <row r="10489">
          <cell r="B10489" t="str">
            <v>776445-00E/008942</v>
          </cell>
          <cell r="C10489" t="str">
            <v>776445-00E</v>
          </cell>
          <cell r="D10489" t="str">
            <v>OK</v>
          </cell>
          <cell r="E10489">
            <v>44237.498611111114</v>
          </cell>
        </row>
        <row r="10490">
          <cell r="B10490" t="str">
            <v>776445-00E/008939</v>
          </cell>
          <cell r="C10490" t="str">
            <v>776445-00E</v>
          </cell>
          <cell r="D10490" t="str">
            <v>OK</v>
          </cell>
          <cell r="E10490">
            <v>44237.402083333334</v>
          </cell>
        </row>
        <row r="10491">
          <cell r="B10491" t="str">
            <v>776445-00E/008936</v>
          </cell>
          <cell r="C10491" t="str">
            <v>776445-00E</v>
          </cell>
          <cell r="D10491" t="str">
            <v>OK</v>
          </cell>
          <cell r="E10491">
            <v>44237.353472222225</v>
          </cell>
        </row>
        <row r="10492">
          <cell r="B10492" t="str">
            <v>776445-00E/008935</v>
          </cell>
          <cell r="C10492" t="str">
            <v>776445-00E</v>
          </cell>
          <cell r="D10492" t="str">
            <v>OK</v>
          </cell>
          <cell r="E10492">
            <v>44237.136805555558</v>
          </cell>
        </row>
        <row r="10493">
          <cell r="B10493" t="str">
            <v>776445-00E/008929</v>
          </cell>
          <cell r="C10493" t="str">
            <v>776445-00E</v>
          </cell>
          <cell r="D10493" t="str">
            <v>OK</v>
          </cell>
          <cell r="E10493">
            <v>44236.959722222222</v>
          </cell>
        </row>
        <row r="10494">
          <cell r="B10494" t="str">
            <v>776445-00E/008934</v>
          </cell>
          <cell r="C10494" t="str">
            <v>776445-00E</v>
          </cell>
          <cell r="D10494" t="str">
            <v>OK</v>
          </cell>
          <cell r="E10494">
            <v>44237.07708333333</v>
          </cell>
        </row>
        <row r="10495">
          <cell r="B10495" t="str">
            <v>776445-00E/008590</v>
          </cell>
          <cell r="C10495" t="str">
            <v>776445-00E</v>
          </cell>
          <cell r="D10495" t="str">
            <v>OK</v>
          </cell>
          <cell r="E10495">
            <v>44210.831944444442</v>
          </cell>
        </row>
        <row r="10496">
          <cell r="B10496" t="str">
            <v>776445-00E/008923</v>
          </cell>
          <cell r="C10496" t="str">
            <v>776445-00E</v>
          </cell>
          <cell r="D10496" t="str">
            <v>OK</v>
          </cell>
          <cell r="E10496">
            <v>44236.51458333333</v>
          </cell>
        </row>
        <row r="10497">
          <cell r="B10497" t="str">
            <v>776445-00E/008926</v>
          </cell>
          <cell r="C10497" t="str">
            <v>776445-00E</v>
          </cell>
          <cell r="D10497" t="str">
            <v>OK</v>
          </cell>
          <cell r="E10497">
            <v>44236.693055555559</v>
          </cell>
        </row>
        <row r="10498">
          <cell r="B10498" t="str">
            <v>776445-00E/008793</v>
          </cell>
          <cell r="C10498" t="str">
            <v>776445-00E</v>
          </cell>
          <cell r="D10498" t="str">
            <v>OK</v>
          </cell>
          <cell r="E10498">
            <v>44223.412499999999</v>
          </cell>
        </row>
        <row r="10499">
          <cell r="B10499" t="str">
            <v>776445-00E/008911</v>
          </cell>
          <cell r="C10499" t="str">
            <v>776445-00E</v>
          </cell>
          <cell r="D10499" t="str">
            <v>OK</v>
          </cell>
          <cell r="E10499">
            <v>44236.024305555555</v>
          </cell>
        </row>
        <row r="10500">
          <cell r="B10500" t="str">
            <v>776445-00E/008911</v>
          </cell>
          <cell r="C10500" t="str">
            <v>776445-00E</v>
          </cell>
          <cell r="D10500" t="str">
            <v>OK</v>
          </cell>
          <cell r="E10500">
            <v>44236.024305555555</v>
          </cell>
        </row>
        <row r="10501">
          <cell r="B10501" t="str">
            <v>776445-00E/008916</v>
          </cell>
          <cell r="C10501" t="str">
            <v>776445-00E</v>
          </cell>
          <cell r="D10501" t="str">
            <v>OK</v>
          </cell>
          <cell r="E10501">
            <v>44236.114583333336</v>
          </cell>
        </row>
        <row r="10502">
          <cell r="B10502" t="str">
            <v>776445-00E/008916</v>
          </cell>
          <cell r="C10502" t="str">
            <v>776445-00E</v>
          </cell>
          <cell r="D10502" t="str">
            <v>OK</v>
          </cell>
          <cell r="E10502">
            <v>44236.114583333336</v>
          </cell>
        </row>
        <row r="10503">
          <cell r="B10503" t="str">
            <v>776445-00E/008916</v>
          </cell>
          <cell r="C10503" t="str">
            <v>776445-00E</v>
          </cell>
          <cell r="D10503" t="str">
            <v>OK</v>
          </cell>
          <cell r="E10503">
            <v>44236.114583333336</v>
          </cell>
        </row>
        <row r="10504">
          <cell r="B10504" t="str">
            <v>776445-00E/008916</v>
          </cell>
          <cell r="C10504" t="str">
            <v>776445-00E</v>
          </cell>
          <cell r="D10504" t="str">
            <v>OK</v>
          </cell>
          <cell r="E10504">
            <v>44236.114583333336</v>
          </cell>
        </row>
        <row r="10505">
          <cell r="B10505" t="str">
            <v>776445-00E/008916</v>
          </cell>
          <cell r="C10505" t="str">
            <v>776445-00E</v>
          </cell>
          <cell r="D10505" t="str">
            <v>OK</v>
          </cell>
          <cell r="E10505">
            <v>44236.114583333336</v>
          </cell>
        </row>
        <row r="10506">
          <cell r="B10506" t="str">
            <v>776445-00E/008916</v>
          </cell>
          <cell r="C10506" t="str">
            <v>776445-00E</v>
          </cell>
          <cell r="D10506" t="str">
            <v>OK</v>
          </cell>
          <cell r="E10506">
            <v>44236.114583333336</v>
          </cell>
        </row>
        <row r="10507">
          <cell r="B10507" t="str">
            <v>776445-00E/008916</v>
          </cell>
          <cell r="C10507" t="str">
            <v>776445-00E</v>
          </cell>
          <cell r="D10507" t="str">
            <v>OK</v>
          </cell>
          <cell r="E10507">
            <v>44236.114583333336</v>
          </cell>
        </row>
        <row r="10508">
          <cell r="B10508" t="str">
            <v>776445-00E/008916</v>
          </cell>
          <cell r="C10508" t="str">
            <v>776445-00E</v>
          </cell>
          <cell r="D10508" t="str">
            <v>OK</v>
          </cell>
          <cell r="E10508">
            <v>44236.114583333336</v>
          </cell>
        </row>
        <row r="10509">
          <cell r="B10509" t="str">
            <v>776445-00E/008916</v>
          </cell>
          <cell r="C10509" t="str">
            <v>776445-00E</v>
          </cell>
          <cell r="D10509" t="str">
            <v>OK</v>
          </cell>
          <cell r="E10509">
            <v>44236.114583333336</v>
          </cell>
        </row>
        <row r="10510">
          <cell r="B10510" t="str">
            <v>776445-00E/008916</v>
          </cell>
          <cell r="C10510" t="str">
            <v>776445-00E</v>
          </cell>
          <cell r="D10510" t="str">
            <v>OK</v>
          </cell>
          <cell r="E10510">
            <v>44236.114583333336</v>
          </cell>
        </row>
        <row r="10511">
          <cell r="B10511" t="str">
            <v>776445-00E/008905</v>
          </cell>
          <cell r="C10511" t="str">
            <v>776445-00E</v>
          </cell>
          <cell r="D10511" t="str">
            <v>OK</v>
          </cell>
          <cell r="E10511">
            <v>44235.628472222219</v>
          </cell>
        </row>
        <row r="10512">
          <cell r="B10512" t="str">
            <v>776445-00E/008902</v>
          </cell>
          <cell r="C10512" t="str">
            <v>776445-00E</v>
          </cell>
          <cell r="D10512" t="str">
            <v>OK</v>
          </cell>
          <cell r="E10512">
            <v>44235.549305555556</v>
          </cell>
        </row>
        <row r="10513">
          <cell r="B10513" t="str">
            <v>776445-00E/008906</v>
          </cell>
          <cell r="C10513" t="str">
            <v>776445-00E</v>
          </cell>
          <cell r="D10513" t="str">
            <v>OK</v>
          </cell>
          <cell r="E10513">
            <v>44235.713888888888</v>
          </cell>
        </row>
        <row r="10514">
          <cell r="B10514" t="str">
            <v>776445-00E/008931</v>
          </cell>
          <cell r="C10514" t="str">
            <v>776445-00E</v>
          </cell>
          <cell r="D10514" t="str">
            <v>OK</v>
          </cell>
          <cell r="E10514">
            <v>44236.959027777775</v>
          </cell>
        </row>
        <row r="10515">
          <cell r="B10515" t="str">
            <v>776445-00E/008901</v>
          </cell>
          <cell r="C10515" t="str">
            <v>776445-00E</v>
          </cell>
          <cell r="D10515" t="str">
            <v>OK</v>
          </cell>
          <cell r="E10515">
            <v>44236.063194444447</v>
          </cell>
        </row>
        <row r="10516">
          <cell r="B10516" t="str">
            <v>776445-00E/008917</v>
          </cell>
          <cell r="C10516" t="str">
            <v>776445-00E</v>
          </cell>
          <cell r="D10516" t="str">
            <v>OK</v>
          </cell>
          <cell r="E10516">
            <v>44236.79791666667</v>
          </cell>
        </row>
        <row r="10517">
          <cell r="B10517" t="str">
            <v>776445-00E/008903</v>
          </cell>
          <cell r="C10517" t="str">
            <v>776445-00E</v>
          </cell>
          <cell r="D10517" t="str">
            <v>OK</v>
          </cell>
          <cell r="E10517">
            <v>44236.087500000001</v>
          </cell>
        </row>
        <row r="10518">
          <cell r="B10518" t="str">
            <v>776445-00E/008930</v>
          </cell>
          <cell r="C10518" t="str">
            <v>776445-00E</v>
          </cell>
          <cell r="D10518" t="str">
            <v>OK</v>
          </cell>
          <cell r="E10518">
            <v>44237.025000000001</v>
          </cell>
        </row>
        <row r="10519">
          <cell r="B10519" t="str">
            <v>776445-00E/008882</v>
          </cell>
          <cell r="C10519" t="str">
            <v>776445-00E</v>
          </cell>
          <cell r="D10519" t="str">
            <v>OK</v>
          </cell>
          <cell r="E10519">
            <v>44232.379861111112</v>
          </cell>
        </row>
        <row r="10520">
          <cell r="B10520" t="str">
            <v>776445-00E/008882</v>
          </cell>
          <cell r="C10520" t="str">
            <v>776445-00E</v>
          </cell>
          <cell r="D10520" t="str">
            <v>OK</v>
          </cell>
          <cell r="E10520">
            <v>44232.379861111112</v>
          </cell>
        </row>
        <row r="10521">
          <cell r="B10521" t="str">
            <v>776445-00E/008882</v>
          </cell>
          <cell r="C10521" t="str">
            <v>776445-00E</v>
          </cell>
          <cell r="D10521" t="str">
            <v>OK</v>
          </cell>
          <cell r="E10521">
            <v>44232.379861111112</v>
          </cell>
        </row>
        <row r="10522">
          <cell r="B10522" t="str">
            <v>776445-00E/008851</v>
          </cell>
          <cell r="C10522" t="str">
            <v>776445-00E</v>
          </cell>
          <cell r="D10522" t="str">
            <v>OK</v>
          </cell>
          <cell r="E10522">
            <v>44230.631944444445</v>
          </cell>
        </row>
        <row r="10523">
          <cell r="B10523" t="str">
            <v>776445-00E/008896</v>
          </cell>
          <cell r="C10523" t="str">
            <v>776445-00E</v>
          </cell>
          <cell r="D10523" t="str">
            <v>OK</v>
          </cell>
          <cell r="E10523">
            <v>44235.299305555556</v>
          </cell>
        </row>
        <row r="10524">
          <cell r="B10524" t="str">
            <v>776445-00E/008886</v>
          </cell>
          <cell r="C10524" t="str">
            <v>776445-00E</v>
          </cell>
          <cell r="D10524" t="str">
            <v>OK</v>
          </cell>
          <cell r="E10524">
            <v>44232.520833333336</v>
          </cell>
        </row>
        <row r="10525">
          <cell r="B10525" t="str">
            <v>776445-00E/008880</v>
          </cell>
          <cell r="C10525" t="str">
            <v>776445-00E</v>
          </cell>
          <cell r="D10525" t="str">
            <v>OK</v>
          </cell>
          <cell r="E10525">
            <v>44232.492361111108</v>
          </cell>
        </row>
        <row r="10526">
          <cell r="B10526" t="str">
            <v>776445-00E/008909</v>
          </cell>
          <cell r="C10526" t="str">
            <v>776445-00E</v>
          </cell>
          <cell r="D10526" t="str">
            <v>OK</v>
          </cell>
          <cell r="E10526">
            <v>44235.961111111108</v>
          </cell>
        </row>
        <row r="10527">
          <cell r="B10527" t="str">
            <v>776445-00E/008912</v>
          </cell>
          <cell r="C10527" t="str">
            <v>776445-00E</v>
          </cell>
          <cell r="D10527" t="str">
            <v>OK</v>
          </cell>
          <cell r="E10527">
            <v>44235.972222222219</v>
          </cell>
        </row>
        <row r="10528">
          <cell r="B10528" t="str">
            <v>776445-00E/008897</v>
          </cell>
          <cell r="C10528" t="str">
            <v>776445-00E</v>
          </cell>
          <cell r="D10528" t="str">
            <v>OK</v>
          </cell>
          <cell r="E10528">
            <v>44235.338888888888</v>
          </cell>
        </row>
        <row r="10529">
          <cell r="B10529" t="str">
            <v>776445-00E/008910</v>
          </cell>
          <cell r="C10529" t="str">
            <v>776445-00E</v>
          </cell>
          <cell r="D10529" t="str">
            <v>OK</v>
          </cell>
          <cell r="E10529">
            <v>44235.800694444442</v>
          </cell>
        </row>
        <row r="10530">
          <cell r="B10530" t="str">
            <v>776445-00E/008919</v>
          </cell>
          <cell r="C10530" t="str">
            <v>776445-00E</v>
          </cell>
          <cell r="D10530" t="str">
            <v>OK</v>
          </cell>
          <cell r="E10530">
            <v>44236.324999999997</v>
          </cell>
        </row>
        <row r="10531">
          <cell r="B10531" t="str">
            <v>776445-00E/008900</v>
          </cell>
          <cell r="C10531" t="str">
            <v>776445-00E</v>
          </cell>
          <cell r="D10531" t="str">
            <v>OK</v>
          </cell>
          <cell r="E10531">
            <v>44235.504861111112</v>
          </cell>
        </row>
        <row r="10532">
          <cell r="B10532" t="str">
            <v>776445-00E/008899</v>
          </cell>
          <cell r="C10532" t="str">
            <v>776445-00E</v>
          </cell>
          <cell r="D10532" t="str">
            <v>OK</v>
          </cell>
          <cell r="E10532">
            <v>44235.447916666664</v>
          </cell>
        </row>
        <row r="10533">
          <cell r="B10533" t="str">
            <v>776445-00E/008898</v>
          </cell>
          <cell r="C10533" t="str">
            <v>776445-00E</v>
          </cell>
          <cell r="D10533" t="str">
            <v>OK</v>
          </cell>
          <cell r="E10533">
            <v>44235.411111111112</v>
          </cell>
        </row>
        <row r="10534">
          <cell r="B10534" t="str">
            <v>776445-00E/008895</v>
          </cell>
          <cell r="C10534" t="str">
            <v>776445-00E</v>
          </cell>
          <cell r="D10534" t="str">
            <v>OK</v>
          </cell>
          <cell r="E10534">
            <v>44235.35833333333</v>
          </cell>
        </row>
        <row r="10535">
          <cell r="B10535" t="str">
            <v>776445-00E/008887</v>
          </cell>
          <cell r="C10535" t="str">
            <v>776445-00E</v>
          </cell>
          <cell r="D10535" t="str">
            <v>OK</v>
          </cell>
          <cell r="E10535">
            <v>44232.793749999997</v>
          </cell>
        </row>
        <row r="10536">
          <cell r="B10536" t="str">
            <v>776445-00E/008895</v>
          </cell>
          <cell r="C10536" t="str">
            <v>776445-00E</v>
          </cell>
          <cell r="D10536" t="str">
            <v>OK</v>
          </cell>
          <cell r="E10536">
            <v>44235.35833333333</v>
          </cell>
        </row>
        <row r="10537">
          <cell r="B10537" t="str">
            <v>776445-00E/008895</v>
          </cell>
          <cell r="C10537" t="str">
            <v>776445-00E</v>
          </cell>
          <cell r="D10537" t="str">
            <v>OK</v>
          </cell>
          <cell r="E10537">
            <v>44235.35833333333</v>
          </cell>
        </row>
        <row r="10538">
          <cell r="B10538" t="str">
            <v>776445-00E/008895</v>
          </cell>
          <cell r="C10538" t="str">
            <v>776445-00E</v>
          </cell>
          <cell r="D10538" t="str">
            <v>OK</v>
          </cell>
          <cell r="E10538">
            <v>44235.35833333333</v>
          </cell>
        </row>
        <row r="10539">
          <cell r="B10539" t="str">
            <v>776445-00E/008945</v>
          </cell>
          <cell r="C10539" t="str">
            <v>776445-00E</v>
          </cell>
          <cell r="D10539" t="str">
            <v>OK</v>
          </cell>
          <cell r="E10539">
            <v>44237.709722222222</v>
          </cell>
        </row>
        <row r="10540">
          <cell r="B10540" t="str">
            <v>776445-00E/008944</v>
          </cell>
          <cell r="C10540" t="str">
            <v>776445-00E</v>
          </cell>
          <cell r="D10540" t="str">
            <v>OK</v>
          </cell>
          <cell r="E10540">
            <v>44237.630555555559</v>
          </cell>
        </row>
        <row r="10541">
          <cell r="B10541" t="str">
            <v>774100-00G/008907</v>
          </cell>
          <cell r="C10541" t="str">
            <v>774100-00G</v>
          </cell>
          <cell r="D10541" t="str">
            <v>OK</v>
          </cell>
          <cell r="E10541">
            <v>44235.715277777781</v>
          </cell>
        </row>
        <row r="10542">
          <cell r="B10542" t="str">
            <v>774100-00G/008908</v>
          </cell>
          <cell r="C10542" t="str">
            <v>774100-00G</v>
          </cell>
          <cell r="D10542" t="str">
            <v>OK</v>
          </cell>
          <cell r="E10542">
            <v>44235.809027777781</v>
          </cell>
        </row>
        <row r="10543">
          <cell r="B10543" t="str">
            <v>774100-00G/008891</v>
          </cell>
          <cell r="C10543" t="str">
            <v>774100-00G</v>
          </cell>
          <cell r="D10543" t="str">
            <v>OK</v>
          </cell>
          <cell r="E10543">
            <v>44235.036805555559</v>
          </cell>
        </row>
        <row r="10544">
          <cell r="B10544" t="str">
            <v>774100-00G/008892</v>
          </cell>
          <cell r="C10544" t="str">
            <v>774100-00G</v>
          </cell>
          <cell r="D10544" t="str">
            <v>OK</v>
          </cell>
          <cell r="E10544">
            <v>44235.041666666664</v>
          </cell>
        </row>
        <row r="10545">
          <cell r="B10545" t="str">
            <v>774100-00G/008941</v>
          </cell>
          <cell r="C10545" t="str">
            <v>774100-00G</v>
          </cell>
          <cell r="D10545" t="str">
            <v>OK</v>
          </cell>
          <cell r="E10545">
            <v>44237.450694444444</v>
          </cell>
        </row>
        <row r="10546">
          <cell r="B10546" t="str">
            <v>774100-00G/008928</v>
          </cell>
          <cell r="C10546" t="str">
            <v>774100-00G</v>
          </cell>
          <cell r="D10546" t="str">
            <v>OK</v>
          </cell>
          <cell r="E10546">
            <v>44236.794444444444</v>
          </cell>
        </row>
        <row r="10547">
          <cell r="B10547" t="str">
            <v>774100-00G/008927</v>
          </cell>
          <cell r="C10547" t="str">
            <v>774100-00G</v>
          </cell>
          <cell r="D10547" t="str">
            <v>OK</v>
          </cell>
          <cell r="E10547">
            <v>44236.724305555559</v>
          </cell>
        </row>
        <row r="10548">
          <cell r="B10548" t="str">
            <v>774100-00G/008932</v>
          </cell>
          <cell r="C10548" t="str">
            <v>774100-00G</v>
          </cell>
          <cell r="D10548" t="str">
            <v>OK</v>
          </cell>
          <cell r="E10548">
            <v>44237.024305555555</v>
          </cell>
        </row>
        <row r="10549">
          <cell r="B10549" t="str">
            <v>776445-00E/008777</v>
          </cell>
          <cell r="C10549" t="str">
            <v>776445-00E</v>
          </cell>
          <cell r="D10549" t="str">
            <v>OK</v>
          </cell>
          <cell r="E10549">
            <v>44222.841666666667</v>
          </cell>
        </row>
        <row r="10550">
          <cell r="B10550" t="str">
            <v>776445-00E/008770</v>
          </cell>
          <cell r="C10550" t="str">
            <v>776445-00E</v>
          </cell>
          <cell r="D10550" t="str">
            <v>OK</v>
          </cell>
          <cell r="E10550">
            <v>44222.62222222222</v>
          </cell>
        </row>
        <row r="10551">
          <cell r="B10551" t="str">
            <v>774100-00G/008758</v>
          </cell>
          <cell r="C10551" t="str">
            <v>774100-00G</v>
          </cell>
          <cell r="D10551" t="str">
            <v>OK</v>
          </cell>
          <cell r="E10551">
            <v>44222.04583333333</v>
          </cell>
        </row>
        <row r="10552">
          <cell r="B10552" t="str">
            <v>774100-00G/008754</v>
          </cell>
          <cell r="C10552" t="str">
            <v>774100-00G</v>
          </cell>
          <cell r="D10552" t="str">
            <v>OK</v>
          </cell>
          <cell r="E10552">
            <v>44221.438888888886</v>
          </cell>
        </row>
        <row r="10553">
          <cell r="B10553" t="str">
            <v>774100-00G/008761</v>
          </cell>
          <cell r="C10553" t="str">
            <v>774100-00G</v>
          </cell>
          <cell r="D10553" t="str">
            <v>OK</v>
          </cell>
          <cell r="E10553">
            <v>44222.007638888892</v>
          </cell>
        </row>
        <row r="10554">
          <cell r="B10554" t="str">
            <v>774100-00G/008737</v>
          </cell>
          <cell r="C10554" t="str">
            <v>774100-00G</v>
          </cell>
          <cell r="D10554" t="str">
            <v>OK</v>
          </cell>
          <cell r="E10554">
            <v>44220.643055555556</v>
          </cell>
        </row>
        <row r="10555">
          <cell r="B10555" t="str">
            <v>776445-00E/008950</v>
          </cell>
          <cell r="C10555" t="str">
            <v>776445-00E</v>
          </cell>
          <cell r="D10555" t="str">
            <v>OK</v>
          </cell>
          <cell r="E10555">
            <v>44238.012499999997</v>
          </cell>
        </row>
        <row r="10556">
          <cell r="B10556" t="str">
            <v>776445-00E/008950</v>
          </cell>
          <cell r="C10556" t="str">
            <v>776445-00E</v>
          </cell>
          <cell r="D10556" t="str">
            <v>OK</v>
          </cell>
          <cell r="E10556">
            <v>44238.012499999997</v>
          </cell>
        </row>
        <row r="10557">
          <cell r="B10557" t="str">
            <v>776445-00E/008950</v>
          </cell>
          <cell r="C10557" t="str">
            <v>776445-00E</v>
          </cell>
          <cell r="D10557" t="str">
            <v>OK</v>
          </cell>
          <cell r="E10557">
            <v>44238.012499999997</v>
          </cell>
        </row>
        <row r="10558">
          <cell r="B10558" t="str">
            <v>776445-00E/008950</v>
          </cell>
          <cell r="C10558" t="str">
            <v>776445-00E</v>
          </cell>
          <cell r="D10558" t="str">
            <v>OK</v>
          </cell>
          <cell r="E10558">
            <v>44238.012499999997</v>
          </cell>
        </row>
        <row r="10559">
          <cell r="B10559" t="str">
            <v>776445-00E/008938</v>
          </cell>
          <cell r="C10559" t="str">
            <v>776445-00E</v>
          </cell>
          <cell r="D10559" t="str">
            <v>OK</v>
          </cell>
          <cell r="E10559">
            <v>44237.619444444441</v>
          </cell>
        </row>
        <row r="10560">
          <cell r="B10560" t="str">
            <v>776445-00E/008938</v>
          </cell>
          <cell r="C10560" t="str">
            <v>776445-00E</v>
          </cell>
          <cell r="D10560" t="str">
            <v>OK</v>
          </cell>
          <cell r="E10560">
            <v>44237.619444444441</v>
          </cell>
        </row>
        <row r="10561">
          <cell r="B10561" t="str">
            <v>776445-00E/008937</v>
          </cell>
          <cell r="C10561" t="str">
            <v>776445-00E</v>
          </cell>
          <cell r="D10561" t="str">
            <v>OK</v>
          </cell>
          <cell r="E10561">
            <v>44237.69027777778</v>
          </cell>
        </row>
        <row r="10562">
          <cell r="B10562" t="str">
            <v>776445-00E/008773</v>
          </cell>
          <cell r="C10562" t="str">
            <v>776445-00E</v>
          </cell>
          <cell r="D10562" t="str">
            <v>OK</v>
          </cell>
          <cell r="E10562">
            <v>44222.726388888892</v>
          </cell>
        </row>
        <row r="10563">
          <cell r="B10563" t="str">
            <v>776445-00E/008769</v>
          </cell>
          <cell r="C10563" t="str">
            <v>776445-00E</v>
          </cell>
          <cell r="D10563" t="str">
            <v>OK</v>
          </cell>
          <cell r="E10563">
            <v>44222.724305555559</v>
          </cell>
        </row>
        <row r="10564">
          <cell r="B10564" t="str">
            <v>776445-00E/008769</v>
          </cell>
          <cell r="C10564" t="str">
            <v>776445-00E</v>
          </cell>
          <cell r="D10564" t="str">
            <v>OK</v>
          </cell>
          <cell r="E10564">
            <v>44222.724305555559</v>
          </cell>
        </row>
        <row r="10565">
          <cell r="B10565" t="str">
            <v>776445-00E/008885</v>
          </cell>
          <cell r="C10565" t="str">
            <v>776445-00E</v>
          </cell>
          <cell r="D10565" t="str">
            <v>OK</v>
          </cell>
          <cell r="E10565">
            <v>44234.947222222225</v>
          </cell>
        </row>
        <row r="10566">
          <cell r="B10566" t="str">
            <v>776445-00E/008885</v>
          </cell>
          <cell r="C10566" t="str">
            <v>776445-00E</v>
          </cell>
          <cell r="D10566" t="str">
            <v>OK</v>
          </cell>
          <cell r="E10566">
            <v>44234.947222222225</v>
          </cell>
        </row>
        <row r="10567">
          <cell r="B10567" t="str">
            <v>776445-00E/008893</v>
          </cell>
          <cell r="C10567" t="str">
            <v>776445-00E</v>
          </cell>
          <cell r="D10567" t="str">
            <v>OK</v>
          </cell>
          <cell r="E10567">
            <v>44235.095138888886</v>
          </cell>
        </row>
        <row r="10568">
          <cell r="B10568" t="str">
            <v>776445-00E/008890</v>
          </cell>
          <cell r="C10568" t="str">
            <v>776445-00E</v>
          </cell>
          <cell r="D10568" t="str">
            <v>OK</v>
          </cell>
          <cell r="E10568">
            <v>44234.962500000001</v>
          </cell>
        </row>
        <row r="10569">
          <cell r="B10569" t="str">
            <v>776445-00E/008889</v>
          </cell>
          <cell r="C10569" t="str">
            <v>776445-00E</v>
          </cell>
          <cell r="D10569" t="str">
            <v>OK</v>
          </cell>
          <cell r="E10569">
            <v>44234.994444444441</v>
          </cell>
        </row>
        <row r="10570">
          <cell r="B10570" t="str">
            <v>776445-00E/008894</v>
          </cell>
          <cell r="C10570" t="str">
            <v>776445-00E</v>
          </cell>
          <cell r="D10570" t="str">
            <v>OK</v>
          </cell>
          <cell r="E10570">
            <v>44235.10833333333</v>
          </cell>
        </row>
        <row r="10571">
          <cell r="B10571" t="str">
            <v>776445-00E/008801</v>
          </cell>
          <cell r="C10571" t="str">
            <v>776445-00E</v>
          </cell>
          <cell r="D10571" t="str">
            <v>OK</v>
          </cell>
          <cell r="E10571">
            <v>44224.05</v>
          </cell>
        </row>
        <row r="10572">
          <cell r="B10572" t="str">
            <v>776445-00E/008799</v>
          </cell>
          <cell r="C10572" t="str">
            <v>776445-00E</v>
          </cell>
          <cell r="D10572" t="str">
            <v>OK</v>
          </cell>
          <cell r="E10572">
            <v>44223.837500000001</v>
          </cell>
        </row>
        <row r="10573">
          <cell r="B10573" t="str">
            <v>776445-00E/008797</v>
          </cell>
          <cell r="C10573" t="str">
            <v>776445-00E</v>
          </cell>
          <cell r="D10573" t="str">
            <v>OK</v>
          </cell>
          <cell r="E10573">
            <v>44224.020138888889</v>
          </cell>
        </row>
        <row r="10574">
          <cell r="B10574" t="str">
            <v>776445-00E/008797</v>
          </cell>
          <cell r="C10574" t="str">
            <v>776445-00E</v>
          </cell>
          <cell r="D10574" t="str">
            <v>OK</v>
          </cell>
          <cell r="E10574">
            <v>44224.020138888889</v>
          </cell>
        </row>
        <row r="10575">
          <cell r="B10575" t="str">
            <v>776445-00E/008797</v>
          </cell>
          <cell r="C10575" t="str">
            <v>776445-00E</v>
          </cell>
          <cell r="D10575" t="str">
            <v>OK</v>
          </cell>
          <cell r="E10575">
            <v>44224.020138888889</v>
          </cell>
        </row>
        <row r="10576">
          <cell r="B10576" t="str">
            <v>776445-00E/008797</v>
          </cell>
          <cell r="C10576" t="str">
            <v>776445-00E</v>
          </cell>
          <cell r="D10576" t="str">
            <v>OK</v>
          </cell>
          <cell r="E10576">
            <v>44224.020138888889</v>
          </cell>
        </row>
        <row r="10577">
          <cell r="B10577" t="str">
            <v>776445-00E/008797</v>
          </cell>
          <cell r="C10577" t="str">
            <v>776445-00E</v>
          </cell>
          <cell r="D10577" t="str">
            <v>OK</v>
          </cell>
          <cell r="E10577">
            <v>44224.020138888889</v>
          </cell>
        </row>
        <row r="10578">
          <cell r="B10578" t="str">
            <v>776445-00E/008790</v>
          </cell>
          <cell r="C10578" t="str">
            <v>776445-00E</v>
          </cell>
          <cell r="D10578" t="str">
            <v>OK</v>
          </cell>
          <cell r="E10578">
            <v>44223.34375</v>
          </cell>
        </row>
        <row r="10579">
          <cell r="B10579" t="str">
            <v>776445-00E/008800</v>
          </cell>
          <cell r="C10579" t="str">
            <v>776445-00E</v>
          </cell>
          <cell r="D10579" t="str">
            <v>OK</v>
          </cell>
          <cell r="E10579">
            <v>44223.977083333331</v>
          </cell>
        </row>
        <row r="10580">
          <cell r="B10580" t="str">
            <v>774100-00G/008855</v>
          </cell>
          <cell r="C10580" t="str">
            <v>774100-00G</v>
          </cell>
          <cell r="D10580" t="str">
            <v>OK</v>
          </cell>
          <cell r="E10580">
            <v>44230.69027777778</v>
          </cell>
        </row>
        <row r="10581">
          <cell r="B10581" t="str">
            <v>774100-00G/008870</v>
          </cell>
          <cell r="C10581" t="str">
            <v>774100-00G</v>
          </cell>
          <cell r="D10581" t="str">
            <v>OK</v>
          </cell>
          <cell r="E10581">
            <v>44231.671527777777</v>
          </cell>
        </row>
        <row r="10582">
          <cell r="B10582" t="str">
            <v>774100-00G/008867</v>
          </cell>
          <cell r="C10582" t="str">
            <v>774100-00G</v>
          </cell>
          <cell r="D10582" t="str">
            <v>OK</v>
          </cell>
          <cell r="E10582">
            <v>44231.410416666666</v>
          </cell>
        </row>
        <row r="10583">
          <cell r="B10583" t="str">
            <v>774100-00G/008888</v>
          </cell>
          <cell r="C10583" t="str">
            <v>774100-00G</v>
          </cell>
          <cell r="D10583" t="str">
            <v>OK</v>
          </cell>
          <cell r="E10583">
            <v>44232.546527777777</v>
          </cell>
        </row>
        <row r="10584">
          <cell r="B10584" t="str">
            <v>776445-00E/008924</v>
          </cell>
          <cell r="C10584" t="str">
            <v>776445-00E</v>
          </cell>
          <cell r="D10584" t="str">
            <v>OK</v>
          </cell>
          <cell r="E10584">
            <v>44236.633333333331</v>
          </cell>
        </row>
        <row r="10585">
          <cell r="B10585" t="str">
            <v>776445-00E/008924</v>
          </cell>
          <cell r="C10585" t="str">
            <v>776445-00E</v>
          </cell>
          <cell r="D10585" t="str">
            <v>OK</v>
          </cell>
          <cell r="E10585">
            <v>44236.633333333331</v>
          </cell>
        </row>
        <row r="10586">
          <cell r="B10586" t="str">
            <v>776445-00E/008925</v>
          </cell>
          <cell r="C10586" t="str">
            <v>776445-00E</v>
          </cell>
          <cell r="D10586" t="str">
            <v>OK</v>
          </cell>
          <cell r="E10586">
            <v>44236.631249999999</v>
          </cell>
        </row>
        <row r="10587">
          <cell r="B10587" t="str">
            <v>776445-00E/008925</v>
          </cell>
          <cell r="C10587" t="str">
            <v>776445-00E</v>
          </cell>
          <cell r="D10587" t="str">
            <v>OK</v>
          </cell>
          <cell r="E10587">
            <v>44236.631249999999</v>
          </cell>
        </row>
        <row r="10588">
          <cell r="B10588" t="str">
            <v>776445-00E/008920</v>
          </cell>
          <cell r="C10588" t="str">
            <v>776445-00E</v>
          </cell>
          <cell r="D10588" t="str">
            <v>OK</v>
          </cell>
          <cell r="E10588">
            <v>44236.370833333334</v>
          </cell>
        </row>
        <row r="10589">
          <cell r="B10589" t="str">
            <v>776445-00E/008915</v>
          </cell>
          <cell r="C10589" t="str">
            <v>776445-00E</v>
          </cell>
          <cell r="D10589" t="str">
            <v>OK</v>
          </cell>
          <cell r="E10589">
            <v>44236.370138888888</v>
          </cell>
        </row>
        <row r="10590">
          <cell r="B10590" t="str">
            <v>776445-00E/008918</v>
          </cell>
          <cell r="C10590" t="str">
            <v>776445-00E</v>
          </cell>
          <cell r="D10590" t="str">
            <v>OK</v>
          </cell>
          <cell r="E10590">
            <v>44236.299305555556</v>
          </cell>
        </row>
        <row r="10591">
          <cell r="B10591" t="str">
            <v>776445-00E/008918</v>
          </cell>
          <cell r="C10591" t="str">
            <v>776445-00E</v>
          </cell>
          <cell r="D10591" t="str">
            <v>OK</v>
          </cell>
          <cell r="E10591">
            <v>44236.299305555556</v>
          </cell>
        </row>
        <row r="10592">
          <cell r="B10592" t="str">
            <v>776445-00E/008780</v>
          </cell>
          <cell r="C10592" t="str">
            <v>776445-00E</v>
          </cell>
          <cell r="D10592" t="str">
            <v>OK</v>
          </cell>
          <cell r="E10592">
            <v>44222.964583333334</v>
          </cell>
        </row>
        <row r="10593">
          <cell r="B10593" t="str">
            <v>776445-00E/008781</v>
          </cell>
          <cell r="C10593" t="str">
            <v>776445-00E</v>
          </cell>
          <cell r="D10593" t="str">
            <v>OK</v>
          </cell>
          <cell r="E10593">
            <v>44223.03402777778</v>
          </cell>
        </row>
        <row r="10594">
          <cell r="B10594" t="str">
            <v>776445-00E/008781</v>
          </cell>
          <cell r="C10594" t="str">
            <v>776445-00E</v>
          </cell>
          <cell r="D10594" t="str">
            <v>OK</v>
          </cell>
          <cell r="E10594">
            <v>44223.03402777778</v>
          </cell>
        </row>
        <row r="10595">
          <cell r="B10595" t="str">
            <v>776445-00E/008779</v>
          </cell>
          <cell r="C10595" t="str">
            <v>776445-00E</v>
          </cell>
          <cell r="D10595" t="str">
            <v>OK</v>
          </cell>
          <cell r="E10595">
            <v>44222.972222222219</v>
          </cell>
        </row>
        <row r="10596">
          <cell r="B10596" t="str">
            <v>776445-00E/008791</v>
          </cell>
          <cell r="C10596" t="str">
            <v>776445-00E</v>
          </cell>
          <cell r="D10596" t="str">
            <v>OK</v>
          </cell>
          <cell r="E10596">
            <v>44223.623611111114</v>
          </cell>
        </row>
        <row r="10597">
          <cell r="B10597" t="str">
            <v>776445-00E/008778</v>
          </cell>
          <cell r="C10597" t="str">
            <v>776445-00E</v>
          </cell>
          <cell r="D10597" t="str">
            <v>OK</v>
          </cell>
          <cell r="E10597">
            <v>44223.677777777775</v>
          </cell>
        </row>
        <row r="10598">
          <cell r="B10598" t="str">
            <v>774100-00G/008922</v>
          </cell>
          <cell r="C10598" t="str">
            <v>774100-00G</v>
          </cell>
          <cell r="D10598" t="str">
            <v>OK</v>
          </cell>
          <cell r="E10598">
            <v>44236.423611111109</v>
          </cell>
        </row>
        <row r="10599">
          <cell r="B10599" t="str">
            <v>774100-00G/008921</v>
          </cell>
          <cell r="C10599" t="str">
            <v>774100-00G</v>
          </cell>
          <cell r="D10599" t="str">
            <v>OK</v>
          </cell>
          <cell r="E10599">
            <v>44236.422222222223</v>
          </cell>
        </row>
        <row r="10600">
          <cell r="B10600" t="str">
            <v>774100-00G/008914</v>
          </cell>
          <cell r="C10600" t="str">
            <v>774100-00G</v>
          </cell>
          <cell r="D10600" t="str">
            <v>OK</v>
          </cell>
          <cell r="E10600">
            <v>44236.15</v>
          </cell>
        </row>
        <row r="10601">
          <cell r="B10601" t="str">
            <v>774100-00G/008913</v>
          </cell>
          <cell r="C10601" t="str">
            <v>774100-00G</v>
          </cell>
          <cell r="D10601" t="str">
            <v>OK</v>
          </cell>
          <cell r="E10601">
            <v>44236.192361111112</v>
          </cell>
        </row>
        <row r="10602">
          <cell r="B10602" t="str">
            <v>774100-00G/008940</v>
          </cell>
          <cell r="C10602" t="str">
            <v>774100-00G</v>
          </cell>
          <cell r="D10602" t="str">
            <v>OK</v>
          </cell>
          <cell r="E10602">
            <v>44237.399305555555</v>
          </cell>
        </row>
        <row r="10603">
          <cell r="B10603" t="str">
            <v>774100-00G/008948</v>
          </cell>
          <cell r="C10603" t="str">
            <v>774100-00G</v>
          </cell>
          <cell r="D10603" t="str">
            <v>OK</v>
          </cell>
          <cell r="E10603">
            <v>44237.796527777777</v>
          </cell>
        </row>
        <row r="10604">
          <cell r="B10604" t="str">
            <v>774100-00G/008948</v>
          </cell>
          <cell r="C10604" t="str">
            <v>774100-00G</v>
          </cell>
          <cell r="D10604" t="str">
            <v>OK</v>
          </cell>
          <cell r="E10604">
            <v>44237.796527777777</v>
          </cell>
        </row>
        <row r="10605">
          <cell r="B10605" t="str">
            <v>774100-00G/008947</v>
          </cell>
          <cell r="C10605" t="str">
            <v>774100-00G</v>
          </cell>
          <cell r="D10605" t="str">
            <v>OK</v>
          </cell>
          <cell r="E10605">
            <v>44237.795138888891</v>
          </cell>
        </row>
        <row r="10606">
          <cell r="B10606" t="str">
            <v>776445-00E/008949</v>
          </cell>
          <cell r="C10606" t="str">
            <v>776445-00E</v>
          </cell>
          <cell r="D10606" t="str">
            <v>OK</v>
          </cell>
          <cell r="E10606">
            <v>44238.697916666664</v>
          </cell>
        </row>
        <row r="10607">
          <cell r="B10607" t="str">
            <v>776445-00E/008951</v>
          </cell>
          <cell r="C10607" t="str">
            <v>776445-00E</v>
          </cell>
          <cell r="D10607" t="str">
            <v>OK</v>
          </cell>
          <cell r="E10607">
            <v>44238.634027777778</v>
          </cell>
        </row>
        <row r="10608">
          <cell r="B10608" t="str">
            <v>776445-00E/008954</v>
          </cell>
          <cell r="C10608" t="str">
            <v>776445-00E</v>
          </cell>
          <cell r="D10608" t="str">
            <v>OK</v>
          </cell>
          <cell r="E10608">
            <v>44238.951388888891</v>
          </cell>
        </row>
        <row r="10609">
          <cell r="B10609" t="str">
            <v>776445-00E/008957</v>
          </cell>
          <cell r="C10609" t="str">
            <v>776445-00E</v>
          </cell>
          <cell r="D10609" t="str">
            <v>OK</v>
          </cell>
          <cell r="E10609">
            <v>44239.054166666669</v>
          </cell>
        </row>
        <row r="10610">
          <cell r="B10610" t="str">
            <v>776445-00E/008953</v>
          </cell>
          <cell r="C10610" t="str">
            <v>776445-00E</v>
          </cell>
          <cell r="D10610" t="str">
            <v>OK</v>
          </cell>
          <cell r="E10610">
            <v>44239.009027777778</v>
          </cell>
        </row>
        <row r="10611">
          <cell r="B10611" t="str">
            <v>776445-00E/008904</v>
          </cell>
          <cell r="C10611" t="str">
            <v>776445-00E</v>
          </cell>
          <cell r="D10611" t="str">
            <v>OK</v>
          </cell>
          <cell r="E10611">
            <v>44235.635416666664</v>
          </cell>
        </row>
        <row r="10612">
          <cell r="B10612" t="str">
            <v>776445-00E/008962</v>
          </cell>
          <cell r="C10612" t="str">
            <v>776445-00E</v>
          </cell>
          <cell r="D10612" t="str">
            <v>OK</v>
          </cell>
          <cell r="E10612">
            <v>44239.365972222222</v>
          </cell>
        </row>
        <row r="10613">
          <cell r="B10613" t="str">
            <v>776445-00E/008952</v>
          </cell>
          <cell r="C10613" t="str">
            <v>776445-00E</v>
          </cell>
          <cell r="D10613" t="str">
            <v>OK</v>
          </cell>
          <cell r="E10613">
            <v>44238.964583333334</v>
          </cell>
        </row>
        <row r="10614">
          <cell r="B10614" t="str">
            <v>776445-00E/008952</v>
          </cell>
          <cell r="C10614" t="str">
            <v>776445-00E</v>
          </cell>
          <cell r="D10614" t="str">
            <v>OK</v>
          </cell>
          <cell r="E10614">
            <v>44238.964583333334</v>
          </cell>
        </row>
        <row r="10615">
          <cell r="B10615" t="str">
            <v>776445-00E/008952</v>
          </cell>
          <cell r="C10615" t="str">
            <v>776445-00E</v>
          </cell>
          <cell r="D10615" t="str">
            <v>OK</v>
          </cell>
          <cell r="E10615">
            <v>44238.964583333334</v>
          </cell>
        </row>
        <row r="10616">
          <cell r="B10616" t="str">
            <v>776445-00E/008961</v>
          </cell>
          <cell r="C10616" t="str">
            <v>776445-00E</v>
          </cell>
          <cell r="D10616" t="str">
            <v>OK</v>
          </cell>
          <cell r="E10616">
            <v>44239.3</v>
          </cell>
        </row>
        <row r="10617">
          <cell r="B10617" t="str">
            <v>776445-00E/008961</v>
          </cell>
          <cell r="C10617" t="str">
            <v>776445-00E</v>
          </cell>
          <cell r="D10617" t="str">
            <v>OK</v>
          </cell>
          <cell r="E10617">
            <v>44239.3</v>
          </cell>
        </row>
        <row r="10618">
          <cell r="B10618" t="str">
            <v>776445-00E/008958</v>
          </cell>
          <cell r="C10618" t="str">
            <v>776445-00E</v>
          </cell>
          <cell r="D10618" t="str">
            <v>OK</v>
          </cell>
          <cell r="E10618">
            <v>44239.102083333331</v>
          </cell>
        </row>
        <row r="10619">
          <cell r="B10619" t="str">
            <v>776445-00E/008959</v>
          </cell>
          <cell r="C10619" t="str">
            <v>776445-00E</v>
          </cell>
          <cell r="D10619" t="str">
            <v>OK</v>
          </cell>
          <cell r="E10619">
            <v>44239.102083333331</v>
          </cell>
        </row>
        <row r="10620">
          <cell r="B10620" t="str">
            <v>774100-00G/008847</v>
          </cell>
          <cell r="C10620" t="str">
            <v>774100-00G</v>
          </cell>
          <cell r="D10620" t="str">
            <v>OK</v>
          </cell>
          <cell r="E10620">
            <v>44230.054166666669</v>
          </cell>
        </row>
        <row r="10621">
          <cell r="B10621" t="str">
            <v>776445-00E/008955</v>
          </cell>
          <cell r="C10621" t="str">
            <v>776445-00E</v>
          </cell>
          <cell r="D10621" t="str">
            <v>OK</v>
          </cell>
          <cell r="E10621">
            <v>44239.015972222223</v>
          </cell>
        </row>
        <row r="10622">
          <cell r="B10622" t="str">
            <v>776445-00E/008956</v>
          </cell>
          <cell r="C10622" t="str">
            <v>776445-00E</v>
          </cell>
          <cell r="D10622" t="str">
            <v>OK</v>
          </cell>
          <cell r="E10622">
            <v>44239.05</v>
          </cell>
        </row>
        <row r="10623">
          <cell r="B10623" t="str">
            <v>776445-00E/008960</v>
          </cell>
          <cell r="C10623" t="str">
            <v>776445-00E</v>
          </cell>
          <cell r="D10623" t="str">
            <v>OK</v>
          </cell>
          <cell r="E10623">
            <v>44239.300694444442</v>
          </cell>
        </row>
        <row r="10624">
          <cell r="B10624" t="str">
            <v>776445-00E/008960</v>
          </cell>
          <cell r="C10624" t="str">
            <v>776445-00E</v>
          </cell>
          <cell r="D10624" t="str">
            <v>OK</v>
          </cell>
          <cell r="E10624">
            <v>44239.300694444442</v>
          </cell>
        </row>
        <row r="10625">
          <cell r="B10625" t="str">
            <v>776445-00E/008967</v>
          </cell>
          <cell r="C10625" t="str">
            <v>776445-00E</v>
          </cell>
          <cell r="D10625" t="str">
            <v>OK</v>
          </cell>
          <cell r="E10625">
            <v>44239.520833333336</v>
          </cell>
        </row>
        <row r="10626">
          <cell r="B10626" t="str">
            <v>776445-00E/008971</v>
          </cell>
          <cell r="C10626" t="str">
            <v>776445-00E</v>
          </cell>
          <cell r="D10626" t="str">
            <v>OK</v>
          </cell>
          <cell r="E10626">
            <v>44239.642361111109</v>
          </cell>
        </row>
        <row r="10627">
          <cell r="B10627" t="str">
            <v>776445-00E/008969</v>
          </cell>
          <cell r="C10627" t="str">
            <v>776445-00E</v>
          </cell>
          <cell r="D10627" t="str">
            <v>OK</v>
          </cell>
          <cell r="E10627">
            <v>44239.702777777777</v>
          </cell>
        </row>
        <row r="10628">
          <cell r="B10628" t="str">
            <v>776445-00E/008966</v>
          </cell>
          <cell r="C10628" t="str">
            <v>776445-00E</v>
          </cell>
          <cell r="D10628" t="str">
            <v>OK</v>
          </cell>
          <cell r="E10628">
            <v>44239.743055555555</v>
          </cell>
        </row>
        <row r="10629">
          <cell r="B10629" t="str">
            <v>776445-00E/008963</v>
          </cell>
          <cell r="C10629" t="str">
            <v>776445-00E</v>
          </cell>
          <cell r="D10629" t="str">
            <v>OK</v>
          </cell>
          <cell r="E10629">
            <v>44239.362500000003</v>
          </cell>
        </row>
        <row r="10630">
          <cell r="B10630" t="str">
            <v>776445-00E/008963</v>
          </cell>
          <cell r="C10630" t="str">
            <v>776445-00E</v>
          </cell>
          <cell r="D10630" t="str">
            <v>OK</v>
          </cell>
          <cell r="E10630">
            <v>44239.362500000003</v>
          </cell>
        </row>
        <row r="10631">
          <cell r="B10631" t="str">
            <v>776445-00E/008963</v>
          </cell>
          <cell r="C10631" t="str">
            <v>776445-00E</v>
          </cell>
          <cell r="D10631" t="str">
            <v>OK</v>
          </cell>
          <cell r="E10631">
            <v>44239.362500000003</v>
          </cell>
        </row>
        <row r="10632">
          <cell r="B10632" t="str">
            <v>776445-00E/008963</v>
          </cell>
          <cell r="C10632" t="str">
            <v>776445-00E</v>
          </cell>
          <cell r="D10632" t="str">
            <v>OK</v>
          </cell>
          <cell r="E10632">
            <v>44239.362500000003</v>
          </cell>
        </row>
        <row r="10633">
          <cell r="B10633" t="str">
            <v>776445-00E/008964</v>
          </cell>
          <cell r="C10633" t="str">
            <v>776445-00E</v>
          </cell>
          <cell r="D10633" t="str">
            <v>OK</v>
          </cell>
          <cell r="E10633">
            <v>44239.421527777777</v>
          </cell>
        </row>
        <row r="10634">
          <cell r="B10634" t="str">
            <v>776445-00E/008965</v>
          </cell>
          <cell r="C10634" t="str">
            <v>776445-00E</v>
          </cell>
          <cell r="D10634" t="str">
            <v>OK</v>
          </cell>
          <cell r="E10634">
            <v>44239.415277777778</v>
          </cell>
        </row>
        <row r="10635">
          <cell r="B10635" t="str">
            <v>776445-00E/008978</v>
          </cell>
          <cell r="C10635" t="str">
            <v>776445-00E</v>
          </cell>
          <cell r="D10635" t="str">
            <v>OK</v>
          </cell>
          <cell r="E10635">
            <v>44242.127083333333</v>
          </cell>
        </row>
        <row r="10636">
          <cell r="B10636" t="str">
            <v>776445-00E/008974</v>
          </cell>
          <cell r="C10636" t="str">
            <v>776445-00E</v>
          </cell>
          <cell r="D10636" t="str">
            <v>OK</v>
          </cell>
          <cell r="E10636">
            <v>44242.031944444447</v>
          </cell>
        </row>
        <row r="10637">
          <cell r="B10637" t="str">
            <v>776445-00E/008977</v>
          </cell>
          <cell r="C10637" t="str">
            <v>776445-00E</v>
          </cell>
          <cell r="D10637" t="str">
            <v>OK</v>
          </cell>
          <cell r="E10637">
            <v>44242.030555555553</v>
          </cell>
        </row>
        <row r="10638">
          <cell r="B10638" t="str">
            <v>776445-00E/008973</v>
          </cell>
          <cell r="C10638" t="str">
            <v>776445-00E</v>
          </cell>
          <cell r="D10638" t="str">
            <v>OK</v>
          </cell>
          <cell r="E10638">
            <v>44241.970833333333</v>
          </cell>
        </row>
        <row r="10639">
          <cell r="B10639" t="str">
            <v>776445-00E/008968</v>
          </cell>
          <cell r="C10639" t="str">
            <v>776445-00E</v>
          </cell>
          <cell r="D10639" t="str">
            <v>OK</v>
          </cell>
          <cell r="E10639">
            <v>44239.51458333333</v>
          </cell>
        </row>
        <row r="10640">
          <cell r="B10640" t="str">
            <v>776445-00E/008979</v>
          </cell>
          <cell r="C10640" t="str">
            <v>776445-00E</v>
          </cell>
          <cell r="D10640" t="str">
            <v>OK</v>
          </cell>
          <cell r="E10640">
            <v>44242.166666666664</v>
          </cell>
        </row>
        <row r="10641">
          <cell r="B10641" t="str">
            <v>776445-00E/008979</v>
          </cell>
          <cell r="C10641" t="str">
            <v>776445-00E</v>
          </cell>
          <cell r="D10641" t="str">
            <v>OK</v>
          </cell>
          <cell r="E10641">
            <v>44242.166666666664</v>
          </cell>
        </row>
        <row r="10642">
          <cell r="B10642" t="str">
            <v>776445-00E/008976</v>
          </cell>
          <cell r="C10642" t="str">
            <v>776445-00E</v>
          </cell>
          <cell r="D10642" t="str">
            <v>OK</v>
          </cell>
          <cell r="E10642">
            <v>44241.939583333333</v>
          </cell>
        </row>
        <row r="10643">
          <cell r="B10643" t="str">
            <v>776445-00E/008981</v>
          </cell>
          <cell r="C10643" t="str">
            <v>776445-00E</v>
          </cell>
          <cell r="D10643" t="str">
            <v>OK</v>
          </cell>
          <cell r="E10643">
            <v>44242.293749999997</v>
          </cell>
        </row>
        <row r="10644">
          <cell r="B10644" t="str">
            <v>776445-00E/008884</v>
          </cell>
          <cell r="C10644" t="str">
            <v>776445-00E</v>
          </cell>
          <cell r="D10644" t="str">
            <v>OK</v>
          </cell>
          <cell r="E10644">
            <v>44232.433333333334</v>
          </cell>
        </row>
        <row r="10645">
          <cell r="B10645" t="str">
            <v>774100-00G/008933</v>
          </cell>
          <cell r="C10645" t="str">
            <v>774100-00G</v>
          </cell>
          <cell r="D10645" t="str">
            <v>OK</v>
          </cell>
          <cell r="E10645">
            <v>44237.111805555556</v>
          </cell>
        </row>
        <row r="10646">
          <cell r="B10646" t="str">
            <v>776445-00E/008980</v>
          </cell>
          <cell r="C10646" t="str">
            <v>776445-00E</v>
          </cell>
          <cell r="D10646" t="str">
            <v>OK</v>
          </cell>
          <cell r="E10646">
            <v>44242.415277777778</v>
          </cell>
        </row>
        <row r="10647">
          <cell r="B10647" t="str">
            <v>774100-00G/008984</v>
          </cell>
          <cell r="C10647" t="str">
            <v>774100-00G</v>
          </cell>
          <cell r="D10647" t="str">
            <v>OK</v>
          </cell>
          <cell r="E10647">
            <v>44242.51458333333</v>
          </cell>
        </row>
        <row r="10648">
          <cell r="B10648" t="str">
            <v>776445-00E/008972</v>
          </cell>
          <cell r="C10648" t="str">
            <v>776445-00E</v>
          </cell>
          <cell r="D10648" t="str">
            <v>OK</v>
          </cell>
          <cell r="E10648">
            <v>44242.70416666667</v>
          </cell>
        </row>
        <row r="10649">
          <cell r="B10649" t="str">
            <v>776445-00E/008975</v>
          </cell>
          <cell r="C10649" t="str">
            <v>776445-00E</v>
          </cell>
          <cell r="D10649" t="str">
            <v>OK</v>
          </cell>
          <cell r="E10649">
            <v>44242.416666666664</v>
          </cell>
        </row>
        <row r="10650">
          <cell r="B10650" t="str">
            <v>776445-00E/008982</v>
          </cell>
          <cell r="C10650" t="str">
            <v>776445-00E</v>
          </cell>
          <cell r="D10650" t="str">
            <v>OK</v>
          </cell>
          <cell r="E10650">
            <v>44242.624305555553</v>
          </cell>
        </row>
        <row r="10651">
          <cell r="B10651" t="str">
            <v>776445-00E/008996</v>
          </cell>
          <cell r="C10651" t="str">
            <v>776445-00E</v>
          </cell>
          <cell r="D10651" t="str">
            <v>OK</v>
          </cell>
          <cell r="E10651">
            <v>44243.075694444444</v>
          </cell>
        </row>
        <row r="10652">
          <cell r="B10652" t="str">
            <v>776445-00E/008993</v>
          </cell>
          <cell r="C10652" t="str">
            <v>776445-00E</v>
          </cell>
          <cell r="D10652" t="str">
            <v>OK</v>
          </cell>
          <cell r="E10652">
            <v>44243.040972222225</v>
          </cell>
        </row>
        <row r="10653">
          <cell r="B10653" t="str">
            <v>776445-00E/008991</v>
          </cell>
          <cell r="C10653" t="str">
            <v>776445-00E</v>
          </cell>
          <cell r="D10653" t="str">
            <v>OK</v>
          </cell>
          <cell r="E10653">
            <v>44242.96875</v>
          </cell>
        </row>
        <row r="10654">
          <cell r="B10654" t="str">
            <v>776445-00E/008998</v>
          </cell>
          <cell r="C10654" t="str">
            <v>776445-00E</v>
          </cell>
          <cell r="D10654" t="str">
            <v>OK</v>
          </cell>
          <cell r="E10654">
            <v>44243.171527777777</v>
          </cell>
        </row>
        <row r="10655">
          <cell r="B10655" t="str">
            <v>776445-00E/008988</v>
          </cell>
          <cell r="C10655" t="str">
            <v>776445-00E</v>
          </cell>
          <cell r="D10655" t="str">
            <v>OK</v>
          </cell>
          <cell r="E10655">
            <v>44242.751388888886</v>
          </cell>
        </row>
        <row r="10656">
          <cell r="B10656" t="str">
            <v>776445-00E/008990</v>
          </cell>
          <cell r="C10656" t="str">
            <v>776445-00E</v>
          </cell>
          <cell r="D10656" t="str">
            <v>OK</v>
          </cell>
          <cell r="E10656">
            <v>44242.835416666669</v>
          </cell>
        </row>
        <row r="10657">
          <cell r="B10657" t="str">
            <v>776445-00E/008992</v>
          </cell>
          <cell r="C10657" t="str">
            <v>776445-00E</v>
          </cell>
          <cell r="D10657" t="str">
            <v>OK</v>
          </cell>
          <cell r="E10657">
            <v>44242.961111111108</v>
          </cell>
        </row>
        <row r="10658">
          <cell r="B10658" t="str">
            <v>774100-00G/008986</v>
          </cell>
          <cell r="C10658" t="str">
            <v>774100-00G</v>
          </cell>
          <cell r="D10658" t="str">
            <v>OK</v>
          </cell>
          <cell r="E10658">
            <v>44242.707638888889</v>
          </cell>
        </row>
        <row r="10659">
          <cell r="B10659" t="str">
            <v>774100-00G/008994</v>
          </cell>
          <cell r="C10659" t="str">
            <v>774100-00G</v>
          </cell>
          <cell r="D10659" t="str">
            <v>OK</v>
          </cell>
          <cell r="E10659">
            <v>44243.043749999997</v>
          </cell>
        </row>
        <row r="10660">
          <cell r="B10660" t="str">
            <v>774100-00G/008995</v>
          </cell>
          <cell r="C10660" t="str">
            <v>774100-00G</v>
          </cell>
          <cell r="D10660" t="str">
            <v>OK</v>
          </cell>
          <cell r="E10660">
            <v>44243.074305555558</v>
          </cell>
        </row>
        <row r="10661">
          <cell r="B10661" t="str">
            <v>776445-00E/009000</v>
          </cell>
          <cell r="C10661" t="str">
            <v>776445-00E</v>
          </cell>
          <cell r="D10661" t="str">
            <v>OK</v>
          </cell>
          <cell r="E10661">
            <v>44243.302083333336</v>
          </cell>
        </row>
        <row r="10662">
          <cell r="B10662" t="str">
            <v>776445-00H/008999</v>
          </cell>
          <cell r="C10662" t="str">
            <v>776445-00H</v>
          </cell>
          <cell r="D10662" t="str">
            <v>OK</v>
          </cell>
          <cell r="E10662">
            <v>44243.326388888891</v>
          </cell>
        </row>
        <row r="10663">
          <cell r="B10663" t="str">
            <v>776445-00E/008989</v>
          </cell>
          <cell r="C10663" t="str">
            <v>776445-00E</v>
          </cell>
          <cell r="D10663" t="str">
            <v>OK</v>
          </cell>
          <cell r="E10663">
            <v>44243.322916666664</v>
          </cell>
        </row>
        <row r="10664">
          <cell r="B10664" t="str">
            <v>776445-00E/008985</v>
          </cell>
          <cell r="C10664" t="str">
            <v>776445-00E</v>
          </cell>
          <cell r="D10664" t="str">
            <v>OK</v>
          </cell>
          <cell r="E10664">
            <v>44242.615972222222</v>
          </cell>
        </row>
        <row r="10665">
          <cell r="B10665" t="str">
            <v>776445-00E/008997</v>
          </cell>
          <cell r="C10665" t="str">
            <v>776445-00E</v>
          </cell>
          <cell r="D10665" t="str">
            <v>OK</v>
          </cell>
          <cell r="E10665">
            <v>44243.196527777778</v>
          </cell>
        </row>
        <row r="10666">
          <cell r="B10666" t="str">
            <v>776445-00E/009004</v>
          </cell>
          <cell r="C10666" t="str">
            <v>776445-00E</v>
          </cell>
          <cell r="D10666" t="str">
            <v>OK</v>
          </cell>
          <cell r="E10666">
            <v>44243.443055555559</v>
          </cell>
        </row>
        <row r="10667">
          <cell r="B10667" t="str">
            <v>776445-00E/009001</v>
          </cell>
          <cell r="C10667" t="str">
            <v>776445-00E</v>
          </cell>
          <cell r="D10667" t="str">
            <v>OK</v>
          </cell>
          <cell r="E10667">
            <v>44243.382638888892</v>
          </cell>
        </row>
        <row r="10668">
          <cell r="B10668" t="str">
            <v>776445-00E/009005</v>
          </cell>
          <cell r="C10668" t="str">
            <v>776445-00E</v>
          </cell>
          <cell r="D10668" t="str">
            <v>OK</v>
          </cell>
          <cell r="E10668">
            <v>44243.499305555553</v>
          </cell>
        </row>
        <row r="10669">
          <cell r="B10669" t="str">
            <v>774100-00G/009002</v>
          </cell>
          <cell r="C10669" t="str">
            <v>774100-00G</v>
          </cell>
          <cell r="D10669" t="str">
            <v>OK</v>
          </cell>
          <cell r="E10669">
            <v>44243.40347222222</v>
          </cell>
        </row>
        <row r="10670">
          <cell r="B10670" t="str">
            <v>774100-00G/009003</v>
          </cell>
          <cell r="C10670" t="str">
            <v>774100-00G</v>
          </cell>
          <cell r="D10670" t="str">
            <v>OK</v>
          </cell>
          <cell r="E10670">
            <v>44243.413194444445</v>
          </cell>
        </row>
        <row r="10671">
          <cell r="B10671" t="str">
            <v>774100-00G/008987</v>
          </cell>
          <cell r="C10671" t="str">
            <v>774100-00G</v>
          </cell>
          <cell r="D10671" t="str">
            <v>OK</v>
          </cell>
          <cell r="E10671">
            <v>44242.756944444445</v>
          </cell>
        </row>
        <row r="10672">
          <cell r="B10672" t="str">
            <v>774100-00G/008987</v>
          </cell>
          <cell r="C10672" t="str">
            <v>774100-00G</v>
          </cell>
          <cell r="D10672" t="str">
            <v>OK</v>
          </cell>
          <cell r="E10672">
            <v>44242.756944444445</v>
          </cell>
        </row>
        <row r="10673">
          <cell r="B10673" t="str">
            <v>776445-00E/009009</v>
          </cell>
          <cell r="C10673" t="str">
            <v>776445-00E</v>
          </cell>
          <cell r="D10673" t="str">
            <v>OK</v>
          </cell>
          <cell r="E10673">
            <v>44243.637499999997</v>
          </cell>
        </row>
        <row r="10674">
          <cell r="B10674" t="str">
            <v>776445-00E/009011</v>
          </cell>
          <cell r="C10674" t="str">
            <v>776445-00E</v>
          </cell>
          <cell r="D10674" t="str">
            <v>OK</v>
          </cell>
          <cell r="E10674">
            <v>44243.709027777775</v>
          </cell>
        </row>
        <row r="10675">
          <cell r="B10675" t="str">
            <v>774100-00G/009002</v>
          </cell>
          <cell r="C10675" t="str">
            <v>774100-00G</v>
          </cell>
          <cell r="D10675" t="str">
            <v>OK</v>
          </cell>
          <cell r="E10675">
            <v>44243.40347222222</v>
          </cell>
        </row>
        <row r="10676">
          <cell r="B10676" t="str">
            <v>776445-00E/009006</v>
          </cell>
          <cell r="C10676" t="str">
            <v>776445-00E</v>
          </cell>
          <cell r="D10676" t="str">
            <v>OK</v>
          </cell>
          <cell r="E10676">
            <v>44243.492361111108</v>
          </cell>
        </row>
        <row r="10677">
          <cell r="B10677" t="str">
            <v>776445-00E/009010</v>
          </cell>
          <cell r="C10677" t="str">
            <v>776445-00E</v>
          </cell>
          <cell r="D10677" t="str">
            <v>OK</v>
          </cell>
          <cell r="E10677">
            <v>44243.642361111109</v>
          </cell>
        </row>
        <row r="10678">
          <cell r="B10678" t="str">
            <v>776445-00E/009019</v>
          </cell>
          <cell r="C10678" t="str">
            <v>776445-00E</v>
          </cell>
          <cell r="D10678" t="str">
            <v>OK</v>
          </cell>
          <cell r="E10678">
            <v>44244.030555555553</v>
          </cell>
        </row>
        <row r="10679">
          <cell r="B10679" t="str">
            <v>776445-00E/009022</v>
          </cell>
          <cell r="C10679" t="str">
            <v>776445-00E</v>
          </cell>
          <cell r="D10679" t="str">
            <v>OK</v>
          </cell>
          <cell r="E10679">
            <v>44244.078472222223</v>
          </cell>
        </row>
        <row r="10680">
          <cell r="B10680" t="str">
            <v>776445-00E/009015</v>
          </cell>
          <cell r="C10680" t="str">
            <v>776445-00E</v>
          </cell>
          <cell r="D10680" t="str">
            <v>OK</v>
          </cell>
          <cell r="E10680">
            <v>44243.847222222219</v>
          </cell>
        </row>
        <row r="10681">
          <cell r="B10681" t="str">
            <v>776445-00E/009015</v>
          </cell>
          <cell r="C10681" t="str">
            <v>776445-00E</v>
          </cell>
          <cell r="D10681" t="str">
            <v>OK</v>
          </cell>
          <cell r="E10681">
            <v>44243.847222222219</v>
          </cell>
        </row>
        <row r="10682">
          <cell r="B10682" t="str">
            <v>776445-00E/009015</v>
          </cell>
          <cell r="C10682" t="str">
            <v>776445-00E</v>
          </cell>
          <cell r="D10682" t="str">
            <v>OK</v>
          </cell>
          <cell r="E10682">
            <v>44243.847222222219</v>
          </cell>
        </row>
        <row r="10683">
          <cell r="B10683" t="str">
            <v>776445-00E/009024</v>
          </cell>
          <cell r="C10683" t="str">
            <v>776445-00E</v>
          </cell>
          <cell r="D10683" t="str">
            <v>OK</v>
          </cell>
          <cell r="E10683">
            <v>44244.163194444445</v>
          </cell>
        </row>
        <row r="10684">
          <cell r="B10684" t="str">
            <v>776445-00E/009024</v>
          </cell>
          <cell r="C10684" t="str">
            <v>776445-00E</v>
          </cell>
          <cell r="D10684" t="str">
            <v>OK</v>
          </cell>
          <cell r="E10684">
            <v>44244.163194444445</v>
          </cell>
        </row>
        <row r="10685">
          <cell r="B10685" t="str">
            <v>776445-00E/009017</v>
          </cell>
          <cell r="C10685" t="str">
            <v>776445-00E</v>
          </cell>
          <cell r="D10685" t="str">
            <v>OK</v>
          </cell>
          <cell r="E10685">
            <v>44243.956944444442</v>
          </cell>
        </row>
        <row r="10686">
          <cell r="B10686" t="str">
            <v>776445-00E/009014</v>
          </cell>
          <cell r="C10686" t="str">
            <v>776445-00E</v>
          </cell>
          <cell r="D10686" t="str">
            <v>OK</v>
          </cell>
          <cell r="E10686">
            <v>44243.767361111109</v>
          </cell>
        </row>
        <row r="10687">
          <cell r="B10687" t="str">
            <v>774100-00G/009013</v>
          </cell>
          <cell r="C10687" t="str">
            <v>774100-00G</v>
          </cell>
          <cell r="D10687" t="str">
            <v>OK</v>
          </cell>
          <cell r="E10687">
            <v>44243.777777777781</v>
          </cell>
        </row>
        <row r="10688">
          <cell r="B10688" t="str">
            <v>774100-00G/009012</v>
          </cell>
          <cell r="C10688" t="str">
            <v>774100-00G</v>
          </cell>
          <cell r="D10688" t="str">
            <v>OK</v>
          </cell>
          <cell r="E10688">
            <v>44243.71875</v>
          </cell>
        </row>
        <row r="10689">
          <cell r="B10689" t="str">
            <v>776445-00E/009027</v>
          </cell>
          <cell r="C10689" t="str">
            <v>776445-00E</v>
          </cell>
          <cell r="D10689" t="str">
            <v>OK</v>
          </cell>
          <cell r="E10689">
            <v>44244.39166666667</v>
          </cell>
        </row>
        <row r="10690">
          <cell r="B10690" t="str">
            <v>776445-00E/009026</v>
          </cell>
          <cell r="C10690" t="str">
            <v>776445-00E</v>
          </cell>
          <cell r="D10690" t="str">
            <v>OK</v>
          </cell>
          <cell r="E10690">
            <v>44244.328472222223</v>
          </cell>
        </row>
        <row r="10691">
          <cell r="B10691" t="str">
            <v>776445-00E/009025</v>
          </cell>
          <cell r="C10691" t="str">
            <v>776445-00E</v>
          </cell>
          <cell r="D10691" t="str">
            <v>OK</v>
          </cell>
          <cell r="E10691">
            <v>44244.344444444447</v>
          </cell>
        </row>
        <row r="10692">
          <cell r="B10692" t="str">
            <v>774100-00G/009028</v>
          </cell>
          <cell r="C10692" t="str">
            <v>774100-00G</v>
          </cell>
          <cell r="D10692" t="str">
            <v>OK</v>
          </cell>
          <cell r="E10692">
            <v>44244.415277777778</v>
          </cell>
        </row>
        <row r="10693">
          <cell r="B10693" t="str">
            <v>774100-00G/009020</v>
          </cell>
          <cell r="C10693" t="str">
            <v>774100-00G</v>
          </cell>
          <cell r="D10693" t="str">
            <v>OK</v>
          </cell>
          <cell r="E10693">
            <v>44244.032638888886</v>
          </cell>
        </row>
        <row r="10694">
          <cell r="B10694" t="str">
            <v>776445-00E/009016</v>
          </cell>
          <cell r="C10694" t="str">
            <v>776445-00E</v>
          </cell>
          <cell r="D10694" t="str">
            <v>OK</v>
          </cell>
          <cell r="E10694">
            <v>44243.844444444447</v>
          </cell>
        </row>
        <row r="10695">
          <cell r="B10695" t="str">
            <v>776445-00E/009018</v>
          </cell>
          <cell r="C10695" t="str">
            <v>776445-00E</v>
          </cell>
          <cell r="D10695" t="str">
            <v>OK</v>
          </cell>
          <cell r="E10695">
            <v>44243.952777777777</v>
          </cell>
        </row>
        <row r="10696">
          <cell r="B10696" t="str">
            <v>776445-00E/009032</v>
          </cell>
          <cell r="C10696" t="str">
            <v>776445-00E</v>
          </cell>
          <cell r="D10696" t="str">
            <v>OK</v>
          </cell>
          <cell r="E10696">
            <v>44244.623611111114</v>
          </cell>
        </row>
        <row r="10697">
          <cell r="B10697" t="str">
            <v>776445-00E/009033</v>
          </cell>
          <cell r="C10697" t="str">
            <v>776445-00E</v>
          </cell>
          <cell r="D10697" t="str">
            <v>OK</v>
          </cell>
          <cell r="E10697">
            <v>44244.708333333336</v>
          </cell>
        </row>
        <row r="10698">
          <cell r="B10698" t="str">
            <v>774100-00G/009029</v>
          </cell>
          <cell r="C10698" t="str">
            <v>774100-00G</v>
          </cell>
          <cell r="D10698" t="str">
            <v>OK</v>
          </cell>
          <cell r="E10698">
            <v>44244.495138888888</v>
          </cell>
        </row>
        <row r="10699">
          <cell r="B10699" t="str">
            <v>774100-00G/009029</v>
          </cell>
          <cell r="C10699" t="str">
            <v>774100-00G</v>
          </cell>
          <cell r="D10699" t="str">
            <v>OK</v>
          </cell>
          <cell r="E10699">
            <v>44244.495138888888</v>
          </cell>
        </row>
        <row r="10700">
          <cell r="B10700" t="str">
            <v>776445-00E/009031</v>
          </cell>
          <cell r="C10700" t="str">
            <v>776445-00E</v>
          </cell>
          <cell r="D10700" t="str">
            <v>OK</v>
          </cell>
          <cell r="E10700">
            <v>44244.631944444445</v>
          </cell>
        </row>
        <row r="10701">
          <cell r="B10701" t="str">
            <v>776445-00E/009039</v>
          </cell>
          <cell r="C10701" t="str">
            <v>776445-00E</v>
          </cell>
          <cell r="D10701" t="str">
            <v>OK</v>
          </cell>
          <cell r="E10701">
            <v>44244.844444444447</v>
          </cell>
        </row>
        <row r="10702">
          <cell r="B10702" t="str">
            <v>776445-00E/009036</v>
          </cell>
          <cell r="C10702" t="str">
            <v>776445-00E</v>
          </cell>
          <cell r="D10702" t="str">
            <v>OK</v>
          </cell>
          <cell r="E10702">
            <v>44244.761805555558</v>
          </cell>
        </row>
        <row r="10703">
          <cell r="B10703" t="str">
            <v>776445-00E/009036</v>
          </cell>
          <cell r="C10703" t="str">
            <v>776445-00E</v>
          </cell>
          <cell r="D10703" t="str">
            <v>OK</v>
          </cell>
          <cell r="E10703">
            <v>44244.761805555558</v>
          </cell>
        </row>
        <row r="10704">
          <cell r="B10704" t="str">
            <v>776445-00E/009030</v>
          </cell>
          <cell r="C10704" t="str">
            <v>776445-00E</v>
          </cell>
          <cell r="D10704" t="str">
            <v>OK</v>
          </cell>
          <cell r="E10704">
            <v>44244.491666666669</v>
          </cell>
        </row>
        <row r="10705">
          <cell r="B10705" t="str">
            <v>776445-00E/009038</v>
          </cell>
          <cell r="C10705" t="str">
            <v>776445-00E</v>
          </cell>
          <cell r="D10705" t="str">
            <v>OK</v>
          </cell>
          <cell r="E10705">
            <v>44245.037499999999</v>
          </cell>
        </row>
        <row r="10706">
          <cell r="B10706" t="str">
            <v>774100-00G/009034</v>
          </cell>
          <cell r="C10706" t="str">
            <v>774100-00G</v>
          </cell>
          <cell r="D10706" t="str">
            <v>OK</v>
          </cell>
          <cell r="E10706">
            <v>44244.71597222222</v>
          </cell>
        </row>
        <row r="10707">
          <cell r="B10707" t="str">
            <v>774100-00G/009041</v>
          </cell>
          <cell r="C10707" t="str">
            <v>774100-00G</v>
          </cell>
          <cell r="D10707" t="str">
            <v>OK</v>
          </cell>
          <cell r="E10707">
            <v>44245.020833333336</v>
          </cell>
        </row>
        <row r="10708">
          <cell r="B10708" t="str">
            <v>774100-00G/009035</v>
          </cell>
          <cell r="C10708" t="str">
            <v>774100-00G</v>
          </cell>
          <cell r="D10708" t="str">
            <v>OK</v>
          </cell>
          <cell r="E10708">
            <v>44244.749305555553</v>
          </cell>
        </row>
        <row r="10709">
          <cell r="B10709" t="str">
            <v>776445-00E/009043</v>
          </cell>
          <cell r="C10709" t="str">
            <v>776445-00E</v>
          </cell>
          <cell r="D10709" t="str">
            <v>OK</v>
          </cell>
          <cell r="E10709">
            <v>44245.113194444442</v>
          </cell>
        </row>
        <row r="10710">
          <cell r="B10710" t="str">
            <v>776445-00E/009040</v>
          </cell>
          <cell r="C10710" t="str">
            <v>776445-00E</v>
          </cell>
          <cell r="D10710" t="str">
            <v>OK</v>
          </cell>
          <cell r="E10710">
            <v>44244.960416666669</v>
          </cell>
        </row>
        <row r="10711">
          <cell r="B10711" t="str">
            <v>776445-00E/009045</v>
          </cell>
          <cell r="C10711" t="str">
            <v>776445-00E</v>
          </cell>
          <cell r="D10711" t="str">
            <v>OK</v>
          </cell>
          <cell r="E10711">
            <v>44245.298611111109</v>
          </cell>
        </row>
        <row r="10712">
          <cell r="B10712" t="str">
            <v>776445-00E/009007</v>
          </cell>
          <cell r="C10712" t="str">
            <v>776445-00E</v>
          </cell>
          <cell r="D10712" t="str">
            <v>OK</v>
          </cell>
          <cell r="E10712">
            <v>44243.518055555556</v>
          </cell>
        </row>
        <row r="10713">
          <cell r="B10713" t="str">
            <v>776445-00E/009007</v>
          </cell>
          <cell r="C10713" t="str">
            <v>776445-00E</v>
          </cell>
          <cell r="D10713" t="str">
            <v>OK</v>
          </cell>
          <cell r="E10713">
            <v>44243.518055555556</v>
          </cell>
        </row>
        <row r="10714">
          <cell r="B10714" t="str">
            <v>776445-00E/009008</v>
          </cell>
          <cell r="C10714" t="str">
            <v>776445-00E</v>
          </cell>
          <cell r="D10714" t="str">
            <v>OK</v>
          </cell>
          <cell r="E10714">
            <v>44243.542361111111</v>
          </cell>
        </row>
        <row r="10715">
          <cell r="B10715" t="str">
            <v>776445-00E/009054</v>
          </cell>
          <cell r="C10715" t="str">
            <v>776445-00E</v>
          </cell>
          <cell r="D10715" t="str">
            <v>OK</v>
          </cell>
          <cell r="E10715">
            <v>44245.621527777781</v>
          </cell>
        </row>
        <row r="10716">
          <cell r="B10716" t="str">
            <v>776445-00E/009055</v>
          </cell>
          <cell r="C10716" t="str">
            <v>776445-00E</v>
          </cell>
          <cell r="D10716" t="str">
            <v>OK</v>
          </cell>
          <cell r="E10716">
            <v>44245.694444444445</v>
          </cell>
        </row>
        <row r="10717">
          <cell r="B10717" t="str">
            <v>776445-00E/009061</v>
          </cell>
          <cell r="C10717" t="str">
            <v>776445-00E</v>
          </cell>
          <cell r="D10717" t="str">
            <v>OK</v>
          </cell>
          <cell r="E10717">
            <v>44245.967361111114</v>
          </cell>
        </row>
        <row r="10718">
          <cell r="B10718" t="str">
            <v>776445-00E/009037</v>
          </cell>
          <cell r="C10718" t="str">
            <v>776445-00E</v>
          </cell>
          <cell r="D10718" t="str">
            <v>OK</v>
          </cell>
          <cell r="E10718">
            <v>44244.959722222222</v>
          </cell>
        </row>
        <row r="10719">
          <cell r="B10719" t="str">
            <v>776445-00E/009037</v>
          </cell>
          <cell r="C10719" t="str">
            <v>776445-00E</v>
          </cell>
          <cell r="D10719" t="str">
            <v>OK</v>
          </cell>
          <cell r="E10719">
            <v>44244.959722222222</v>
          </cell>
        </row>
        <row r="10720">
          <cell r="B10720" t="str">
            <v>776445-00E/009053</v>
          </cell>
          <cell r="C10720" t="str">
            <v>776445-00E</v>
          </cell>
          <cell r="D10720" t="str">
            <v>OK</v>
          </cell>
          <cell r="E10720">
            <v>44245.636111111111</v>
          </cell>
        </row>
        <row r="10721">
          <cell r="B10721" t="str">
            <v>774100-00G/009050</v>
          </cell>
          <cell r="C10721" t="str">
            <v>774100-00G</v>
          </cell>
          <cell r="D10721" t="str">
            <v>OK</v>
          </cell>
          <cell r="E10721">
            <v>44245.394444444442</v>
          </cell>
        </row>
        <row r="10722">
          <cell r="B10722" t="str">
            <v>774100-00G/009052</v>
          </cell>
          <cell r="C10722" t="str">
            <v>774100-00G</v>
          </cell>
          <cell r="D10722" t="str">
            <v>OK</v>
          </cell>
          <cell r="E10722">
            <v>44245.509722222225</v>
          </cell>
        </row>
        <row r="10723">
          <cell r="B10723" t="str">
            <v>774100-00G/009057</v>
          </cell>
          <cell r="C10723" t="str">
            <v>774100-00G</v>
          </cell>
          <cell r="D10723" t="str">
            <v>OK</v>
          </cell>
          <cell r="E10723">
            <v>44245.801388888889</v>
          </cell>
        </row>
        <row r="10724">
          <cell r="B10724" t="str">
            <v>774100-00G/009056</v>
          </cell>
          <cell r="C10724" t="str">
            <v>774100-00G</v>
          </cell>
          <cell r="D10724" t="str">
            <v>OK</v>
          </cell>
          <cell r="E10724">
            <v>44245.805555555555</v>
          </cell>
        </row>
        <row r="10725">
          <cell r="B10725" t="str">
            <v>776445-00E/009058</v>
          </cell>
          <cell r="C10725" t="str">
            <v>776445-00E</v>
          </cell>
          <cell r="D10725" t="str">
            <v>OK</v>
          </cell>
          <cell r="E10725">
            <v>44245.806944444441</v>
          </cell>
        </row>
        <row r="10726">
          <cell r="B10726" t="str">
            <v>776445-00E/009046</v>
          </cell>
          <cell r="C10726" t="str">
            <v>776445-00E</v>
          </cell>
          <cell r="D10726" t="str">
            <v>OK</v>
          </cell>
          <cell r="E10726">
            <v>44245.540972222225</v>
          </cell>
        </row>
        <row r="10727">
          <cell r="B10727" t="str">
            <v>776445-00E/009060</v>
          </cell>
          <cell r="C10727" t="str">
            <v>776445-00E</v>
          </cell>
          <cell r="D10727" t="str">
            <v>OK</v>
          </cell>
          <cell r="E10727">
            <v>44246.300694444442</v>
          </cell>
        </row>
        <row r="10728">
          <cell r="B10728" t="str">
            <v>776445-00E/009060</v>
          </cell>
          <cell r="C10728" t="str">
            <v>776445-00E</v>
          </cell>
          <cell r="D10728" t="str">
            <v>OK</v>
          </cell>
          <cell r="E10728">
            <v>44246.300694444442</v>
          </cell>
        </row>
        <row r="10729">
          <cell r="B10729" t="str">
            <v>776445-00E/009064</v>
          </cell>
          <cell r="C10729" t="str">
            <v>776445-00E</v>
          </cell>
          <cell r="D10729" t="str">
            <v>OK</v>
          </cell>
          <cell r="E10729">
            <v>44246.366666666669</v>
          </cell>
        </row>
        <row r="10730">
          <cell r="B10730" t="str">
            <v>776445-00E/009059</v>
          </cell>
          <cell r="C10730" t="str">
            <v>776445-00E</v>
          </cell>
          <cell r="D10730" t="str">
            <v>OK</v>
          </cell>
          <cell r="E10730">
            <v>44246.323611111111</v>
          </cell>
        </row>
        <row r="10731">
          <cell r="B10731" t="str">
            <v>776445-00E/009067</v>
          </cell>
          <cell r="C10731" t="str">
            <v>776445-00E</v>
          </cell>
          <cell r="D10731" t="str">
            <v>OK</v>
          </cell>
          <cell r="E10731">
            <v>44246.4375</v>
          </cell>
        </row>
        <row r="10732">
          <cell r="B10732" t="str">
            <v>774100-00G/009049</v>
          </cell>
          <cell r="C10732" t="str">
            <v>774100-00G</v>
          </cell>
          <cell r="D10732" t="str">
            <v>OK</v>
          </cell>
          <cell r="E10732">
            <v>44245.374305555553</v>
          </cell>
        </row>
        <row r="10733">
          <cell r="B10733" t="str">
            <v>774100-00G/009063</v>
          </cell>
          <cell r="C10733" t="str">
            <v>774100-00G</v>
          </cell>
          <cell r="D10733" t="str">
            <v>OK</v>
          </cell>
          <cell r="E10733">
            <v>44246.06527777778</v>
          </cell>
        </row>
        <row r="10734">
          <cell r="B10734" t="str">
            <v>774100-00G/009065</v>
          </cell>
          <cell r="C10734" t="str">
            <v>774100-00G</v>
          </cell>
          <cell r="D10734" t="str">
            <v>OK</v>
          </cell>
          <cell r="E10734">
            <v>44246.379861111112</v>
          </cell>
        </row>
        <row r="10735">
          <cell r="B10735" t="str">
            <v>774100-00G/009042</v>
          </cell>
          <cell r="C10735" t="str">
            <v>774100-00G</v>
          </cell>
          <cell r="D10735" t="str">
            <v>OK</v>
          </cell>
          <cell r="E10735">
            <v>44245.0625</v>
          </cell>
        </row>
        <row r="10736">
          <cell r="B10736" t="str">
            <v>776445-00E/009071</v>
          </cell>
          <cell r="C10736" t="str">
            <v>776445-00E</v>
          </cell>
          <cell r="D10736" t="str">
            <v>OK</v>
          </cell>
          <cell r="E10736">
            <v>44246.624305555553</v>
          </cell>
        </row>
        <row r="10737">
          <cell r="B10737" t="str">
            <v>776445-00E/009069</v>
          </cell>
          <cell r="C10737" t="str">
            <v>776445-00E</v>
          </cell>
          <cell r="D10737" t="str">
            <v>OK</v>
          </cell>
          <cell r="E10737">
            <v>44246.511111111111</v>
          </cell>
        </row>
        <row r="10738">
          <cell r="B10738" t="str">
            <v>774100-00G/009066</v>
          </cell>
          <cell r="C10738" t="str">
            <v>774100-00G</v>
          </cell>
          <cell r="D10738" t="str">
            <v>OK</v>
          </cell>
          <cell r="E10738">
            <v>44246.419444444444</v>
          </cell>
        </row>
        <row r="10739">
          <cell r="B10739" t="str">
            <v>774100-00G/009073</v>
          </cell>
          <cell r="C10739" t="str">
            <v>774100-00G</v>
          </cell>
          <cell r="D10739" t="str">
            <v>OK</v>
          </cell>
          <cell r="E10739">
            <v>44246.680555555555</v>
          </cell>
        </row>
        <row r="10740">
          <cell r="B10740" t="str">
            <v>776445-00E/009076</v>
          </cell>
          <cell r="C10740" t="str">
            <v>776445-00E</v>
          </cell>
          <cell r="D10740" t="str">
            <v>OK</v>
          </cell>
          <cell r="E10740">
            <v>44247.357638888891</v>
          </cell>
        </row>
        <row r="10741">
          <cell r="B10741" t="str">
            <v>776445-00E/009072</v>
          </cell>
          <cell r="C10741" t="str">
            <v>776445-00E</v>
          </cell>
          <cell r="D10741" t="str">
            <v>OK</v>
          </cell>
          <cell r="E10741">
            <v>44247.267361111109</v>
          </cell>
        </row>
        <row r="10742">
          <cell r="B10742" t="str">
            <v>774100-00G/009078</v>
          </cell>
          <cell r="C10742" t="str">
            <v>774100-00G</v>
          </cell>
          <cell r="D10742" t="str">
            <v>OK</v>
          </cell>
          <cell r="E10742">
            <v>44247.361805555556</v>
          </cell>
        </row>
        <row r="10743">
          <cell r="B10743" t="str">
            <v>774100-00G/009078</v>
          </cell>
          <cell r="C10743" t="str">
            <v>774100-00G</v>
          </cell>
          <cell r="D10743" t="str">
            <v>OK</v>
          </cell>
          <cell r="E10743">
            <v>44247.361805555556</v>
          </cell>
        </row>
        <row r="10744">
          <cell r="B10744" t="str">
            <v>774100-00G/009078</v>
          </cell>
          <cell r="C10744" t="str">
            <v>774100-00G</v>
          </cell>
          <cell r="D10744" t="str">
            <v>OK</v>
          </cell>
          <cell r="E10744">
            <v>44247.361805555556</v>
          </cell>
        </row>
        <row r="10745">
          <cell r="B10745" t="str">
            <v>774100-00G/009078</v>
          </cell>
          <cell r="C10745" t="str">
            <v>774100-00G</v>
          </cell>
          <cell r="D10745" t="str">
            <v>OK</v>
          </cell>
          <cell r="E10745">
            <v>44247.361805555556</v>
          </cell>
        </row>
        <row r="10746">
          <cell r="B10746" t="str">
            <v>774100-00G/009078</v>
          </cell>
          <cell r="C10746" t="str">
            <v>774100-00G</v>
          </cell>
          <cell r="D10746" t="str">
            <v>OK</v>
          </cell>
          <cell r="E10746">
            <v>44247.361805555556</v>
          </cell>
        </row>
        <row r="10747">
          <cell r="B10747" t="str">
            <v>774100-00G/009078</v>
          </cell>
          <cell r="C10747" t="str">
            <v>774100-00G</v>
          </cell>
          <cell r="D10747" t="str">
            <v>OK</v>
          </cell>
          <cell r="E10747">
            <v>44247.361805555556</v>
          </cell>
        </row>
        <row r="10748">
          <cell r="B10748" t="str">
            <v>774100-00G/009078</v>
          </cell>
          <cell r="C10748" t="str">
            <v>774100-00G</v>
          </cell>
          <cell r="D10748" t="str">
            <v>OK</v>
          </cell>
          <cell r="E10748">
            <v>44247.361805555556</v>
          </cell>
        </row>
        <row r="10749">
          <cell r="B10749" t="str">
            <v>774100-00G/009078</v>
          </cell>
          <cell r="C10749" t="str">
            <v>774100-00G</v>
          </cell>
          <cell r="D10749" t="str">
            <v>OK</v>
          </cell>
          <cell r="E10749">
            <v>44247.361805555556</v>
          </cell>
        </row>
        <row r="10750">
          <cell r="B10750" t="str">
            <v>774100-00G/009078</v>
          </cell>
          <cell r="C10750" t="str">
            <v>774100-00G</v>
          </cell>
          <cell r="D10750" t="str">
            <v>OK</v>
          </cell>
          <cell r="E10750">
            <v>44247.361805555556</v>
          </cell>
        </row>
        <row r="10751">
          <cell r="B10751" t="str">
            <v>774100-00G/009078</v>
          </cell>
          <cell r="C10751" t="str">
            <v>774100-00G</v>
          </cell>
          <cell r="D10751" t="str">
            <v>OK</v>
          </cell>
          <cell r="E10751">
            <v>44247.361805555556</v>
          </cell>
        </row>
        <row r="10752">
          <cell r="B10752" t="str">
            <v>774100-00G/009078</v>
          </cell>
          <cell r="C10752" t="str">
            <v>774100-00G</v>
          </cell>
          <cell r="D10752" t="str">
            <v>OK</v>
          </cell>
          <cell r="E10752">
            <v>44247.361805555556</v>
          </cell>
        </row>
        <row r="10753">
          <cell r="B10753" t="str">
            <v>774100-00G/009074</v>
          </cell>
          <cell r="C10753" t="str">
            <v>774100-00G</v>
          </cell>
          <cell r="D10753" t="str">
            <v>OK</v>
          </cell>
          <cell r="E10753">
            <v>44246.805555555555</v>
          </cell>
        </row>
        <row r="10754">
          <cell r="B10754" t="str">
            <v>774100-00G/009074</v>
          </cell>
          <cell r="C10754" t="str">
            <v>774100-00G</v>
          </cell>
          <cell r="D10754" t="str">
            <v>OK</v>
          </cell>
          <cell r="E10754">
            <v>44246.805555555555</v>
          </cell>
        </row>
        <row r="10755">
          <cell r="B10755" t="str">
            <v>776445-00E/009070</v>
          </cell>
          <cell r="C10755" t="str">
            <v>776445-00E</v>
          </cell>
          <cell r="D10755" t="str">
            <v>OK</v>
          </cell>
          <cell r="E10755">
            <v>44246.692361111112</v>
          </cell>
        </row>
        <row r="10756">
          <cell r="B10756" t="str">
            <v>774100-00G/009079</v>
          </cell>
          <cell r="C10756" t="str">
            <v>774100-00G</v>
          </cell>
          <cell r="D10756" t="str">
            <v>OK</v>
          </cell>
          <cell r="E10756">
            <v>44247.420138888891</v>
          </cell>
        </row>
        <row r="10757">
          <cell r="B10757" t="str">
            <v>774100-00G/009021</v>
          </cell>
          <cell r="C10757" t="str">
            <v>774100-00G</v>
          </cell>
          <cell r="D10757" t="str">
            <v>OK</v>
          </cell>
          <cell r="E10757">
            <v>44244.081944444442</v>
          </cell>
        </row>
        <row r="10758">
          <cell r="B10758" t="str">
            <v>774100-00G/009083</v>
          </cell>
          <cell r="C10758" t="str">
            <v>774100-00G</v>
          </cell>
          <cell r="D10758" t="str">
            <v>OK</v>
          </cell>
          <cell r="E10758">
            <v>44248.44027777778</v>
          </cell>
        </row>
        <row r="10759">
          <cell r="B10759" t="str">
            <v>776445-00E/009080</v>
          </cell>
          <cell r="C10759" t="str">
            <v>776445-00E</v>
          </cell>
          <cell r="D10759" t="str">
            <v>OK</v>
          </cell>
          <cell r="E10759">
            <v>44248.28125</v>
          </cell>
        </row>
        <row r="10760">
          <cell r="B10760" t="str">
            <v>776445-00E/009080</v>
          </cell>
          <cell r="C10760" t="str">
            <v>776445-00E</v>
          </cell>
          <cell r="D10760" t="str">
            <v>OK</v>
          </cell>
          <cell r="E10760">
            <v>44248.28125</v>
          </cell>
        </row>
        <row r="10761">
          <cell r="B10761" t="str">
            <v>774100-00G/009082</v>
          </cell>
          <cell r="C10761" t="str">
            <v>774100-00G</v>
          </cell>
          <cell r="D10761" t="str">
            <v>OK</v>
          </cell>
          <cell r="E10761">
            <v>44248.353472222225</v>
          </cell>
        </row>
        <row r="10762">
          <cell r="B10762" t="str">
            <v>776445-00E/009068</v>
          </cell>
          <cell r="C10762" t="str">
            <v>776445-00E</v>
          </cell>
          <cell r="D10762" t="str">
            <v>OK</v>
          </cell>
          <cell r="E10762">
            <v>44246.522222222222</v>
          </cell>
        </row>
        <row r="10763">
          <cell r="B10763" t="str">
            <v>776445-00E/009077</v>
          </cell>
          <cell r="C10763" t="str">
            <v>776445-00E</v>
          </cell>
          <cell r="D10763" t="str">
            <v>OK</v>
          </cell>
          <cell r="E10763">
            <v>44248.996527777781</v>
          </cell>
        </row>
        <row r="10764">
          <cell r="B10764" t="str">
            <v>776445-00E/009084</v>
          </cell>
          <cell r="C10764" t="str">
            <v>776445-00E</v>
          </cell>
          <cell r="D10764" t="str">
            <v>OK</v>
          </cell>
          <cell r="E10764">
            <v>44248.970833333333</v>
          </cell>
        </row>
        <row r="10765">
          <cell r="B10765" t="str">
            <v>776445-00E/009084</v>
          </cell>
          <cell r="C10765" t="str">
            <v>776445-00E</v>
          </cell>
          <cell r="D10765" t="str">
            <v>OK</v>
          </cell>
          <cell r="E10765">
            <v>44248.970833333333</v>
          </cell>
        </row>
        <row r="10766">
          <cell r="B10766" t="str">
            <v>774100-00G/009086</v>
          </cell>
          <cell r="C10766" t="str">
            <v>774100-00G</v>
          </cell>
          <cell r="D10766" t="str">
            <v>OK</v>
          </cell>
          <cell r="E10766">
            <v>44248.731249999997</v>
          </cell>
        </row>
        <row r="10767">
          <cell r="B10767" t="str">
            <v>774100-00G/009088</v>
          </cell>
          <cell r="C10767" t="str">
            <v>774100-00G</v>
          </cell>
          <cell r="D10767" t="str">
            <v>OK</v>
          </cell>
          <cell r="E10767">
            <v>44249.106944444444</v>
          </cell>
        </row>
        <row r="10768">
          <cell r="B10768" t="str">
            <v>774100-00G/009085</v>
          </cell>
          <cell r="C10768" t="str">
            <v>774100-00G</v>
          </cell>
          <cell r="D10768" t="str">
            <v>OK</v>
          </cell>
          <cell r="E10768">
            <v>44248.669444444444</v>
          </cell>
        </row>
        <row r="10769">
          <cell r="B10769" t="str">
            <v>776445-00E/009081</v>
          </cell>
          <cell r="C10769" t="str">
            <v>776445-00E</v>
          </cell>
          <cell r="D10769" t="str">
            <v>OK</v>
          </cell>
          <cell r="E10769">
            <v>44249.056944444441</v>
          </cell>
        </row>
        <row r="10770">
          <cell r="B10770" t="str">
            <v>776445-00E/009090</v>
          </cell>
          <cell r="C10770" t="str">
            <v>776445-00E</v>
          </cell>
          <cell r="D10770" t="str">
            <v>OK</v>
          </cell>
          <cell r="E10770">
            <v>44249.425694444442</v>
          </cell>
        </row>
        <row r="10771">
          <cell r="B10771" t="str">
            <v>776445-00E/009096</v>
          </cell>
          <cell r="C10771" t="str">
            <v>776445-00E</v>
          </cell>
          <cell r="D10771" t="str">
            <v>OK</v>
          </cell>
          <cell r="E10771">
            <v>44249.631249999999</v>
          </cell>
        </row>
        <row r="10772">
          <cell r="B10772" t="str">
            <v>774100-00G/009051</v>
          </cell>
          <cell r="C10772" t="str">
            <v>774100-00G</v>
          </cell>
          <cell r="D10772" t="str">
            <v>OK</v>
          </cell>
          <cell r="E10772">
            <v>44245.45</v>
          </cell>
        </row>
        <row r="10773">
          <cell r="B10773" t="str">
            <v>774100-00G/009093</v>
          </cell>
          <cell r="C10773" t="str">
            <v>774100-00G</v>
          </cell>
          <cell r="D10773" t="str">
            <v>OK</v>
          </cell>
          <cell r="E10773">
            <v>44249.53402777778</v>
          </cell>
        </row>
        <row r="10774">
          <cell r="B10774" t="str">
            <v>774100-00G/009092</v>
          </cell>
          <cell r="C10774" t="str">
            <v>774100-00G</v>
          </cell>
          <cell r="D10774" t="str">
            <v>OK</v>
          </cell>
          <cell r="E10774">
            <v>44249.543055555558</v>
          </cell>
        </row>
        <row r="10775">
          <cell r="B10775" t="str">
            <v>774100-00G/009087</v>
          </cell>
          <cell r="C10775" t="str">
            <v>774100-00G</v>
          </cell>
          <cell r="D10775" t="str">
            <v>OK</v>
          </cell>
          <cell r="E10775">
            <v>44249.048611111109</v>
          </cell>
        </row>
        <row r="10776">
          <cell r="B10776" t="str">
            <v>776445-00E/009102</v>
          </cell>
          <cell r="C10776" t="str">
            <v>776445-00E</v>
          </cell>
          <cell r="D10776" t="str">
            <v>OK</v>
          </cell>
          <cell r="E10776">
            <v>44249.96875</v>
          </cell>
        </row>
        <row r="10777">
          <cell r="B10777" t="str">
            <v>776445-00E/009100</v>
          </cell>
          <cell r="C10777" t="str">
            <v>776445-00E</v>
          </cell>
          <cell r="D10777" t="str">
            <v>OK</v>
          </cell>
          <cell r="E10777">
            <v>44249.82708333333</v>
          </cell>
        </row>
        <row r="10778">
          <cell r="B10778" t="str">
            <v>774100-00G/009106</v>
          </cell>
          <cell r="C10778" t="str">
            <v>774100-00G</v>
          </cell>
          <cell r="D10778" t="str">
            <v>OK</v>
          </cell>
          <cell r="E10778">
            <v>44250.092361111114</v>
          </cell>
        </row>
        <row r="10779">
          <cell r="B10779" t="str">
            <v>776445-00E/009097</v>
          </cell>
          <cell r="C10779" t="str">
            <v>776445-00E</v>
          </cell>
          <cell r="D10779" t="str">
            <v>OK</v>
          </cell>
          <cell r="E10779">
            <v>44249.709722222222</v>
          </cell>
        </row>
        <row r="10780">
          <cell r="B10780" t="str">
            <v>776445-00E/009094</v>
          </cell>
          <cell r="C10780" t="str">
            <v>776445-00E</v>
          </cell>
          <cell r="D10780" t="str">
            <v>OK</v>
          </cell>
          <cell r="E10780">
            <v>44249.793055555558</v>
          </cell>
        </row>
        <row r="10781">
          <cell r="B10781" t="str">
            <v>776445-00E/009091</v>
          </cell>
          <cell r="C10781" t="str">
            <v>776445-00E</v>
          </cell>
          <cell r="D10781" t="str">
            <v>OK</v>
          </cell>
          <cell r="E10781">
            <v>44249.425000000003</v>
          </cell>
        </row>
        <row r="10782">
          <cell r="B10782" t="str">
            <v>776445-00E/009089</v>
          </cell>
          <cell r="C10782" t="str">
            <v>776445-00E</v>
          </cell>
          <cell r="D10782" t="str">
            <v>OK</v>
          </cell>
          <cell r="E10782">
            <v>44249.359027777777</v>
          </cell>
        </row>
        <row r="10783">
          <cell r="B10783" t="str">
            <v>776445-00E/009103</v>
          </cell>
          <cell r="C10783" t="str">
            <v>776445-00E</v>
          </cell>
          <cell r="D10783" t="str">
            <v>OK</v>
          </cell>
          <cell r="E10783">
            <v>44249.963888888888</v>
          </cell>
        </row>
        <row r="10784">
          <cell r="B10784" t="str">
            <v>774100-00G/009062</v>
          </cell>
          <cell r="C10784" t="str">
            <v>774100-00G</v>
          </cell>
          <cell r="D10784" t="str">
            <v>OK</v>
          </cell>
          <cell r="E10784">
            <v>44246.03402777778</v>
          </cell>
        </row>
        <row r="10785">
          <cell r="B10785" t="str">
            <v>774100-00G/009062</v>
          </cell>
          <cell r="C10785" t="str">
            <v>774100-00G</v>
          </cell>
          <cell r="D10785" t="str">
            <v>OK</v>
          </cell>
          <cell r="E10785">
            <v>44246.03402777778</v>
          </cell>
        </row>
        <row r="10786">
          <cell r="B10786" t="str">
            <v>774100-00G/009062</v>
          </cell>
          <cell r="C10786" t="str">
            <v>774100-00G</v>
          </cell>
          <cell r="D10786" t="str">
            <v>OK</v>
          </cell>
          <cell r="E10786">
            <v>44246.03402777778</v>
          </cell>
        </row>
        <row r="10787">
          <cell r="B10787" t="str">
            <v>774100-00G/009062</v>
          </cell>
          <cell r="C10787" t="str">
            <v>774100-00G</v>
          </cell>
          <cell r="D10787" t="str">
            <v>OK</v>
          </cell>
          <cell r="E10787">
            <v>44246.03402777778</v>
          </cell>
        </row>
        <row r="10788">
          <cell r="B10788" t="str">
            <v>774100-00G/009062</v>
          </cell>
          <cell r="C10788" t="str">
            <v>774100-00G</v>
          </cell>
          <cell r="D10788" t="str">
            <v>OK</v>
          </cell>
          <cell r="E10788">
            <v>44246.03402777778</v>
          </cell>
        </row>
        <row r="10789">
          <cell r="B10789" t="str">
            <v>774100-00G/009062</v>
          </cell>
          <cell r="C10789" t="str">
            <v>774100-00G</v>
          </cell>
          <cell r="D10789" t="str">
            <v>OK</v>
          </cell>
          <cell r="E10789">
            <v>44246.03402777778</v>
          </cell>
        </row>
        <row r="10790">
          <cell r="B10790" t="str">
            <v>774100-00G/009099</v>
          </cell>
          <cell r="C10790" t="str">
            <v>774100-00G</v>
          </cell>
          <cell r="D10790" t="str">
            <v>OK</v>
          </cell>
          <cell r="E10790">
            <v>44249.751388888886</v>
          </cell>
        </row>
        <row r="10791">
          <cell r="B10791" t="str">
            <v>774100-00G/009099</v>
          </cell>
          <cell r="C10791" t="str">
            <v>774100-00G</v>
          </cell>
          <cell r="D10791" t="str">
            <v>OK</v>
          </cell>
          <cell r="E10791">
            <v>44249.751388888886</v>
          </cell>
        </row>
        <row r="10792">
          <cell r="B10792" t="str">
            <v>774100-00G/009098</v>
          </cell>
          <cell r="C10792" t="str">
            <v>774100-00G</v>
          </cell>
          <cell r="D10792" t="str">
            <v>OK</v>
          </cell>
          <cell r="E10792">
            <v>44249.700694444444</v>
          </cell>
        </row>
        <row r="10793">
          <cell r="B10793" t="str">
            <v>776445-00E/009104</v>
          </cell>
          <cell r="C10793" t="str">
            <v>776445-00E</v>
          </cell>
          <cell r="D10793" t="str">
            <v>OK</v>
          </cell>
          <cell r="E10793">
            <v>44250.039583333331</v>
          </cell>
        </row>
        <row r="10794">
          <cell r="B10794" t="str">
            <v>776445-00E/009075</v>
          </cell>
          <cell r="C10794" t="str">
            <v>776445-00E</v>
          </cell>
          <cell r="D10794" t="str">
            <v>OK</v>
          </cell>
          <cell r="E10794">
            <v>44249.290972222225</v>
          </cell>
        </row>
        <row r="10795">
          <cell r="B10795" t="str">
            <v>776445-00E/009101</v>
          </cell>
          <cell r="C10795" t="str">
            <v>776445-00E</v>
          </cell>
          <cell r="D10795" t="str">
            <v>OK</v>
          </cell>
          <cell r="E10795">
            <v>44250.37777777778</v>
          </cell>
        </row>
        <row r="10796">
          <cell r="B10796" t="str">
            <v>776445-00E/009109</v>
          </cell>
          <cell r="C10796" t="str">
            <v>776445-00E</v>
          </cell>
          <cell r="D10796" t="str">
            <v>OK</v>
          </cell>
          <cell r="E10796">
            <v>44250.386111111111</v>
          </cell>
        </row>
        <row r="10797">
          <cell r="B10797" t="str">
            <v>776445-00E/009113</v>
          </cell>
          <cell r="C10797" t="str">
            <v>776445-00E</v>
          </cell>
          <cell r="D10797" t="str">
            <v>OK</v>
          </cell>
          <cell r="E10797">
            <v>44250.536805555559</v>
          </cell>
        </row>
        <row r="10798">
          <cell r="B10798" t="str">
            <v>776445-00E/009107</v>
          </cell>
          <cell r="C10798" t="str">
            <v>776445-00E</v>
          </cell>
          <cell r="D10798" t="str">
            <v>OK</v>
          </cell>
          <cell r="E10798">
            <v>44250.322222222225</v>
          </cell>
        </row>
        <row r="10799">
          <cell r="B10799" t="str">
            <v>774100-00G/009111</v>
          </cell>
          <cell r="C10799" t="str">
            <v>774100-00G</v>
          </cell>
          <cell r="D10799" t="str">
            <v>OK</v>
          </cell>
          <cell r="E10799">
            <v>44250.424305555556</v>
          </cell>
        </row>
        <row r="10800">
          <cell r="B10800" t="str">
            <v>776445-00E/009047</v>
          </cell>
          <cell r="C10800" t="str">
            <v>776445-00E</v>
          </cell>
          <cell r="D10800" t="str">
            <v>OK</v>
          </cell>
          <cell r="E10800">
            <v>44245.296527777777</v>
          </cell>
        </row>
        <row r="10801">
          <cell r="B10801" t="str">
            <v>776445-00E/009108</v>
          </cell>
          <cell r="C10801" t="str">
            <v>776445-00E</v>
          </cell>
          <cell r="D10801" t="str">
            <v>OK</v>
          </cell>
          <cell r="E10801">
            <v>44250.326388888891</v>
          </cell>
        </row>
        <row r="10802">
          <cell r="B10802" t="str">
            <v>776445-00E/009115</v>
          </cell>
          <cell r="C10802" t="str">
            <v>776445-00E</v>
          </cell>
          <cell r="D10802" t="str">
            <v>OK</v>
          </cell>
          <cell r="E10802">
            <v>44250.714583333334</v>
          </cell>
        </row>
        <row r="10803">
          <cell r="B10803" t="str">
            <v>776445-00E/009126</v>
          </cell>
          <cell r="C10803" t="str">
            <v>776445-00E</v>
          </cell>
          <cell r="D10803" t="str">
            <v>OK</v>
          </cell>
          <cell r="E10803">
            <v>44250.944444444445</v>
          </cell>
        </row>
        <row r="10804">
          <cell r="B10804" t="str">
            <v>776445-00E/009095</v>
          </cell>
          <cell r="C10804" t="str">
            <v>776445-00E</v>
          </cell>
          <cell r="D10804" t="str">
            <v>OK</v>
          </cell>
          <cell r="E10804">
            <v>44249.694444444445</v>
          </cell>
        </row>
        <row r="10805">
          <cell r="B10805" t="str">
            <v>776445-00E/009124</v>
          </cell>
          <cell r="C10805" t="str">
            <v>776445-00E</v>
          </cell>
          <cell r="D10805" t="str">
            <v>OK</v>
          </cell>
          <cell r="E10805">
            <v>44250.955555555556</v>
          </cell>
        </row>
        <row r="10806">
          <cell r="B10806" t="str">
            <v>776445-00E/009123</v>
          </cell>
          <cell r="C10806" t="str">
            <v>776445-00E</v>
          </cell>
          <cell r="D10806" t="str">
            <v>OK</v>
          </cell>
          <cell r="E10806">
            <v>44250.843055555553</v>
          </cell>
        </row>
        <row r="10807">
          <cell r="B10807" t="str">
            <v>776445-00E/009125</v>
          </cell>
          <cell r="C10807" t="str">
            <v>776445-00E</v>
          </cell>
          <cell r="D10807" t="str">
            <v>OK</v>
          </cell>
          <cell r="E10807">
            <v>44251.01666666667</v>
          </cell>
        </row>
        <row r="10808">
          <cell r="B10808" t="str">
            <v>776445-00E/009116</v>
          </cell>
          <cell r="C10808" t="str">
            <v>776445-00E</v>
          </cell>
          <cell r="D10808" t="str">
            <v>OK</v>
          </cell>
          <cell r="E10808">
            <v>44250.629166666666</v>
          </cell>
        </row>
        <row r="10809">
          <cell r="B10809" t="str">
            <v>774100-00G/009121</v>
          </cell>
          <cell r="C10809" t="str">
            <v>774100-00G</v>
          </cell>
          <cell r="D10809" t="str">
            <v>OK</v>
          </cell>
          <cell r="E10809">
            <v>44250.837500000001</v>
          </cell>
        </row>
        <row r="10810">
          <cell r="B10810" t="str">
            <v>774100-00G/009127</v>
          </cell>
          <cell r="C10810" t="str">
            <v>774100-00G</v>
          </cell>
          <cell r="D10810" t="str">
            <v>OK</v>
          </cell>
          <cell r="E10810">
            <v>44251.011805555558</v>
          </cell>
        </row>
        <row r="10811">
          <cell r="B10811" t="str">
            <v>774100-00G/009118</v>
          </cell>
          <cell r="C10811" t="str">
            <v>774100-00G</v>
          </cell>
          <cell r="D10811" t="str">
            <v>OK</v>
          </cell>
          <cell r="E10811">
            <v>44250.696527777778</v>
          </cell>
        </row>
        <row r="10812">
          <cell r="B10812" t="str">
            <v>774100-00G/009129</v>
          </cell>
          <cell r="C10812" t="str">
            <v>774100-00G</v>
          </cell>
          <cell r="D10812" t="str">
            <v>OK</v>
          </cell>
          <cell r="E10812">
            <v>44251.076388888891</v>
          </cell>
        </row>
        <row r="10813">
          <cell r="B10813" t="str">
            <v>774100-00G/009105</v>
          </cell>
          <cell r="C10813" t="str">
            <v>774100-00G</v>
          </cell>
          <cell r="D10813" t="str">
            <v>OK</v>
          </cell>
          <cell r="E10813">
            <v>44250.040972222225</v>
          </cell>
        </row>
        <row r="10814">
          <cell r="B10814" t="str">
            <v>774100-00G/009120</v>
          </cell>
          <cell r="C10814" t="str">
            <v>774100-00G</v>
          </cell>
          <cell r="D10814" t="str">
            <v>OK</v>
          </cell>
          <cell r="E10814">
            <v>44250.748611111114</v>
          </cell>
        </row>
        <row r="10815">
          <cell r="B10815" t="str">
            <v>774100-00G/009112</v>
          </cell>
          <cell r="C10815" t="str">
            <v>774100-00G</v>
          </cell>
          <cell r="D10815" t="str">
            <v>OK</v>
          </cell>
          <cell r="E10815">
            <v>44250.523611111108</v>
          </cell>
        </row>
        <row r="10816">
          <cell r="B10816" t="str">
            <v>774100-00G/009128</v>
          </cell>
          <cell r="C10816" t="str">
            <v>774100-00G</v>
          </cell>
          <cell r="D10816" t="str">
            <v>OK</v>
          </cell>
          <cell r="E10816">
            <v>44251.052777777775</v>
          </cell>
        </row>
        <row r="10817">
          <cell r="B10817" t="str">
            <v>776445-00E/009117</v>
          </cell>
          <cell r="C10817" t="str">
            <v>776445-00E</v>
          </cell>
          <cell r="D10817" t="str">
            <v>OK</v>
          </cell>
          <cell r="E10817">
            <v>44250.616666666669</v>
          </cell>
        </row>
        <row r="10818">
          <cell r="B10818" t="str">
            <v>776445-00E/009114</v>
          </cell>
          <cell r="C10818" t="str">
            <v>776445-00E</v>
          </cell>
          <cell r="D10818" t="str">
            <v>OK</v>
          </cell>
          <cell r="E10818">
            <v>44250.625694444447</v>
          </cell>
        </row>
        <row r="10819">
          <cell r="B10819" t="str">
            <v>776445-00E/009122</v>
          </cell>
          <cell r="C10819" t="str">
            <v>776445-00E</v>
          </cell>
          <cell r="D10819" t="str">
            <v>OK</v>
          </cell>
          <cell r="E10819">
            <v>44250.824305555558</v>
          </cell>
        </row>
        <row r="10820">
          <cell r="B10820" t="str">
            <v>776445-00E/009131</v>
          </cell>
          <cell r="C10820" t="str">
            <v>776445-00E</v>
          </cell>
          <cell r="D10820" t="str">
            <v>OK</v>
          </cell>
          <cell r="E10820">
            <v>44251.32916666667</v>
          </cell>
        </row>
        <row r="10821">
          <cell r="B10821" t="str">
            <v>776445-00E/009130</v>
          </cell>
          <cell r="C10821" t="str">
            <v>776445-00E</v>
          </cell>
          <cell r="D10821" t="str">
            <v>OK</v>
          </cell>
          <cell r="E10821">
            <v>44251.363194444442</v>
          </cell>
        </row>
        <row r="10822">
          <cell r="B10822" t="str">
            <v>774100-00G/009134</v>
          </cell>
          <cell r="C10822" t="str">
            <v>774100-00G</v>
          </cell>
          <cell r="D10822" t="str">
            <v>OK</v>
          </cell>
          <cell r="E10822">
            <v>44251.418749999997</v>
          </cell>
        </row>
        <row r="10823">
          <cell r="B10823" t="str">
            <v>776445-00E/009141</v>
          </cell>
          <cell r="C10823" t="str">
            <v>776445-00E</v>
          </cell>
          <cell r="D10823" t="str">
            <v>OK</v>
          </cell>
          <cell r="E10823">
            <v>44251.631944444445</v>
          </cell>
        </row>
        <row r="10824">
          <cell r="B10824" t="str">
            <v>776445-00E/009140</v>
          </cell>
          <cell r="C10824" t="str">
            <v>776445-00E</v>
          </cell>
          <cell r="D10824" t="str">
            <v>OK</v>
          </cell>
          <cell r="E10824">
            <v>44251.62777777778</v>
          </cell>
        </row>
        <row r="10825">
          <cell r="B10825" t="str">
            <v>776445-00E/009139</v>
          </cell>
          <cell r="C10825" t="str">
            <v>776445-00E</v>
          </cell>
          <cell r="D10825" t="str">
            <v>OK</v>
          </cell>
          <cell r="E10825">
            <v>44251.539583333331</v>
          </cell>
        </row>
        <row r="10826">
          <cell r="B10826" t="str">
            <v>776445-00E/009139</v>
          </cell>
          <cell r="C10826" t="str">
            <v>776445-00E</v>
          </cell>
          <cell r="D10826" t="str">
            <v>OK</v>
          </cell>
          <cell r="E10826">
            <v>44251.539583333331</v>
          </cell>
        </row>
        <row r="10827">
          <cell r="B10827" t="str">
            <v>776445-00E/009142</v>
          </cell>
          <cell r="C10827" t="str">
            <v>776445-00E</v>
          </cell>
          <cell r="D10827" t="str">
            <v>OK</v>
          </cell>
          <cell r="E10827">
            <v>44251.676388888889</v>
          </cell>
        </row>
        <row r="10828">
          <cell r="B10828" t="str">
            <v>774100-00G/009136</v>
          </cell>
          <cell r="C10828" t="str">
            <v>774100-00G</v>
          </cell>
          <cell r="D10828" t="str">
            <v>OK</v>
          </cell>
          <cell r="E10828">
            <v>44251.442361111112</v>
          </cell>
        </row>
        <row r="10829">
          <cell r="B10829" t="str">
            <v>774100-00G/009110</v>
          </cell>
          <cell r="C10829" t="str">
            <v>774100-00G</v>
          </cell>
          <cell r="D10829" t="str">
            <v>OK</v>
          </cell>
          <cell r="E10829">
            <v>44250.429166666669</v>
          </cell>
        </row>
        <row r="10830">
          <cell r="B10830" t="str">
            <v>774100-00G/009144</v>
          </cell>
          <cell r="C10830" t="str">
            <v>774100-00G</v>
          </cell>
          <cell r="D10830" t="str">
            <v>OK</v>
          </cell>
          <cell r="E10830">
            <v>44251.717361111114</v>
          </cell>
        </row>
        <row r="10831">
          <cell r="B10831" t="str">
            <v>774100-00G/009144</v>
          </cell>
          <cell r="C10831" t="str">
            <v>774100-00G</v>
          </cell>
          <cell r="D10831" t="str">
            <v>OK</v>
          </cell>
          <cell r="E10831">
            <v>44251.717361111114</v>
          </cell>
        </row>
        <row r="10832">
          <cell r="B10832" t="str">
            <v>774100-00G/009143</v>
          </cell>
          <cell r="C10832" t="str">
            <v>774100-00G</v>
          </cell>
          <cell r="D10832" t="str">
            <v>OK</v>
          </cell>
          <cell r="E10832">
            <v>44251.70416666667</v>
          </cell>
        </row>
        <row r="10833">
          <cell r="B10833" t="str">
            <v>776445-00E/009155</v>
          </cell>
          <cell r="C10833" t="str">
            <v>776445-00E</v>
          </cell>
          <cell r="D10833" t="str">
            <v>OK</v>
          </cell>
          <cell r="E10833">
            <v>44252.162499999999</v>
          </cell>
        </row>
        <row r="10834">
          <cell r="B10834" t="str">
            <v>776445-00E/009155</v>
          </cell>
          <cell r="C10834" t="str">
            <v>776445-00E</v>
          </cell>
          <cell r="D10834" t="str">
            <v>OK</v>
          </cell>
          <cell r="E10834">
            <v>44252.162499999999</v>
          </cell>
        </row>
        <row r="10835">
          <cell r="B10835" t="str">
            <v>776445-00E/009155</v>
          </cell>
          <cell r="C10835" t="str">
            <v>776445-00E</v>
          </cell>
          <cell r="D10835" t="str">
            <v>OK</v>
          </cell>
          <cell r="E10835">
            <v>44252.162499999999</v>
          </cell>
        </row>
        <row r="10836">
          <cell r="B10836" t="str">
            <v>776445-00E/009155</v>
          </cell>
          <cell r="C10836" t="str">
            <v>776445-00E</v>
          </cell>
          <cell r="D10836" t="str">
            <v>OK</v>
          </cell>
          <cell r="E10836">
            <v>44252.162499999999</v>
          </cell>
        </row>
        <row r="10837">
          <cell r="B10837" t="str">
            <v>776445-00E/009155</v>
          </cell>
          <cell r="C10837" t="str">
            <v>776445-00E</v>
          </cell>
          <cell r="D10837" t="str">
            <v>OK</v>
          </cell>
          <cell r="E10837">
            <v>44252.162499999999</v>
          </cell>
        </row>
        <row r="10838">
          <cell r="B10838" t="str">
            <v>776445-00E/009155</v>
          </cell>
          <cell r="C10838" t="str">
            <v>776445-00E</v>
          </cell>
          <cell r="D10838" t="str">
            <v>OK</v>
          </cell>
          <cell r="E10838">
            <v>44252.162499999999</v>
          </cell>
        </row>
        <row r="10839">
          <cell r="B10839" t="str">
            <v>776445-00E/009155</v>
          </cell>
          <cell r="C10839" t="str">
            <v>776445-00E</v>
          </cell>
          <cell r="D10839" t="str">
            <v>OK</v>
          </cell>
          <cell r="E10839">
            <v>44252.162499999999</v>
          </cell>
        </row>
        <row r="10840">
          <cell r="B10840" t="str">
            <v>776445-00E/009155</v>
          </cell>
          <cell r="C10840" t="str">
            <v>776445-00E</v>
          </cell>
          <cell r="D10840" t="str">
            <v>OK</v>
          </cell>
          <cell r="E10840">
            <v>44252.162499999999</v>
          </cell>
        </row>
        <row r="10841">
          <cell r="B10841" t="str">
            <v>776445-00E/009149</v>
          </cell>
          <cell r="C10841" t="str">
            <v>776445-00E</v>
          </cell>
          <cell r="D10841" t="str">
            <v>OK</v>
          </cell>
          <cell r="E10841">
            <v>44251.958333333336</v>
          </cell>
        </row>
        <row r="10842">
          <cell r="B10842" t="str">
            <v>776445-00E/009137</v>
          </cell>
          <cell r="C10842" t="str">
            <v>776445-00E</v>
          </cell>
          <cell r="D10842" t="str">
            <v>OK</v>
          </cell>
          <cell r="E10842">
            <v>44251.493055555555</v>
          </cell>
        </row>
        <row r="10843">
          <cell r="B10843" t="str">
            <v>776445-00E/009133</v>
          </cell>
          <cell r="C10843" t="str">
            <v>776445-00E</v>
          </cell>
          <cell r="D10843" t="str">
            <v>OK</v>
          </cell>
          <cell r="E10843">
            <v>44251.406944444447</v>
          </cell>
        </row>
        <row r="10844">
          <cell r="B10844" t="str">
            <v>776445-00E/009146</v>
          </cell>
          <cell r="C10844" t="str">
            <v>776445-00E</v>
          </cell>
          <cell r="D10844" t="str">
            <v>OK</v>
          </cell>
          <cell r="E10844">
            <v>44251.820833333331</v>
          </cell>
        </row>
        <row r="10845">
          <cell r="B10845" t="str">
            <v>776445-00E/009132</v>
          </cell>
          <cell r="C10845" t="str">
            <v>776445-00E</v>
          </cell>
          <cell r="D10845" t="str">
            <v>OK</v>
          </cell>
          <cell r="E10845">
            <v>44251.328472222223</v>
          </cell>
        </row>
        <row r="10846">
          <cell r="B10846" t="str">
            <v>776445-00E/009151</v>
          </cell>
          <cell r="C10846" t="str">
            <v>776445-00E</v>
          </cell>
          <cell r="D10846" t="str">
            <v>OK</v>
          </cell>
          <cell r="E10846">
            <v>44252.025694444441</v>
          </cell>
        </row>
        <row r="10847">
          <cell r="B10847" t="str">
            <v>776445-00E/009151</v>
          </cell>
          <cell r="C10847" t="str">
            <v>776445-00E</v>
          </cell>
          <cell r="D10847" t="str">
            <v>OK</v>
          </cell>
          <cell r="E10847">
            <v>44252.025694444441</v>
          </cell>
        </row>
        <row r="10848">
          <cell r="B10848" t="str">
            <v>776445-00E/009151</v>
          </cell>
          <cell r="C10848" t="str">
            <v>776445-00E</v>
          </cell>
          <cell r="D10848" t="str">
            <v>OK</v>
          </cell>
          <cell r="E10848">
            <v>44252.025694444441</v>
          </cell>
        </row>
        <row r="10849">
          <cell r="B10849" t="str">
            <v>776445-00E/009151</v>
          </cell>
          <cell r="C10849" t="str">
            <v>776445-00E</v>
          </cell>
          <cell r="D10849" t="str">
            <v>OK</v>
          </cell>
          <cell r="E10849">
            <v>44252.025694444441</v>
          </cell>
        </row>
        <row r="10850">
          <cell r="B10850" t="str">
            <v>776445-00E/009151</v>
          </cell>
          <cell r="C10850" t="str">
            <v>776445-00E</v>
          </cell>
          <cell r="D10850" t="str">
            <v>OK</v>
          </cell>
          <cell r="E10850">
            <v>44252.025694444441</v>
          </cell>
        </row>
        <row r="10851">
          <cell r="B10851" t="str">
            <v>776445-00E/009151</v>
          </cell>
          <cell r="C10851" t="str">
            <v>776445-00E</v>
          </cell>
          <cell r="D10851" t="str">
            <v>OK</v>
          </cell>
          <cell r="E10851">
            <v>44252.025694444441</v>
          </cell>
        </row>
        <row r="10852">
          <cell r="B10852" t="str">
            <v>776445-00E/009151</v>
          </cell>
          <cell r="C10852" t="str">
            <v>776445-00E</v>
          </cell>
          <cell r="D10852" t="str">
            <v>OK</v>
          </cell>
          <cell r="E10852">
            <v>44252.025694444441</v>
          </cell>
        </row>
        <row r="10853">
          <cell r="B10853" t="str">
            <v>776445-00E/009138</v>
          </cell>
          <cell r="C10853" t="str">
            <v>776445-00E</v>
          </cell>
          <cell r="D10853" t="str">
            <v>OK</v>
          </cell>
          <cell r="E10853">
            <v>44251.522916666669</v>
          </cell>
        </row>
        <row r="10854">
          <cell r="B10854" t="str">
            <v>776445-00E/009138</v>
          </cell>
          <cell r="C10854" t="str">
            <v>776445-00E</v>
          </cell>
          <cell r="D10854" t="str">
            <v>OK</v>
          </cell>
          <cell r="E10854">
            <v>44251.522916666669</v>
          </cell>
        </row>
        <row r="10855">
          <cell r="B10855" t="str">
            <v>774100-00G/009152</v>
          </cell>
          <cell r="C10855" t="str">
            <v>774100-00G</v>
          </cell>
          <cell r="D10855" t="str">
            <v>OK</v>
          </cell>
          <cell r="E10855">
            <v>44252.05</v>
          </cell>
        </row>
        <row r="10856">
          <cell r="B10856" t="str">
            <v>774100-00G/009154</v>
          </cell>
          <cell r="C10856" t="str">
            <v>774100-00G</v>
          </cell>
          <cell r="D10856" t="str">
            <v>OK</v>
          </cell>
          <cell r="E10856">
            <v>44252.128472222219</v>
          </cell>
        </row>
        <row r="10857">
          <cell r="B10857" t="str">
            <v>774100-00G/009154</v>
          </cell>
          <cell r="C10857" t="str">
            <v>774100-00G</v>
          </cell>
          <cell r="D10857" t="str">
            <v>OK</v>
          </cell>
          <cell r="E10857">
            <v>44252.128472222219</v>
          </cell>
        </row>
        <row r="10858">
          <cell r="B10858" t="str">
            <v>776445-00E/009147</v>
          </cell>
          <cell r="C10858" t="str">
            <v>776445-00E</v>
          </cell>
          <cell r="D10858" t="str">
            <v>OK</v>
          </cell>
          <cell r="E10858">
            <v>44251.789583333331</v>
          </cell>
        </row>
        <row r="10859">
          <cell r="B10859" t="str">
            <v>776445-00E/009158</v>
          </cell>
          <cell r="C10859" t="str">
            <v>776445-00E</v>
          </cell>
          <cell r="D10859" t="str">
            <v>OK</v>
          </cell>
          <cell r="E10859">
            <v>44252.290277777778</v>
          </cell>
        </row>
        <row r="10860">
          <cell r="B10860" t="str">
            <v>776445-00E/009159</v>
          </cell>
          <cell r="C10860" t="str">
            <v>776445-00E</v>
          </cell>
          <cell r="D10860" t="str">
            <v>OK</v>
          </cell>
          <cell r="E10860">
            <v>44252.368055555555</v>
          </cell>
        </row>
        <row r="10861">
          <cell r="B10861" t="str">
            <v>776445-00E/009159</v>
          </cell>
          <cell r="C10861" t="str">
            <v>776445-00E</v>
          </cell>
          <cell r="D10861" t="str">
            <v>OK</v>
          </cell>
          <cell r="E10861">
            <v>44252.368055555555</v>
          </cell>
        </row>
        <row r="10862">
          <cell r="B10862" t="str">
            <v>776445-00E/009159</v>
          </cell>
          <cell r="C10862" t="str">
            <v>776445-00E</v>
          </cell>
          <cell r="D10862" t="str">
            <v>OK</v>
          </cell>
          <cell r="E10862">
            <v>44252.368055555555</v>
          </cell>
        </row>
        <row r="10863">
          <cell r="B10863" t="str">
            <v>776445-00E/009159</v>
          </cell>
          <cell r="C10863" t="str">
            <v>776445-00E</v>
          </cell>
          <cell r="D10863" t="str">
            <v>OK</v>
          </cell>
          <cell r="E10863">
            <v>44252.368055555555</v>
          </cell>
        </row>
        <row r="10864">
          <cell r="B10864" t="str">
            <v>776445-00E/009159</v>
          </cell>
          <cell r="C10864" t="str">
            <v>776445-00E</v>
          </cell>
          <cell r="D10864" t="str">
            <v>OK</v>
          </cell>
          <cell r="E10864">
            <v>44252.368055555555</v>
          </cell>
        </row>
        <row r="10865">
          <cell r="B10865" t="str">
            <v>776445-00E/009156</v>
          </cell>
          <cell r="C10865" t="str">
            <v>776445-00E</v>
          </cell>
          <cell r="D10865" t="str">
            <v>OK</v>
          </cell>
          <cell r="E10865">
            <v>44252.290277777778</v>
          </cell>
        </row>
        <row r="10866">
          <cell r="B10866" t="str">
            <v>776445-00E/009156</v>
          </cell>
          <cell r="C10866" t="str">
            <v>776445-00E</v>
          </cell>
          <cell r="D10866" t="str">
            <v>OK</v>
          </cell>
          <cell r="E10866">
            <v>44252.290277777778</v>
          </cell>
        </row>
        <row r="10867">
          <cell r="B10867" t="str">
            <v>776445-00E/009160</v>
          </cell>
          <cell r="C10867" t="str">
            <v>776445-00E</v>
          </cell>
          <cell r="D10867" t="str">
            <v>OK</v>
          </cell>
          <cell r="E10867">
            <v>44252.35</v>
          </cell>
        </row>
        <row r="10868">
          <cell r="B10868" t="str">
            <v>776445-00E/009160</v>
          </cell>
          <cell r="C10868" t="str">
            <v>776445-00E</v>
          </cell>
          <cell r="D10868" t="str">
            <v>OK</v>
          </cell>
          <cell r="E10868">
            <v>44252.35</v>
          </cell>
        </row>
        <row r="10869">
          <cell r="B10869" t="str">
            <v>776445-00E/009160</v>
          </cell>
          <cell r="C10869" t="str">
            <v>776445-00E</v>
          </cell>
          <cell r="D10869" t="str">
            <v>OK</v>
          </cell>
          <cell r="E10869">
            <v>44252.35</v>
          </cell>
        </row>
        <row r="10870">
          <cell r="B10870" t="str">
            <v>776445-00E/009160</v>
          </cell>
          <cell r="C10870" t="str">
            <v>776445-00E</v>
          </cell>
          <cell r="D10870" t="str">
            <v>OK</v>
          </cell>
          <cell r="E10870">
            <v>44252.35</v>
          </cell>
        </row>
        <row r="10871">
          <cell r="B10871" t="str">
            <v>776445-00E/009148</v>
          </cell>
          <cell r="C10871" t="str">
            <v>776445-00E</v>
          </cell>
          <cell r="D10871" t="str">
            <v>OK</v>
          </cell>
          <cell r="E10871">
            <v>44251.997916666667</v>
          </cell>
        </row>
        <row r="10872">
          <cell r="B10872" t="str">
            <v>776445-00E/009165</v>
          </cell>
          <cell r="C10872" t="str">
            <v>776445-00E</v>
          </cell>
          <cell r="D10872" t="str">
            <v>OK</v>
          </cell>
          <cell r="E10872">
            <v>44252.529861111114</v>
          </cell>
        </row>
        <row r="10873">
          <cell r="B10873" t="str">
            <v>774100-00G/009135</v>
          </cell>
          <cell r="C10873" t="str">
            <v>774100-00G</v>
          </cell>
          <cell r="D10873" t="str">
            <v>OK</v>
          </cell>
          <cell r="E10873">
            <v>44251.396527777775</v>
          </cell>
        </row>
        <row r="10874">
          <cell r="B10874" t="str">
            <v>776445-00E/009167</v>
          </cell>
          <cell r="C10874" t="str">
            <v>776445-00E</v>
          </cell>
          <cell r="D10874" t="str">
            <v>OK</v>
          </cell>
          <cell r="E10874">
            <v>44252.53402777778</v>
          </cell>
        </row>
        <row r="10875">
          <cell r="B10875" t="str">
            <v>776445-00E/009048</v>
          </cell>
          <cell r="C10875" t="str">
            <v>776445-00E</v>
          </cell>
          <cell r="D10875" t="str">
            <v>OK</v>
          </cell>
          <cell r="E10875">
            <v>44245.495138888888</v>
          </cell>
        </row>
        <row r="10876">
          <cell r="B10876" t="str">
            <v>776445-00E/009169</v>
          </cell>
          <cell r="C10876" t="str">
            <v>776445-00E</v>
          </cell>
          <cell r="D10876" t="str">
            <v>OK</v>
          </cell>
          <cell r="E10876">
            <v>44252.635416666664</v>
          </cell>
        </row>
        <row r="10877">
          <cell r="B10877" t="str">
            <v>776445-00E/009164</v>
          </cell>
          <cell r="C10877" t="str">
            <v>776445-00E</v>
          </cell>
          <cell r="D10877" t="str">
            <v>OK</v>
          </cell>
          <cell r="E10877">
            <v>44252.535416666666</v>
          </cell>
        </row>
        <row r="10878">
          <cell r="B10878" t="str">
            <v>776445-00E/009164</v>
          </cell>
          <cell r="C10878" t="str">
            <v>776445-00E</v>
          </cell>
          <cell r="D10878" t="str">
            <v>OK</v>
          </cell>
          <cell r="E10878">
            <v>44252.535416666666</v>
          </cell>
        </row>
        <row r="10879">
          <cell r="B10879" t="str">
            <v>776445-00E/009168</v>
          </cell>
          <cell r="C10879" t="str">
            <v>776445-00E</v>
          </cell>
          <cell r="D10879" t="str">
            <v>OK</v>
          </cell>
          <cell r="E10879">
            <v>44252.625</v>
          </cell>
        </row>
        <row r="10880">
          <cell r="B10880" t="str">
            <v>776445-00E/009170</v>
          </cell>
          <cell r="C10880" t="str">
            <v>776445-00E</v>
          </cell>
          <cell r="D10880" t="str">
            <v>OK</v>
          </cell>
          <cell r="E10880">
            <v>44252.695833333331</v>
          </cell>
        </row>
        <row r="10881">
          <cell r="B10881" t="str">
            <v>774100-00G/009161</v>
          </cell>
          <cell r="C10881" t="str">
            <v>774100-00G</v>
          </cell>
          <cell r="D10881" t="str">
            <v>OK</v>
          </cell>
          <cell r="E10881">
            <v>44252.359027777777</v>
          </cell>
        </row>
        <row r="10882">
          <cell r="B10882" t="str">
            <v>774100-00G/009163</v>
          </cell>
          <cell r="C10882" t="str">
            <v>774100-00G</v>
          </cell>
          <cell r="D10882" t="str">
            <v>OK</v>
          </cell>
          <cell r="E10882">
            <v>44252.449305555558</v>
          </cell>
        </row>
        <row r="10883">
          <cell r="B10883" t="str">
            <v>774100-00G/009175</v>
          </cell>
          <cell r="C10883" t="str">
            <v>774100-00G</v>
          </cell>
          <cell r="D10883" t="str">
            <v>OK</v>
          </cell>
          <cell r="E10883">
            <v>44252.968055555553</v>
          </cell>
        </row>
        <row r="10884">
          <cell r="B10884" t="str">
            <v>774100-00G/009174</v>
          </cell>
          <cell r="C10884" t="str">
            <v>774100-00G</v>
          </cell>
          <cell r="D10884" t="str">
            <v>OK</v>
          </cell>
          <cell r="E10884">
            <v>44252.822916666664</v>
          </cell>
        </row>
        <row r="10885">
          <cell r="B10885" t="str">
            <v>774100-00G/009153</v>
          </cell>
          <cell r="C10885" t="str">
            <v>774100-00G</v>
          </cell>
          <cell r="D10885" t="str">
            <v>OK</v>
          </cell>
          <cell r="E10885">
            <v>44252.07916666667</v>
          </cell>
        </row>
        <row r="10886">
          <cell r="B10886" t="str">
            <v>776445-00E/009181</v>
          </cell>
          <cell r="C10886" t="str">
            <v>776445-00E</v>
          </cell>
          <cell r="D10886" t="str">
            <v>OK</v>
          </cell>
          <cell r="E10886">
            <v>44253.131249999999</v>
          </cell>
        </row>
        <row r="10887">
          <cell r="B10887" t="str">
            <v>776445-00E/009172</v>
          </cell>
          <cell r="C10887" t="str">
            <v>776445-00E</v>
          </cell>
          <cell r="D10887" t="str">
            <v>OK</v>
          </cell>
          <cell r="E10887">
            <v>44252.963194444441</v>
          </cell>
        </row>
        <row r="10888">
          <cell r="B10888" t="str">
            <v>776445-00E/009180</v>
          </cell>
          <cell r="C10888" t="str">
            <v>776445-00E</v>
          </cell>
          <cell r="D10888" t="str">
            <v>OK</v>
          </cell>
          <cell r="E10888">
            <v>44253.083333333336</v>
          </cell>
        </row>
        <row r="10889">
          <cell r="B10889" t="str">
            <v>776445-00E/009176</v>
          </cell>
          <cell r="C10889" t="str">
            <v>776445-00E</v>
          </cell>
          <cell r="D10889" t="str">
            <v>OK</v>
          </cell>
          <cell r="E10889">
            <v>44253.021527777775</v>
          </cell>
        </row>
        <row r="10890">
          <cell r="B10890" t="str">
            <v>776445-00E/009023</v>
          </cell>
          <cell r="C10890" t="str">
            <v>776445-00E</v>
          </cell>
          <cell r="D10890" t="str">
            <v>OK</v>
          </cell>
          <cell r="E10890">
            <v>44244.146527777775</v>
          </cell>
        </row>
        <row r="10891">
          <cell r="B10891" t="str">
            <v>776445-00E/009171</v>
          </cell>
          <cell r="C10891" t="str">
            <v>776445-00E</v>
          </cell>
          <cell r="D10891" t="str">
            <v>OK</v>
          </cell>
          <cell r="E10891">
            <v>44252.70208333333</v>
          </cell>
        </row>
        <row r="10892">
          <cell r="B10892" t="str">
            <v>776445-00E/009150</v>
          </cell>
          <cell r="C10892" t="str">
            <v>776445-00E</v>
          </cell>
          <cell r="D10892" t="str">
            <v>OK</v>
          </cell>
          <cell r="E10892">
            <v>44251.940972222219</v>
          </cell>
        </row>
        <row r="10893">
          <cell r="B10893" t="str">
            <v>776445-00E/009150</v>
          </cell>
          <cell r="C10893" t="str">
            <v>776445-00E</v>
          </cell>
          <cell r="D10893" t="str">
            <v>OK</v>
          </cell>
          <cell r="E10893">
            <v>44251.940972222219</v>
          </cell>
        </row>
        <row r="10894">
          <cell r="B10894" t="str">
            <v>776445-00E/009179</v>
          </cell>
          <cell r="C10894" t="str">
            <v>776445-00E</v>
          </cell>
          <cell r="D10894" t="str">
            <v>OK</v>
          </cell>
          <cell r="E10894">
            <v>44253.29791666667</v>
          </cell>
        </row>
        <row r="10895">
          <cell r="B10895" t="str">
            <v>776445-00E/009185</v>
          </cell>
          <cell r="C10895" t="str">
            <v>776445-00E</v>
          </cell>
          <cell r="D10895" t="str">
            <v>OK</v>
          </cell>
          <cell r="E10895">
            <v>44253.359027777777</v>
          </cell>
        </row>
        <row r="10896">
          <cell r="B10896" t="str">
            <v>776445-00E/009189</v>
          </cell>
          <cell r="C10896" t="str">
            <v>776445-00E</v>
          </cell>
          <cell r="D10896" t="str">
            <v>OK</v>
          </cell>
          <cell r="E10896">
            <v>44253.535416666666</v>
          </cell>
        </row>
        <row r="10897">
          <cell r="B10897" t="str">
            <v>776445-00E/009187</v>
          </cell>
          <cell r="C10897" t="str">
            <v>776445-00E</v>
          </cell>
          <cell r="D10897" t="str">
            <v>OK</v>
          </cell>
          <cell r="E10897">
            <v>44253.443749999999</v>
          </cell>
        </row>
        <row r="10898">
          <cell r="B10898" t="str">
            <v>776445-00E/009183</v>
          </cell>
          <cell r="C10898" t="str">
            <v>776445-00E</v>
          </cell>
          <cell r="D10898" t="str">
            <v>OK</v>
          </cell>
          <cell r="E10898">
            <v>44253.367361111108</v>
          </cell>
        </row>
        <row r="10899">
          <cell r="B10899" t="str">
            <v>776445-00E/009186</v>
          </cell>
          <cell r="C10899" t="str">
            <v>776445-00E</v>
          </cell>
          <cell r="D10899" t="str">
            <v>OK</v>
          </cell>
          <cell r="E10899">
            <v>44253.370833333334</v>
          </cell>
        </row>
        <row r="10900">
          <cell r="B10900" t="str">
            <v>776445-00E/009193</v>
          </cell>
          <cell r="C10900" t="str">
            <v>776445-00E</v>
          </cell>
          <cell r="D10900" t="str">
            <v>OK</v>
          </cell>
          <cell r="E10900">
            <v>44253.666666666664</v>
          </cell>
        </row>
        <row r="10901">
          <cell r="B10901" t="str">
            <v>776445-00E/009191</v>
          </cell>
          <cell r="C10901" t="str">
            <v>776445-00E</v>
          </cell>
          <cell r="D10901" t="str">
            <v>OK</v>
          </cell>
          <cell r="E10901">
            <v>44253.541666666664</v>
          </cell>
        </row>
        <row r="10902">
          <cell r="B10902" t="str">
            <v>774100-00G/009162</v>
          </cell>
          <cell r="C10902" t="str">
            <v>774100-00G</v>
          </cell>
          <cell r="D10902" t="str">
            <v>OK</v>
          </cell>
          <cell r="E10902">
            <v>44252.439583333333</v>
          </cell>
        </row>
        <row r="10903">
          <cell r="B10903" t="str">
            <v>774100-00G/009184</v>
          </cell>
          <cell r="C10903" t="str">
            <v>774100-00G</v>
          </cell>
          <cell r="D10903" t="str">
            <v>OK</v>
          </cell>
          <cell r="E10903">
            <v>44253.29791666667</v>
          </cell>
        </row>
        <row r="10904">
          <cell r="B10904" t="str">
            <v>774100-00G/009196</v>
          </cell>
          <cell r="C10904" t="str">
            <v>774100-00G</v>
          </cell>
          <cell r="D10904" t="str">
            <v>OK</v>
          </cell>
          <cell r="E10904">
            <v>44253.780555555553</v>
          </cell>
        </row>
        <row r="10905">
          <cell r="B10905" t="str">
            <v>776445-00E/009202</v>
          </cell>
          <cell r="C10905" t="str">
            <v>776445-00E</v>
          </cell>
          <cell r="D10905" t="str">
            <v>OK</v>
          </cell>
          <cell r="E10905">
            <v>44256.131249999999</v>
          </cell>
        </row>
        <row r="10906">
          <cell r="B10906" t="str">
            <v>776445-00E/009202</v>
          </cell>
          <cell r="C10906" t="str">
            <v>776445-00E</v>
          </cell>
          <cell r="D10906" t="str">
            <v>OK</v>
          </cell>
          <cell r="E10906">
            <v>44256.131249999999</v>
          </cell>
        </row>
        <row r="10907">
          <cell r="B10907" t="str">
            <v>776445-00E/009192</v>
          </cell>
          <cell r="C10907" t="str">
            <v>776445-00E</v>
          </cell>
          <cell r="D10907" t="str">
            <v>OK</v>
          </cell>
          <cell r="E10907">
            <v>44255.954861111109</v>
          </cell>
        </row>
        <row r="10908">
          <cell r="B10908" t="str">
            <v>776445-00E/009192</v>
          </cell>
          <cell r="C10908" t="str">
            <v>776445-00E</v>
          </cell>
          <cell r="D10908" t="str">
            <v>OK</v>
          </cell>
          <cell r="E10908">
            <v>44255.954861111109</v>
          </cell>
        </row>
        <row r="10909">
          <cell r="B10909" t="str">
            <v>776445-00E/009190</v>
          </cell>
          <cell r="C10909" t="str">
            <v>776445-00E</v>
          </cell>
          <cell r="D10909" t="str">
            <v>OK</v>
          </cell>
          <cell r="E10909">
            <v>44253.54583333333</v>
          </cell>
        </row>
        <row r="10910">
          <cell r="B10910" t="str">
            <v>776445-00E/009199</v>
          </cell>
          <cell r="C10910" t="str">
            <v>776445-00E</v>
          </cell>
          <cell r="D10910" t="str">
            <v>OK</v>
          </cell>
          <cell r="E10910">
            <v>44256.054861111108</v>
          </cell>
        </row>
        <row r="10911">
          <cell r="B10911" t="str">
            <v>776445-00E/009194</v>
          </cell>
          <cell r="C10911" t="str">
            <v>776445-00E</v>
          </cell>
          <cell r="D10911" t="str">
            <v>OK</v>
          </cell>
          <cell r="E10911">
            <v>44255.965277777781</v>
          </cell>
        </row>
        <row r="10912">
          <cell r="B10912" t="str">
            <v>774100-00G/009195</v>
          </cell>
          <cell r="C10912" t="str">
            <v>774100-00G</v>
          </cell>
          <cell r="D10912" t="str">
            <v>OK</v>
          </cell>
          <cell r="E10912">
            <v>44253.713194444441</v>
          </cell>
        </row>
        <row r="10913">
          <cell r="B10913" t="str">
            <v>774100-00G/009145</v>
          </cell>
          <cell r="C10913" t="str">
            <v>774100-00G</v>
          </cell>
          <cell r="D10913" t="str">
            <v>OK</v>
          </cell>
          <cell r="E10913">
            <v>44251.746527777781</v>
          </cell>
        </row>
        <row r="10914">
          <cell r="B10914" t="str">
            <v>774100-00G/009201</v>
          </cell>
          <cell r="C10914" t="str">
            <v>774100-00G</v>
          </cell>
          <cell r="D10914" t="str">
            <v>OK</v>
          </cell>
          <cell r="E10914">
            <v>44256.069444444445</v>
          </cell>
        </row>
        <row r="10915">
          <cell r="B10915" t="str">
            <v>774100-00G/009198</v>
          </cell>
          <cell r="C10915" t="str">
            <v>774100-00G</v>
          </cell>
          <cell r="D10915" t="str">
            <v>OK</v>
          </cell>
          <cell r="E10915">
            <v>44256.015972222223</v>
          </cell>
        </row>
        <row r="10916">
          <cell r="B10916" t="str">
            <v>776445-00E/009197</v>
          </cell>
          <cell r="C10916" t="str">
            <v>776445-00E</v>
          </cell>
          <cell r="D10916" t="str">
            <v>OK</v>
          </cell>
          <cell r="E10916">
            <v>44256.020138888889</v>
          </cell>
        </row>
        <row r="10917">
          <cell r="B10917" t="str">
            <v>776445-00E/009044</v>
          </cell>
          <cell r="C10917" t="str">
            <v>776445-00E</v>
          </cell>
          <cell r="D10917" t="str">
            <v>OK</v>
          </cell>
          <cell r="E10917">
            <v>44245.132638888892</v>
          </cell>
        </row>
        <row r="10918">
          <cell r="B10918" t="str">
            <v>776445-00E/009205</v>
          </cell>
          <cell r="C10918" t="str">
            <v>776445-00E</v>
          </cell>
          <cell r="D10918" t="str">
            <v>OK</v>
          </cell>
          <cell r="E10918">
            <v>44256.354861111111</v>
          </cell>
        </row>
        <row r="10919">
          <cell r="B10919" t="str">
            <v>776445-00E/009178</v>
          </cell>
          <cell r="C10919" t="str">
            <v>776445-00E</v>
          </cell>
          <cell r="D10919" t="str">
            <v>OK</v>
          </cell>
          <cell r="E10919">
            <v>44253.06527777778</v>
          </cell>
        </row>
        <row r="10920">
          <cell r="B10920" t="str">
            <v>774100-00G/009207</v>
          </cell>
          <cell r="C10920" t="str">
            <v>774100-00G</v>
          </cell>
          <cell r="D10920" t="str">
            <v>OK</v>
          </cell>
          <cell r="E10920">
            <v>44256.427777777775</v>
          </cell>
        </row>
        <row r="10921">
          <cell r="B10921" t="str">
            <v>774100-00G/009207</v>
          </cell>
          <cell r="C10921" t="str">
            <v>774100-00G</v>
          </cell>
          <cell r="D10921" t="str">
            <v>OK</v>
          </cell>
          <cell r="E10921">
            <v>44256.427777777775</v>
          </cell>
        </row>
        <row r="10922">
          <cell r="B10922" t="str">
            <v>774100-00G/009213</v>
          </cell>
          <cell r="C10922" t="str">
            <v>774100-00G</v>
          </cell>
          <cell r="D10922" t="str">
            <v>OK</v>
          </cell>
          <cell r="E10922">
            <v>44256.723611111112</v>
          </cell>
        </row>
        <row r="10923">
          <cell r="B10923" t="str">
            <v>776445-00E/009211</v>
          </cell>
          <cell r="C10923" t="str">
            <v>776445-00E</v>
          </cell>
          <cell r="D10923" t="str">
            <v>OK</v>
          </cell>
          <cell r="E10923">
            <v>44256.644444444442</v>
          </cell>
        </row>
        <row r="10924">
          <cell r="B10924" t="str">
            <v>776445-00E/009209</v>
          </cell>
          <cell r="C10924" t="str">
            <v>776445-00E</v>
          </cell>
          <cell r="D10924" t="str">
            <v>OK</v>
          </cell>
          <cell r="E10924">
            <v>44256.623611111114</v>
          </cell>
        </row>
        <row r="10925">
          <cell r="B10925" t="str">
            <v>774100-00G/009208</v>
          </cell>
          <cell r="C10925" t="str">
            <v>774100-00G</v>
          </cell>
          <cell r="D10925" t="str">
            <v>OK</v>
          </cell>
          <cell r="E10925">
            <v>44256.447222222225</v>
          </cell>
        </row>
        <row r="10926">
          <cell r="B10926" t="str">
            <v>776445-00E/009212</v>
          </cell>
          <cell r="C10926" t="str">
            <v>776445-00E</v>
          </cell>
          <cell r="D10926" t="str">
            <v>OK</v>
          </cell>
          <cell r="E10926">
            <v>44256.681944444441</v>
          </cell>
        </row>
        <row r="10927">
          <cell r="B10927" t="str">
            <v>774100-00G/009214</v>
          </cell>
          <cell r="C10927" t="str">
            <v>774100-00G</v>
          </cell>
          <cell r="D10927" t="str">
            <v>OK</v>
          </cell>
          <cell r="E10927">
            <v>44256.799305555556</v>
          </cell>
        </row>
        <row r="10928">
          <cell r="B10928" t="str">
            <v>776445-00E/009222</v>
          </cell>
          <cell r="C10928" t="str">
            <v>776445-00E</v>
          </cell>
          <cell r="D10928" t="str">
            <v>OK</v>
          </cell>
          <cell r="E10928">
            <v>44257.137499999997</v>
          </cell>
        </row>
        <row r="10929">
          <cell r="B10929" t="str">
            <v>776445-00E/009210</v>
          </cell>
          <cell r="C10929" t="str">
            <v>776445-00E</v>
          </cell>
          <cell r="D10929" t="str">
            <v>OK</v>
          </cell>
          <cell r="E10929">
            <v>44256.686805555553</v>
          </cell>
        </row>
        <row r="10930">
          <cell r="B10930" t="str">
            <v>776445-00E/009210</v>
          </cell>
          <cell r="C10930" t="str">
            <v>776445-00E</v>
          </cell>
          <cell r="D10930" t="str">
            <v>OK</v>
          </cell>
          <cell r="E10930">
            <v>44256.686805555553</v>
          </cell>
        </row>
        <row r="10931">
          <cell r="B10931" t="str">
            <v>776445-00E/009210</v>
          </cell>
          <cell r="C10931" t="str">
            <v>776445-00E</v>
          </cell>
          <cell r="D10931" t="str">
            <v>OK</v>
          </cell>
          <cell r="E10931">
            <v>44256.686805555553</v>
          </cell>
        </row>
        <row r="10932">
          <cell r="B10932" t="str">
            <v>776445-00E/009217</v>
          </cell>
          <cell r="C10932" t="str">
            <v>776445-00E</v>
          </cell>
          <cell r="D10932" t="str">
            <v>OK</v>
          </cell>
          <cell r="E10932">
            <v>44256.961805555555</v>
          </cell>
        </row>
        <row r="10933">
          <cell r="B10933" t="str">
            <v>776445-00E/009200</v>
          </cell>
          <cell r="C10933" t="str">
            <v>776445-00E</v>
          </cell>
          <cell r="D10933" t="str">
            <v>OK</v>
          </cell>
          <cell r="E10933">
            <v>44256.337500000001</v>
          </cell>
        </row>
        <row r="10934">
          <cell r="B10934" t="str">
            <v>776445-00E/009215</v>
          </cell>
          <cell r="C10934" t="str">
            <v>776445-00E</v>
          </cell>
          <cell r="D10934" t="str">
            <v>OK</v>
          </cell>
          <cell r="E10934">
            <v>44256.948611111111</v>
          </cell>
        </row>
        <row r="10935">
          <cell r="B10935" t="str">
            <v>776445-00E/009218</v>
          </cell>
          <cell r="C10935" t="str">
            <v>776445-00E</v>
          </cell>
          <cell r="D10935" t="str">
            <v>OK</v>
          </cell>
          <cell r="E10935">
            <v>44257.01458333333</v>
          </cell>
        </row>
        <row r="10936">
          <cell r="B10936" t="str">
            <v>776445-00E/009216</v>
          </cell>
          <cell r="C10936" t="str">
            <v>776445-00E</v>
          </cell>
          <cell r="D10936" t="str">
            <v>OK</v>
          </cell>
          <cell r="E10936">
            <v>44256.958333333336</v>
          </cell>
        </row>
        <row r="10937">
          <cell r="B10937" t="str">
            <v>776445-00E/009203</v>
          </cell>
          <cell r="C10937" t="str">
            <v>776445-00E</v>
          </cell>
          <cell r="D10937" t="str">
            <v>OK</v>
          </cell>
          <cell r="E10937">
            <v>44256.138194444444</v>
          </cell>
        </row>
        <row r="10938">
          <cell r="B10938" t="str">
            <v>776445-00E/009206</v>
          </cell>
          <cell r="C10938" t="str">
            <v>776445-00E</v>
          </cell>
          <cell r="D10938" t="str">
            <v>OK</v>
          </cell>
          <cell r="E10938">
            <v>44256.379166666666</v>
          </cell>
        </row>
        <row r="10939">
          <cell r="B10939" t="str">
            <v>776445-00E/009206</v>
          </cell>
          <cell r="C10939" t="str">
            <v>776445-00E</v>
          </cell>
          <cell r="D10939" t="str">
            <v>OK</v>
          </cell>
          <cell r="E10939">
            <v>44256.379166666666</v>
          </cell>
        </row>
        <row r="10940">
          <cell r="B10940" t="str">
            <v>774100-00G/009221</v>
          </cell>
          <cell r="C10940" t="str">
            <v>774100-00G</v>
          </cell>
          <cell r="D10940" t="str">
            <v>OK</v>
          </cell>
          <cell r="E10940">
            <v>44257.072916666664</v>
          </cell>
        </row>
        <row r="10941">
          <cell r="B10941" t="str">
            <v>774100-00G/009221</v>
          </cell>
          <cell r="C10941" t="str">
            <v>774100-00G</v>
          </cell>
          <cell r="D10941" t="str">
            <v>OK</v>
          </cell>
          <cell r="E10941">
            <v>44257.072916666664</v>
          </cell>
        </row>
        <row r="10942">
          <cell r="B10942" t="str">
            <v>774100-00G/009219</v>
          </cell>
          <cell r="C10942" t="str">
            <v>774100-00G</v>
          </cell>
          <cell r="D10942" t="str">
            <v>OK</v>
          </cell>
          <cell r="E10942">
            <v>44257.01458333333</v>
          </cell>
        </row>
        <row r="10943">
          <cell r="B10943" t="str">
            <v>774100-00G/009177</v>
          </cell>
          <cell r="C10943" t="str">
            <v>774100-00G</v>
          </cell>
          <cell r="D10943" t="str">
            <v>OK</v>
          </cell>
          <cell r="E10943">
            <v>44253.038194444445</v>
          </cell>
        </row>
        <row r="10944">
          <cell r="B10944" t="str">
            <v>774100-00G/009177</v>
          </cell>
          <cell r="C10944" t="str">
            <v>774100-00G</v>
          </cell>
          <cell r="D10944" t="str">
            <v>OK</v>
          </cell>
          <cell r="E10944">
            <v>44253.038194444445</v>
          </cell>
        </row>
        <row r="10945">
          <cell r="B10945" t="str">
            <v>774100-00G/009220</v>
          </cell>
          <cell r="C10945" t="str">
            <v>774100-00G</v>
          </cell>
          <cell r="D10945" t="str">
            <v>OK</v>
          </cell>
          <cell r="E10945">
            <v>44257.072222222225</v>
          </cell>
        </row>
        <row r="10946">
          <cell r="B10946" t="str">
            <v>776445-00E/009223</v>
          </cell>
          <cell r="C10946" t="str">
            <v>776445-00E</v>
          </cell>
          <cell r="D10946" t="str">
            <v>OK</v>
          </cell>
          <cell r="E10946">
            <v>44257.136805555558</v>
          </cell>
        </row>
        <row r="10947">
          <cell r="B10947" t="str">
            <v>776445-00E/009226</v>
          </cell>
          <cell r="C10947" t="str">
            <v>776445-00E</v>
          </cell>
          <cell r="D10947" t="str">
            <v>OK</v>
          </cell>
          <cell r="E10947">
            <v>44257.622916666667</v>
          </cell>
        </row>
        <row r="10948">
          <cell r="B10948" t="str">
            <v>776445-00E/009226</v>
          </cell>
          <cell r="C10948" t="str">
            <v>776445-00E</v>
          </cell>
          <cell r="D10948" t="str">
            <v>OK</v>
          </cell>
          <cell r="E10948">
            <v>44257.622916666667</v>
          </cell>
        </row>
        <row r="10949">
          <cell r="B10949" t="str">
            <v>776445-00E/009188</v>
          </cell>
          <cell r="C10949" t="str">
            <v>776445-00E</v>
          </cell>
          <cell r="D10949" t="str">
            <v>OK</v>
          </cell>
          <cell r="E10949">
            <v>44253.421527777777</v>
          </cell>
        </row>
        <row r="10950">
          <cell r="B10950" t="str">
            <v>776445-00E/009225</v>
          </cell>
          <cell r="C10950" t="str">
            <v>776445-00E</v>
          </cell>
          <cell r="D10950" t="str">
            <v>OK</v>
          </cell>
          <cell r="E10950">
            <v>44257.694444444445</v>
          </cell>
        </row>
        <row r="10951">
          <cell r="B10951" t="str">
            <v>774100-00G/009227</v>
          </cell>
          <cell r="C10951" t="str">
            <v>774100-00G</v>
          </cell>
          <cell r="D10951" t="str">
            <v>OK</v>
          </cell>
          <cell r="E10951">
            <v>44257.406944444447</v>
          </cell>
        </row>
        <row r="10952">
          <cell r="B10952" t="str">
            <v>774100-00G/009229</v>
          </cell>
          <cell r="C10952" t="str">
            <v>774100-00G</v>
          </cell>
          <cell r="D10952" t="str">
            <v>OK</v>
          </cell>
          <cell r="E10952">
            <v>44257.513194444444</v>
          </cell>
        </row>
        <row r="10953">
          <cell r="B10953" t="str">
            <v>774100-00G/009231</v>
          </cell>
          <cell r="C10953" t="str">
            <v>774100-00G</v>
          </cell>
          <cell r="D10953" t="str">
            <v>OK</v>
          </cell>
          <cell r="E10953">
            <v>44257.963194444441</v>
          </cell>
        </row>
        <row r="10954">
          <cell r="B10954" t="str">
            <v>774100-00G/008877</v>
          </cell>
          <cell r="C10954" t="str">
            <v>774100-00G</v>
          </cell>
          <cell r="D10954" t="str">
            <v>OK</v>
          </cell>
          <cell r="E10954">
            <v>44232.32916666667</v>
          </cell>
        </row>
        <row r="10955">
          <cell r="B10955" t="str">
            <v>774100-00G/009233</v>
          </cell>
          <cell r="C10955" t="str">
            <v>774100-00G</v>
          </cell>
          <cell r="D10955" t="str">
            <v>OK</v>
          </cell>
          <cell r="E10955">
            <v>44257.953472222223</v>
          </cell>
        </row>
        <row r="10956">
          <cell r="B10956" t="str">
            <v>776445-00E/009237</v>
          </cell>
          <cell r="C10956" t="str">
            <v>776445-00E</v>
          </cell>
          <cell r="D10956" t="str">
            <v>OK</v>
          </cell>
          <cell r="E10956">
            <v>44258.048611111109</v>
          </cell>
        </row>
        <row r="10957">
          <cell r="B10957" t="str">
            <v>776445-00E/009238</v>
          </cell>
          <cell r="C10957" t="str">
            <v>776445-00E</v>
          </cell>
          <cell r="D10957" t="str">
            <v>OK</v>
          </cell>
          <cell r="E10957">
            <v>44258.047222222223</v>
          </cell>
        </row>
        <row r="10958">
          <cell r="B10958" t="str">
            <v>776445-00E/009241</v>
          </cell>
          <cell r="C10958" t="str">
            <v>776445-00E</v>
          </cell>
          <cell r="D10958" t="str">
            <v>OK</v>
          </cell>
          <cell r="E10958">
            <v>44258.325694444444</v>
          </cell>
        </row>
        <row r="10959">
          <cell r="B10959" t="str">
            <v>776445-00E/009239</v>
          </cell>
          <cell r="C10959" t="str">
            <v>776445-00E</v>
          </cell>
          <cell r="D10959" t="str">
            <v>OK</v>
          </cell>
          <cell r="E10959">
            <v>44258.112500000003</v>
          </cell>
        </row>
        <row r="10960">
          <cell r="B10960" t="str">
            <v>776445-00E/009239</v>
          </cell>
          <cell r="C10960" t="str">
            <v>776445-00E</v>
          </cell>
          <cell r="D10960" t="str">
            <v>OK</v>
          </cell>
          <cell r="E10960">
            <v>44258.112500000003</v>
          </cell>
        </row>
        <row r="10961">
          <cell r="B10961" t="str">
            <v>776445-00E/009242</v>
          </cell>
          <cell r="C10961" t="str">
            <v>776445-00E</v>
          </cell>
          <cell r="D10961" t="str">
            <v>OK</v>
          </cell>
          <cell r="E10961">
            <v>44258.356944444444</v>
          </cell>
        </row>
        <row r="10962">
          <cell r="B10962" t="str">
            <v>774100-00G/009232</v>
          </cell>
          <cell r="C10962" t="str">
            <v>774100-00G</v>
          </cell>
          <cell r="D10962" t="str">
            <v>OK</v>
          </cell>
          <cell r="E10962">
            <v>44257.958333333336</v>
          </cell>
        </row>
        <row r="10963">
          <cell r="B10963" t="str">
            <v>774100-00G/009243</v>
          </cell>
          <cell r="C10963" t="str">
            <v>774100-00G</v>
          </cell>
          <cell r="D10963" t="str">
            <v>OK</v>
          </cell>
          <cell r="E10963">
            <v>44258.385416666664</v>
          </cell>
        </row>
        <row r="10964">
          <cell r="B10964" t="str">
            <v>774100-00G/009246</v>
          </cell>
          <cell r="C10964" t="str">
            <v>774100-00G</v>
          </cell>
          <cell r="D10964" t="str">
            <v>OK</v>
          </cell>
          <cell r="E10964">
            <v>44258.435416666667</v>
          </cell>
        </row>
        <row r="10965">
          <cell r="B10965" t="str">
            <v>776445-00E/009247</v>
          </cell>
          <cell r="C10965" t="str">
            <v>776445-00E</v>
          </cell>
          <cell r="D10965" t="str">
            <v>OK</v>
          </cell>
          <cell r="E10965">
            <v>44258.515277777777</v>
          </cell>
        </row>
        <row r="10966">
          <cell r="B10966" t="str">
            <v>776445-00E/009247</v>
          </cell>
          <cell r="C10966" t="str">
            <v>776445-00E</v>
          </cell>
          <cell r="D10966" t="str">
            <v>OK</v>
          </cell>
          <cell r="E10966">
            <v>44258.515277777777</v>
          </cell>
        </row>
        <row r="10967">
          <cell r="B10967" t="str">
            <v>774100-00G/009245</v>
          </cell>
          <cell r="C10967" t="str">
            <v>774100-00G</v>
          </cell>
          <cell r="D10967" t="str">
            <v>OK</v>
          </cell>
          <cell r="E10967">
            <v>44258.624305555553</v>
          </cell>
        </row>
        <row r="10968">
          <cell r="B10968" t="str">
            <v>774100-00G/009228</v>
          </cell>
          <cell r="C10968" t="str">
            <v>774100-00G</v>
          </cell>
          <cell r="D10968" t="str">
            <v>OK</v>
          </cell>
          <cell r="E10968">
            <v>44257.484027777777</v>
          </cell>
        </row>
        <row r="10969">
          <cell r="B10969" t="str">
            <v>774100-00G/009244</v>
          </cell>
          <cell r="C10969" t="str">
            <v>774100-00G</v>
          </cell>
          <cell r="D10969" t="str">
            <v>OK</v>
          </cell>
          <cell r="E10969">
            <v>44258.42291666667</v>
          </cell>
        </row>
        <row r="10970">
          <cell r="B10970" t="str">
            <v>774100-00G/009244</v>
          </cell>
          <cell r="C10970" t="str">
            <v>774100-00G</v>
          </cell>
          <cell r="D10970" t="str">
            <v>OK</v>
          </cell>
          <cell r="E10970">
            <v>44258.42291666667</v>
          </cell>
        </row>
        <row r="10971">
          <cell r="B10971" t="str">
            <v>774100-00G/009244</v>
          </cell>
          <cell r="C10971" t="str">
            <v>774100-00G</v>
          </cell>
          <cell r="D10971" t="str">
            <v>OK</v>
          </cell>
          <cell r="E10971">
            <v>44258.42291666667</v>
          </cell>
        </row>
        <row r="10972">
          <cell r="B10972" t="str">
            <v>774100-00G/009240</v>
          </cell>
          <cell r="C10972" t="str">
            <v>774100-00G</v>
          </cell>
          <cell r="D10972" t="str">
            <v>OK</v>
          </cell>
          <cell r="E10972">
            <v>44258.144444444442</v>
          </cell>
        </row>
        <row r="10973">
          <cell r="B10973" t="str">
            <v>776445-00E/009230</v>
          </cell>
          <cell r="C10973" t="str">
            <v>776445-00E</v>
          </cell>
          <cell r="D10973" t="str">
            <v>OK</v>
          </cell>
          <cell r="E10973">
            <v>44257.692361111112</v>
          </cell>
        </row>
        <row r="10974">
          <cell r="B10974" t="str">
            <v>776445-00E/009236</v>
          </cell>
          <cell r="C10974" t="str">
            <v>776445-00E</v>
          </cell>
          <cell r="D10974" t="str">
            <v>OK</v>
          </cell>
          <cell r="E10974">
            <v>44258.013194444444</v>
          </cell>
        </row>
        <row r="10975">
          <cell r="B10975" t="str">
            <v>776445-00E/009248</v>
          </cell>
          <cell r="C10975" t="str">
            <v>776445-00E</v>
          </cell>
          <cell r="D10975" t="str">
            <v>OK</v>
          </cell>
          <cell r="E10975">
            <v>44258.522222222222</v>
          </cell>
        </row>
        <row r="10976">
          <cell r="B10976" t="str">
            <v>776445-00E/009234</v>
          </cell>
          <cell r="C10976" t="str">
            <v>776445-00E</v>
          </cell>
          <cell r="D10976" t="str">
            <v>OK</v>
          </cell>
          <cell r="E10976">
            <v>44258.011805555558</v>
          </cell>
        </row>
        <row r="10977">
          <cell r="B10977" t="str">
            <v>776445-00E/009235</v>
          </cell>
          <cell r="C10977" t="str">
            <v>776445-00E</v>
          </cell>
          <cell r="D10977" t="str">
            <v>OK</v>
          </cell>
          <cell r="E10977">
            <v>44258.011805555558</v>
          </cell>
        </row>
        <row r="10978">
          <cell r="B10978" t="str">
            <v>776445-00E/009230</v>
          </cell>
          <cell r="C10978" t="str">
            <v>776445-00E</v>
          </cell>
          <cell r="D10978" t="str">
            <v>OK</v>
          </cell>
          <cell r="E10978">
            <v>44257.692361111112</v>
          </cell>
        </row>
        <row r="10979">
          <cell r="B10979" t="str">
            <v>776445-00E/009249</v>
          </cell>
          <cell r="C10979" t="str">
            <v>776445-00E</v>
          </cell>
          <cell r="D10979" t="str">
            <v>OK</v>
          </cell>
          <cell r="E10979">
            <v>44258.964583333334</v>
          </cell>
        </row>
        <row r="10980">
          <cell r="B10980" t="str">
            <v>776445-00E/009257</v>
          </cell>
          <cell r="C10980" t="str">
            <v>776445-00E</v>
          </cell>
          <cell r="D10980" t="str">
            <v>OK</v>
          </cell>
          <cell r="E10980">
            <v>44259.32916666667</v>
          </cell>
        </row>
        <row r="10981">
          <cell r="B10981" t="str">
            <v>776445-00E/009251</v>
          </cell>
          <cell r="C10981" t="str">
            <v>776445-00E</v>
          </cell>
          <cell r="D10981" t="str">
            <v>OK</v>
          </cell>
          <cell r="E10981">
            <v>44259.024305555555</v>
          </cell>
        </row>
        <row r="10982">
          <cell r="B10982" t="str">
            <v>776445-00E/009255</v>
          </cell>
          <cell r="C10982" t="str">
            <v>776445-00E</v>
          </cell>
          <cell r="D10982" t="str">
            <v>OK</v>
          </cell>
          <cell r="E10982">
            <v>44259.072222222225</v>
          </cell>
        </row>
        <row r="10983">
          <cell r="B10983" t="str">
            <v>774100-00G/009173</v>
          </cell>
          <cell r="C10983" t="str">
            <v>774100-00G</v>
          </cell>
          <cell r="D10983" t="str">
            <v>OK</v>
          </cell>
          <cell r="E10983">
            <v>44252.814583333333</v>
          </cell>
        </row>
        <row r="10984">
          <cell r="B10984" t="str">
            <v>774100-00G/009254</v>
          </cell>
          <cell r="C10984" t="str">
            <v>774100-00G</v>
          </cell>
          <cell r="D10984" t="str">
            <v>OK</v>
          </cell>
          <cell r="E10984">
            <v>44259.143055555556</v>
          </cell>
        </row>
        <row r="10985">
          <cell r="B10985" t="str">
            <v>776445-00E/009182</v>
          </cell>
          <cell r="C10985" t="str">
            <v>776445-00E</v>
          </cell>
          <cell r="D10985" t="str">
            <v>OK</v>
          </cell>
          <cell r="E10985">
            <v>44253.144444444442</v>
          </cell>
        </row>
        <row r="10986">
          <cell r="B10986" t="str">
            <v>776445-00E/009182</v>
          </cell>
          <cell r="C10986" t="str">
            <v>776445-00E</v>
          </cell>
          <cell r="D10986" t="str">
            <v>OK</v>
          </cell>
          <cell r="E10986">
            <v>44253.144444444442</v>
          </cell>
        </row>
        <row r="10987">
          <cell r="B10987" t="str">
            <v>776445-00E/009182</v>
          </cell>
          <cell r="C10987" t="str">
            <v>776445-00E</v>
          </cell>
          <cell r="D10987" t="str">
            <v>OK</v>
          </cell>
          <cell r="E10987">
            <v>44253.144444444442</v>
          </cell>
        </row>
        <row r="10988">
          <cell r="B10988" t="str">
            <v>776445-00E/009182</v>
          </cell>
          <cell r="C10988" t="str">
            <v>776445-00E</v>
          </cell>
          <cell r="D10988" t="str">
            <v>OK</v>
          </cell>
          <cell r="E10988">
            <v>44253.144444444442</v>
          </cell>
        </row>
        <row r="10989">
          <cell r="B10989" t="str">
            <v>776445-00E/009259</v>
          </cell>
          <cell r="C10989" t="str">
            <v>776445-00E</v>
          </cell>
          <cell r="D10989" t="str">
            <v>OK</v>
          </cell>
          <cell r="E10989">
            <v>44259.636805555558</v>
          </cell>
        </row>
        <row r="10990">
          <cell r="B10990" t="str">
            <v>776445-00E/009258</v>
          </cell>
          <cell r="C10990" t="str">
            <v>776445-00E</v>
          </cell>
          <cell r="D10990" t="str">
            <v>OK</v>
          </cell>
          <cell r="E10990">
            <v>44259.405555555553</v>
          </cell>
        </row>
        <row r="10991">
          <cell r="B10991" t="str">
            <v>776445-00E/009204</v>
          </cell>
          <cell r="C10991" t="str">
            <v>776445-00E</v>
          </cell>
          <cell r="D10991" t="str">
            <v>OK</v>
          </cell>
          <cell r="E10991">
            <v>44256.292361111111</v>
          </cell>
        </row>
        <row r="10992">
          <cell r="B10992" t="str">
            <v>776445-00E/009224</v>
          </cell>
          <cell r="C10992" t="str">
            <v>776445-00E</v>
          </cell>
          <cell r="D10992" t="str">
            <v>OK</v>
          </cell>
          <cell r="E10992">
            <v>44257.627083333333</v>
          </cell>
        </row>
        <row r="10993">
          <cell r="B10993" t="str">
            <v>776445-00E/009250</v>
          </cell>
          <cell r="C10993" t="str">
            <v>776445-00E</v>
          </cell>
          <cell r="D10993" t="str">
            <v>OK</v>
          </cell>
          <cell r="E10993">
            <v>44259.711111111108</v>
          </cell>
        </row>
        <row r="10994">
          <cell r="B10994" t="str">
            <v>776445-00E/009260</v>
          </cell>
          <cell r="C10994" t="str">
            <v>776445-00E</v>
          </cell>
          <cell r="D10994" t="str">
            <v>OK</v>
          </cell>
          <cell r="E10994">
            <v>44259.675694444442</v>
          </cell>
        </row>
        <row r="10995">
          <cell r="B10995" t="str">
            <v>776445-00E/009262</v>
          </cell>
          <cell r="C10995" t="str">
            <v>776445-00E</v>
          </cell>
          <cell r="D10995" t="str">
            <v>OK</v>
          </cell>
          <cell r="E10995">
            <v>44259.716666666667</v>
          </cell>
        </row>
        <row r="10996">
          <cell r="B10996" t="str">
            <v>774100-00G/009253</v>
          </cell>
          <cell r="C10996" t="str">
            <v>774100-00G</v>
          </cell>
          <cell r="D10996" t="str">
            <v>OK</v>
          </cell>
          <cell r="E10996">
            <v>44258.796527777777</v>
          </cell>
        </row>
        <row r="10997">
          <cell r="B10997" t="str">
            <v>774100-00G/009253</v>
          </cell>
          <cell r="C10997" t="str">
            <v>774100-00G</v>
          </cell>
          <cell r="D10997" t="str">
            <v>OK</v>
          </cell>
          <cell r="E10997">
            <v>44258.796527777777</v>
          </cell>
        </row>
        <row r="10998">
          <cell r="B10998" t="str">
            <v>774100-00G/009252</v>
          </cell>
          <cell r="C10998" t="str">
            <v>774100-00G</v>
          </cell>
          <cell r="D10998" t="str">
            <v>OK</v>
          </cell>
          <cell r="E10998">
            <v>44258.695833333331</v>
          </cell>
        </row>
        <row r="10999">
          <cell r="B10999" t="str">
            <v>774100-00G/009256</v>
          </cell>
          <cell r="C10999" t="str">
            <v>774100-00G</v>
          </cell>
          <cell r="D10999" t="str">
            <v>OK</v>
          </cell>
          <cell r="E10999">
            <v>44259.544444444444</v>
          </cell>
        </row>
        <row r="11000">
          <cell r="B11000" t="str">
            <v>776445-00E/009264</v>
          </cell>
          <cell r="C11000" t="str">
            <v>776445-00E</v>
          </cell>
          <cell r="D11000" t="str">
            <v>OK</v>
          </cell>
          <cell r="E11000">
            <v>44259.814583333333</v>
          </cell>
        </row>
        <row r="11001">
          <cell r="B11001" t="str">
            <v>776445-00E/009261</v>
          </cell>
          <cell r="C11001" t="str">
            <v>776445-00E</v>
          </cell>
          <cell r="D11001" t="str">
            <v>OK</v>
          </cell>
          <cell r="E11001">
            <v>44260.040277777778</v>
          </cell>
        </row>
        <row r="11002">
          <cell r="B11002" t="str">
            <v>776445-00E/009263</v>
          </cell>
          <cell r="C11002" t="str">
            <v>776445-00E</v>
          </cell>
          <cell r="D11002" t="str">
            <v>OK</v>
          </cell>
          <cell r="E11002">
            <v>44260.122916666667</v>
          </cell>
        </row>
        <row r="11003">
          <cell r="B11003" t="str">
            <v>776445-00E/009266</v>
          </cell>
          <cell r="C11003" t="str">
            <v>776445-00E</v>
          </cell>
          <cell r="D11003" t="str">
            <v>OK</v>
          </cell>
          <cell r="E11003">
            <v>44260.293055555558</v>
          </cell>
        </row>
        <row r="11004">
          <cell r="B11004" t="str">
            <v>774100-00G/008983</v>
          </cell>
          <cell r="C11004" t="str">
            <v>774100-00G</v>
          </cell>
          <cell r="D11004" t="str">
            <v>OK</v>
          </cell>
          <cell r="E11004">
            <v>44242.357638888891</v>
          </cell>
        </row>
        <row r="11005">
          <cell r="B11005" t="str">
            <v>776445-00E/009265</v>
          </cell>
          <cell r="C11005" t="str">
            <v>776445-00E</v>
          </cell>
          <cell r="D11005" t="str">
            <v>OK</v>
          </cell>
          <cell r="E11005">
            <v>44260.347916666666</v>
          </cell>
        </row>
        <row r="11006">
          <cell r="B11006" t="str">
            <v>776445-00E/009267</v>
          </cell>
          <cell r="C11006" t="str">
            <v>776445-00E</v>
          </cell>
          <cell r="D11006" t="str">
            <v>OK</v>
          </cell>
          <cell r="E11006">
            <v>44263.515277777777</v>
          </cell>
        </row>
        <row r="11007">
          <cell r="B11007" t="str">
            <v>774100-00G/009270</v>
          </cell>
          <cell r="C11007" t="str">
            <v>774100-00G</v>
          </cell>
          <cell r="D11007" t="str">
            <v>OK</v>
          </cell>
          <cell r="E11007">
            <v>44264.635416666664</v>
          </cell>
        </row>
        <row r="11008">
          <cell r="B11008" t="str">
            <v>774100-00G/009271</v>
          </cell>
          <cell r="C11008" t="str">
            <v>774100-00G</v>
          </cell>
          <cell r="D11008" t="str">
            <v>OK</v>
          </cell>
          <cell r="E11008">
            <v>44264.648611111108</v>
          </cell>
        </row>
        <row r="11009">
          <cell r="B11009" t="str">
            <v>776445-00E/009272</v>
          </cell>
          <cell r="C11009" t="str">
            <v>776445-00E</v>
          </cell>
          <cell r="D11009" t="str">
            <v>OK</v>
          </cell>
          <cell r="E11009">
            <v>44264.696527777778</v>
          </cell>
        </row>
        <row r="11010">
          <cell r="B11010" t="str">
            <v>776445-00E/009275</v>
          </cell>
          <cell r="C11010" t="str">
            <v>776445-00E</v>
          </cell>
          <cell r="D11010" t="str">
            <v>OK</v>
          </cell>
          <cell r="E11010">
            <v>44264.753472222219</v>
          </cell>
        </row>
        <row r="11011">
          <cell r="B11011" t="str">
            <v>776445-00E/009273</v>
          </cell>
          <cell r="C11011" t="str">
            <v>776445-00E</v>
          </cell>
          <cell r="D11011" t="str">
            <v>OK</v>
          </cell>
          <cell r="E11011">
            <v>44264.706250000003</v>
          </cell>
        </row>
        <row r="11012">
          <cell r="B11012" t="str">
            <v>776445-00E/009283</v>
          </cell>
          <cell r="C11012" t="str">
            <v>776445-00E</v>
          </cell>
          <cell r="D11012" t="str">
            <v>OK</v>
          </cell>
          <cell r="E11012">
            <v>44265.132638888892</v>
          </cell>
        </row>
        <row r="11013">
          <cell r="B11013" t="str">
            <v>776445-00E/009282</v>
          </cell>
          <cell r="C11013" t="str">
            <v>776445-00E</v>
          </cell>
          <cell r="D11013" t="str">
            <v>OK</v>
          </cell>
          <cell r="E11013">
            <v>44265.070138888892</v>
          </cell>
        </row>
        <row r="11014">
          <cell r="B11014" t="str">
            <v>776445-00E/009280</v>
          </cell>
          <cell r="C11014" t="str">
            <v>776445-00E</v>
          </cell>
          <cell r="D11014" t="str">
            <v>OK</v>
          </cell>
          <cell r="E11014">
            <v>44265.043749999997</v>
          </cell>
        </row>
        <row r="11015">
          <cell r="B11015" t="str">
            <v>776445-00E/009276</v>
          </cell>
          <cell r="C11015" t="str">
            <v>776445-00E</v>
          </cell>
          <cell r="D11015" t="str">
            <v>OK</v>
          </cell>
          <cell r="E11015">
            <v>44264.790277777778</v>
          </cell>
        </row>
        <row r="11016">
          <cell r="B11016" t="str">
            <v>776445-00E/009274</v>
          </cell>
          <cell r="C11016" t="str">
            <v>776445-00E</v>
          </cell>
          <cell r="D11016" t="str">
            <v>OK</v>
          </cell>
          <cell r="E11016">
            <v>44264.73541666667</v>
          </cell>
        </row>
        <row r="11017">
          <cell r="B11017" t="str">
            <v>774100-00G/009277</v>
          </cell>
          <cell r="C11017" t="str">
            <v>774100-00G</v>
          </cell>
          <cell r="D11017" t="str">
            <v>OK</v>
          </cell>
          <cell r="E11017">
            <v>44264.802777777775</v>
          </cell>
        </row>
        <row r="11018">
          <cell r="B11018" t="str">
            <v>774100-00G/009279</v>
          </cell>
          <cell r="C11018" t="str">
            <v>774100-00G</v>
          </cell>
          <cell r="D11018" t="str">
            <v>OK</v>
          </cell>
          <cell r="E11018">
            <v>44264.968055555553</v>
          </cell>
        </row>
        <row r="11019">
          <cell r="B11019" t="str">
            <v>776445-00E/009281</v>
          </cell>
          <cell r="C11019" t="str">
            <v>776445-00E</v>
          </cell>
          <cell r="D11019" t="str">
            <v>OK</v>
          </cell>
          <cell r="E11019">
            <v>44265.070833333331</v>
          </cell>
        </row>
        <row r="11020">
          <cell r="B11020" t="str">
            <v>776445-00E/009281</v>
          </cell>
          <cell r="C11020" t="str">
            <v>776445-00E</v>
          </cell>
          <cell r="D11020" t="str">
            <v>OK</v>
          </cell>
          <cell r="E11020">
            <v>44265.070833333331</v>
          </cell>
        </row>
        <row r="11021">
          <cell r="B11021" t="str">
            <v>776445-00E/009285</v>
          </cell>
          <cell r="C11021" t="str">
            <v>776445-00E</v>
          </cell>
          <cell r="D11021" t="str">
            <v>OK</v>
          </cell>
          <cell r="E11021">
            <v>44265.180555555555</v>
          </cell>
        </row>
        <row r="11022">
          <cell r="B11022" t="str">
            <v>776445-00E/009284</v>
          </cell>
          <cell r="C11022" t="str">
            <v>776445-00E</v>
          </cell>
          <cell r="D11022" t="str">
            <v>OK</v>
          </cell>
          <cell r="E11022">
            <v>44265.138194444444</v>
          </cell>
        </row>
        <row r="11023">
          <cell r="B11023" t="str">
            <v>774100-00G/009287</v>
          </cell>
          <cell r="C11023" t="str">
            <v>774100-00G</v>
          </cell>
          <cell r="D11023" t="str">
            <v>OK</v>
          </cell>
          <cell r="E11023">
            <v>44265.324999999997</v>
          </cell>
        </row>
        <row r="11024">
          <cell r="B11024" t="str">
            <v>776445-00E/009291</v>
          </cell>
          <cell r="C11024" t="str">
            <v>776445-00E</v>
          </cell>
          <cell r="D11024" t="str">
            <v>OK</v>
          </cell>
          <cell r="E11024">
            <v>44265.442361111112</v>
          </cell>
        </row>
        <row r="11025">
          <cell r="B11025" t="str">
            <v>776445-00E/009292</v>
          </cell>
          <cell r="C11025" t="str">
            <v>776445-00E</v>
          </cell>
          <cell r="D11025" t="str">
            <v>OK</v>
          </cell>
          <cell r="E11025">
            <v>44265.457638888889</v>
          </cell>
        </row>
        <row r="11026">
          <cell r="B11026" t="str">
            <v>776445-00E/009290</v>
          </cell>
          <cell r="C11026" t="str">
            <v>776445-00E</v>
          </cell>
          <cell r="D11026" t="str">
            <v>OK</v>
          </cell>
          <cell r="E11026">
            <v>44265.370833333334</v>
          </cell>
        </row>
        <row r="11027">
          <cell r="B11027" t="str">
            <v>776445-00E/009290</v>
          </cell>
          <cell r="C11027" t="str">
            <v>776445-00E</v>
          </cell>
          <cell r="D11027" t="str">
            <v>OK</v>
          </cell>
          <cell r="E11027">
            <v>44265.370833333334</v>
          </cell>
        </row>
        <row r="11028">
          <cell r="B11028" t="str">
            <v>776445-00E/009289</v>
          </cell>
          <cell r="C11028" t="str">
            <v>776445-00E</v>
          </cell>
          <cell r="D11028" t="str">
            <v>OK</v>
          </cell>
          <cell r="E11028">
            <v>44265.373611111114</v>
          </cell>
        </row>
        <row r="11029">
          <cell r="B11029" t="str">
            <v>776445-00E/009295</v>
          </cell>
          <cell r="C11029" t="str">
            <v>776445-00E</v>
          </cell>
          <cell r="D11029" t="str">
            <v>OK</v>
          </cell>
          <cell r="E11029">
            <v>44265.697222222225</v>
          </cell>
        </row>
        <row r="11030">
          <cell r="B11030" t="str">
            <v>776445-00E/009296</v>
          </cell>
          <cell r="C11030" t="str">
            <v>776445-00E</v>
          </cell>
          <cell r="D11030" t="str">
            <v>OK</v>
          </cell>
          <cell r="E11030">
            <v>44265.734027777777</v>
          </cell>
        </row>
        <row r="11031">
          <cell r="B11031" t="str">
            <v>774100-00G/009293</v>
          </cell>
          <cell r="C11031" t="str">
            <v>774100-00G</v>
          </cell>
          <cell r="D11031" t="str">
            <v>OK</v>
          </cell>
          <cell r="E11031">
            <v>44265.62222222222</v>
          </cell>
        </row>
        <row r="11032">
          <cell r="B11032" t="str">
            <v>774100-00G/009288</v>
          </cell>
          <cell r="C11032" t="str">
            <v>774100-00G</v>
          </cell>
          <cell r="D11032" t="str">
            <v>OK</v>
          </cell>
          <cell r="E11032">
            <v>44265.3</v>
          </cell>
        </row>
        <row r="11033">
          <cell r="B11033" t="str">
            <v>776445-00E/009305</v>
          </cell>
          <cell r="C11033" t="str">
            <v>776445-00E</v>
          </cell>
          <cell r="D11033" t="str">
            <v>OK</v>
          </cell>
          <cell r="E11033">
            <v>44266.147222222222</v>
          </cell>
        </row>
        <row r="11034">
          <cell r="B11034" t="str">
            <v>776445-00E/009310</v>
          </cell>
          <cell r="C11034" t="str">
            <v>776445-00E</v>
          </cell>
          <cell r="D11034" t="str">
            <v>OK</v>
          </cell>
          <cell r="E11034">
            <v>44266.090277777781</v>
          </cell>
        </row>
        <row r="11035">
          <cell r="B11035" t="str">
            <v>776445-00E/009307</v>
          </cell>
          <cell r="C11035" t="str">
            <v>776445-00E</v>
          </cell>
          <cell r="D11035" t="str">
            <v>OK</v>
          </cell>
          <cell r="E11035">
            <v>44266.055555555555</v>
          </cell>
        </row>
        <row r="11036">
          <cell r="B11036" t="str">
            <v>776445-00E/009303</v>
          </cell>
          <cell r="C11036" t="str">
            <v>776445-00E</v>
          </cell>
          <cell r="D11036" t="str">
            <v>OK</v>
          </cell>
          <cell r="E11036">
            <v>44265.960416666669</v>
          </cell>
        </row>
        <row r="11037">
          <cell r="B11037" t="str">
            <v>776445-00E/009309</v>
          </cell>
          <cell r="C11037" t="str">
            <v>776445-00E</v>
          </cell>
          <cell r="D11037" t="str">
            <v>OK</v>
          </cell>
          <cell r="E11037">
            <v>44266.07916666667</v>
          </cell>
        </row>
        <row r="11038">
          <cell r="B11038" t="str">
            <v>776445-00E/009306</v>
          </cell>
          <cell r="C11038" t="str">
            <v>776445-00E</v>
          </cell>
          <cell r="D11038" t="str">
            <v>OK</v>
          </cell>
          <cell r="E11038">
            <v>44266.038888888892</v>
          </cell>
        </row>
        <row r="11039">
          <cell r="B11039" t="str">
            <v>776445-00E/009300</v>
          </cell>
          <cell r="C11039" t="str">
            <v>776445-00E</v>
          </cell>
          <cell r="D11039" t="str">
            <v>OK</v>
          </cell>
          <cell r="E11039">
            <v>44265.811111111114</v>
          </cell>
        </row>
        <row r="11040">
          <cell r="B11040" t="str">
            <v>776445-00E/009304</v>
          </cell>
          <cell r="C11040" t="str">
            <v>776445-00E</v>
          </cell>
          <cell r="D11040" t="str">
            <v>OK</v>
          </cell>
          <cell r="E11040">
            <v>44266.036805555559</v>
          </cell>
        </row>
        <row r="11041">
          <cell r="B11041" t="str">
            <v>776445-00E/009304</v>
          </cell>
          <cell r="C11041" t="str">
            <v>776445-00E</v>
          </cell>
          <cell r="D11041" t="str">
            <v>OK</v>
          </cell>
          <cell r="E11041">
            <v>44266.036805555559</v>
          </cell>
        </row>
        <row r="11042">
          <cell r="B11042" t="str">
            <v>776445-00E/009311</v>
          </cell>
          <cell r="C11042" t="str">
            <v>776445-00E</v>
          </cell>
          <cell r="D11042" t="str">
            <v>OK</v>
          </cell>
          <cell r="E11042">
            <v>44266.156944444447</v>
          </cell>
        </row>
        <row r="11043">
          <cell r="B11043" t="str">
            <v>774100-00G/009286</v>
          </cell>
          <cell r="C11043" t="str">
            <v>774100-00G</v>
          </cell>
          <cell r="D11043" t="str">
            <v>OK</v>
          </cell>
          <cell r="E11043">
            <v>44265.196527777778</v>
          </cell>
        </row>
        <row r="11044">
          <cell r="B11044" t="str">
            <v>774100-00G/009286</v>
          </cell>
          <cell r="C11044" t="str">
            <v>774100-00G</v>
          </cell>
          <cell r="D11044" t="str">
            <v>OK</v>
          </cell>
          <cell r="E11044">
            <v>44265.196527777778</v>
          </cell>
        </row>
        <row r="11045">
          <cell r="B11045" t="str">
            <v>774100-00G/009293</v>
          </cell>
          <cell r="C11045" t="str">
            <v>774100-00G</v>
          </cell>
          <cell r="D11045" t="str">
            <v>OK</v>
          </cell>
          <cell r="E11045">
            <v>44265.62222222222</v>
          </cell>
        </row>
        <row r="11046">
          <cell r="B11046" t="str">
            <v>776445-00E/009315</v>
          </cell>
          <cell r="C11046" t="str">
            <v>776445-00E</v>
          </cell>
          <cell r="D11046" t="str">
            <v>OK</v>
          </cell>
          <cell r="E11046">
            <v>44266.388194444444</v>
          </cell>
        </row>
        <row r="11047">
          <cell r="B11047" t="str">
            <v>776445-00E/009316</v>
          </cell>
          <cell r="C11047" t="str">
            <v>776445-00E</v>
          </cell>
          <cell r="D11047" t="str">
            <v>OK</v>
          </cell>
          <cell r="E11047">
            <v>44266.428472222222</v>
          </cell>
        </row>
        <row r="11048">
          <cell r="B11048" t="str">
            <v>776445-00E/009312</v>
          </cell>
          <cell r="C11048" t="str">
            <v>776445-00E</v>
          </cell>
          <cell r="D11048" t="str">
            <v>OK</v>
          </cell>
          <cell r="E11048">
            <v>44266.311111111114</v>
          </cell>
        </row>
        <row r="11049">
          <cell r="B11049" t="str">
            <v>776445-00E/009314</v>
          </cell>
          <cell r="C11049" t="str">
            <v>776445-00E</v>
          </cell>
          <cell r="D11049" t="str">
            <v>OK</v>
          </cell>
          <cell r="E11049">
            <v>44266.379166666666</v>
          </cell>
        </row>
        <row r="11050">
          <cell r="B11050" t="str">
            <v>776445-00E/009313</v>
          </cell>
          <cell r="C11050" t="str">
            <v>776445-00E</v>
          </cell>
          <cell r="D11050" t="str">
            <v>OK</v>
          </cell>
          <cell r="E11050">
            <v>44266.301388888889</v>
          </cell>
        </row>
        <row r="11051">
          <cell r="B11051" t="str">
            <v>776445-00E/009320</v>
          </cell>
          <cell r="C11051" t="str">
            <v>776445-00E</v>
          </cell>
          <cell r="D11051" t="str">
            <v>OK</v>
          </cell>
          <cell r="E11051">
            <v>44266.539583333331</v>
          </cell>
        </row>
        <row r="11052">
          <cell r="B11052" t="str">
            <v>776445-00E/009308</v>
          </cell>
          <cell r="C11052" t="str">
            <v>776445-00E</v>
          </cell>
          <cell r="D11052" t="str">
            <v>OK</v>
          </cell>
          <cell r="E11052">
            <v>44266.075694444444</v>
          </cell>
        </row>
        <row r="11053">
          <cell r="B11053" t="str">
            <v>776445-00E/009298</v>
          </cell>
          <cell r="C11053" t="str">
            <v>776445-00E</v>
          </cell>
          <cell r="D11053" t="str">
            <v>OK</v>
          </cell>
          <cell r="E11053">
            <v>44265.738888888889</v>
          </cell>
        </row>
        <row r="11054">
          <cell r="B11054" t="str">
            <v>776445-00E/009301</v>
          </cell>
          <cell r="C11054" t="str">
            <v>776445-00E</v>
          </cell>
          <cell r="D11054" t="str">
            <v>OK</v>
          </cell>
          <cell r="E11054">
            <v>44265.825694444444</v>
          </cell>
        </row>
        <row r="11055">
          <cell r="B11055" t="str">
            <v>776445-00E/009297</v>
          </cell>
          <cell r="C11055" t="str">
            <v>776445-00E</v>
          </cell>
          <cell r="D11055" t="str">
            <v>OK</v>
          </cell>
          <cell r="E11055">
            <v>44265.722916666666</v>
          </cell>
        </row>
        <row r="11056">
          <cell r="B11056" t="str">
            <v>776445-00E/009321</v>
          </cell>
          <cell r="C11056" t="str">
            <v>776445-00E</v>
          </cell>
          <cell r="D11056" t="str">
            <v>OK</v>
          </cell>
          <cell r="E11056">
            <v>44266.618750000001</v>
          </cell>
        </row>
        <row r="11057">
          <cell r="B11057" t="str">
            <v>776445-00E/009321</v>
          </cell>
          <cell r="C11057" t="str">
            <v>776445-00E</v>
          </cell>
          <cell r="D11057" t="str">
            <v>OK</v>
          </cell>
          <cell r="E11057">
            <v>44266.618750000001</v>
          </cell>
        </row>
        <row r="11058">
          <cell r="B11058" t="str">
            <v>776445-00E/009323</v>
          </cell>
          <cell r="C11058" t="str">
            <v>776445-00E</v>
          </cell>
          <cell r="D11058" t="str">
            <v>OK</v>
          </cell>
          <cell r="E11058">
            <v>44266.720138888886</v>
          </cell>
        </row>
        <row r="11059">
          <cell r="B11059" t="str">
            <v>776445-00E/009319</v>
          </cell>
          <cell r="C11059" t="str">
            <v>776445-00E</v>
          </cell>
          <cell r="D11059" t="str">
            <v>OK</v>
          </cell>
          <cell r="E11059">
            <v>44266.677083333336</v>
          </cell>
        </row>
        <row r="11060">
          <cell r="B11060" t="str">
            <v>776445-00E/009318</v>
          </cell>
          <cell r="C11060" t="str">
            <v>776445-00E</v>
          </cell>
          <cell r="D11060" t="str">
            <v>OK</v>
          </cell>
          <cell r="E11060">
            <v>44266.474999999999</v>
          </cell>
        </row>
        <row r="11061">
          <cell r="B11061" t="str">
            <v>776445-00E/009299</v>
          </cell>
          <cell r="C11061" t="str">
            <v>776445-00E</v>
          </cell>
          <cell r="D11061" t="str">
            <v>OK</v>
          </cell>
          <cell r="E11061">
            <v>44265.800694444442</v>
          </cell>
        </row>
        <row r="11062">
          <cell r="B11062" t="str">
            <v>776445-00E/009302</v>
          </cell>
          <cell r="C11062" t="str">
            <v>776445-00E</v>
          </cell>
          <cell r="D11062" t="str">
            <v>OK</v>
          </cell>
          <cell r="E11062">
            <v>44265.961111111108</v>
          </cell>
        </row>
        <row r="11063">
          <cell r="B11063" t="str">
            <v>774100-00G/009294</v>
          </cell>
          <cell r="C11063" t="str">
            <v>774100-00G</v>
          </cell>
          <cell r="D11063" t="str">
            <v>OK</v>
          </cell>
          <cell r="E11063">
            <v>44265.621527777781</v>
          </cell>
        </row>
        <row r="11064">
          <cell r="B11064" t="str">
            <v>776445-00E/009331</v>
          </cell>
          <cell r="C11064" t="str">
            <v>776445-00E</v>
          </cell>
          <cell r="D11064" t="str">
            <v>OK</v>
          </cell>
          <cell r="E11064">
            <v>44267.077777777777</v>
          </cell>
        </row>
        <row r="11065">
          <cell r="B11065" t="str">
            <v>776445-00E/009329</v>
          </cell>
          <cell r="C11065" t="str">
            <v>776445-00E</v>
          </cell>
          <cell r="D11065" t="str">
            <v>OK</v>
          </cell>
          <cell r="E11065">
            <v>44267.040972222225</v>
          </cell>
        </row>
        <row r="11066">
          <cell r="B11066" t="str">
            <v>776445-00E/009330</v>
          </cell>
          <cell r="C11066" t="str">
            <v>776445-00E</v>
          </cell>
          <cell r="D11066" t="str">
            <v>OK</v>
          </cell>
          <cell r="E11066">
            <v>44267.050694444442</v>
          </cell>
        </row>
        <row r="11067">
          <cell r="B11067" t="str">
            <v>776445-00E/009332</v>
          </cell>
          <cell r="C11067" t="str">
            <v>776445-00E</v>
          </cell>
          <cell r="D11067" t="str">
            <v>OK</v>
          </cell>
          <cell r="E11067">
            <v>44267.172222222223</v>
          </cell>
        </row>
        <row r="11068">
          <cell r="B11068" t="str">
            <v>776445-00E/009328</v>
          </cell>
          <cell r="C11068" t="str">
            <v>776445-00E</v>
          </cell>
          <cell r="D11068" t="str">
            <v>OK</v>
          </cell>
          <cell r="E11068">
            <v>44266.978472222225</v>
          </cell>
        </row>
        <row r="11069">
          <cell r="B11069" t="str">
            <v>776445-00E/009327</v>
          </cell>
          <cell r="C11069" t="str">
            <v>776445-00E</v>
          </cell>
          <cell r="D11069" t="str">
            <v>OK</v>
          </cell>
          <cell r="E11069">
            <v>44266.996527777781</v>
          </cell>
        </row>
        <row r="11070">
          <cell r="B11070" t="str">
            <v>776445-00E/009333</v>
          </cell>
          <cell r="C11070" t="str">
            <v>776445-00E</v>
          </cell>
          <cell r="D11070" t="str">
            <v>OK</v>
          </cell>
          <cell r="E11070">
            <v>44267.17083333333</v>
          </cell>
        </row>
        <row r="11071">
          <cell r="B11071" t="str">
            <v>776445-00E/009317</v>
          </cell>
          <cell r="C11071" t="str">
            <v>776445-00E</v>
          </cell>
          <cell r="D11071" t="str">
            <v>OK</v>
          </cell>
          <cell r="E11071">
            <v>44266.4375</v>
          </cell>
        </row>
        <row r="11072">
          <cell r="B11072" t="str">
            <v>776445-00E/009326</v>
          </cell>
          <cell r="C11072" t="str">
            <v>776445-00E</v>
          </cell>
          <cell r="D11072" t="str">
            <v>OK</v>
          </cell>
          <cell r="E11072">
            <v>44266.822916666664</v>
          </cell>
        </row>
        <row r="11073">
          <cell r="B11073" t="str">
            <v>776445-00E/009325</v>
          </cell>
          <cell r="C11073" t="str">
            <v>776445-00E</v>
          </cell>
          <cell r="D11073" t="str">
            <v>OK</v>
          </cell>
          <cell r="E11073">
            <v>44266.745138888888</v>
          </cell>
        </row>
        <row r="11074">
          <cell r="B11074" t="str">
            <v>776445-00E/009334</v>
          </cell>
          <cell r="C11074" t="str">
            <v>776445-00E</v>
          </cell>
          <cell r="D11074" t="str">
            <v>OK</v>
          </cell>
          <cell r="E11074">
            <v>44267.388888888891</v>
          </cell>
        </row>
        <row r="11075">
          <cell r="B11075" t="str">
            <v>776445-00E/009322</v>
          </cell>
          <cell r="C11075" t="str">
            <v>776445-00E</v>
          </cell>
          <cell r="D11075" t="str">
            <v>OK</v>
          </cell>
          <cell r="E11075">
            <v>44266.697222222225</v>
          </cell>
        </row>
        <row r="11076">
          <cell r="B11076" t="str">
            <v>776445-00E/009335</v>
          </cell>
          <cell r="C11076" t="str">
            <v>776445-00E</v>
          </cell>
          <cell r="D11076" t="str">
            <v>OK</v>
          </cell>
          <cell r="E11076">
            <v>44267.433333333334</v>
          </cell>
        </row>
        <row r="11077">
          <cell r="B11077" t="str">
            <v>776445-00E/009335</v>
          </cell>
          <cell r="C11077" t="str">
            <v>776445-00E</v>
          </cell>
          <cell r="D11077" t="str">
            <v>OK</v>
          </cell>
          <cell r="E11077">
            <v>44267.433333333334</v>
          </cell>
        </row>
        <row r="11078">
          <cell r="B11078" t="str">
            <v>776445-00E/009335</v>
          </cell>
          <cell r="C11078" t="str">
            <v>776445-00E</v>
          </cell>
          <cell r="D11078" t="str">
            <v>OK</v>
          </cell>
          <cell r="E11078">
            <v>44267.433333333334</v>
          </cell>
        </row>
        <row r="11079">
          <cell r="B11079" t="str">
            <v>776445-00E/009335</v>
          </cell>
          <cell r="C11079" t="str">
            <v>776445-00E</v>
          </cell>
          <cell r="D11079" t="str">
            <v>OK</v>
          </cell>
          <cell r="E11079">
            <v>44267.433333333334</v>
          </cell>
        </row>
        <row r="11080">
          <cell r="B11080" t="str">
            <v>776445-00E/009339</v>
          </cell>
          <cell r="C11080" t="str">
            <v>776445-00E</v>
          </cell>
          <cell r="D11080" t="str">
            <v>OK</v>
          </cell>
          <cell r="E11080">
            <v>44267.720833333333</v>
          </cell>
        </row>
        <row r="11081">
          <cell r="B11081" t="str">
            <v>776445-00E/009338</v>
          </cell>
          <cell r="C11081" t="str">
            <v>776445-00E</v>
          </cell>
          <cell r="D11081" t="str">
            <v>OK</v>
          </cell>
          <cell r="E11081">
            <v>44267.629861111112</v>
          </cell>
        </row>
        <row r="11082">
          <cell r="B11082" t="str">
            <v>776445-00E/009338</v>
          </cell>
          <cell r="C11082" t="str">
            <v>776445-00E</v>
          </cell>
          <cell r="D11082" t="str">
            <v>OK</v>
          </cell>
          <cell r="E11082">
            <v>44267.629861111112</v>
          </cell>
        </row>
        <row r="11083">
          <cell r="B11083" t="str">
            <v>776445-00E/009338</v>
          </cell>
          <cell r="C11083" t="str">
            <v>776445-00E</v>
          </cell>
          <cell r="D11083" t="str">
            <v>OK</v>
          </cell>
          <cell r="E11083">
            <v>44267.629861111112</v>
          </cell>
        </row>
        <row r="11084">
          <cell r="B11084" t="str">
            <v>776445-00E/009339</v>
          </cell>
          <cell r="C11084" t="str">
            <v>776445-00E</v>
          </cell>
          <cell r="D11084" t="str">
            <v>OK</v>
          </cell>
          <cell r="E11084">
            <v>44267.720833333333</v>
          </cell>
        </row>
        <row r="11085">
          <cell r="B11085" t="str">
            <v>774100-00G/009345</v>
          </cell>
          <cell r="C11085" t="str">
            <v>774100-00G</v>
          </cell>
          <cell r="D11085" t="str">
            <v>OK</v>
          </cell>
          <cell r="E11085">
            <v>44269.960416666669</v>
          </cell>
        </row>
        <row r="11086">
          <cell r="B11086" t="str">
            <v>774100-00G/009345</v>
          </cell>
          <cell r="C11086" t="str">
            <v>774100-00G</v>
          </cell>
          <cell r="D11086" t="str">
            <v>OK</v>
          </cell>
          <cell r="E11086">
            <v>44269.960416666669</v>
          </cell>
        </row>
        <row r="11087">
          <cell r="B11087" t="str">
            <v>774100-00G/009345</v>
          </cell>
          <cell r="C11087" t="str">
            <v>774100-00G</v>
          </cell>
          <cell r="D11087" t="str">
            <v>OK</v>
          </cell>
          <cell r="E11087">
            <v>44269.960416666669</v>
          </cell>
        </row>
        <row r="11088">
          <cell r="B11088" t="str">
            <v>774100-00G/009347</v>
          </cell>
          <cell r="C11088" t="str">
            <v>774100-00G</v>
          </cell>
          <cell r="D11088" t="str">
            <v>OK</v>
          </cell>
          <cell r="E11088">
            <v>44270.050694444442</v>
          </cell>
        </row>
        <row r="11089">
          <cell r="B11089" t="str">
            <v>774100-00G/009347</v>
          </cell>
          <cell r="C11089" t="str">
            <v>774100-00G</v>
          </cell>
          <cell r="D11089" t="str">
            <v>OK</v>
          </cell>
          <cell r="E11089">
            <v>44270.050694444442</v>
          </cell>
        </row>
        <row r="11090">
          <cell r="B11090" t="str">
            <v>774100-00G/009347</v>
          </cell>
          <cell r="C11090" t="str">
            <v>774100-00G</v>
          </cell>
          <cell r="D11090" t="str">
            <v>OK</v>
          </cell>
          <cell r="E11090">
            <v>44270.050694444442</v>
          </cell>
        </row>
        <row r="11091">
          <cell r="B11091" t="str">
            <v>774100-00G/009343</v>
          </cell>
          <cell r="C11091" t="str">
            <v>774100-00G</v>
          </cell>
          <cell r="D11091" t="str">
            <v>OK</v>
          </cell>
          <cell r="E11091">
            <v>44267.793055555558</v>
          </cell>
        </row>
        <row r="11092">
          <cell r="B11092" t="str">
            <v>774100-00G/009343</v>
          </cell>
          <cell r="C11092" t="str">
            <v>774100-00G</v>
          </cell>
          <cell r="D11092" t="str">
            <v>OK</v>
          </cell>
          <cell r="E11092">
            <v>44267.793055555558</v>
          </cell>
        </row>
        <row r="11093">
          <cell r="B11093" t="str">
            <v>774100-00G/009348</v>
          </cell>
          <cell r="C11093" t="str">
            <v>774100-00G</v>
          </cell>
          <cell r="D11093" t="str">
            <v>OK</v>
          </cell>
          <cell r="E11093">
            <v>44270.357638888891</v>
          </cell>
        </row>
        <row r="11094">
          <cell r="B11094" t="str">
            <v>776445-00E/009340</v>
          </cell>
          <cell r="C11094" t="str">
            <v>776445-00E</v>
          </cell>
          <cell r="D11094" t="str">
            <v>OK</v>
          </cell>
          <cell r="E11094">
            <v>44267.688888888886</v>
          </cell>
        </row>
        <row r="11095">
          <cell r="B11095" t="str">
            <v>776445-00E/009340</v>
          </cell>
          <cell r="C11095" t="str">
            <v>776445-00E</v>
          </cell>
          <cell r="D11095" t="str">
            <v>OK</v>
          </cell>
          <cell r="E11095">
            <v>44267.688888888886</v>
          </cell>
        </row>
        <row r="11096">
          <cell r="B11096" t="str">
            <v>776445-00E/009337</v>
          </cell>
          <cell r="C11096" t="str">
            <v>776445-00E</v>
          </cell>
          <cell r="D11096" t="str">
            <v>OK</v>
          </cell>
          <cell r="E11096">
            <v>44267.684027777781</v>
          </cell>
        </row>
        <row r="11097">
          <cell r="B11097" t="str">
            <v>776445-00E/009340</v>
          </cell>
          <cell r="C11097" t="str">
            <v>776445-00E</v>
          </cell>
          <cell r="D11097" t="str">
            <v>OK</v>
          </cell>
          <cell r="E11097">
            <v>44267.688888888886</v>
          </cell>
        </row>
        <row r="11098">
          <cell r="B11098" t="str">
            <v>776445-00E/009346</v>
          </cell>
          <cell r="C11098" t="str">
            <v>776445-00E</v>
          </cell>
          <cell r="D11098" t="str">
            <v>OK</v>
          </cell>
          <cell r="E11098">
            <v>44270.290277777778</v>
          </cell>
        </row>
        <row r="11099">
          <cell r="B11099" t="str">
            <v>774100-00G/009349</v>
          </cell>
          <cell r="C11099" t="str">
            <v>774100-00G</v>
          </cell>
          <cell r="D11099" t="str">
            <v>OK</v>
          </cell>
          <cell r="E11099">
            <v>44270.625</v>
          </cell>
        </row>
        <row r="11100">
          <cell r="B11100" t="str">
            <v>776445-00E/009353</v>
          </cell>
          <cell r="C11100" t="str">
            <v>776445-00E</v>
          </cell>
          <cell r="D11100" t="str">
            <v>OK</v>
          </cell>
          <cell r="E11100">
            <v>44270.717361111114</v>
          </cell>
        </row>
        <row r="11101">
          <cell r="B11101" t="str">
            <v>776445-00E/009353</v>
          </cell>
          <cell r="C11101" t="str">
            <v>776445-00E</v>
          </cell>
          <cell r="D11101" t="str">
            <v>OK</v>
          </cell>
          <cell r="E11101">
            <v>44270.717361111114</v>
          </cell>
        </row>
        <row r="11102">
          <cell r="B11102" t="str">
            <v>776445-00E/009353</v>
          </cell>
          <cell r="C11102" t="str">
            <v>776445-00E</v>
          </cell>
          <cell r="D11102" t="str">
            <v>OK</v>
          </cell>
          <cell r="E11102">
            <v>44270.717361111114</v>
          </cell>
        </row>
        <row r="11103">
          <cell r="B11103" t="str">
            <v>776445-00E/009353</v>
          </cell>
          <cell r="C11103" t="str">
            <v>776445-00E</v>
          </cell>
          <cell r="D11103" t="str">
            <v>OK</v>
          </cell>
          <cell r="E11103">
            <v>44270.717361111114</v>
          </cell>
        </row>
        <row r="11104">
          <cell r="B11104" t="str">
            <v>776445-00E/009353</v>
          </cell>
          <cell r="C11104" t="str">
            <v>776445-00E</v>
          </cell>
          <cell r="D11104" t="str">
            <v>OK</v>
          </cell>
          <cell r="E11104">
            <v>44270.717361111114</v>
          </cell>
        </row>
        <row r="11105">
          <cell r="B11105" t="str">
            <v>774100-00G/009351</v>
          </cell>
          <cell r="C11105" t="str">
            <v>774100-00G</v>
          </cell>
          <cell r="D11105" t="str">
            <v>OK</v>
          </cell>
          <cell r="E11105">
            <v>44270.796527777777</v>
          </cell>
        </row>
        <row r="11106">
          <cell r="B11106" t="str">
            <v>774100-00G/009355</v>
          </cell>
          <cell r="C11106" t="str">
            <v>774100-00G</v>
          </cell>
          <cell r="D11106" t="str">
            <v>OK</v>
          </cell>
          <cell r="E11106">
            <v>44270.988888888889</v>
          </cell>
        </row>
        <row r="11107">
          <cell r="B11107" t="str">
            <v>774100-00G/009341</v>
          </cell>
          <cell r="C11107" t="str">
            <v>774100-00G</v>
          </cell>
          <cell r="D11107" t="str">
            <v>OK</v>
          </cell>
          <cell r="E11107">
            <v>44267.734722222223</v>
          </cell>
        </row>
        <row r="11108">
          <cell r="B11108" t="str">
            <v>776445-00E/009336</v>
          </cell>
          <cell r="C11108" t="str">
            <v>776445-00E</v>
          </cell>
          <cell r="D11108" t="str">
            <v>OK</v>
          </cell>
          <cell r="E11108">
            <v>44267.624305555553</v>
          </cell>
        </row>
        <row r="11109">
          <cell r="B11109" t="str">
            <v>776445-00E/009360</v>
          </cell>
          <cell r="C11109" t="str">
            <v>776445-00E</v>
          </cell>
          <cell r="D11109" t="str">
            <v>OK</v>
          </cell>
          <cell r="E11109">
            <v>44271.441666666666</v>
          </cell>
        </row>
        <row r="11110">
          <cell r="B11110" t="str">
            <v>776445-00E/009324</v>
          </cell>
          <cell r="C11110" t="str">
            <v>776445-00E</v>
          </cell>
          <cell r="D11110" t="str">
            <v>OK</v>
          </cell>
          <cell r="E11110">
            <v>44266.763888888891</v>
          </cell>
        </row>
        <row r="11111">
          <cell r="B11111" t="str">
            <v>776445-00E/009361</v>
          </cell>
          <cell r="C11111" t="str">
            <v>776445-00E</v>
          </cell>
          <cell r="D11111" t="str">
            <v>OK</v>
          </cell>
          <cell r="E11111">
            <v>44271.375694444447</v>
          </cell>
        </row>
        <row r="11112">
          <cell r="B11112" t="str">
            <v>774100-00G/009352</v>
          </cell>
          <cell r="C11112" t="str">
            <v>774100-00G</v>
          </cell>
          <cell r="D11112" t="str">
            <v>OK</v>
          </cell>
          <cell r="E11112">
            <v>44270.680555555555</v>
          </cell>
        </row>
        <row r="11113">
          <cell r="B11113" t="str">
            <v>774100-00G/009356</v>
          </cell>
          <cell r="C11113" t="str">
            <v>774100-00G</v>
          </cell>
          <cell r="D11113" t="str">
            <v>OK</v>
          </cell>
          <cell r="E11113">
            <v>44271.0625</v>
          </cell>
        </row>
        <row r="11114">
          <cell r="B11114" t="str">
            <v>774100-00G/009354</v>
          </cell>
          <cell r="C11114" t="str">
            <v>774100-00G</v>
          </cell>
          <cell r="D11114" t="str">
            <v>OK</v>
          </cell>
          <cell r="E11114">
            <v>44270.999305555553</v>
          </cell>
        </row>
        <row r="11115">
          <cell r="B11115" t="str">
            <v>776445-00E/009362</v>
          </cell>
          <cell r="C11115" t="str">
            <v>776445-00E</v>
          </cell>
          <cell r="D11115" t="str">
            <v>OK</v>
          </cell>
          <cell r="E11115">
            <v>44271.679166666669</v>
          </cell>
        </row>
        <row r="11116">
          <cell r="B11116" t="str">
            <v>774100-00G/009350</v>
          </cell>
          <cell r="C11116" t="str">
            <v>774100-00G</v>
          </cell>
          <cell r="D11116" t="str">
            <v>OK</v>
          </cell>
          <cell r="E11116">
            <v>44270.409722222219</v>
          </cell>
        </row>
        <row r="11117">
          <cell r="B11117" t="str">
            <v>774100-00G/009358</v>
          </cell>
          <cell r="C11117" t="str">
            <v>774100-00G</v>
          </cell>
          <cell r="D11117" t="str">
            <v>OK</v>
          </cell>
          <cell r="E11117">
            <v>44271.532638888886</v>
          </cell>
        </row>
        <row r="11118">
          <cell r="B11118" t="str">
            <v>776445-00E/009363</v>
          </cell>
          <cell r="C11118" t="str">
            <v>776445-00E</v>
          </cell>
          <cell r="D11118" t="str">
            <v>OK</v>
          </cell>
          <cell r="E11118">
            <v>44271.638194444444</v>
          </cell>
        </row>
        <row r="11119">
          <cell r="B11119" t="str">
            <v>776445-00E/009359</v>
          </cell>
          <cell r="C11119" t="str">
            <v>776445-00E</v>
          </cell>
          <cell r="D11119" t="str">
            <v>OK</v>
          </cell>
          <cell r="E11119">
            <v>44271.32916666667</v>
          </cell>
        </row>
        <row r="11120">
          <cell r="B11120" t="str">
            <v>776445-00E/009367</v>
          </cell>
          <cell r="C11120" t="str">
            <v>776445-00E</v>
          </cell>
          <cell r="D11120" t="str">
            <v>OK</v>
          </cell>
          <cell r="E11120">
            <v>44271.951388888891</v>
          </cell>
        </row>
        <row r="11121">
          <cell r="B11121" t="str">
            <v>774100-00G/009357</v>
          </cell>
          <cell r="C11121" t="str">
            <v>774100-00G</v>
          </cell>
          <cell r="D11121" t="str">
            <v>OK</v>
          </cell>
          <cell r="E11121">
            <v>44271.078472222223</v>
          </cell>
        </row>
        <row r="11122">
          <cell r="B11122" t="str">
            <v>776445-00E/009366</v>
          </cell>
          <cell r="C11122" t="str">
            <v>776445-00E</v>
          </cell>
          <cell r="D11122" t="str">
            <v>OK</v>
          </cell>
          <cell r="E11122">
            <v>44272.036111111112</v>
          </cell>
        </row>
        <row r="11123">
          <cell r="B11123" t="str">
            <v>776445-00E/009369</v>
          </cell>
          <cell r="C11123" t="str">
            <v>776445-00E</v>
          </cell>
          <cell r="D11123" t="str">
            <v>OK</v>
          </cell>
          <cell r="E11123">
            <v>44272.413888888892</v>
          </cell>
        </row>
        <row r="11124">
          <cell r="B11124" t="str">
            <v>776445-00E/009369</v>
          </cell>
          <cell r="C11124" t="str">
            <v>776445-00E</v>
          </cell>
          <cell r="D11124" t="str">
            <v>OK</v>
          </cell>
          <cell r="E11124">
            <v>44272.413888888892</v>
          </cell>
        </row>
        <row r="11125">
          <cell r="B11125" t="str">
            <v>776445-00E/009364</v>
          </cell>
          <cell r="C11125" t="str">
            <v>776445-00E</v>
          </cell>
          <cell r="D11125" t="str">
            <v>OK</v>
          </cell>
          <cell r="E11125">
            <v>44272.351388888892</v>
          </cell>
        </row>
        <row r="11126">
          <cell r="B11126" t="str">
            <v>776445-00E/009364</v>
          </cell>
          <cell r="C11126" t="str">
            <v>776445-00E</v>
          </cell>
          <cell r="D11126" t="str">
            <v>OK</v>
          </cell>
          <cell r="E11126">
            <v>44272.351388888892</v>
          </cell>
        </row>
        <row r="11127">
          <cell r="B11127" t="str">
            <v>776445-00E/009364</v>
          </cell>
          <cell r="C11127" t="str">
            <v>776445-00E</v>
          </cell>
          <cell r="D11127" t="str">
            <v>OK</v>
          </cell>
          <cell r="E11127">
            <v>44272.351388888892</v>
          </cell>
        </row>
        <row r="11128">
          <cell r="B11128" t="str">
            <v>776445-00E/009364</v>
          </cell>
          <cell r="C11128" t="str">
            <v>776445-00E</v>
          </cell>
          <cell r="D11128" t="str">
            <v>OK</v>
          </cell>
          <cell r="E11128">
            <v>44272.351388888892</v>
          </cell>
        </row>
        <row r="11129">
          <cell r="B11129" t="str">
            <v>776445-00E/009119</v>
          </cell>
          <cell r="C11129" t="str">
            <v>776445-00E</v>
          </cell>
          <cell r="D11129" t="str">
            <v>OK</v>
          </cell>
          <cell r="E11129">
            <v>44250.737500000003</v>
          </cell>
        </row>
        <row r="11130">
          <cell r="B11130" t="str">
            <v>776445-00E/009365</v>
          </cell>
          <cell r="C11130" t="str">
            <v>776445-00E</v>
          </cell>
          <cell r="D11130" t="str">
            <v>OK</v>
          </cell>
          <cell r="E11130">
            <v>44272.511805555558</v>
          </cell>
        </row>
        <row r="11131">
          <cell r="B11131" t="str">
            <v>776445-00E/009365</v>
          </cell>
          <cell r="C11131" t="str">
            <v>776445-00E</v>
          </cell>
          <cell r="D11131" t="str">
            <v>OK</v>
          </cell>
          <cell r="E11131">
            <v>44272.511805555558</v>
          </cell>
        </row>
        <row r="11132">
          <cell r="B11132" t="str">
            <v>776445-00E/009368</v>
          </cell>
          <cell r="C11132" t="str">
            <v>776445-00E</v>
          </cell>
          <cell r="D11132" t="str">
            <v>OK</v>
          </cell>
          <cell r="E11132">
            <v>44272.291666666664</v>
          </cell>
        </row>
        <row r="11133">
          <cell r="B11133" t="str">
            <v>776445-00E/009373</v>
          </cell>
          <cell r="C11133" t="str">
            <v>776445-00E</v>
          </cell>
          <cell r="D11133" t="str">
            <v>OK</v>
          </cell>
          <cell r="E11133">
            <v>44272.715277777781</v>
          </cell>
        </row>
        <row r="11134">
          <cell r="B11134" t="str">
            <v>776445-00E/009371</v>
          </cell>
          <cell r="C11134" t="str">
            <v>776445-00E</v>
          </cell>
          <cell r="D11134" t="str">
            <v>OK</v>
          </cell>
          <cell r="E11134">
            <v>44272.631249999999</v>
          </cell>
        </row>
        <row r="11135">
          <cell r="B11135" t="str">
            <v>776445-00E/009375</v>
          </cell>
          <cell r="C11135" t="str">
            <v>776445-00E</v>
          </cell>
          <cell r="D11135" t="str">
            <v>OK</v>
          </cell>
          <cell r="E11135">
            <v>44273.063888888886</v>
          </cell>
        </row>
        <row r="11136">
          <cell r="B11136" t="str">
            <v>776445-00E/009372</v>
          </cell>
          <cell r="C11136" t="str">
            <v>776445-00E</v>
          </cell>
          <cell r="D11136" t="str">
            <v>OK</v>
          </cell>
          <cell r="E11136">
            <v>44272.677777777775</v>
          </cell>
        </row>
        <row r="11137">
          <cell r="B11137" t="str">
            <v>776445-00E/009372</v>
          </cell>
          <cell r="C11137" t="str">
            <v>776445-00E</v>
          </cell>
          <cell r="D11137" t="str">
            <v>OK</v>
          </cell>
          <cell r="E11137">
            <v>44272.677777777775</v>
          </cell>
        </row>
        <row r="11138">
          <cell r="B11138" t="str">
            <v>776445-00E/009370</v>
          </cell>
          <cell r="C11138" t="str">
            <v>776445-00E</v>
          </cell>
          <cell r="D11138" t="str">
            <v>OK</v>
          </cell>
          <cell r="E11138">
            <v>44272.527777777781</v>
          </cell>
        </row>
        <row r="11139">
          <cell r="B11139" t="str">
            <v>776445-00E/009376</v>
          </cell>
          <cell r="C11139" t="str">
            <v>776445-00E</v>
          </cell>
          <cell r="D11139" t="str">
            <v>OK</v>
          </cell>
          <cell r="E11139">
            <v>44273.026388888888</v>
          </cell>
        </row>
        <row r="11140">
          <cell r="B11140" t="str">
            <v>776445-00E/009377</v>
          </cell>
          <cell r="C11140" t="str">
            <v>776445-00E</v>
          </cell>
          <cell r="D11140" t="str">
            <v>OK</v>
          </cell>
          <cell r="E11140">
            <v>44272.96597222222</v>
          </cell>
        </row>
        <row r="11141">
          <cell r="B11141" t="str">
            <v>776445-00E/009379</v>
          </cell>
          <cell r="C11141" t="str">
            <v>776445-00E</v>
          </cell>
          <cell r="D11141" t="str">
            <v>OK</v>
          </cell>
          <cell r="E11141">
            <v>44273.373611111114</v>
          </cell>
        </row>
        <row r="11142">
          <cell r="B11142" t="str">
            <v>776445-00E/009382</v>
          </cell>
          <cell r="C11142" t="str">
            <v>776445-00E</v>
          </cell>
          <cell r="D11142" t="str">
            <v>OK</v>
          </cell>
          <cell r="E11142">
            <v>44273.393055555556</v>
          </cell>
        </row>
        <row r="11143">
          <cell r="B11143" t="str">
            <v>774100-00G/009342</v>
          </cell>
          <cell r="C11143" t="str">
            <v>774100-00G</v>
          </cell>
          <cell r="D11143" t="str">
            <v>OK</v>
          </cell>
          <cell r="E11143">
            <v>44267.801388888889</v>
          </cell>
        </row>
        <row r="11144">
          <cell r="B11144" t="str">
            <v>776445-00E/009378</v>
          </cell>
          <cell r="C11144" t="str">
            <v>776445-00E</v>
          </cell>
          <cell r="D11144" t="str">
            <v>OK</v>
          </cell>
          <cell r="E11144">
            <v>44273.293749999997</v>
          </cell>
        </row>
        <row r="11145">
          <cell r="B11145" t="str">
            <v>776445-00E/009381</v>
          </cell>
          <cell r="C11145" t="str">
            <v>776445-00E</v>
          </cell>
          <cell r="D11145" t="str">
            <v>OK</v>
          </cell>
          <cell r="E11145">
            <v>44273.330555555556</v>
          </cell>
        </row>
        <row r="11146">
          <cell r="B11146" t="str">
            <v>776445-00E/009374</v>
          </cell>
          <cell r="C11146" t="str">
            <v>776445-00E</v>
          </cell>
          <cell r="D11146" t="str">
            <v>OK</v>
          </cell>
          <cell r="E11146">
            <v>44272.970833333333</v>
          </cell>
        </row>
        <row r="11147">
          <cell r="B11147" t="str">
            <v>774100-00G/009344</v>
          </cell>
          <cell r="C11147" t="str">
            <v>774100-00G</v>
          </cell>
          <cell r="D11147" t="str">
            <v>OK</v>
          </cell>
          <cell r="E11147">
            <v>44269.958333333336</v>
          </cell>
        </row>
        <row r="11148">
          <cell r="B11148" t="str">
            <v>776445-00E/009380</v>
          </cell>
          <cell r="C11148" t="str">
            <v>776445-00E</v>
          </cell>
          <cell r="D11148" t="str">
            <v>OK</v>
          </cell>
          <cell r="E11148">
            <v>44273.138888888891</v>
          </cell>
        </row>
        <row r="11149">
          <cell r="B11149" t="str">
            <v>776445-00E/009385</v>
          </cell>
          <cell r="C11149" t="str">
            <v>776445-00E</v>
          </cell>
          <cell r="D11149" t="str">
            <v>OK</v>
          </cell>
          <cell r="E11149">
            <v>44273.544444444444</v>
          </cell>
        </row>
        <row r="11150">
          <cell r="B11150" t="str">
            <v>776445-00E/009383</v>
          </cell>
          <cell r="C11150" t="str">
            <v>776445-00E</v>
          </cell>
          <cell r="D11150" t="str">
            <v>OK</v>
          </cell>
          <cell r="E11150">
            <v>44273.454861111109</v>
          </cell>
        </row>
        <row r="11151">
          <cell r="B11151" t="str">
            <v>774100-00G/009388</v>
          </cell>
          <cell r="C11151" t="str">
            <v>774100-00G</v>
          </cell>
          <cell r="D11151" t="str">
            <v>OK</v>
          </cell>
          <cell r="E11151">
            <v>44274.031944444447</v>
          </cell>
        </row>
        <row r="11152">
          <cell r="B11152" t="str">
            <v>774100-00G/009389</v>
          </cell>
          <cell r="C11152" t="str">
            <v>774100-00G</v>
          </cell>
          <cell r="D11152" t="str">
            <v>OK</v>
          </cell>
          <cell r="E11152">
            <v>44273.967361111114</v>
          </cell>
        </row>
        <row r="11153">
          <cell r="B11153" t="str">
            <v>776445-00E/009384</v>
          </cell>
          <cell r="C11153" t="str">
            <v>776445-00E</v>
          </cell>
          <cell r="D11153" t="str">
            <v>OK</v>
          </cell>
          <cell r="E11153">
            <v>44273.806944444441</v>
          </cell>
        </row>
        <row r="11154">
          <cell r="B11154" t="str">
            <v>776445-00E/009386</v>
          </cell>
          <cell r="C11154" t="str">
            <v>776445-00E</v>
          </cell>
          <cell r="D11154" t="str">
            <v>OK</v>
          </cell>
          <cell r="E11154">
            <v>44273.722222222219</v>
          </cell>
        </row>
        <row r="11155">
          <cell r="B11155" t="str">
            <v>776445-00E/009386</v>
          </cell>
          <cell r="C11155" t="str">
            <v>776445-00E</v>
          </cell>
          <cell r="D11155" t="str">
            <v>OK</v>
          </cell>
          <cell r="E11155">
            <v>44273.722222222219</v>
          </cell>
        </row>
        <row r="11156">
          <cell r="B11156" t="str">
            <v>776445-00E/009387</v>
          </cell>
          <cell r="C11156" t="str">
            <v>776445-00E</v>
          </cell>
          <cell r="D11156" t="str">
            <v>OK</v>
          </cell>
          <cell r="E11156">
            <v>44273.809027777781</v>
          </cell>
        </row>
        <row r="11157">
          <cell r="B11157" t="str">
            <v>776445-00E/009393</v>
          </cell>
          <cell r="C11157" t="str">
            <v>776445-00E</v>
          </cell>
          <cell r="D11157" t="str">
            <v>OK</v>
          </cell>
          <cell r="E11157">
            <v>44274.15</v>
          </cell>
        </row>
        <row r="11158">
          <cell r="B11158" t="str">
            <v>776445-00E/009391</v>
          </cell>
          <cell r="C11158" t="str">
            <v>776445-00E</v>
          </cell>
          <cell r="D11158" t="str">
            <v>OK</v>
          </cell>
          <cell r="E11158">
            <v>44274.076388888891</v>
          </cell>
        </row>
        <row r="11159">
          <cell r="B11159" t="str">
            <v>774100-00G/009392</v>
          </cell>
          <cell r="C11159" t="str">
            <v>774100-00G</v>
          </cell>
          <cell r="D11159" t="str">
            <v>OK</v>
          </cell>
          <cell r="E11159">
            <v>44274.378472222219</v>
          </cell>
        </row>
        <row r="11160">
          <cell r="B11160" t="str">
            <v>774100-00G/009397</v>
          </cell>
          <cell r="C11160" t="str">
            <v>774100-00G</v>
          </cell>
          <cell r="D11160" t="str">
            <v>OK</v>
          </cell>
          <cell r="E11160">
            <v>44274.72152777778</v>
          </cell>
        </row>
        <row r="11161">
          <cell r="B11161" t="str">
            <v>774100-00G/009390</v>
          </cell>
          <cell r="C11161" t="str">
            <v>774100-00G</v>
          </cell>
          <cell r="D11161" t="str">
            <v>OK</v>
          </cell>
          <cell r="E11161">
            <v>44274.34097222222</v>
          </cell>
        </row>
        <row r="11162">
          <cell r="B11162" t="str">
            <v>774100-00G/009396</v>
          </cell>
          <cell r="C11162" t="str">
            <v>774100-00G</v>
          </cell>
          <cell r="D11162" t="str">
            <v>OK</v>
          </cell>
          <cell r="E11162">
            <v>44274.503472222219</v>
          </cell>
        </row>
        <row r="11163">
          <cell r="B11163" t="str">
            <v>776445-00E/009395</v>
          </cell>
          <cell r="C11163" t="str">
            <v>776445-00E</v>
          </cell>
          <cell r="D11163" t="str">
            <v>OK</v>
          </cell>
          <cell r="E11163">
            <v>44274.791666666664</v>
          </cell>
        </row>
        <row r="11164">
          <cell r="B11164" t="str">
            <v>776445-00E/009394</v>
          </cell>
          <cell r="C11164" t="str">
            <v>776445-00E</v>
          </cell>
          <cell r="D11164" t="str">
            <v>OK</v>
          </cell>
          <cell r="E11164">
            <v>44274.626388888886</v>
          </cell>
        </row>
        <row r="11165">
          <cell r="B11165" t="str">
            <v>776445-00E/009399</v>
          </cell>
          <cell r="C11165" t="str">
            <v>776445-00E</v>
          </cell>
          <cell r="D11165" t="str">
            <v>OK</v>
          </cell>
          <cell r="E11165">
            <v>44277.999305555553</v>
          </cell>
        </row>
        <row r="11166">
          <cell r="B11166" t="str">
            <v>776445-00E/009400</v>
          </cell>
          <cell r="C11166" t="str">
            <v>776445-00E</v>
          </cell>
          <cell r="D11166" t="str">
            <v>OK</v>
          </cell>
          <cell r="E11166">
            <v>44278.000694444447</v>
          </cell>
        </row>
        <row r="11167">
          <cell r="B11167" t="str">
            <v>776445-00E/009403</v>
          </cell>
          <cell r="C11167" t="str">
            <v>776445-00E</v>
          </cell>
          <cell r="D11167" t="str">
            <v>OK</v>
          </cell>
          <cell r="E11167">
            <v>44279.063194444447</v>
          </cell>
        </row>
        <row r="11168">
          <cell r="B11168" t="str">
            <v>776445-00E/009403</v>
          </cell>
          <cell r="C11168" t="str">
            <v>776445-00E</v>
          </cell>
          <cell r="D11168" t="str">
            <v>OK</v>
          </cell>
          <cell r="E11168">
            <v>44279.063194444447</v>
          </cell>
        </row>
        <row r="11169">
          <cell r="B11169" t="str">
            <v>776445-00E/009403</v>
          </cell>
          <cell r="C11169" t="str">
            <v>776445-00E</v>
          </cell>
          <cell r="D11169" t="str">
            <v>OK</v>
          </cell>
          <cell r="E11169">
            <v>44279.063194444447</v>
          </cell>
        </row>
        <row r="11170">
          <cell r="B11170" t="str">
            <v>776445-00E/009403</v>
          </cell>
          <cell r="C11170" t="str">
            <v>776445-00E</v>
          </cell>
          <cell r="D11170" t="str">
            <v>OK</v>
          </cell>
          <cell r="E11170">
            <v>44279.063194444447</v>
          </cell>
        </row>
        <row r="11171">
          <cell r="B11171" t="str">
            <v>776445-00E/009403</v>
          </cell>
          <cell r="C11171" t="str">
            <v>776445-00E</v>
          </cell>
          <cell r="D11171" t="str">
            <v>OK</v>
          </cell>
          <cell r="E11171">
            <v>44279.063194444447</v>
          </cell>
        </row>
        <row r="11172">
          <cell r="B11172" t="str">
            <v>776445-00E/009403</v>
          </cell>
          <cell r="C11172" t="str">
            <v>776445-00E</v>
          </cell>
          <cell r="D11172" t="str">
            <v>OK</v>
          </cell>
          <cell r="E11172">
            <v>44279.063194444447</v>
          </cell>
        </row>
        <row r="11173">
          <cell r="B11173" t="str">
            <v>774100-00G/009401</v>
          </cell>
          <cell r="C11173" t="str">
            <v>774100-00G</v>
          </cell>
          <cell r="D11173" t="str">
            <v>OK</v>
          </cell>
          <cell r="E11173">
            <v>44278.789583333331</v>
          </cell>
        </row>
        <row r="11174">
          <cell r="B11174" t="str">
            <v>776445-00E/009405</v>
          </cell>
          <cell r="C11174" t="str">
            <v>776445-00E</v>
          </cell>
          <cell r="D11174" t="str">
            <v>OK</v>
          </cell>
          <cell r="E11174">
            <v>44279.404166666667</v>
          </cell>
        </row>
        <row r="11175">
          <cell r="B11175" t="str">
            <v>776445-00E/009404</v>
          </cell>
          <cell r="C11175" t="str">
            <v>776445-00E</v>
          </cell>
          <cell r="D11175" t="str">
            <v>OK</v>
          </cell>
          <cell r="E11175">
            <v>44279.515277777777</v>
          </cell>
        </row>
        <row r="11176">
          <cell r="B11176" t="str">
            <v>774100-00G/009402</v>
          </cell>
          <cell r="C11176" t="str">
            <v>774100-00G</v>
          </cell>
          <cell r="D11176" t="str">
            <v>OK</v>
          </cell>
          <cell r="E11176">
            <v>44279.074305555558</v>
          </cell>
        </row>
        <row r="11177">
          <cell r="B11177" t="str">
            <v>776445-00E/009406</v>
          </cell>
          <cell r="C11177" t="str">
            <v>776445-00E</v>
          </cell>
          <cell r="D11177" t="str">
            <v>OK</v>
          </cell>
          <cell r="E11177">
            <v>44279.67291666667</v>
          </cell>
        </row>
        <row r="11178">
          <cell r="B11178" t="str">
            <v>776445-00E/009408</v>
          </cell>
          <cell r="C11178" t="str">
            <v>776445-00E</v>
          </cell>
          <cell r="D11178" t="str">
            <v>OK</v>
          </cell>
          <cell r="E11178">
            <v>44280.03125</v>
          </cell>
        </row>
        <row r="11179">
          <cell r="B11179" t="str">
            <v>776445-00E/009410</v>
          </cell>
          <cell r="C11179" t="str">
            <v>776445-00E</v>
          </cell>
          <cell r="D11179" t="str">
            <v>OK</v>
          </cell>
          <cell r="E11179">
            <v>44280.368750000001</v>
          </cell>
        </row>
        <row r="11180">
          <cell r="B11180" t="str">
            <v>776445-00E/009410</v>
          </cell>
          <cell r="C11180" t="str">
            <v>776445-00E</v>
          </cell>
          <cell r="D11180" t="str">
            <v>OK</v>
          </cell>
          <cell r="E11180">
            <v>44280.368750000001</v>
          </cell>
        </row>
        <row r="11181">
          <cell r="B11181" t="str">
            <v>776445-00E/009409</v>
          </cell>
          <cell r="C11181" t="str">
            <v>776445-00E</v>
          </cell>
          <cell r="D11181" t="str">
            <v>OK</v>
          </cell>
          <cell r="E11181">
            <v>44280.06527777778</v>
          </cell>
        </row>
        <row r="11182">
          <cell r="B11182" t="str">
            <v>776445-00E/009407</v>
          </cell>
          <cell r="C11182" t="str">
            <v>776445-00E</v>
          </cell>
          <cell r="D11182" t="str">
            <v>OK</v>
          </cell>
          <cell r="E11182">
            <v>44279.703472222223</v>
          </cell>
        </row>
        <row r="11183">
          <cell r="B11183" t="str">
            <v>776445-00E/009414</v>
          </cell>
          <cell r="C11183" t="str">
            <v>776445-00E</v>
          </cell>
          <cell r="D11183" t="str">
            <v>OK</v>
          </cell>
          <cell r="E11183">
            <v>44280.738194444442</v>
          </cell>
        </row>
        <row r="11184">
          <cell r="B11184" t="str">
            <v>776445-00E/009411</v>
          </cell>
          <cell r="C11184" t="str">
            <v>776445-00E</v>
          </cell>
          <cell r="D11184" t="str">
            <v>OK</v>
          </cell>
          <cell r="E11184">
            <v>44280.295138888891</v>
          </cell>
        </row>
        <row r="11185">
          <cell r="B11185" t="str">
            <v>776445-00E/009411</v>
          </cell>
          <cell r="C11185" t="str">
            <v>776445-00E</v>
          </cell>
          <cell r="D11185" t="str">
            <v>OK</v>
          </cell>
          <cell r="E11185">
            <v>44280.295138888891</v>
          </cell>
        </row>
        <row r="11186">
          <cell r="B11186" t="str">
            <v>776445-00E/009411</v>
          </cell>
          <cell r="C11186" t="str">
            <v>776445-00E</v>
          </cell>
          <cell r="D11186" t="str">
            <v>OK</v>
          </cell>
          <cell r="E11186">
            <v>44280.295138888891</v>
          </cell>
        </row>
        <row r="11187">
          <cell r="B11187" t="str">
            <v>774100-00G/009426</v>
          </cell>
          <cell r="C11187" t="str">
            <v>774100-00G</v>
          </cell>
          <cell r="D11187" t="str">
            <v>OK</v>
          </cell>
          <cell r="E11187">
            <v>44281.936805555553</v>
          </cell>
        </row>
        <row r="11188">
          <cell r="B11188" t="str">
            <v>776445-00E/009413</v>
          </cell>
          <cell r="C11188" t="str">
            <v>776445-00E</v>
          </cell>
          <cell r="D11188" t="str">
            <v>OK</v>
          </cell>
          <cell r="E11188">
            <v>44280.640972222223</v>
          </cell>
        </row>
        <row r="11189">
          <cell r="B11189" t="str">
            <v>774100-00G/009427</v>
          </cell>
          <cell r="C11189" t="str">
            <v>774100-00G</v>
          </cell>
          <cell r="D11189" t="str">
            <v>OK</v>
          </cell>
          <cell r="E11189">
            <v>44282.047222222223</v>
          </cell>
        </row>
        <row r="11190">
          <cell r="B11190" t="str">
            <v>776445-00E/009419</v>
          </cell>
          <cell r="C11190" t="str">
            <v>776445-00E</v>
          </cell>
          <cell r="D11190" t="str">
            <v>OK</v>
          </cell>
          <cell r="E11190">
            <v>44281.730555555558</v>
          </cell>
        </row>
        <row r="11191">
          <cell r="B11191" t="str">
            <v>776445-00E/009417</v>
          </cell>
          <cell r="C11191" t="str">
            <v>776445-00E</v>
          </cell>
          <cell r="D11191" t="str">
            <v>OK</v>
          </cell>
          <cell r="E11191">
            <v>44281.6875</v>
          </cell>
        </row>
        <row r="11192">
          <cell r="B11192" t="str">
            <v>776445-00E/009422</v>
          </cell>
          <cell r="C11192" t="str">
            <v>776445-00E</v>
          </cell>
          <cell r="D11192" t="str">
            <v>OK</v>
          </cell>
          <cell r="E11192">
            <v>44281.804861111108</v>
          </cell>
        </row>
        <row r="11193">
          <cell r="B11193" t="str">
            <v>776445-00E/009420</v>
          </cell>
          <cell r="C11193" t="str">
            <v>776445-00E</v>
          </cell>
          <cell r="D11193" t="str">
            <v>OK</v>
          </cell>
          <cell r="E11193">
            <v>44281.731249999997</v>
          </cell>
        </row>
        <row r="11194">
          <cell r="B11194" t="str">
            <v>776445-00E/009421</v>
          </cell>
          <cell r="C11194" t="str">
            <v>776445-00E</v>
          </cell>
          <cell r="D11194" t="str">
            <v>OK</v>
          </cell>
          <cell r="E11194">
            <v>44281.794444444444</v>
          </cell>
        </row>
        <row r="11195">
          <cell r="B11195" t="str">
            <v>776445-00E/009415</v>
          </cell>
          <cell r="C11195" t="str">
            <v>776445-00E</v>
          </cell>
          <cell r="D11195" t="str">
            <v>OK</v>
          </cell>
          <cell r="E11195">
            <v>44280.789583333331</v>
          </cell>
        </row>
        <row r="11196">
          <cell r="B11196" t="str">
            <v>776445-00E/009418</v>
          </cell>
          <cell r="C11196" t="str">
            <v>776445-00E</v>
          </cell>
          <cell r="D11196" t="str">
            <v>OK</v>
          </cell>
          <cell r="E11196">
            <v>44281.695833333331</v>
          </cell>
        </row>
        <row r="11197">
          <cell r="B11197" t="str">
            <v>776445-00E/009430</v>
          </cell>
          <cell r="C11197" t="str">
            <v>776445-00E</v>
          </cell>
          <cell r="D11197" t="str">
            <v>OK</v>
          </cell>
          <cell r="E11197">
            <v>44283.96597222222</v>
          </cell>
        </row>
        <row r="11198">
          <cell r="B11198" t="str">
            <v>776445-00E/009437</v>
          </cell>
          <cell r="C11198" t="str">
            <v>776445-00E</v>
          </cell>
          <cell r="D11198" t="str">
            <v>OK</v>
          </cell>
          <cell r="E11198">
            <v>44284.067361111112</v>
          </cell>
        </row>
        <row r="11199">
          <cell r="B11199" t="str">
            <v>776445-00E/009434</v>
          </cell>
          <cell r="C11199" t="str">
            <v>776445-00E</v>
          </cell>
          <cell r="D11199" t="str">
            <v>OK</v>
          </cell>
          <cell r="E11199">
            <v>44284.120833333334</v>
          </cell>
        </row>
        <row r="11200">
          <cell r="B11200" t="str">
            <v>776445-00E/009438</v>
          </cell>
          <cell r="C11200" t="str">
            <v>776445-00E</v>
          </cell>
          <cell r="D11200" t="str">
            <v>OK</v>
          </cell>
          <cell r="E11200">
            <v>44284.142361111109</v>
          </cell>
        </row>
        <row r="11201">
          <cell r="B11201" t="str">
            <v>776445-00E/009439</v>
          </cell>
          <cell r="C11201" t="str">
            <v>776445-00E</v>
          </cell>
          <cell r="D11201" t="str">
            <v>OK</v>
          </cell>
          <cell r="E11201">
            <v>44284.135416666664</v>
          </cell>
        </row>
        <row r="11202">
          <cell r="B11202" t="str">
            <v>774100-00G/009423</v>
          </cell>
          <cell r="C11202" t="str">
            <v>774100-00G</v>
          </cell>
          <cell r="D11202" t="str">
            <v>OK</v>
          </cell>
          <cell r="E11202">
            <v>44282.131249999999</v>
          </cell>
        </row>
        <row r="11203">
          <cell r="B11203" t="str">
            <v>774100-00G/009424</v>
          </cell>
          <cell r="C11203" t="str">
            <v>774100-00G</v>
          </cell>
          <cell r="D11203" t="str">
            <v>OK</v>
          </cell>
          <cell r="E11203">
            <v>44283.724305555559</v>
          </cell>
        </row>
        <row r="11204">
          <cell r="B11204" t="str">
            <v>774100-00G/009425</v>
          </cell>
          <cell r="C11204" t="str">
            <v>774100-00G</v>
          </cell>
          <cell r="D11204" t="str">
            <v>OK</v>
          </cell>
          <cell r="E11204">
            <v>44281.868750000001</v>
          </cell>
        </row>
        <row r="11205">
          <cell r="B11205" t="str">
            <v>774100-00G/009433</v>
          </cell>
          <cell r="C11205" t="str">
            <v>774100-00G</v>
          </cell>
          <cell r="D11205" t="str">
            <v>OK</v>
          </cell>
          <cell r="E11205">
            <v>44284.053472222222</v>
          </cell>
        </row>
        <row r="11206">
          <cell r="B11206" t="str">
            <v>774100-00G/009432</v>
          </cell>
          <cell r="C11206" t="str">
            <v>774100-00G</v>
          </cell>
          <cell r="D11206" t="str">
            <v>OK</v>
          </cell>
          <cell r="E11206">
            <v>44283.976388888892</v>
          </cell>
        </row>
        <row r="11207">
          <cell r="B11207" t="str">
            <v>774100-00G/009431</v>
          </cell>
          <cell r="C11207" t="str">
            <v>774100-00G</v>
          </cell>
          <cell r="D11207" t="str">
            <v>OK</v>
          </cell>
          <cell r="E11207">
            <v>44283.979861111111</v>
          </cell>
        </row>
        <row r="11208">
          <cell r="B11208" t="str">
            <v>774100-00G/009431</v>
          </cell>
          <cell r="C11208" t="str">
            <v>774100-00G</v>
          </cell>
          <cell r="D11208" t="str">
            <v>OK</v>
          </cell>
          <cell r="E11208">
            <v>44283.979861111111</v>
          </cell>
        </row>
        <row r="11209">
          <cell r="B11209" t="str">
            <v>776445-00E/009412</v>
          </cell>
          <cell r="C11209" t="str">
            <v>776445-00E</v>
          </cell>
          <cell r="D11209" t="str">
            <v>OK</v>
          </cell>
          <cell r="E11209">
            <v>44280.688888888886</v>
          </cell>
        </row>
        <row r="11210">
          <cell r="B11210" t="str">
            <v>776445-00E/009416</v>
          </cell>
          <cell r="C11210" t="str">
            <v>776445-00E</v>
          </cell>
          <cell r="D11210" t="str">
            <v>OK</v>
          </cell>
          <cell r="E11210">
            <v>44281.668749999997</v>
          </cell>
        </row>
        <row r="11211">
          <cell r="B11211" t="str">
            <v>776445-00E/009416</v>
          </cell>
          <cell r="C11211" t="str">
            <v>776445-00E</v>
          </cell>
          <cell r="D11211" t="str">
            <v>OK</v>
          </cell>
          <cell r="E11211">
            <v>44281.668749999997</v>
          </cell>
        </row>
        <row r="11212">
          <cell r="B11212" t="str">
            <v>776445-00E/009436</v>
          </cell>
          <cell r="C11212" t="str">
            <v>776445-00E</v>
          </cell>
          <cell r="D11212" t="str">
            <v>OK</v>
          </cell>
          <cell r="E11212">
            <v>44284.024305555555</v>
          </cell>
        </row>
        <row r="11213">
          <cell r="B11213" t="str">
            <v>774100-00G/009429</v>
          </cell>
          <cell r="C11213" t="str">
            <v>774100-00G</v>
          </cell>
          <cell r="D11213" t="str">
            <v>OK</v>
          </cell>
          <cell r="E11213">
            <v>44283.638194444444</v>
          </cell>
        </row>
        <row r="11214">
          <cell r="B11214" t="str">
            <v>776445-00E/009435</v>
          </cell>
          <cell r="C11214" t="str">
            <v>776445-00E</v>
          </cell>
          <cell r="D11214" t="str">
            <v>OK</v>
          </cell>
          <cell r="E11214">
            <v>44284.044444444444</v>
          </cell>
        </row>
        <row r="11215">
          <cell r="B11215" t="str">
            <v>776445-00E/009440</v>
          </cell>
          <cell r="C11215" t="str">
            <v>776445-00E</v>
          </cell>
          <cell r="D11215" t="str">
            <v>OK</v>
          </cell>
          <cell r="E11215">
            <v>44284.157638888886</v>
          </cell>
        </row>
        <row r="11216">
          <cell r="B11216" t="str">
            <v>776445-00E/009447</v>
          </cell>
          <cell r="C11216" t="str">
            <v>776445-00E</v>
          </cell>
          <cell r="D11216" t="str">
            <v>OK</v>
          </cell>
          <cell r="E11216">
            <v>44284.536111111112</v>
          </cell>
        </row>
        <row r="11217">
          <cell r="B11217" t="str">
            <v>776445-00E/009448</v>
          </cell>
          <cell r="C11217" t="str">
            <v>776445-00E</v>
          </cell>
          <cell r="D11217" t="str">
            <v>OK</v>
          </cell>
          <cell r="E11217">
            <v>44284.535416666666</v>
          </cell>
        </row>
        <row r="11218">
          <cell r="B11218" t="str">
            <v>776445-00E/009446</v>
          </cell>
          <cell r="C11218" t="str">
            <v>776445-00E</v>
          </cell>
          <cell r="D11218" t="str">
            <v>OK</v>
          </cell>
          <cell r="E11218">
            <v>44284.442361111112</v>
          </cell>
        </row>
        <row r="11219">
          <cell r="B11219" t="str">
            <v>774100-00G/009441</v>
          </cell>
          <cell r="C11219" t="str">
            <v>774100-00G</v>
          </cell>
          <cell r="D11219" t="str">
            <v>OK</v>
          </cell>
          <cell r="E11219">
            <v>44284.3</v>
          </cell>
        </row>
        <row r="11220">
          <cell r="B11220" t="str">
            <v>774100-00G/009442</v>
          </cell>
          <cell r="C11220" t="str">
            <v>774100-00G</v>
          </cell>
          <cell r="D11220" t="str">
            <v>OK</v>
          </cell>
          <cell r="E11220">
            <v>44284.309027777781</v>
          </cell>
        </row>
        <row r="11221">
          <cell r="B11221" t="str">
            <v>774100-00G/009451</v>
          </cell>
          <cell r="C11221" t="str">
            <v>774100-00G</v>
          </cell>
          <cell r="D11221" t="str">
            <v>OK</v>
          </cell>
          <cell r="E11221">
            <v>44284.617361111108</v>
          </cell>
        </row>
        <row r="11222">
          <cell r="B11222" t="str">
            <v>776445-00E/009452</v>
          </cell>
          <cell r="C11222" t="str">
            <v>776445-00E</v>
          </cell>
          <cell r="D11222" t="str">
            <v>OK</v>
          </cell>
          <cell r="E11222">
            <v>44284.691666666666</v>
          </cell>
        </row>
        <row r="11223">
          <cell r="B11223" t="str">
            <v>776445-00E/009445</v>
          </cell>
          <cell r="C11223" t="str">
            <v>776445-00E</v>
          </cell>
          <cell r="D11223" t="str">
            <v>OK</v>
          </cell>
          <cell r="E11223">
            <v>44284.455555555556</v>
          </cell>
        </row>
        <row r="11224">
          <cell r="B11224" t="str">
            <v>776445-00E/009444</v>
          </cell>
          <cell r="C11224" t="str">
            <v>776445-00E</v>
          </cell>
          <cell r="D11224" t="str">
            <v>OK</v>
          </cell>
          <cell r="E11224">
            <v>44284.399305555555</v>
          </cell>
        </row>
        <row r="11225">
          <cell r="B11225" t="str">
            <v>776445-00E/009461</v>
          </cell>
          <cell r="C11225" t="str">
            <v>776445-00E</v>
          </cell>
          <cell r="D11225" t="str">
            <v>OK</v>
          </cell>
          <cell r="E11225">
            <v>44285.033333333333</v>
          </cell>
        </row>
        <row r="11226">
          <cell r="B11226" t="str">
            <v>776445-00E/009453</v>
          </cell>
          <cell r="C11226" t="str">
            <v>776445-00E</v>
          </cell>
          <cell r="D11226" t="str">
            <v>OK</v>
          </cell>
          <cell r="E11226">
            <v>44284.730555555558</v>
          </cell>
        </row>
        <row r="11227">
          <cell r="B11227" t="str">
            <v>776445-00E/009456</v>
          </cell>
          <cell r="C11227" t="str">
            <v>776445-00E</v>
          </cell>
          <cell r="D11227" t="str">
            <v>OK</v>
          </cell>
          <cell r="E11227">
            <v>44284.842361111114</v>
          </cell>
        </row>
        <row r="11228">
          <cell r="B11228" t="str">
            <v>776445-00E/009465</v>
          </cell>
          <cell r="C11228" t="str">
            <v>776445-00E</v>
          </cell>
          <cell r="D11228" t="str">
            <v>OK</v>
          </cell>
          <cell r="E11228">
            <v>44285.1875</v>
          </cell>
        </row>
        <row r="11229">
          <cell r="B11229" t="str">
            <v>774100-00G/009457</v>
          </cell>
          <cell r="C11229" t="str">
            <v>774100-00G</v>
          </cell>
          <cell r="D11229" t="str">
            <v>OK</v>
          </cell>
          <cell r="E11229">
            <v>44284.963888888888</v>
          </cell>
        </row>
        <row r="11230">
          <cell r="B11230" t="str">
            <v>774100-00G/009459</v>
          </cell>
          <cell r="C11230" t="str">
            <v>774100-00G</v>
          </cell>
          <cell r="D11230" t="str">
            <v>OK</v>
          </cell>
          <cell r="E11230">
            <v>44284.95208333333</v>
          </cell>
        </row>
        <row r="11231">
          <cell r="B11231" t="str">
            <v>774100-00G/009458</v>
          </cell>
          <cell r="C11231" t="str">
            <v>774100-00G</v>
          </cell>
          <cell r="D11231" t="str">
            <v>OK</v>
          </cell>
          <cell r="E11231">
            <v>44285.009722222225</v>
          </cell>
        </row>
        <row r="11232">
          <cell r="B11232" t="str">
            <v>776445-00E/009462</v>
          </cell>
          <cell r="C11232" t="str">
            <v>776445-00E</v>
          </cell>
          <cell r="D11232" t="str">
            <v>OK</v>
          </cell>
          <cell r="E11232">
            <v>44285.046527777777</v>
          </cell>
        </row>
        <row r="11233">
          <cell r="B11233" t="str">
            <v>776445-00E/009463</v>
          </cell>
          <cell r="C11233" t="str">
            <v>776445-00E</v>
          </cell>
          <cell r="D11233" t="str">
            <v>OK</v>
          </cell>
          <cell r="E11233">
            <v>44285.078472222223</v>
          </cell>
        </row>
        <row r="11234">
          <cell r="B11234" t="str">
            <v>774100-00G/009428</v>
          </cell>
          <cell r="C11234" t="str">
            <v>774100-00G</v>
          </cell>
          <cell r="D11234" t="str">
            <v>OK</v>
          </cell>
          <cell r="E11234">
            <v>44283.76458333333</v>
          </cell>
        </row>
        <row r="11235">
          <cell r="B11235" t="str">
            <v>776445-00E/009460</v>
          </cell>
          <cell r="C11235" t="str">
            <v>776445-00E</v>
          </cell>
          <cell r="D11235" t="str">
            <v>OK</v>
          </cell>
          <cell r="E11235">
            <v>44285.056250000001</v>
          </cell>
        </row>
        <row r="11236">
          <cell r="B11236" t="str">
            <v>776445-00E/009455</v>
          </cell>
          <cell r="C11236" t="str">
            <v>776445-00E</v>
          </cell>
          <cell r="D11236" t="str">
            <v>OK</v>
          </cell>
          <cell r="E11236">
            <v>44284.801388888889</v>
          </cell>
        </row>
        <row r="11237">
          <cell r="B11237" t="str">
            <v>776445-00E/009455</v>
          </cell>
          <cell r="C11237" t="str">
            <v>776445-00E</v>
          </cell>
          <cell r="D11237" t="str">
            <v>OK</v>
          </cell>
          <cell r="E11237">
            <v>44284.801388888889</v>
          </cell>
        </row>
        <row r="11238">
          <cell r="B11238" t="str">
            <v>776445-00E/009455</v>
          </cell>
          <cell r="C11238" t="str">
            <v>776445-00E</v>
          </cell>
          <cell r="D11238" t="str">
            <v>OK</v>
          </cell>
          <cell r="E11238">
            <v>44284.801388888889</v>
          </cell>
        </row>
        <row r="11239">
          <cell r="B11239" t="str">
            <v>776445-00E/009469</v>
          </cell>
          <cell r="C11239" t="str">
            <v>776445-00E</v>
          </cell>
          <cell r="D11239" t="str">
            <v>OK</v>
          </cell>
          <cell r="E11239">
            <v>44285.372916666667</v>
          </cell>
        </row>
        <row r="11240">
          <cell r="B11240" t="str">
            <v>776445-00E/009470</v>
          </cell>
          <cell r="C11240" t="str">
            <v>776445-00E</v>
          </cell>
          <cell r="D11240" t="str">
            <v>OK</v>
          </cell>
          <cell r="E11240">
            <v>44285.411111111112</v>
          </cell>
        </row>
        <row r="11241">
          <cell r="B11241" t="str">
            <v>774100-00G/009468</v>
          </cell>
          <cell r="C11241" t="str">
            <v>774100-00G</v>
          </cell>
          <cell r="D11241" t="str">
            <v>OK</v>
          </cell>
          <cell r="E11241">
            <v>44285.363888888889</v>
          </cell>
        </row>
        <row r="11242">
          <cell r="B11242" t="str">
            <v>774100-00G/009467</v>
          </cell>
          <cell r="C11242" t="str">
            <v>774100-00G</v>
          </cell>
          <cell r="D11242" t="str">
            <v>OK</v>
          </cell>
          <cell r="E11242">
            <v>44285.302083333336</v>
          </cell>
        </row>
        <row r="11243">
          <cell r="B11243" t="str">
            <v>776445-00E/009454</v>
          </cell>
          <cell r="C11243" t="str">
            <v>776445-00E</v>
          </cell>
          <cell r="D11243" t="str">
            <v>OK</v>
          </cell>
          <cell r="E11243">
            <v>44284.747916666667</v>
          </cell>
        </row>
        <row r="11244">
          <cell r="B11244" t="str">
            <v>774100-00G/009450</v>
          </cell>
          <cell r="C11244" t="str">
            <v>774100-00G</v>
          </cell>
          <cell r="D11244" t="str">
            <v>OK</v>
          </cell>
          <cell r="E11244">
            <v>44284.630555555559</v>
          </cell>
        </row>
        <row r="11245">
          <cell r="B11245" t="str">
            <v>776445-00E/009473</v>
          </cell>
          <cell r="C11245" t="str">
            <v>776445-00E</v>
          </cell>
          <cell r="D11245" t="str">
            <v>OK</v>
          </cell>
          <cell r="E11245">
            <v>44285.630555555559</v>
          </cell>
        </row>
        <row r="11246">
          <cell r="B11246" t="str">
            <v>776445-00E/009473</v>
          </cell>
          <cell r="C11246" t="str">
            <v>776445-00E</v>
          </cell>
          <cell r="D11246" t="str">
            <v>OK</v>
          </cell>
          <cell r="E11246">
            <v>44285.630555555559</v>
          </cell>
        </row>
        <row r="11247">
          <cell r="B11247" t="str">
            <v>776445-00E/009474</v>
          </cell>
          <cell r="C11247" t="str">
            <v>776445-00E</v>
          </cell>
          <cell r="D11247" t="str">
            <v>OK</v>
          </cell>
          <cell r="E11247">
            <v>44285.679166666669</v>
          </cell>
        </row>
        <row r="11248">
          <cell r="B11248" t="str">
            <v>776445-00E/009471</v>
          </cell>
          <cell r="C11248" t="str">
            <v>776445-00E</v>
          </cell>
          <cell r="D11248" t="str">
            <v>OK</v>
          </cell>
          <cell r="E11248">
            <v>44285.412499999999</v>
          </cell>
        </row>
        <row r="11249">
          <cell r="B11249" t="str">
            <v>776445-00E/009475</v>
          </cell>
          <cell r="C11249" t="str">
            <v>776445-00E</v>
          </cell>
          <cell r="D11249" t="str">
            <v>OK</v>
          </cell>
          <cell r="E11249">
            <v>44286.017361111109</v>
          </cell>
        </row>
        <row r="11250">
          <cell r="B11250" t="str">
            <v>776445-00E/009472</v>
          </cell>
          <cell r="C11250" t="str">
            <v>776445-00E</v>
          </cell>
          <cell r="D11250" t="str">
            <v>OK</v>
          </cell>
          <cell r="E11250">
            <v>44285.709027777775</v>
          </cell>
        </row>
        <row r="11251">
          <cell r="B11251" t="str">
            <v>774100-00G/009466</v>
          </cell>
          <cell r="C11251" t="str">
            <v>774100-00G</v>
          </cell>
          <cell r="D11251" t="str">
            <v>OK</v>
          </cell>
          <cell r="E11251">
            <v>44285.296527777777</v>
          </cell>
        </row>
        <row r="11252">
          <cell r="B11252" t="str">
            <v>774100-00G/009449</v>
          </cell>
          <cell r="C11252" t="str">
            <v>774100-00G</v>
          </cell>
          <cell r="D11252" t="str">
            <v>OK</v>
          </cell>
          <cell r="E11252">
            <v>44284.682638888888</v>
          </cell>
        </row>
        <row r="11253">
          <cell r="B11253" t="str">
            <v>774100-00G/009443</v>
          </cell>
          <cell r="C11253" t="str">
            <v>774100-00G</v>
          </cell>
          <cell r="D11253" t="str">
            <v>OK</v>
          </cell>
          <cell r="E11253">
            <v>44284.373611111114</v>
          </cell>
        </row>
        <row r="11254">
          <cell r="B11254" t="str">
            <v>776445-00E/009478</v>
          </cell>
          <cell r="C11254" t="str">
            <v>776445-00E</v>
          </cell>
          <cell r="D11254" t="str">
            <v>OK</v>
          </cell>
          <cell r="E11254">
            <v>44286.630555555559</v>
          </cell>
        </row>
        <row r="11255">
          <cell r="B11255" t="str">
            <v>776445-00E/009478</v>
          </cell>
          <cell r="C11255" t="str">
            <v>776445-00E</v>
          </cell>
          <cell r="D11255" t="str">
            <v>OK</v>
          </cell>
          <cell r="E11255">
            <v>44286.630555555559</v>
          </cell>
        </row>
        <row r="11256">
          <cell r="B11256" t="str">
            <v>776445-00E/009476</v>
          </cell>
          <cell r="C11256" t="str">
            <v>776445-00E</v>
          </cell>
          <cell r="D11256" t="str">
            <v>OK</v>
          </cell>
          <cell r="E11256">
            <v>44286.62777777778</v>
          </cell>
        </row>
        <row r="11257">
          <cell r="B11257" t="str">
            <v>776445-00E/009482</v>
          </cell>
          <cell r="C11257" t="str">
            <v>776445-00E</v>
          </cell>
          <cell r="D11257" t="str">
            <v>OK</v>
          </cell>
          <cell r="E11257">
            <v>44286.690972222219</v>
          </cell>
        </row>
        <row r="11258">
          <cell r="B11258" t="str">
            <v>776445-00E/009464</v>
          </cell>
          <cell r="C11258" t="str">
            <v>776445-00E</v>
          </cell>
          <cell r="D11258" t="str">
            <v>OK</v>
          </cell>
          <cell r="E11258">
            <v>44285.090277777781</v>
          </cell>
        </row>
        <row r="11259">
          <cell r="B11259" t="str">
            <v>776445-00E/009487</v>
          </cell>
          <cell r="C11259" t="str">
            <v>776445-00E</v>
          </cell>
          <cell r="D11259" t="str">
            <v>OK</v>
          </cell>
          <cell r="E11259">
            <v>44286.956250000003</v>
          </cell>
        </row>
        <row r="11260">
          <cell r="B11260" t="str">
            <v>776445-00E/009484</v>
          </cell>
          <cell r="C11260" t="str">
            <v>776445-00E</v>
          </cell>
          <cell r="D11260" t="str">
            <v>OK</v>
          </cell>
          <cell r="E11260">
            <v>44286.968055555553</v>
          </cell>
        </row>
        <row r="11261">
          <cell r="B11261" t="str">
            <v>776445-00E/009483</v>
          </cell>
          <cell r="C11261" t="str">
            <v>776445-00E</v>
          </cell>
          <cell r="D11261" t="str">
            <v>OK</v>
          </cell>
          <cell r="E11261">
            <v>44286.836111111108</v>
          </cell>
        </row>
        <row r="11262">
          <cell r="B11262" t="str">
            <v>776445-00E/009483</v>
          </cell>
          <cell r="C11262" t="str">
            <v>776445-00E</v>
          </cell>
          <cell r="D11262" t="str">
            <v>OK</v>
          </cell>
          <cell r="E11262">
            <v>44286.836111111108</v>
          </cell>
        </row>
        <row r="11263">
          <cell r="B11263" t="str">
            <v>776445-00E/009483</v>
          </cell>
          <cell r="C11263" t="str">
            <v>776445-00E</v>
          </cell>
          <cell r="D11263" t="str">
            <v>OK</v>
          </cell>
          <cell r="E11263">
            <v>44286.836111111108</v>
          </cell>
        </row>
        <row r="11264">
          <cell r="B11264" t="str">
            <v>776445-00E/009483</v>
          </cell>
          <cell r="C11264" t="str">
            <v>776445-00E</v>
          </cell>
          <cell r="D11264" t="str">
            <v>OK</v>
          </cell>
          <cell r="E11264">
            <v>44286.836111111108</v>
          </cell>
        </row>
        <row r="11265">
          <cell r="B11265" t="str">
            <v>776445-00E/009483</v>
          </cell>
          <cell r="C11265" t="str">
            <v>776445-00E</v>
          </cell>
          <cell r="D11265" t="str">
            <v>OK</v>
          </cell>
          <cell r="E11265">
            <v>44286.836111111108</v>
          </cell>
        </row>
        <row r="11266">
          <cell r="B11266" t="str">
            <v>776445-00E/009483</v>
          </cell>
          <cell r="C11266" t="str">
            <v>776445-00E</v>
          </cell>
          <cell r="D11266" t="str">
            <v>OK</v>
          </cell>
          <cell r="E11266">
            <v>44286.836111111108</v>
          </cell>
        </row>
        <row r="11267">
          <cell r="B11267" t="str">
            <v>776445-00E/009486</v>
          </cell>
          <cell r="C11267" t="str">
            <v>776445-00E</v>
          </cell>
          <cell r="D11267" t="str">
            <v>OK</v>
          </cell>
          <cell r="E11267">
            <v>44286.970833333333</v>
          </cell>
        </row>
        <row r="11268">
          <cell r="B11268" t="str">
            <v>776445-00E/009491</v>
          </cell>
          <cell r="C11268" t="str">
            <v>776445-00E</v>
          </cell>
          <cell r="D11268" t="str">
            <v>OK</v>
          </cell>
          <cell r="E11268">
            <v>44287.043749999997</v>
          </cell>
        </row>
        <row r="11269">
          <cell r="B11269" t="str">
            <v>776445-00E/009490</v>
          </cell>
          <cell r="C11269" t="str">
            <v>776445-00E</v>
          </cell>
          <cell r="D11269" t="str">
            <v>OK</v>
          </cell>
          <cell r="E11269">
            <v>44287.030555555553</v>
          </cell>
        </row>
        <row r="11270">
          <cell r="B11270" t="str">
            <v>776445-00E/009492</v>
          </cell>
          <cell r="C11270" t="str">
            <v>776445-00E</v>
          </cell>
          <cell r="D11270" t="str">
            <v>OK</v>
          </cell>
          <cell r="E11270">
            <v>44287.083333333336</v>
          </cell>
        </row>
        <row r="11271">
          <cell r="B11271" t="str">
            <v>776445-00E/009489</v>
          </cell>
          <cell r="C11271" t="str">
            <v>776445-00E</v>
          </cell>
          <cell r="D11271" t="str">
            <v>OK</v>
          </cell>
          <cell r="E11271">
            <v>44287.008333333331</v>
          </cell>
        </row>
        <row r="11272">
          <cell r="B11272" t="str">
            <v>776445-00E/009488</v>
          </cell>
          <cell r="C11272" t="str">
            <v>776445-00E</v>
          </cell>
          <cell r="D11272" t="str">
            <v>OK</v>
          </cell>
          <cell r="E11272">
            <v>44287.027777777781</v>
          </cell>
        </row>
        <row r="11273">
          <cell r="B11273" t="str">
            <v>776445-00E/009493</v>
          </cell>
          <cell r="C11273" t="str">
            <v>776445-00E</v>
          </cell>
          <cell r="D11273" t="str">
            <v>OK</v>
          </cell>
          <cell r="E11273">
            <v>44287.069444444445</v>
          </cell>
        </row>
        <row r="11274">
          <cell r="B11274" t="str">
            <v>776445-00E/009496</v>
          </cell>
          <cell r="C11274" t="str">
            <v>776445-00E</v>
          </cell>
          <cell r="D11274" t="str">
            <v>OK</v>
          </cell>
          <cell r="E11274">
            <v>44287.204861111109</v>
          </cell>
        </row>
        <row r="11275">
          <cell r="B11275" t="str">
            <v>776445-00E/009494</v>
          </cell>
          <cell r="C11275" t="str">
            <v>776445-00E</v>
          </cell>
          <cell r="D11275" t="str">
            <v>OK</v>
          </cell>
          <cell r="E11275">
            <v>44287.082638888889</v>
          </cell>
        </row>
        <row r="11276">
          <cell r="B11276" t="str">
            <v>776445-00E/009495</v>
          </cell>
          <cell r="C11276" t="str">
            <v>776445-00E</v>
          </cell>
          <cell r="D11276" t="str">
            <v>OK</v>
          </cell>
          <cell r="E11276">
            <v>44287.097916666666</v>
          </cell>
        </row>
        <row r="11277">
          <cell r="B11277" t="str">
            <v>776445-00E/009481</v>
          </cell>
          <cell r="C11277" t="str">
            <v>776445-00E</v>
          </cell>
          <cell r="D11277" t="str">
            <v>OK</v>
          </cell>
          <cell r="E11277">
            <v>44286.759722222225</v>
          </cell>
        </row>
        <row r="11278">
          <cell r="B11278" t="str">
            <v>776445-00E/009485</v>
          </cell>
          <cell r="C11278" t="str">
            <v>776445-00E</v>
          </cell>
          <cell r="D11278" t="str">
            <v>OK</v>
          </cell>
          <cell r="E11278">
            <v>44286.831250000003</v>
          </cell>
        </row>
        <row r="11279">
          <cell r="B11279" t="str">
            <v>776445-00E/009497</v>
          </cell>
          <cell r="C11279" t="str">
            <v>776445-00E</v>
          </cell>
          <cell r="D11279" t="str">
            <v>OK</v>
          </cell>
          <cell r="E11279">
            <v>44287.280555555553</v>
          </cell>
        </row>
        <row r="11280">
          <cell r="B11280" t="str">
            <v>776445-00E/009497</v>
          </cell>
          <cell r="C11280" t="str">
            <v>776445-00E</v>
          </cell>
          <cell r="D11280" t="str">
            <v>OK</v>
          </cell>
          <cell r="E11280">
            <v>44287.280555555553</v>
          </cell>
        </row>
        <row r="11281">
          <cell r="B11281" t="str">
            <v>776445-00E/009497</v>
          </cell>
          <cell r="C11281" t="str">
            <v>776445-00E</v>
          </cell>
          <cell r="D11281" t="str">
            <v>OK</v>
          </cell>
          <cell r="E11281">
            <v>44287.280555555553</v>
          </cell>
        </row>
        <row r="11282">
          <cell r="B11282" t="str">
            <v>776445-00E/009497</v>
          </cell>
          <cell r="C11282" t="str">
            <v>776445-00E</v>
          </cell>
          <cell r="D11282" t="str">
            <v>OK</v>
          </cell>
          <cell r="E11282">
            <v>44287.280555555553</v>
          </cell>
        </row>
        <row r="11283">
          <cell r="B11283" t="str">
            <v>776445-00E/009497</v>
          </cell>
          <cell r="C11283" t="str">
            <v>776445-00E</v>
          </cell>
          <cell r="D11283" t="str">
            <v>OK</v>
          </cell>
          <cell r="E11283">
            <v>44287.280555555553</v>
          </cell>
        </row>
        <row r="11284">
          <cell r="B11284" t="str">
            <v>776445-00E/009498</v>
          </cell>
          <cell r="C11284" t="str">
            <v>776445-00E</v>
          </cell>
          <cell r="D11284" t="str">
            <v>OK</v>
          </cell>
          <cell r="E11284">
            <v>44287.325694444444</v>
          </cell>
        </row>
        <row r="11285">
          <cell r="B11285" t="str">
            <v>776445-00E/009480</v>
          </cell>
          <cell r="C11285" t="str">
            <v>776445-00E</v>
          </cell>
          <cell r="D11285" t="str">
            <v>OK</v>
          </cell>
          <cell r="E11285">
            <v>44286.768750000003</v>
          </cell>
        </row>
        <row r="11286">
          <cell r="B11286" t="str">
            <v>776445-00E/009477</v>
          </cell>
          <cell r="C11286" t="str">
            <v>776445-00E</v>
          </cell>
          <cell r="D11286" t="str">
            <v>OK</v>
          </cell>
          <cell r="E11286">
            <v>44286.754861111112</v>
          </cell>
        </row>
        <row r="11287">
          <cell r="B11287" t="str">
            <v>776445-00E/009479</v>
          </cell>
          <cell r="C11287" t="str">
            <v>776445-00E</v>
          </cell>
          <cell r="D11287" t="str">
            <v>OK</v>
          </cell>
          <cell r="E11287">
            <v>44286.70208333333</v>
          </cell>
        </row>
        <row r="11288">
          <cell r="B11288" t="str">
            <v>774100-00G/009500</v>
          </cell>
          <cell r="C11288" t="str">
            <v>774100-00G</v>
          </cell>
          <cell r="D11288" t="str">
            <v>OK</v>
          </cell>
          <cell r="E11288">
            <v>44287.429166666669</v>
          </cell>
        </row>
        <row r="11289">
          <cell r="B11289" t="str">
            <v>776445-00E/009502</v>
          </cell>
          <cell r="C11289" t="str">
            <v>776445-00E</v>
          </cell>
          <cell r="D11289" t="str">
            <v>OK</v>
          </cell>
          <cell r="E11289">
            <v>44287.513194444444</v>
          </cell>
        </row>
        <row r="11290">
          <cell r="B11290" t="str">
            <v>776445-00E/009501</v>
          </cell>
          <cell r="C11290" t="str">
            <v>776445-00E</v>
          </cell>
          <cell r="D11290" t="str">
            <v>OK</v>
          </cell>
          <cell r="E11290">
            <v>44287.443749999999</v>
          </cell>
        </row>
        <row r="11291">
          <cell r="B11291" t="str">
            <v>776445-00E/009504</v>
          </cell>
          <cell r="C11291" t="str">
            <v>776445-00E</v>
          </cell>
          <cell r="D11291" t="str">
            <v>OK</v>
          </cell>
          <cell r="E11291">
            <v>44287.62222222222</v>
          </cell>
        </row>
        <row r="11292">
          <cell r="B11292" t="str">
            <v>776445-00E/009510</v>
          </cell>
          <cell r="C11292" t="str">
            <v>776445-00E</v>
          </cell>
          <cell r="D11292" t="str">
            <v>OK</v>
          </cell>
          <cell r="E11292">
            <v>44287.813888888886</v>
          </cell>
        </row>
        <row r="11293">
          <cell r="B11293" t="str">
            <v>774100-00G/009517</v>
          </cell>
          <cell r="C11293" t="str">
            <v>774100-00G</v>
          </cell>
          <cell r="D11293" t="str">
            <v>OK</v>
          </cell>
          <cell r="E11293">
            <v>44288.970138888886</v>
          </cell>
        </row>
        <row r="11294">
          <cell r="B11294" t="str">
            <v>774100-00G/009517</v>
          </cell>
          <cell r="C11294" t="str">
            <v>774100-00G</v>
          </cell>
          <cell r="D11294" t="str">
            <v>OK</v>
          </cell>
          <cell r="E11294">
            <v>44288.970138888886</v>
          </cell>
        </row>
        <row r="11295">
          <cell r="B11295" t="str">
            <v>774100-00G/009517</v>
          </cell>
          <cell r="C11295" t="str">
            <v>774100-00G</v>
          </cell>
          <cell r="D11295" t="str">
            <v>OK</v>
          </cell>
          <cell r="E11295">
            <v>44288.970138888886</v>
          </cell>
        </row>
        <row r="11296">
          <cell r="B11296" t="str">
            <v>774100-00G/009517</v>
          </cell>
          <cell r="C11296" t="str">
            <v>774100-00G</v>
          </cell>
          <cell r="D11296" t="str">
            <v>OK</v>
          </cell>
          <cell r="E11296">
            <v>44288.970138888886</v>
          </cell>
        </row>
        <row r="11297">
          <cell r="B11297" t="str">
            <v>774100-00G/009517</v>
          </cell>
          <cell r="C11297" t="str">
            <v>774100-00G</v>
          </cell>
          <cell r="D11297" t="str">
            <v>OK</v>
          </cell>
          <cell r="E11297">
            <v>44288.970138888886</v>
          </cell>
        </row>
        <row r="11298">
          <cell r="B11298" t="str">
            <v>774100-00G/009517</v>
          </cell>
          <cell r="C11298" t="str">
            <v>774100-00G</v>
          </cell>
          <cell r="D11298" t="str">
            <v>OK</v>
          </cell>
          <cell r="E11298">
            <v>44288.970138888886</v>
          </cell>
        </row>
        <row r="11299">
          <cell r="B11299" t="str">
            <v>774100-00G/009517</v>
          </cell>
          <cell r="C11299" t="str">
            <v>774100-00G</v>
          </cell>
          <cell r="D11299" t="str">
            <v>OK</v>
          </cell>
          <cell r="E11299">
            <v>44288.970138888886</v>
          </cell>
        </row>
        <row r="11300">
          <cell r="B11300" t="str">
            <v>774100-00G/009517</v>
          </cell>
          <cell r="C11300" t="str">
            <v>774100-00G</v>
          </cell>
          <cell r="D11300" t="str">
            <v>OK</v>
          </cell>
          <cell r="E11300">
            <v>44288.970138888886</v>
          </cell>
        </row>
        <row r="11301">
          <cell r="B11301" t="str">
            <v>774100-00G/009517</v>
          </cell>
          <cell r="C11301" t="str">
            <v>774100-00G</v>
          </cell>
          <cell r="D11301" t="str">
            <v>OK</v>
          </cell>
          <cell r="E11301">
            <v>44288.970138888886</v>
          </cell>
        </row>
        <row r="11302">
          <cell r="B11302" t="str">
            <v>774100-00G/009517</v>
          </cell>
          <cell r="C11302" t="str">
            <v>774100-00G</v>
          </cell>
          <cell r="D11302" t="str">
            <v>OK</v>
          </cell>
          <cell r="E11302">
            <v>44288.970138888886</v>
          </cell>
        </row>
        <row r="11303">
          <cell r="B11303" t="str">
            <v>774100-00G/009517</v>
          </cell>
          <cell r="C11303" t="str">
            <v>774100-00G</v>
          </cell>
          <cell r="D11303" t="str">
            <v>OK</v>
          </cell>
          <cell r="E11303">
            <v>44288.970138888886</v>
          </cell>
        </row>
        <row r="11304">
          <cell r="B11304" t="str">
            <v>774100-00G/009517</v>
          </cell>
          <cell r="C11304" t="str">
            <v>774100-00G</v>
          </cell>
          <cell r="D11304" t="str">
            <v>OK</v>
          </cell>
          <cell r="E11304">
            <v>44288.970138888886</v>
          </cell>
        </row>
        <row r="11305">
          <cell r="B11305" t="str">
            <v>774100-00G/009517</v>
          </cell>
          <cell r="C11305" t="str">
            <v>774100-00G</v>
          </cell>
          <cell r="D11305" t="str">
            <v>OK</v>
          </cell>
          <cell r="E11305">
            <v>44288.970138888886</v>
          </cell>
        </row>
        <row r="11306">
          <cell r="B11306" t="str">
            <v>774100-00G/009516</v>
          </cell>
          <cell r="C11306" t="str">
            <v>774100-00G</v>
          </cell>
          <cell r="D11306" t="str">
            <v>OK</v>
          </cell>
          <cell r="E11306">
            <v>44288.961805555555</v>
          </cell>
        </row>
        <row r="11307">
          <cell r="B11307" t="str">
            <v>774100-00G/009516</v>
          </cell>
          <cell r="C11307" t="str">
            <v>774100-00G</v>
          </cell>
          <cell r="D11307" t="str">
            <v>OK</v>
          </cell>
          <cell r="E11307">
            <v>44288.961805555555</v>
          </cell>
        </row>
        <row r="11308">
          <cell r="B11308" t="str">
            <v>774100-00G/009516</v>
          </cell>
          <cell r="C11308" t="str">
            <v>774100-00G</v>
          </cell>
          <cell r="D11308" t="str">
            <v>OK</v>
          </cell>
          <cell r="E11308">
            <v>44288.961805555555</v>
          </cell>
        </row>
        <row r="11309">
          <cell r="B11309" t="str">
            <v>774100-00G/009521</v>
          </cell>
          <cell r="C11309" t="str">
            <v>774100-00G</v>
          </cell>
          <cell r="D11309" t="str">
            <v>OK</v>
          </cell>
          <cell r="E11309">
            <v>44289.292361111111</v>
          </cell>
        </row>
        <row r="11310">
          <cell r="B11310" t="str">
            <v>774100-00G/009521</v>
          </cell>
          <cell r="C11310" t="str">
            <v>774100-00G</v>
          </cell>
          <cell r="D11310" t="str">
            <v>OK</v>
          </cell>
          <cell r="E11310">
            <v>44289.292361111111</v>
          </cell>
        </row>
        <row r="11311">
          <cell r="B11311" t="str">
            <v>774100-00G/009520</v>
          </cell>
          <cell r="C11311" t="str">
            <v>774100-00G</v>
          </cell>
          <cell r="D11311" t="str">
            <v>OK</v>
          </cell>
          <cell r="E11311">
            <v>44289.250694444447</v>
          </cell>
        </row>
        <row r="11312">
          <cell r="B11312" t="str">
            <v>774100-00G/009515</v>
          </cell>
          <cell r="C11312" t="str">
            <v>774100-00G</v>
          </cell>
          <cell r="D11312" t="str">
            <v>OK</v>
          </cell>
          <cell r="E11312">
            <v>44288.439583333333</v>
          </cell>
        </row>
        <row r="11313">
          <cell r="B11313" t="str">
            <v>774100-00G/009507</v>
          </cell>
          <cell r="C11313" t="str">
            <v>774100-00G</v>
          </cell>
          <cell r="D11313" t="str">
            <v>OK</v>
          </cell>
          <cell r="E11313">
            <v>44287.729166666664</v>
          </cell>
        </row>
        <row r="11314">
          <cell r="B11314" t="str">
            <v>774100-00G/009514</v>
          </cell>
          <cell r="C11314" t="str">
            <v>774100-00G</v>
          </cell>
          <cell r="D11314" t="str">
            <v>OK</v>
          </cell>
          <cell r="E11314">
            <v>44288.363888888889</v>
          </cell>
        </row>
        <row r="11315">
          <cell r="B11315" t="str">
            <v>774100-00G/009518</v>
          </cell>
          <cell r="C11315" t="str">
            <v>774100-00G</v>
          </cell>
          <cell r="D11315" t="str">
            <v>OK</v>
          </cell>
          <cell r="E11315">
            <v>44289.046527777777</v>
          </cell>
        </row>
        <row r="11316">
          <cell r="B11316" t="str">
            <v>774100-00G/009518</v>
          </cell>
          <cell r="C11316" t="str">
            <v>774100-00G</v>
          </cell>
          <cell r="D11316" t="str">
            <v>OK</v>
          </cell>
          <cell r="E11316">
            <v>44289.046527777777</v>
          </cell>
        </row>
        <row r="11317">
          <cell r="B11317" t="str">
            <v>774100-00G/009499</v>
          </cell>
          <cell r="C11317" t="str">
            <v>774100-00G</v>
          </cell>
          <cell r="D11317" t="str">
            <v>OK</v>
          </cell>
          <cell r="E11317">
            <v>44287.356944444444</v>
          </cell>
        </row>
        <row r="11318">
          <cell r="B11318" t="str">
            <v>774100-00G/009522</v>
          </cell>
          <cell r="C11318" t="str">
            <v>774100-00G</v>
          </cell>
          <cell r="D11318" t="str">
            <v>OK</v>
          </cell>
          <cell r="E11318">
            <v>44289.354861111111</v>
          </cell>
        </row>
        <row r="11319">
          <cell r="B11319" t="str">
            <v>774100-00G/009522</v>
          </cell>
          <cell r="C11319" t="str">
            <v>774100-00G</v>
          </cell>
          <cell r="D11319" t="str">
            <v>OK</v>
          </cell>
          <cell r="E11319">
            <v>44289.354861111111</v>
          </cell>
        </row>
        <row r="11320">
          <cell r="B11320" t="str">
            <v>774100-00G/009519</v>
          </cell>
          <cell r="C11320" t="str">
            <v>774100-00G</v>
          </cell>
          <cell r="D11320" t="str">
            <v>OK</v>
          </cell>
          <cell r="E11320">
            <v>44289.356249999997</v>
          </cell>
        </row>
        <row r="11321">
          <cell r="B11321" t="str">
            <v>774100-00G/009505</v>
          </cell>
          <cell r="C11321" t="str">
            <v>774100-00G</v>
          </cell>
          <cell r="D11321" t="str">
            <v>OK</v>
          </cell>
          <cell r="E11321">
            <v>44287.680555555555</v>
          </cell>
        </row>
        <row r="11322">
          <cell r="B11322" t="str">
            <v>774100-00G/009506</v>
          </cell>
          <cell r="C11322" t="str">
            <v>774100-00G</v>
          </cell>
          <cell r="D11322" t="str">
            <v>OK</v>
          </cell>
          <cell r="E11322">
            <v>44287.689583333333</v>
          </cell>
        </row>
        <row r="11323">
          <cell r="B11323" t="str">
            <v>776445-00E/009509</v>
          </cell>
          <cell r="C11323" t="str">
            <v>776445-00E</v>
          </cell>
          <cell r="D11323" t="str">
            <v>OK</v>
          </cell>
          <cell r="E11323">
            <v>44287.756944444445</v>
          </cell>
        </row>
        <row r="11324">
          <cell r="B11324" t="str">
            <v>776445-00E/009508</v>
          </cell>
          <cell r="C11324" t="str">
            <v>776445-00E</v>
          </cell>
          <cell r="D11324" t="str">
            <v>OK</v>
          </cell>
          <cell r="E11324">
            <v>44287.745138888888</v>
          </cell>
        </row>
        <row r="11325">
          <cell r="B11325" t="str">
            <v>776445-00E/009508</v>
          </cell>
          <cell r="C11325" t="str">
            <v>776445-00E</v>
          </cell>
          <cell r="D11325" t="str">
            <v>OK</v>
          </cell>
          <cell r="E11325">
            <v>44287.745138888888</v>
          </cell>
        </row>
        <row r="11326">
          <cell r="B11326" t="str">
            <v>774100-00G/009525</v>
          </cell>
          <cell r="C11326" t="str">
            <v>774100-00G</v>
          </cell>
          <cell r="D11326" t="str">
            <v>OK</v>
          </cell>
          <cell r="E11326">
            <v>44291.960416666669</v>
          </cell>
        </row>
        <row r="11327">
          <cell r="B11327" t="str">
            <v>774100-00G/009523</v>
          </cell>
          <cell r="C11327" t="str">
            <v>774100-00G</v>
          </cell>
          <cell r="D11327" t="str">
            <v>OK</v>
          </cell>
          <cell r="E11327">
            <v>44289.405555555553</v>
          </cell>
        </row>
        <row r="11328">
          <cell r="B11328" t="str">
            <v>774100-00G/009524</v>
          </cell>
          <cell r="C11328" t="str">
            <v>774100-00G</v>
          </cell>
          <cell r="D11328" t="str">
            <v>OK</v>
          </cell>
          <cell r="E11328">
            <v>44291.960416666669</v>
          </cell>
        </row>
        <row r="11329">
          <cell r="B11329" t="str">
            <v>776445-00E/009511</v>
          </cell>
          <cell r="C11329" t="str">
            <v>776445-00E</v>
          </cell>
          <cell r="D11329" t="str">
            <v>OK</v>
          </cell>
          <cell r="E11329">
            <v>44292.022916666669</v>
          </cell>
        </row>
        <row r="11330">
          <cell r="B11330" t="str">
            <v>776445-00E/009511</v>
          </cell>
          <cell r="C11330" t="str">
            <v>776445-00E</v>
          </cell>
          <cell r="D11330" t="str">
            <v>OK</v>
          </cell>
          <cell r="E11330">
            <v>44292.022916666669</v>
          </cell>
        </row>
        <row r="11331">
          <cell r="B11331" t="str">
            <v>776445-00E/009513</v>
          </cell>
          <cell r="C11331" t="str">
            <v>776445-00E</v>
          </cell>
          <cell r="D11331" t="str">
            <v>OK</v>
          </cell>
          <cell r="E11331">
            <v>44292.013888888891</v>
          </cell>
        </row>
        <row r="11332">
          <cell r="B11332" t="str">
            <v>776445-00E/009512</v>
          </cell>
          <cell r="C11332" t="str">
            <v>776445-00E</v>
          </cell>
          <cell r="D11332" t="str">
            <v>OK</v>
          </cell>
          <cell r="E11332">
            <v>44292.168055555558</v>
          </cell>
        </row>
        <row r="11333">
          <cell r="B11333" t="str">
            <v>774100-00G/009526</v>
          </cell>
          <cell r="C11333" t="str">
            <v>774100-00G</v>
          </cell>
          <cell r="D11333" t="str">
            <v>OK</v>
          </cell>
          <cell r="E11333">
            <v>44291.961111111108</v>
          </cell>
        </row>
        <row r="11334">
          <cell r="B11334" t="str">
            <v>774100-00G/009527</v>
          </cell>
          <cell r="C11334" t="str">
            <v>774100-00G</v>
          </cell>
          <cell r="D11334" t="str">
            <v>OK</v>
          </cell>
          <cell r="E11334">
            <v>44292.293749999997</v>
          </cell>
        </row>
        <row r="11335">
          <cell r="B11335" t="str">
            <v>774100-00G/009529</v>
          </cell>
          <cell r="C11335" t="str">
            <v>774100-00G</v>
          </cell>
          <cell r="D11335" t="str">
            <v>OK</v>
          </cell>
          <cell r="E11335">
            <v>44292.295138888891</v>
          </cell>
        </row>
        <row r="11336">
          <cell r="B11336" t="str">
            <v>774100-00G/009530</v>
          </cell>
          <cell r="C11336" t="str">
            <v>774100-00G</v>
          </cell>
          <cell r="D11336" t="str">
            <v>OK</v>
          </cell>
          <cell r="E11336">
            <v>44292.370138888888</v>
          </cell>
        </row>
        <row r="11337">
          <cell r="B11337" t="str">
            <v>776445-00E/009532</v>
          </cell>
          <cell r="C11337" t="str">
            <v>776445-00E</v>
          </cell>
          <cell r="D11337" t="str">
            <v>OK</v>
          </cell>
          <cell r="E11337">
            <v>44292.369444444441</v>
          </cell>
        </row>
        <row r="11338">
          <cell r="B11338" t="str">
            <v>776445-00E/009531</v>
          </cell>
          <cell r="C11338" t="str">
            <v>776445-00E</v>
          </cell>
          <cell r="D11338" t="str">
            <v>OK</v>
          </cell>
          <cell r="E11338">
            <v>44292.527083333334</v>
          </cell>
        </row>
        <row r="11339">
          <cell r="B11339" t="str">
            <v>776445-00E/009531</v>
          </cell>
          <cell r="C11339" t="str">
            <v>776445-00E</v>
          </cell>
          <cell r="D11339" t="str">
            <v>OK</v>
          </cell>
          <cell r="E11339">
            <v>44292.527083333334</v>
          </cell>
        </row>
        <row r="11340">
          <cell r="B11340" t="str">
            <v>776445-00E/009535</v>
          </cell>
          <cell r="C11340" t="str">
            <v>776445-00E</v>
          </cell>
          <cell r="D11340" t="str">
            <v>OK</v>
          </cell>
          <cell r="E11340">
            <v>44292.630555555559</v>
          </cell>
        </row>
        <row r="11341">
          <cell r="B11341" t="str">
            <v>776445-00E/009535</v>
          </cell>
          <cell r="C11341" t="str">
            <v>776445-00E</v>
          </cell>
          <cell r="D11341" t="str">
            <v>OK</v>
          </cell>
          <cell r="E11341">
            <v>44292.630555555559</v>
          </cell>
        </row>
        <row r="11342">
          <cell r="B11342" t="str">
            <v>776445-00E/009535</v>
          </cell>
          <cell r="C11342" t="str">
            <v>776445-00E</v>
          </cell>
          <cell r="D11342" t="str">
            <v>OK</v>
          </cell>
          <cell r="E11342">
            <v>44292.630555555559</v>
          </cell>
        </row>
        <row r="11343">
          <cell r="B11343" t="str">
            <v>776445-00E/009533</v>
          </cell>
          <cell r="C11343" t="str">
            <v>776445-00E</v>
          </cell>
          <cell r="D11343" t="str">
            <v>OK</v>
          </cell>
          <cell r="E11343">
            <v>44292.534722222219</v>
          </cell>
        </row>
        <row r="11344">
          <cell r="B11344" t="str">
            <v>776445-00E/009536</v>
          </cell>
          <cell r="C11344" t="str">
            <v>776445-00E</v>
          </cell>
          <cell r="D11344" t="str">
            <v>OK</v>
          </cell>
          <cell r="E11344">
            <v>44292.643750000003</v>
          </cell>
        </row>
        <row r="11345">
          <cell r="B11345" t="str">
            <v>776445-00E/009536</v>
          </cell>
          <cell r="C11345" t="str">
            <v>776445-00E</v>
          </cell>
          <cell r="D11345" t="str">
            <v>OK</v>
          </cell>
          <cell r="E11345">
            <v>44292.643750000003</v>
          </cell>
        </row>
        <row r="11346">
          <cell r="B11346" t="str">
            <v>776445-00E/009534</v>
          </cell>
          <cell r="C11346" t="str">
            <v>776445-00E</v>
          </cell>
          <cell r="D11346" t="str">
            <v>OK</v>
          </cell>
          <cell r="E11346">
            <v>44292.692361111112</v>
          </cell>
        </row>
        <row r="11347">
          <cell r="B11347" t="str">
            <v>776445-00E/009534</v>
          </cell>
          <cell r="C11347" t="str">
            <v>776445-00E</v>
          </cell>
          <cell r="D11347" t="str">
            <v>OK</v>
          </cell>
          <cell r="E11347">
            <v>44292.692361111112</v>
          </cell>
        </row>
        <row r="11348">
          <cell r="B11348" t="str">
            <v>776445-00E/009544</v>
          </cell>
          <cell r="C11348" t="str">
            <v>776445-00E</v>
          </cell>
          <cell r="D11348" t="str">
            <v>OK</v>
          </cell>
          <cell r="E11348">
            <v>44292.95</v>
          </cell>
        </row>
        <row r="11349">
          <cell r="B11349" t="str">
            <v>776445-00E/009546</v>
          </cell>
          <cell r="C11349" t="str">
            <v>776445-00E</v>
          </cell>
          <cell r="D11349" t="str">
            <v>OK</v>
          </cell>
          <cell r="E11349">
            <v>44292.954861111109</v>
          </cell>
        </row>
        <row r="11350">
          <cell r="B11350" t="str">
            <v>776445-00E/009545</v>
          </cell>
          <cell r="C11350" t="str">
            <v>776445-00E</v>
          </cell>
          <cell r="D11350" t="str">
            <v>OK</v>
          </cell>
          <cell r="E11350">
            <v>44293.009722222225</v>
          </cell>
        </row>
        <row r="11351">
          <cell r="B11351" t="str">
            <v>776445-00E/009543</v>
          </cell>
          <cell r="C11351" t="str">
            <v>776445-00E</v>
          </cell>
          <cell r="D11351" t="str">
            <v>OK</v>
          </cell>
          <cell r="E11351">
            <v>44292.837500000001</v>
          </cell>
        </row>
        <row r="11352">
          <cell r="B11352" t="str">
            <v>774100-00G/009539</v>
          </cell>
          <cell r="C11352" t="str">
            <v>774100-00G</v>
          </cell>
          <cell r="D11352" t="str">
            <v>OK</v>
          </cell>
          <cell r="E11352">
            <v>44292.745833333334</v>
          </cell>
        </row>
        <row r="11353">
          <cell r="B11353" t="str">
            <v>774100-00G/009539</v>
          </cell>
          <cell r="C11353" t="str">
            <v>774100-00G</v>
          </cell>
          <cell r="D11353" t="str">
            <v>OK</v>
          </cell>
          <cell r="E11353">
            <v>44292.745833333334</v>
          </cell>
        </row>
        <row r="11354">
          <cell r="B11354" t="str">
            <v>774100-00G/009549</v>
          </cell>
          <cell r="C11354" t="str">
            <v>774100-00G</v>
          </cell>
          <cell r="D11354" t="str">
            <v>OK</v>
          </cell>
          <cell r="E11354">
            <v>44293.066666666666</v>
          </cell>
        </row>
        <row r="11355">
          <cell r="B11355" t="str">
            <v>774100-00G/009548</v>
          </cell>
          <cell r="C11355" t="str">
            <v>774100-00G</v>
          </cell>
          <cell r="D11355" t="str">
            <v>OK</v>
          </cell>
          <cell r="E11355">
            <v>44293.05972222222</v>
          </cell>
        </row>
        <row r="11356">
          <cell r="B11356" t="str">
            <v>776445-00E/009540</v>
          </cell>
          <cell r="C11356" t="str">
            <v>776445-00E</v>
          </cell>
          <cell r="D11356" t="str">
            <v>OK</v>
          </cell>
          <cell r="E11356">
            <v>44292.748611111114</v>
          </cell>
        </row>
        <row r="11357">
          <cell r="B11357" t="str">
            <v>776445-00E/009541</v>
          </cell>
          <cell r="C11357" t="str">
            <v>776445-00E</v>
          </cell>
          <cell r="D11357" t="str">
            <v>OK</v>
          </cell>
          <cell r="E11357">
            <v>44292.795138888891</v>
          </cell>
        </row>
        <row r="11358">
          <cell r="B11358" t="str">
            <v>774100-00G/009537</v>
          </cell>
          <cell r="C11358" t="str">
            <v>774100-00G</v>
          </cell>
          <cell r="D11358" t="str">
            <v>OK</v>
          </cell>
          <cell r="E11358">
            <v>44292.697916666664</v>
          </cell>
        </row>
        <row r="11359">
          <cell r="B11359" t="str">
            <v>774100-00G/009538</v>
          </cell>
          <cell r="C11359" t="str">
            <v>774100-00G</v>
          </cell>
          <cell r="D11359" t="str">
            <v>OK</v>
          </cell>
          <cell r="E11359">
            <v>44292.722916666666</v>
          </cell>
        </row>
        <row r="11360">
          <cell r="B11360" t="str">
            <v>774100-00G/009547</v>
          </cell>
          <cell r="C11360" t="str">
            <v>774100-00G</v>
          </cell>
          <cell r="D11360" t="str">
            <v>OK</v>
          </cell>
          <cell r="E11360">
            <v>44293.132638888892</v>
          </cell>
        </row>
        <row r="11361">
          <cell r="B11361" t="str">
            <v>776445-00E/009552</v>
          </cell>
          <cell r="C11361" t="str">
            <v>776445-00E</v>
          </cell>
          <cell r="D11361" t="str">
            <v>OK</v>
          </cell>
          <cell r="E11361">
            <v>44293.372916666667</v>
          </cell>
        </row>
        <row r="11362">
          <cell r="B11362" t="str">
            <v>776445-00E/009554</v>
          </cell>
          <cell r="C11362" t="str">
            <v>776445-00E</v>
          </cell>
          <cell r="D11362" t="str">
            <v>OK</v>
          </cell>
          <cell r="E11362">
            <v>44293.409722222219</v>
          </cell>
        </row>
        <row r="11363">
          <cell r="B11363" t="str">
            <v>776445-00E/009551</v>
          </cell>
          <cell r="C11363" t="str">
            <v>776445-00E</v>
          </cell>
          <cell r="D11363" t="str">
            <v>OK</v>
          </cell>
          <cell r="E11363">
            <v>44293.15</v>
          </cell>
        </row>
        <row r="11364">
          <cell r="B11364" t="str">
            <v>776445-00E/009542</v>
          </cell>
          <cell r="C11364" t="str">
            <v>776445-00E</v>
          </cell>
          <cell r="D11364" t="str">
            <v>OK</v>
          </cell>
          <cell r="E11364">
            <v>44293.021527777775</v>
          </cell>
        </row>
        <row r="11365">
          <cell r="B11365" t="str">
            <v>774100-00G/009556</v>
          </cell>
          <cell r="C11365" t="str">
            <v>774100-00G</v>
          </cell>
          <cell r="D11365" t="str">
            <v>OK</v>
          </cell>
          <cell r="E11365">
            <v>44293.440972222219</v>
          </cell>
        </row>
        <row r="11366">
          <cell r="B11366" t="str">
            <v>776445-00E/009550</v>
          </cell>
          <cell r="C11366" t="str">
            <v>776445-00E</v>
          </cell>
          <cell r="D11366" t="str">
            <v>OK</v>
          </cell>
          <cell r="E11366">
            <v>44293.625</v>
          </cell>
        </row>
        <row r="11367">
          <cell r="B11367" t="str">
            <v>776445-00E/009550</v>
          </cell>
          <cell r="C11367" t="str">
            <v>776445-00E</v>
          </cell>
          <cell r="D11367" t="str">
            <v>OK</v>
          </cell>
          <cell r="E11367">
            <v>44293.625</v>
          </cell>
        </row>
        <row r="11368">
          <cell r="B11368" t="str">
            <v>776445-00E/009550</v>
          </cell>
          <cell r="C11368" t="str">
            <v>776445-00E</v>
          </cell>
          <cell r="D11368" t="str">
            <v>OK</v>
          </cell>
          <cell r="E11368">
            <v>44293.625</v>
          </cell>
        </row>
        <row r="11369">
          <cell r="B11369" t="str">
            <v>776445-00E/009550</v>
          </cell>
          <cell r="C11369" t="str">
            <v>776445-00E</v>
          </cell>
          <cell r="D11369" t="str">
            <v>OK</v>
          </cell>
          <cell r="E11369">
            <v>44293.625</v>
          </cell>
        </row>
        <row r="11370">
          <cell r="B11370" t="str">
            <v>776445-00E/009550</v>
          </cell>
          <cell r="C11370" t="str">
            <v>776445-00E</v>
          </cell>
          <cell r="D11370" t="str">
            <v>OK</v>
          </cell>
          <cell r="E11370">
            <v>44293.625</v>
          </cell>
        </row>
        <row r="11371">
          <cell r="B11371" t="str">
            <v>776445-00E/009559</v>
          </cell>
          <cell r="C11371" t="str">
            <v>776445-00E</v>
          </cell>
          <cell r="D11371" t="str">
            <v>OK</v>
          </cell>
          <cell r="E11371">
            <v>44293.679166666669</v>
          </cell>
        </row>
        <row r="11372">
          <cell r="B11372" t="str">
            <v>776445-00E/009555</v>
          </cell>
          <cell r="C11372" t="str">
            <v>776445-00E</v>
          </cell>
          <cell r="D11372" t="str">
            <v>OK</v>
          </cell>
          <cell r="E11372">
            <v>44293.643055555556</v>
          </cell>
        </row>
        <row r="11373">
          <cell r="B11373" t="str">
            <v>776445-00E/009550</v>
          </cell>
          <cell r="C11373" t="str">
            <v>776445-00E</v>
          </cell>
          <cell r="D11373" t="str">
            <v>OK</v>
          </cell>
          <cell r="E11373">
            <v>44293.625</v>
          </cell>
        </row>
        <row r="11374">
          <cell r="B11374" t="str">
            <v>774100-00G/009557</v>
          </cell>
          <cell r="C11374" t="str">
            <v>774100-00G</v>
          </cell>
          <cell r="D11374" t="str">
            <v>OK</v>
          </cell>
          <cell r="E11374">
            <v>44293.520833333336</v>
          </cell>
        </row>
        <row r="11375">
          <cell r="B11375" t="str">
            <v>774100-00G/009558</v>
          </cell>
          <cell r="C11375" t="str">
            <v>774100-00G</v>
          </cell>
          <cell r="D11375" t="str">
            <v>OK</v>
          </cell>
          <cell r="E11375">
            <v>44293.532638888886</v>
          </cell>
        </row>
        <row r="11376">
          <cell r="B11376" t="str">
            <v>776445-00E/009564</v>
          </cell>
          <cell r="C11376" t="str">
            <v>776445-00E</v>
          </cell>
          <cell r="D11376" t="str">
            <v>OK</v>
          </cell>
          <cell r="E11376">
            <v>44293.975694444445</v>
          </cell>
        </row>
        <row r="11377">
          <cell r="B11377" t="str">
            <v>776445-00E/009564</v>
          </cell>
          <cell r="C11377" t="str">
            <v>776445-00E</v>
          </cell>
          <cell r="D11377" t="str">
            <v>OK</v>
          </cell>
          <cell r="E11377">
            <v>44293.975694444445</v>
          </cell>
        </row>
        <row r="11378">
          <cell r="B11378" t="str">
            <v>774100-00G/009566</v>
          </cell>
          <cell r="C11378" t="str">
            <v>774100-00G</v>
          </cell>
          <cell r="D11378" t="str">
            <v>OK</v>
          </cell>
          <cell r="E11378">
            <v>44294.058333333334</v>
          </cell>
        </row>
        <row r="11379">
          <cell r="B11379" t="str">
            <v>774100-00G/009560</v>
          </cell>
          <cell r="C11379" t="str">
            <v>774100-00G</v>
          </cell>
          <cell r="D11379" t="str">
            <v>OK</v>
          </cell>
          <cell r="E11379">
            <v>44293.71597222222</v>
          </cell>
        </row>
        <row r="11380">
          <cell r="B11380" t="str">
            <v>774100-00G/009561</v>
          </cell>
          <cell r="C11380" t="str">
            <v>774100-00G</v>
          </cell>
          <cell r="D11380" t="str">
            <v>OK</v>
          </cell>
          <cell r="E11380">
            <v>44293.717361111114</v>
          </cell>
        </row>
        <row r="11381">
          <cell r="B11381" t="str">
            <v>776445-00E/009565</v>
          </cell>
          <cell r="C11381" t="str">
            <v>776445-00E</v>
          </cell>
          <cell r="D11381" t="str">
            <v>OK</v>
          </cell>
          <cell r="E11381">
            <v>44294.04791666667</v>
          </cell>
        </row>
        <row r="11382">
          <cell r="B11382" t="str">
            <v>776445-00E/009562</v>
          </cell>
          <cell r="C11382" t="str">
            <v>776445-00E</v>
          </cell>
          <cell r="D11382" t="str">
            <v>OK</v>
          </cell>
          <cell r="E11382">
            <v>44293.79791666667</v>
          </cell>
        </row>
        <row r="11383">
          <cell r="B11383" t="str">
            <v>776445-00E/009571</v>
          </cell>
          <cell r="C11383" t="str">
            <v>776445-00E</v>
          </cell>
          <cell r="D11383" t="str">
            <v>OK</v>
          </cell>
          <cell r="E11383">
            <v>44294.324999999997</v>
          </cell>
        </row>
        <row r="11384">
          <cell r="B11384" t="str">
            <v>776445-00E/009563</v>
          </cell>
          <cell r="C11384" t="str">
            <v>776445-00E</v>
          </cell>
          <cell r="D11384" t="str">
            <v>OK</v>
          </cell>
          <cell r="E11384">
            <v>44293.978472222225</v>
          </cell>
        </row>
        <row r="11385">
          <cell r="B11385" t="str">
            <v>776445-00E/009568</v>
          </cell>
          <cell r="C11385" t="str">
            <v>776445-00E</v>
          </cell>
          <cell r="D11385" t="str">
            <v>OK</v>
          </cell>
          <cell r="E11385">
            <v>44294.145138888889</v>
          </cell>
        </row>
        <row r="11386">
          <cell r="B11386" t="str">
            <v>776445-00E/009569</v>
          </cell>
          <cell r="C11386" t="str">
            <v>776445-00E</v>
          </cell>
          <cell r="D11386" t="str">
            <v>OK</v>
          </cell>
          <cell r="E11386">
            <v>44294.349305555559</v>
          </cell>
        </row>
        <row r="11387">
          <cell r="B11387" t="str">
            <v>774100-00G/009567</v>
          </cell>
          <cell r="C11387" t="str">
            <v>774100-00G</v>
          </cell>
          <cell r="D11387" t="str">
            <v>OK</v>
          </cell>
          <cell r="E11387">
            <v>44294.124305555553</v>
          </cell>
        </row>
        <row r="11388">
          <cell r="B11388" t="str">
            <v>776445-00E/009570</v>
          </cell>
          <cell r="C11388" t="str">
            <v>776445-00E</v>
          </cell>
          <cell r="D11388" t="str">
            <v>OK</v>
          </cell>
          <cell r="E11388">
            <v>44294.408333333333</v>
          </cell>
        </row>
        <row r="11389">
          <cell r="B11389" t="str">
            <v>776445-00E/009572</v>
          </cell>
          <cell r="C11389" t="str">
            <v>776445-00E</v>
          </cell>
          <cell r="D11389" t="str">
            <v>OK</v>
          </cell>
          <cell r="E11389">
            <v>44294.37222222222</v>
          </cell>
        </row>
        <row r="11390">
          <cell r="B11390" t="str">
            <v>776445-00E/009578</v>
          </cell>
          <cell r="C11390" t="str">
            <v>776445-00E</v>
          </cell>
          <cell r="D11390" t="str">
            <v>OK</v>
          </cell>
          <cell r="E11390">
            <v>44294.631944444445</v>
          </cell>
        </row>
        <row r="11391">
          <cell r="B11391" t="str">
            <v>776445-00E/009578</v>
          </cell>
          <cell r="C11391" t="str">
            <v>776445-00E</v>
          </cell>
          <cell r="D11391" t="str">
            <v>OK</v>
          </cell>
          <cell r="E11391">
            <v>44294.631944444445</v>
          </cell>
        </row>
        <row r="11392">
          <cell r="B11392" t="str">
            <v>774100-00G/009580</v>
          </cell>
          <cell r="C11392" t="str">
            <v>774100-00G</v>
          </cell>
          <cell r="D11392" t="str">
            <v>OK</v>
          </cell>
          <cell r="E11392">
            <v>44294.704861111109</v>
          </cell>
        </row>
        <row r="11393">
          <cell r="B11393" t="str">
            <v>774100-00G/009580</v>
          </cell>
          <cell r="C11393" t="str">
            <v>774100-00G</v>
          </cell>
          <cell r="D11393" t="str">
            <v>OK</v>
          </cell>
          <cell r="E11393">
            <v>44294.704861111109</v>
          </cell>
        </row>
        <row r="11394">
          <cell r="B11394" t="str">
            <v>774100-00G/009528</v>
          </cell>
          <cell r="C11394" t="str">
            <v>774100-00G</v>
          </cell>
          <cell r="D11394" t="str">
            <v>OK</v>
          </cell>
          <cell r="E11394">
            <v>44292.066666666666</v>
          </cell>
        </row>
        <row r="11395">
          <cell r="B11395" t="str">
            <v>774100-00G/009580</v>
          </cell>
          <cell r="C11395" t="str">
            <v>774100-00G</v>
          </cell>
          <cell r="D11395" t="str">
            <v>OK</v>
          </cell>
          <cell r="E11395">
            <v>44294.704861111109</v>
          </cell>
        </row>
        <row r="11396">
          <cell r="B11396" t="str">
            <v>774100-00G/009574</v>
          </cell>
          <cell r="C11396" t="str">
            <v>774100-00G</v>
          </cell>
          <cell r="D11396" t="str">
            <v>OK</v>
          </cell>
          <cell r="E11396">
            <v>44294.525000000001</v>
          </cell>
        </row>
        <row r="11397">
          <cell r="B11397" t="str">
            <v>774100-00G/009573</v>
          </cell>
          <cell r="C11397" t="str">
            <v>774100-00G</v>
          </cell>
          <cell r="D11397" t="str">
            <v>OK</v>
          </cell>
          <cell r="E11397">
            <v>44294.436111111114</v>
          </cell>
        </row>
        <row r="11398">
          <cell r="B11398" t="str">
            <v>776445-00E/009577</v>
          </cell>
          <cell r="C11398" t="str">
            <v>776445-00E</v>
          </cell>
          <cell r="D11398" t="str">
            <v>OK</v>
          </cell>
          <cell r="E11398">
            <v>44294.696527777778</v>
          </cell>
        </row>
        <row r="11399">
          <cell r="B11399" t="str">
            <v>776445-00E/009575</v>
          </cell>
          <cell r="C11399" t="str">
            <v>776445-00E</v>
          </cell>
          <cell r="D11399" t="str">
            <v>OK</v>
          </cell>
          <cell r="E11399">
            <v>44294.736111111109</v>
          </cell>
        </row>
        <row r="11400">
          <cell r="B11400" t="str">
            <v>776445-00E/009582</v>
          </cell>
          <cell r="C11400" t="str">
            <v>776445-00E</v>
          </cell>
          <cell r="D11400" t="str">
            <v>OK</v>
          </cell>
          <cell r="E11400">
            <v>44294.959722222222</v>
          </cell>
        </row>
        <row r="11401">
          <cell r="B11401" t="str">
            <v>776445-00E/009583</v>
          </cell>
          <cell r="C11401" t="str">
            <v>776445-00E</v>
          </cell>
          <cell r="D11401" t="str">
            <v>OK</v>
          </cell>
          <cell r="E11401">
            <v>44294.979861111111</v>
          </cell>
        </row>
        <row r="11402">
          <cell r="B11402" t="str">
            <v>776445-00E/009585</v>
          </cell>
          <cell r="C11402" t="str">
            <v>776445-00E</v>
          </cell>
          <cell r="D11402" t="str">
            <v>OK</v>
          </cell>
          <cell r="E11402">
            <v>44295.025000000001</v>
          </cell>
        </row>
        <row r="11403">
          <cell r="B11403" t="str">
            <v>776445-00E/009584</v>
          </cell>
          <cell r="C11403" t="str">
            <v>776445-00E</v>
          </cell>
          <cell r="D11403" t="str">
            <v>OK</v>
          </cell>
          <cell r="E11403">
            <v>44294.970833333333</v>
          </cell>
        </row>
        <row r="11404">
          <cell r="B11404" t="str">
            <v>776445-00E/009584</v>
          </cell>
          <cell r="C11404" t="str">
            <v>776445-00E</v>
          </cell>
          <cell r="D11404" t="str">
            <v>OK</v>
          </cell>
          <cell r="E11404">
            <v>44294.970833333333</v>
          </cell>
        </row>
        <row r="11405">
          <cell r="B11405" t="str">
            <v>774100-00G/009581</v>
          </cell>
          <cell r="C11405" t="str">
            <v>774100-00G</v>
          </cell>
          <cell r="D11405" t="str">
            <v>OK</v>
          </cell>
          <cell r="E11405">
            <v>44294.792361111111</v>
          </cell>
        </row>
        <row r="11406">
          <cell r="B11406" t="str">
            <v>774100-00G/009586</v>
          </cell>
          <cell r="C11406" t="str">
            <v>774100-00G</v>
          </cell>
          <cell r="D11406" t="str">
            <v>OK</v>
          </cell>
          <cell r="E11406">
            <v>44295.027083333334</v>
          </cell>
        </row>
        <row r="11407">
          <cell r="B11407" t="str">
            <v>776445-00E/009579</v>
          </cell>
          <cell r="C11407" t="str">
            <v>776445-00E</v>
          </cell>
          <cell r="D11407" t="str">
            <v>OK</v>
          </cell>
          <cell r="E11407">
            <v>44294.807638888888</v>
          </cell>
        </row>
        <row r="11408">
          <cell r="B11408" t="str">
            <v>776445-00E/009591</v>
          </cell>
          <cell r="C11408" t="str">
            <v>776445-00E</v>
          </cell>
          <cell r="D11408" t="str">
            <v>OK</v>
          </cell>
          <cell r="E11408">
            <v>44295.340277777781</v>
          </cell>
        </row>
        <row r="11409">
          <cell r="B11409" t="str">
            <v>776445-00E/009591</v>
          </cell>
          <cell r="C11409" t="str">
            <v>776445-00E</v>
          </cell>
          <cell r="D11409" t="str">
            <v>OK</v>
          </cell>
          <cell r="E11409">
            <v>44295.340277777781</v>
          </cell>
        </row>
        <row r="11410">
          <cell r="B11410" t="str">
            <v>776445-00E/009588</v>
          </cell>
          <cell r="C11410" t="str">
            <v>776445-00E</v>
          </cell>
          <cell r="D11410" t="str">
            <v>OK</v>
          </cell>
          <cell r="E11410">
            <v>44295.288888888892</v>
          </cell>
        </row>
        <row r="11411">
          <cell r="B11411" t="str">
            <v>776445-00E/009590</v>
          </cell>
          <cell r="C11411" t="str">
            <v>776445-00E</v>
          </cell>
          <cell r="D11411" t="str">
            <v>OK</v>
          </cell>
          <cell r="E11411">
            <v>44295.286111111112</v>
          </cell>
        </row>
        <row r="11412">
          <cell r="B11412" t="str">
            <v>776445-00E/009589</v>
          </cell>
          <cell r="C11412" t="str">
            <v>776445-00E</v>
          </cell>
          <cell r="D11412" t="str">
            <v>OK</v>
          </cell>
          <cell r="E11412">
            <v>44295.417361111111</v>
          </cell>
        </row>
        <row r="11413">
          <cell r="B11413" t="str">
            <v>774100-00G/009593</v>
          </cell>
          <cell r="C11413" t="str">
            <v>774100-00G</v>
          </cell>
          <cell r="D11413" t="str">
            <v>OK</v>
          </cell>
          <cell r="E11413">
            <v>44295.386805555558</v>
          </cell>
        </row>
        <row r="11414">
          <cell r="B11414" t="str">
            <v>774100-00G/009587</v>
          </cell>
          <cell r="C11414" t="str">
            <v>774100-00G</v>
          </cell>
          <cell r="D11414" t="str">
            <v>OK</v>
          </cell>
          <cell r="E11414">
            <v>44295.064583333333</v>
          </cell>
        </row>
        <row r="11415">
          <cell r="B11415" t="str">
            <v>774100-00G/009278</v>
          </cell>
          <cell r="C11415" t="str">
            <v>774100-00G</v>
          </cell>
          <cell r="D11415" t="str">
            <v>OK</v>
          </cell>
          <cell r="E11415">
            <v>44264.970833333333</v>
          </cell>
        </row>
        <row r="11416">
          <cell r="B11416" t="str">
            <v>774100-00G/009278</v>
          </cell>
          <cell r="C11416" t="str">
            <v>774100-00G</v>
          </cell>
          <cell r="D11416" t="str">
            <v>OK</v>
          </cell>
          <cell r="E11416">
            <v>44264.970833333333</v>
          </cell>
        </row>
        <row r="11417">
          <cell r="B11417" t="str">
            <v>776445-00E/009596</v>
          </cell>
          <cell r="C11417" t="str">
            <v>776445-00E</v>
          </cell>
          <cell r="D11417" t="str">
            <v>OK</v>
          </cell>
          <cell r="E11417">
            <v>44295.621527777781</v>
          </cell>
        </row>
        <row r="11418">
          <cell r="B11418" t="str">
            <v>776445-00E/009597</v>
          </cell>
          <cell r="C11418" t="str">
            <v>776445-00E</v>
          </cell>
          <cell r="D11418" t="str">
            <v>OK</v>
          </cell>
          <cell r="E11418">
            <v>44295.62777777778</v>
          </cell>
        </row>
        <row r="11419">
          <cell r="B11419" t="str">
            <v>776445-00E/009599</v>
          </cell>
          <cell r="C11419" t="str">
            <v>776445-00E</v>
          </cell>
          <cell r="D11419" t="str">
            <v>OK</v>
          </cell>
          <cell r="E11419">
            <v>44295.705555555556</v>
          </cell>
        </row>
        <row r="11420">
          <cell r="B11420" t="str">
            <v>776445-00E/009592</v>
          </cell>
          <cell r="C11420" t="str">
            <v>776445-00E</v>
          </cell>
          <cell r="D11420" t="str">
            <v>OK</v>
          </cell>
          <cell r="E11420">
            <v>44295.361805555556</v>
          </cell>
        </row>
        <row r="11421">
          <cell r="B11421" t="str">
            <v>774100-00G/009600</v>
          </cell>
          <cell r="C11421" t="str">
            <v>774100-00G</v>
          </cell>
          <cell r="D11421" t="str">
            <v>OK</v>
          </cell>
          <cell r="E11421">
            <v>44295.695833333331</v>
          </cell>
        </row>
        <row r="11422">
          <cell r="B11422" t="str">
            <v>776445-00E/009503</v>
          </cell>
          <cell r="C11422" t="str">
            <v>776445-00E</v>
          </cell>
          <cell r="D11422" t="str">
            <v>OK</v>
          </cell>
          <cell r="E11422">
            <v>44287.625694444447</v>
          </cell>
        </row>
        <row r="11423">
          <cell r="B11423" t="str">
            <v>776445-00E/009576</v>
          </cell>
          <cell r="C11423" t="str">
            <v>776445-00E</v>
          </cell>
          <cell r="D11423" t="str">
            <v>OK</v>
          </cell>
          <cell r="E11423">
            <v>44294.527777777781</v>
          </cell>
        </row>
        <row r="11424">
          <cell r="B11424" t="str">
            <v>776445-00E/009604</v>
          </cell>
          <cell r="C11424" t="str">
            <v>776445-00E</v>
          </cell>
          <cell r="D11424" t="str">
            <v>OK</v>
          </cell>
          <cell r="E11424">
            <v>44297.961805555555</v>
          </cell>
        </row>
        <row r="11425">
          <cell r="B11425" t="str">
            <v>776445-00E/009603</v>
          </cell>
          <cell r="C11425" t="str">
            <v>776445-00E</v>
          </cell>
          <cell r="D11425" t="str">
            <v>OK</v>
          </cell>
          <cell r="E11425">
            <v>44298.033333333333</v>
          </cell>
        </row>
        <row r="11426">
          <cell r="B11426" t="str">
            <v>776445-00E/009609</v>
          </cell>
          <cell r="C11426" t="str">
            <v>776445-00E</v>
          </cell>
          <cell r="D11426" t="str">
            <v>OK</v>
          </cell>
          <cell r="E11426">
            <v>44298.072916666664</v>
          </cell>
        </row>
        <row r="11427">
          <cell r="B11427" t="str">
            <v>774100-00G/009602</v>
          </cell>
          <cell r="C11427" t="str">
            <v>774100-00G</v>
          </cell>
          <cell r="D11427" t="str">
            <v>OK</v>
          </cell>
          <cell r="E11427">
            <v>44295.816666666666</v>
          </cell>
        </row>
        <row r="11428">
          <cell r="B11428" t="str">
            <v>774100-00G/009601</v>
          </cell>
          <cell r="C11428" t="str">
            <v>774100-00G</v>
          </cell>
          <cell r="D11428" t="str">
            <v>OK</v>
          </cell>
          <cell r="E11428">
            <v>44295.743750000001</v>
          </cell>
        </row>
        <row r="11429">
          <cell r="B11429" t="str">
            <v>774100-00G/009605</v>
          </cell>
          <cell r="C11429" t="str">
            <v>774100-00G</v>
          </cell>
          <cell r="D11429" t="str">
            <v>OK</v>
          </cell>
          <cell r="E11429">
            <v>44298.031944444447</v>
          </cell>
        </row>
        <row r="11430">
          <cell r="B11430" t="str">
            <v>776445-00E/009610</v>
          </cell>
          <cell r="C11430" t="str">
            <v>776445-00E</v>
          </cell>
          <cell r="D11430" t="str">
            <v>OK</v>
          </cell>
          <cell r="E11430">
            <v>44298.34375</v>
          </cell>
        </row>
        <row r="11431">
          <cell r="B11431" t="str">
            <v>776445-00E/009595</v>
          </cell>
          <cell r="C11431" t="str">
            <v>776445-00E</v>
          </cell>
          <cell r="D11431" t="str">
            <v>OK</v>
          </cell>
          <cell r="E11431">
            <v>44297.970138888886</v>
          </cell>
        </row>
        <row r="11432">
          <cell r="B11432" t="str">
            <v>776445-00E/009595</v>
          </cell>
          <cell r="C11432" t="str">
            <v>776445-00E</v>
          </cell>
          <cell r="D11432" t="str">
            <v>OK</v>
          </cell>
          <cell r="E11432">
            <v>44297.970138888886</v>
          </cell>
        </row>
        <row r="11433">
          <cell r="B11433" t="str">
            <v>776445-00E/009595</v>
          </cell>
          <cell r="C11433" t="str">
            <v>776445-00E</v>
          </cell>
          <cell r="D11433" t="str">
            <v>OK</v>
          </cell>
          <cell r="E11433">
            <v>44297.970138888886</v>
          </cell>
        </row>
        <row r="11434">
          <cell r="B11434" t="str">
            <v>776445-00E/009595</v>
          </cell>
          <cell r="C11434" t="str">
            <v>776445-00E</v>
          </cell>
          <cell r="D11434" t="str">
            <v>OK</v>
          </cell>
          <cell r="E11434">
            <v>44297.970138888886</v>
          </cell>
        </row>
        <row r="11435">
          <cell r="B11435" t="str">
            <v>776445-00E/009595</v>
          </cell>
          <cell r="C11435" t="str">
            <v>776445-00E</v>
          </cell>
          <cell r="D11435" t="str">
            <v>OK</v>
          </cell>
          <cell r="E11435">
            <v>44297.970138888886</v>
          </cell>
        </row>
        <row r="11436">
          <cell r="B11436" t="str">
            <v>776445-00E/009595</v>
          </cell>
          <cell r="C11436" t="str">
            <v>776445-00E</v>
          </cell>
          <cell r="D11436" t="str">
            <v>OK</v>
          </cell>
          <cell r="E11436">
            <v>44297.970138888886</v>
          </cell>
        </row>
        <row r="11437">
          <cell r="B11437" t="str">
            <v>776445-00E/009612</v>
          </cell>
          <cell r="C11437" t="str">
            <v>776445-00E</v>
          </cell>
          <cell r="D11437" t="str">
            <v>OK</v>
          </cell>
          <cell r="E11437">
            <v>44298.379861111112</v>
          </cell>
        </row>
        <row r="11438">
          <cell r="B11438" t="str">
            <v>776445-00E/009612</v>
          </cell>
          <cell r="C11438" t="str">
            <v>776445-00E</v>
          </cell>
          <cell r="D11438" t="str">
            <v>OK</v>
          </cell>
          <cell r="E11438">
            <v>44298.379861111112</v>
          </cell>
        </row>
        <row r="11439">
          <cell r="B11439" t="str">
            <v>776445-00E/009611</v>
          </cell>
          <cell r="C11439" t="str">
            <v>776445-00E</v>
          </cell>
          <cell r="D11439" t="str">
            <v>OK</v>
          </cell>
          <cell r="E11439">
            <v>44298.32916666667</v>
          </cell>
        </row>
        <row r="11440">
          <cell r="B11440" t="str">
            <v>776445-00E/009598</v>
          </cell>
          <cell r="C11440" t="str">
            <v>776445-00E</v>
          </cell>
          <cell r="D11440" t="str">
            <v>OK</v>
          </cell>
          <cell r="E11440">
            <v>44298.158333333333</v>
          </cell>
        </row>
        <row r="11441">
          <cell r="B11441" t="str">
            <v>774100-00G/009614</v>
          </cell>
          <cell r="C11441" t="str">
            <v>774100-00G</v>
          </cell>
          <cell r="D11441" t="str">
            <v>OK</v>
          </cell>
          <cell r="E11441">
            <v>44298.38958333333</v>
          </cell>
        </row>
        <row r="11442">
          <cell r="B11442" t="str">
            <v>774100-00G/009607</v>
          </cell>
          <cell r="C11442" t="str">
            <v>774100-00G</v>
          </cell>
          <cell r="D11442" t="str">
            <v>OK</v>
          </cell>
          <cell r="E11442">
            <v>44298.14166666667</v>
          </cell>
        </row>
        <row r="11443">
          <cell r="B11443" t="str">
            <v>774100-00G/009594</v>
          </cell>
          <cell r="C11443" t="str">
            <v>774100-00G</v>
          </cell>
          <cell r="D11443" t="str">
            <v>OK</v>
          </cell>
          <cell r="E11443">
            <v>44295.511805555558</v>
          </cell>
        </row>
        <row r="11444">
          <cell r="B11444" t="str">
            <v>774100-00G/009615</v>
          </cell>
          <cell r="C11444" t="str">
            <v>774100-00G</v>
          </cell>
          <cell r="D11444" t="str">
            <v>OK</v>
          </cell>
          <cell r="E11444">
            <v>44298.513888888891</v>
          </cell>
        </row>
        <row r="11445">
          <cell r="B11445" t="str">
            <v>776445-00E/009618</v>
          </cell>
          <cell r="C11445" t="str">
            <v>776445-00E</v>
          </cell>
          <cell r="D11445" t="str">
            <v>OK</v>
          </cell>
          <cell r="E11445">
            <v>44298.555555555555</v>
          </cell>
        </row>
        <row r="11446">
          <cell r="B11446" t="str">
            <v>774100-00G/009623</v>
          </cell>
          <cell r="C11446" t="str">
            <v>774100-00G</v>
          </cell>
          <cell r="D11446" t="str">
            <v>OK</v>
          </cell>
          <cell r="E11446">
            <v>44298.708333333336</v>
          </cell>
        </row>
        <row r="11447">
          <cell r="B11447" t="str">
            <v>774100-00G/009613</v>
          </cell>
          <cell r="C11447" t="str">
            <v>774100-00G</v>
          </cell>
          <cell r="D11447" t="str">
            <v>OK</v>
          </cell>
          <cell r="E11447">
            <v>44298.396527777775</v>
          </cell>
        </row>
        <row r="11448">
          <cell r="B11448" t="str">
            <v>776445-00E/009617</v>
          </cell>
          <cell r="C11448" t="str">
            <v>776445-00E</v>
          </cell>
          <cell r="D11448" t="str">
            <v>OK</v>
          </cell>
          <cell r="E11448">
            <v>44298.45416666667</v>
          </cell>
        </row>
        <row r="11449">
          <cell r="B11449" t="str">
            <v>776445-00E/009616</v>
          </cell>
          <cell r="C11449" t="str">
            <v>776445-00E</v>
          </cell>
          <cell r="D11449" t="str">
            <v>OK</v>
          </cell>
          <cell r="E11449">
            <v>44298.512499999997</v>
          </cell>
        </row>
        <row r="11450">
          <cell r="B11450" t="str">
            <v>774100-00G/009606</v>
          </cell>
          <cell r="C11450" t="str">
            <v>774100-00G</v>
          </cell>
          <cell r="D11450" t="str">
            <v>OK</v>
          </cell>
          <cell r="E11450">
            <v>44298.086805555555</v>
          </cell>
        </row>
        <row r="11451">
          <cell r="B11451" t="str">
            <v>776445-00E/009621</v>
          </cell>
          <cell r="C11451" t="str">
            <v>776445-00E</v>
          </cell>
          <cell r="D11451" t="str">
            <v>OK</v>
          </cell>
          <cell r="E11451">
            <v>44299.007638888892</v>
          </cell>
        </row>
        <row r="11452">
          <cell r="B11452" t="str">
            <v>776445-00E/009620</v>
          </cell>
          <cell r="C11452" t="str">
            <v>776445-00E</v>
          </cell>
          <cell r="D11452" t="str">
            <v>OK</v>
          </cell>
          <cell r="E11452">
            <v>44298.95</v>
          </cell>
        </row>
        <row r="11453">
          <cell r="B11453" t="str">
            <v>776445-00E/009627</v>
          </cell>
          <cell r="C11453" t="str">
            <v>776445-00E</v>
          </cell>
          <cell r="D11453" t="str">
            <v>OK</v>
          </cell>
          <cell r="E11453">
            <v>44299.001388888886</v>
          </cell>
        </row>
        <row r="11454">
          <cell r="B11454" t="str">
            <v>776445-00E/009622</v>
          </cell>
          <cell r="C11454" t="str">
            <v>776445-00E</v>
          </cell>
          <cell r="D11454" t="str">
            <v>OK</v>
          </cell>
          <cell r="E11454">
            <v>44299.037499999999</v>
          </cell>
        </row>
        <row r="11455">
          <cell r="B11455" t="str">
            <v>776445-00E/009626</v>
          </cell>
          <cell r="C11455" t="str">
            <v>776445-00E</v>
          </cell>
          <cell r="D11455" t="str">
            <v>OK</v>
          </cell>
          <cell r="E11455">
            <v>44298.947916666664</v>
          </cell>
        </row>
        <row r="11456">
          <cell r="B11456" t="str">
            <v>776445-00E/009608</v>
          </cell>
          <cell r="C11456" t="str">
            <v>776445-00E</v>
          </cell>
          <cell r="D11456" t="str">
            <v>OK</v>
          </cell>
          <cell r="E11456">
            <v>44298.34097222222</v>
          </cell>
        </row>
        <row r="11457">
          <cell r="B11457" t="str">
            <v>776445-00E/009619</v>
          </cell>
          <cell r="C11457" t="str">
            <v>776445-00E</v>
          </cell>
          <cell r="D11457" t="str">
            <v>OK</v>
          </cell>
          <cell r="E11457">
            <v>44298.947222222225</v>
          </cell>
        </row>
        <row r="11458">
          <cell r="B11458" t="str">
            <v>776445-00E/009619</v>
          </cell>
          <cell r="C11458" t="str">
            <v>776445-00E</v>
          </cell>
          <cell r="D11458" t="str">
            <v>OK</v>
          </cell>
          <cell r="E11458">
            <v>44298.947222222225</v>
          </cell>
        </row>
        <row r="11459">
          <cell r="B11459" t="str">
            <v>776445-00E/009632</v>
          </cell>
          <cell r="C11459" t="str">
            <v>776445-00E</v>
          </cell>
          <cell r="D11459" t="str">
            <v>OK</v>
          </cell>
          <cell r="E11459">
            <v>44299.297222222223</v>
          </cell>
        </row>
        <row r="11460">
          <cell r="B11460" t="str">
            <v>776445-00E/009632</v>
          </cell>
          <cell r="C11460" t="str">
            <v>776445-00E</v>
          </cell>
          <cell r="D11460" t="str">
            <v>OK</v>
          </cell>
          <cell r="E11460">
            <v>44299.297222222223</v>
          </cell>
        </row>
        <row r="11461">
          <cell r="B11461" t="str">
            <v>776445-00E/009633</v>
          </cell>
          <cell r="C11461" t="str">
            <v>776445-00E</v>
          </cell>
          <cell r="D11461" t="str">
            <v>OK</v>
          </cell>
          <cell r="E11461">
            <v>44299.296527777777</v>
          </cell>
        </row>
        <row r="11462">
          <cell r="B11462" t="str">
            <v>776445-00E/009633</v>
          </cell>
          <cell r="C11462" t="str">
            <v>776445-00E</v>
          </cell>
          <cell r="D11462" t="str">
            <v>OK</v>
          </cell>
          <cell r="E11462">
            <v>44299.296527777777</v>
          </cell>
        </row>
        <row r="11463">
          <cell r="B11463" t="str">
            <v>776445-00E/009633</v>
          </cell>
          <cell r="C11463" t="str">
            <v>776445-00E</v>
          </cell>
          <cell r="D11463" t="str">
            <v>OK</v>
          </cell>
          <cell r="E11463">
            <v>44299.296527777777</v>
          </cell>
        </row>
        <row r="11464">
          <cell r="B11464" t="str">
            <v>776445-00E/009633</v>
          </cell>
          <cell r="C11464" t="str">
            <v>776445-00E</v>
          </cell>
          <cell r="D11464" t="str">
            <v>OK</v>
          </cell>
          <cell r="E11464">
            <v>44299.296527777777</v>
          </cell>
        </row>
        <row r="11465">
          <cell r="B11465" t="str">
            <v>776445-00E/009635</v>
          </cell>
          <cell r="C11465" t="str">
            <v>776445-00E</v>
          </cell>
          <cell r="D11465" t="str">
            <v>OK</v>
          </cell>
          <cell r="E11465">
            <v>44299.39166666667</v>
          </cell>
        </row>
        <row r="11466">
          <cell r="B11466" t="str">
            <v>774100-00G/009624</v>
          </cell>
          <cell r="C11466" t="str">
            <v>774100-00G</v>
          </cell>
          <cell r="D11466" t="str">
            <v>OK</v>
          </cell>
          <cell r="E11466">
            <v>44298.754861111112</v>
          </cell>
        </row>
        <row r="11467">
          <cell r="B11467" t="str">
            <v>774100-00G/009628</v>
          </cell>
          <cell r="C11467" t="str">
            <v>774100-00G</v>
          </cell>
          <cell r="D11467" t="str">
            <v>OK</v>
          </cell>
          <cell r="E11467">
            <v>44299.078472222223</v>
          </cell>
        </row>
        <row r="11468">
          <cell r="B11468" t="str">
            <v>774100-00G/009625</v>
          </cell>
          <cell r="C11468" t="str">
            <v>774100-00G</v>
          </cell>
          <cell r="D11468" t="str">
            <v>OK</v>
          </cell>
          <cell r="E11468">
            <v>44298.824999999997</v>
          </cell>
        </row>
        <row r="11469">
          <cell r="B11469" t="str">
            <v>776445-00E/009634</v>
          </cell>
          <cell r="C11469" t="str">
            <v>776445-00E</v>
          </cell>
          <cell r="D11469" t="str">
            <v>OK</v>
          </cell>
          <cell r="E11469">
            <v>44299.375</v>
          </cell>
        </row>
        <row r="11470">
          <cell r="B11470" t="str">
            <v>776445-00E/009634</v>
          </cell>
          <cell r="C11470" t="str">
            <v>776445-00E</v>
          </cell>
          <cell r="D11470" t="str">
            <v>OK</v>
          </cell>
          <cell r="E11470">
            <v>44299.375</v>
          </cell>
        </row>
        <row r="11471">
          <cell r="B11471" t="str">
            <v>776445-00E/009636</v>
          </cell>
          <cell r="C11471" t="str">
            <v>776445-00E</v>
          </cell>
          <cell r="D11471" t="str">
            <v>OK</v>
          </cell>
          <cell r="E11471">
            <v>44299.373611111114</v>
          </cell>
        </row>
        <row r="11472">
          <cell r="B11472" t="str">
            <v>774100-00G/009629</v>
          </cell>
          <cell r="C11472" t="str">
            <v>774100-00G</v>
          </cell>
          <cell r="D11472" t="str">
            <v>OK</v>
          </cell>
          <cell r="E11472">
            <v>44299.080555555556</v>
          </cell>
        </row>
        <row r="11473">
          <cell r="B11473" t="str">
            <v>774100-00G/009639</v>
          </cell>
          <cell r="C11473" t="str">
            <v>774100-00G</v>
          </cell>
          <cell r="D11473" t="str">
            <v>OK</v>
          </cell>
          <cell r="E11473">
            <v>44299.525000000001</v>
          </cell>
        </row>
        <row r="11474">
          <cell r="B11474" t="str">
            <v>774100-00G/009637</v>
          </cell>
          <cell r="C11474" t="str">
            <v>774100-00G</v>
          </cell>
          <cell r="D11474" t="str">
            <v>OK</v>
          </cell>
          <cell r="E11474">
            <v>44299.42291666667</v>
          </cell>
        </row>
        <row r="11475">
          <cell r="B11475" t="str">
            <v>774100-00G/009638</v>
          </cell>
          <cell r="C11475" t="str">
            <v>774100-00G</v>
          </cell>
          <cell r="D11475" t="str">
            <v>OK</v>
          </cell>
          <cell r="E11475">
            <v>44299.543055555558</v>
          </cell>
        </row>
        <row r="11476">
          <cell r="B11476" t="str">
            <v>776445-00E/009631</v>
          </cell>
          <cell r="C11476" t="str">
            <v>776445-00E</v>
          </cell>
          <cell r="D11476" t="str">
            <v>OK</v>
          </cell>
          <cell r="E11476">
            <v>44299.53125</v>
          </cell>
        </row>
        <row r="11477">
          <cell r="B11477" t="str">
            <v>776445-00E/009643</v>
          </cell>
          <cell r="C11477" t="str">
            <v>776445-00E</v>
          </cell>
          <cell r="D11477" t="str">
            <v>OK</v>
          </cell>
          <cell r="E11477">
            <v>44299.632638888892</v>
          </cell>
        </row>
        <row r="11478">
          <cell r="B11478" t="str">
            <v>776445-00E/009649</v>
          </cell>
          <cell r="C11478" t="str">
            <v>776445-00E</v>
          </cell>
          <cell r="D11478" t="str">
            <v>OK</v>
          </cell>
          <cell r="E11478">
            <v>44299.965277777781</v>
          </cell>
        </row>
        <row r="11479">
          <cell r="B11479" t="str">
            <v>776445-00E/009641</v>
          </cell>
          <cell r="C11479" t="str">
            <v>776445-00E</v>
          </cell>
          <cell r="D11479" t="str">
            <v>OK</v>
          </cell>
          <cell r="E11479">
            <v>44300.006249999999</v>
          </cell>
        </row>
        <row r="11480">
          <cell r="B11480" t="str">
            <v>776445-00E/009640</v>
          </cell>
          <cell r="C11480" t="str">
            <v>776445-00E</v>
          </cell>
          <cell r="D11480" t="str">
            <v>OK</v>
          </cell>
          <cell r="E11480">
            <v>44300.063194444447</v>
          </cell>
        </row>
        <row r="11481">
          <cell r="B11481" t="str">
            <v>776445-00E/009652</v>
          </cell>
          <cell r="C11481" t="str">
            <v>776445-00E</v>
          </cell>
          <cell r="D11481" t="str">
            <v>OK</v>
          </cell>
          <cell r="E11481">
            <v>44300.039583333331</v>
          </cell>
        </row>
        <row r="11482">
          <cell r="B11482" t="str">
            <v>774100-00G/009648</v>
          </cell>
          <cell r="C11482" t="str">
            <v>774100-00G</v>
          </cell>
          <cell r="D11482" t="str">
            <v>OK</v>
          </cell>
          <cell r="E11482">
            <v>44299.945833333331</v>
          </cell>
        </row>
        <row r="11483">
          <cell r="B11483" t="str">
            <v>776445-00E/009647</v>
          </cell>
          <cell r="C11483" t="str">
            <v>776445-00E</v>
          </cell>
          <cell r="D11483" t="str">
            <v>OK</v>
          </cell>
          <cell r="E11483">
            <v>44299.948611111111</v>
          </cell>
        </row>
        <row r="11484">
          <cell r="B11484" t="str">
            <v>776445-00E/009651</v>
          </cell>
          <cell r="C11484" t="str">
            <v>776445-00E</v>
          </cell>
          <cell r="D11484" t="str">
            <v>OK</v>
          </cell>
          <cell r="E11484">
            <v>44300.027777777781</v>
          </cell>
        </row>
        <row r="11485">
          <cell r="B11485" t="str">
            <v>776445-00E/009644</v>
          </cell>
          <cell r="C11485" t="str">
            <v>776445-00E</v>
          </cell>
          <cell r="D11485" t="str">
            <v>OK</v>
          </cell>
          <cell r="E11485">
            <v>44299.786805555559</v>
          </cell>
        </row>
        <row r="11486">
          <cell r="B11486" t="str">
            <v>776445-00E/009642</v>
          </cell>
          <cell r="C11486" t="str">
            <v>776445-00E</v>
          </cell>
          <cell r="D11486" t="str">
            <v>OK</v>
          </cell>
          <cell r="E11486">
            <v>44299.845138888886</v>
          </cell>
        </row>
        <row r="11487">
          <cell r="B11487" t="str">
            <v>776445-00E/009654</v>
          </cell>
          <cell r="C11487" t="str">
            <v>776445-00E</v>
          </cell>
          <cell r="D11487" t="str">
            <v>OK</v>
          </cell>
          <cell r="E11487">
            <v>44300.294444444444</v>
          </cell>
        </row>
        <row r="11488">
          <cell r="B11488" t="str">
            <v>776445-00E/009654</v>
          </cell>
          <cell r="C11488" t="str">
            <v>776445-00E</v>
          </cell>
          <cell r="D11488" t="str">
            <v>OK</v>
          </cell>
          <cell r="E11488">
            <v>44300.294444444444</v>
          </cell>
        </row>
        <row r="11489">
          <cell r="B11489" t="str">
            <v>776445-00E/009653</v>
          </cell>
          <cell r="C11489" t="str">
            <v>776445-00E</v>
          </cell>
          <cell r="D11489" t="str">
            <v>OK</v>
          </cell>
          <cell r="E11489">
            <v>44300.081944444442</v>
          </cell>
        </row>
        <row r="11490">
          <cell r="B11490" t="str">
            <v>776445-00E/009658</v>
          </cell>
          <cell r="C11490" t="str">
            <v>776445-00E</v>
          </cell>
          <cell r="D11490" t="str">
            <v>OK</v>
          </cell>
          <cell r="E11490">
            <v>44300.357638888891</v>
          </cell>
        </row>
        <row r="11491">
          <cell r="B11491" t="str">
            <v>776445-00E/009660</v>
          </cell>
          <cell r="C11491" t="str">
            <v>776445-00E</v>
          </cell>
          <cell r="D11491" t="str">
            <v>OK</v>
          </cell>
          <cell r="E11491">
            <v>44300.443055555559</v>
          </cell>
        </row>
        <row r="11492">
          <cell r="B11492" t="str">
            <v>776445-00E/009658</v>
          </cell>
          <cell r="C11492" t="str">
            <v>776445-00E</v>
          </cell>
          <cell r="D11492" t="str">
            <v>OK</v>
          </cell>
          <cell r="E11492">
            <v>44300.357638888891</v>
          </cell>
        </row>
        <row r="11493">
          <cell r="B11493" t="str">
            <v>776445-00E/009656</v>
          </cell>
          <cell r="C11493" t="str">
            <v>776445-00E</v>
          </cell>
          <cell r="D11493" t="str">
            <v>OK</v>
          </cell>
          <cell r="E11493">
            <v>44300.353472222225</v>
          </cell>
        </row>
        <row r="11494">
          <cell r="B11494" t="str">
            <v>774100-00G/009655</v>
          </cell>
          <cell r="C11494" t="str">
            <v>774100-00G</v>
          </cell>
          <cell r="D11494" t="str">
            <v>OK</v>
          </cell>
          <cell r="E11494">
            <v>44300.156944444447</v>
          </cell>
        </row>
        <row r="11495">
          <cell r="B11495" t="str">
            <v>774100-00G/009646</v>
          </cell>
          <cell r="C11495" t="str">
            <v>774100-00G</v>
          </cell>
          <cell r="D11495" t="str">
            <v>OK</v>
          </cell>
          <cell r="E11495">
            <v>44299.834722222222</v>
          </cell>
        </row>
        <row r="11496">
          <cell r="B11496" t="str">
            <v>774100-00G/009650</v>
          </cell>
          <cell r="C11496" t="str">
            <v>774100-00G</v>
          </cell>
          <cell r="D11496" t="str">
            <v>OK</v>
          </cell>
          <cell r="E11496">
            <v>44300.008333333331</v>
          </cell>
        </row>
        <row r="11497">
          <cell r="B11497" t="str">
            <v>774100-00G/009657</v>
          </cell>
          <cell r="C11497" t="str">
            <v>774100-00G</v>
          </cell>
          <cell r="D11497" t="str">
            <v>OK</v>
          </cell>
          <cell r="E11497">
            <v>44300.293749999997</v>
          </cell>
        </row>
        <row r="11498">
          <cell r="B11498" t="str">
            <v>776445-00E/009665</v>
          </cell>
          <cell r="C11498" t="str">
            <v>776445-00E</v>
          </cell>
          <cell r="D11498" t="str">
            <v>OK</v>
          </cell>
          <cell r="E11498">
            <v>44300.636805555558</v>
          </cell>
        </row>
        <row r="11499">
          <cell r="B11499" t="str">
            <v>774100-00G/009661</v>
          </cell>
          <cell r="C11499" t="str">
            <v>774100-00G</v>
          </cell>
          <cell r="D11499" t="str">
            <v>OK</v>
          </cell>
          <cell r="E11499">
            <v>44300.442361111112</v>
          </cell>
        </row>
        <row r="11500">
          <cell r="B11500" t="str">
            <v>776445-00E/009664</v>
          </cell>
          <cell r="C11500" t="str">
            <v>776445-00E</v>
          </cell>
          <cell r="D11500" t="str">
            <v>OK</v>
          </cell>
          <cell r="E11500">
            <v>44300.738194444442</v>
          </cell>
        </row>
        <row r="11501">
          <cell r="B11501" t="str">
            <v>776445-00E/009659</v>
          </cell>
          <cell r="C11501" t="str">
            <v>776445-00E</v>
          </cell>
          <cell r="D11501" t="str">
            <v>OK</v>
          </cell>
          <cell r="E11501">
            <v>44300.533333333333</v>
          </cell>
        </row>
        <row r="11502">
          <cell r="B11502" t="str">
            <v>776445-00E/009659</v>
          </cell>
          <cell r="C11502" t="str">
            <v>776445-00E</v>
          </cell>
          <cell r="D11502" t="str">
            <v>OK</v>
          </cell>
          <cell r="E11502">
            <v>44300.533333333333</v>
          </cell>
        </row>
        <row r="11503">
          <cell r="B11503" t="str">
            <v>774100-00G/009662</v>
          </cell>
          <cell r="C11503" t="str">
            <v>774100-00G</v>
          </cell>
          <cell r="D11503" t="str">
            <v>OK</v>
          </cell>
          <cell r="E11503">
            <v>44300.536805555559</v>
          </cell>
        </row>
        <row r="11504">
          <cell r="B11504" t="str">
            <v>774100-00G/009398</v>
          </cell>
          <cell r="C11504" t="str">
            <v>774100-00G</v>
          </cell>
          <cell r="D11504" t="str">
            <v>OK</v>
          </cell>
          <cell r="E11504">
            <v>44274.689583333333</v>
          </cell>
        </row>
        <row r="11505">
          <cell r="B11505" t="str">
            <v>774100-00G/009645</v>
          </cell>
          <cell r="C11505" t="str">
            <v>774100-00G</v>
          </cell>
          <cell r="D11505" t="str">
            <v>OK</v>
          </cell>
          <cell r="E11505">
            <v>44299.72152777778</v>
          </cell>
        </row>
        <row r="11506">
          <cell r="B11506" t="str">
            <v>774100-00G/009645</v>
          </cell>
          <cell r="C11506" t="str">
            <v>774100-00G</v>
          </cell>
          <cell r="D11506" t="str">
            <v>OK</v>
          </cell>
          <cell r="E11506">
            <v>44299.72152777778</v>
          </cell>
        </row>
        <row r="11507">
          <cell r="B11507" t="str">
            <v>776445-00E/009667</v>
          </cell>
          <cell r="C11507" t="str">
            <v>776445-00E</v>
          </cell>
          <cell r="D11507" t="str">
            <v>OK</v>
          </cell>
          <cell r="E11507">
            <v>44300.95208333333</v>
          </cell>
        </row>
        <row r="11508">
          <cell r="B11508" t="str">
            <v>774100-00G/009663</v>
          </cell>
          <cell r="C11508" t="str">
            <v>774100-00G</v>
          </cell>
          <cell r="D11508" t="str">
            <v>OK</v>
          </cell>
          <cell r="E11508">
            <v>44300.694444444445</v>
          </cell>
        </row>
        <row r="11509">
          <cell r="B11509" t="str">
            <v>774100-00G/009663</v>
          </cell>
          <cell r="C11509" t="str">
            <v>774100-00G</v>
          </cell>
          <cell r="D11509" t="str">
            <v>OK</v>
          </cell>
          <cell r="E11509">
            <v>44300.694444444445</v>
          </cell>
        </row>
        <row r="11510">
          <cell r="B11510" t="str">
            <v>776445-00E/009666</v>
          </cell>
          <cell r="C11510" t="str">
            <v>776445-00E</v>
          </cell>
          <cell r="D11510" t="str">
            <v>OK</v>
          </cell>
          <cell r="E11510">
            <v>44300.825694444444</v>
          </cell>
        </row>
        <row r="11511">
          <cell r="B11511" t="str">
            <v>776445-00E/009668</v>
          </cell>
          <cell r="C11511" t="str">
            <v>776445-00E</v>
          </cell>
          <cell r="D11511" t="str">
            <v>OK</v>
          </cell>
          <cell r="E11511">
            <v>44301.001388888886</v>
          </cell>
        </row>
        <row r="11512">
          <cell r="B11512" t="str">
            <v>776445-00E/009668</v>
          </cell>
          <cell r="C11512" t="str">
            <v>776445-00E</v>
          </cell>
          <cell r="D11512" t="str">
            <v>OK</v>
          </cell>
          <cell r="E11512">
            <v>44301.001388888886</v>
          </cell>
        </row>
        <row r="11513">
          <cell r="B11513" t="str">
            <v>776445-00E/009669</v>
          </cell>
          <cell r="C11513" t="str">
            <v>776445-00E</v>
          </cell>
          <cell r="D11513" t="str">
            <v>OK</v>
          </cell>
          <cell r="E11513">
            <v>44300.95416666667</v>
          </cell>
        </row>
        <row r="11514">
          <cell r="B11514" t="str">
            <v>776445-00E/009670</v>
          </cell>
          <cell r="C11514" t="str">
            <v>776445-00E</v>
          </cell>
          <cell r="D11514" t="str">
            <v>OK</v>
          </cell>
          <cell r="E11514">
            <v>44301.368750000001</v>
          </cell>
        </row>
        <row r="11515">
          <cell r="B11515" t="str">
            <v>776445-00E/009671</v>
          </cell>
          <cell r="C11515" t="str">
            <v>776445-00E</v>
          </cell>
          <cell r="D11515" t="str">
            <v>OK</v>
          </cell>
          <cell r="E11515">
            <v>44301.400694444441</v>
          </cell>
        </row>
        <row r="11516">
          <cell r="B11516" t="str">
            <v>776445-00E/009672</v>
          </cell>
          <cell r="C11516" t="str">
            <v>776445-00E</v>
          </cell>
          <cell r="D11516" t="str">
            <v>OK</v>
          </cell>
          <cell r="E11516">
            <v>44301.304166666669</v>
          </cell>
        </row>
        <row r="11517">
          <cell r="B11517" t="str">
            <v>776445-00E/009673</v>
          </cell>
          <cell r="C11517" t="str">
            <v>776445-00E</v>
          </cell>
          <cell r="D11517" t="str">
            <v>OK</v>
          </cell>
          <cell r="E11517">
            <v>44301.666666666664</v>
          </cell>
        </row>
        <row r="11518">
          <cell r="B11518" t="str">
            <v>776445-00E/009673</v>
          </cell>
          <cell r="C11518" t="str">
            <v>776445-00E</v>
          </cell>
          <cell r="D11518" t="str">
            <v>OK</v>
          </cell>
          <cell r="E11518">
            <v>44301.666666666664</v>
          </cell>
        </row>
        <row r="11519">
          <cell r="B11519" t="str">
            <v>776445-00E/009674</v>
          </cell>
          <cell r="C11519" t="str">
            <v>776445-00E</v>
          </cell>
          <cell r="D11519" t="str">
            <v>OK</v>
          </cell>
          <cell r="E11519">
            <v>44301.705555555556</v>
          </cell>
        </row>
        <row r="11520">
          <cell r="B11520" t="str">
            <v>776445-00E/009687</v>
          </cell>
          <cell r="C11520" t="str">
            <v>776445-00E</v>
          </cell>
          <cell r="D11520" t="str">
            <v>OK</v>
          </cell>
          <cell r="E11520">
            <v>44302.168749999997</v>
          </cell>
        </row>
        <row r="11521">
          <cell r="B11521" t="str">
            <v>776445-00E/009681</v>
          </cell>
          <cell r="C11521" t="str">
            <v>776445-00E</v>
          </cell>
          <cell r="D11521" t="str">
            <v>OK</v>
          </cell>
          <cell r="E11521">
            <v>44302.03125</v>
          </cell>
        </row>
        <row r="11522">
          <cell r="B11522" t="str">
            <v>776445-00E/009675</v>
          </cell>
          <cell r="C11522" t="str">
            <v>776445-00E</v>
          </cell>
          <cell r="D11522" t="str">
            <v>OK</v>
          </cell>
          <cell r="E11522">
            <v>44301.970833333333</v>
          </cell>
        </row>
        <row r="11523">
          <cell r="B11523" t="str">
            <v>776445-00E/009683</v>
          </cell>
          <cell r="C11523" t="str">
            <v>776445-00E</v>
          </cell>
          <cell r="D11523" t="str">
            <v>OK</v>
          </cell>
          <cell r="E11523">
            <v>44302.084027777775</v>
          </cell>
        </row>
        <row r="11524">
          <cell r="B11524" t="str">
            <v>774100-00G/009678</v>
          </cell>
          <cell r="C11524" t="str">
            <v>774100-00G</v>
          </cell>
          <cell r="D11524" t="str">
            <v>OK</v>
          </cell>
          <cell r="E11524">
            <v>44301.96597222222</v>
          </cell>
        </row>
        <row r="11525">
          <cell r="B11525" t="str">
            <v>774100-00G/009677</v>
          </cell>
          <cell r="C11525" t="str">
            <v>774100-00G</v>
          </cell>
          <cell r="D11525" t="str">
            <v>OK</v>
          </cell>
          <cell r="E11525">
            <v>44301.792361111111</v>
          </cell>
        </row>
        <row r="11526">
          <cell r="B11526" t="str">
            <v>774100-00G/009679</v>
          </cell>
          <cell r="C11526" t="str">
            <v>774100-00G</v>
          </cell>
          <cell r="D11526" t="str">
            <v>OK</v>
          </cell>
          <cell r="E11526">
            <v>44302.025694444441</v>
          </cell>
        </row>
        <row r="11527">
          <cell r="B11527" t="str">
            <v>774100-00G/009689</v>
          </cell>
          <cell r="C11527" t="str">
            <v>774100-00G</v>
          </cell>
          <cell r="D11527" t="str">
            <v>OK</v>
          </cell>
          <cell r="E11527">
            <v>44302.44027777778</v>
          </cell>
        </row>
        <row r="11528">
          <cell r="B11528" t="str">
            <v>774100-00G/009689</v>
          </cell>
          <cell r="C11528" t="str">
            <v>774100-00G</v>
          </cell>
          <cell r="D11528" t="str">
            <v>OK</v>
          </cell>
          <cell r="E11528">
            <v>44302.44027777778</v>
          </cell>
        </row>
        <row r="11529">
          <cell r="B11529" t="str">
            <v>774100-00G/009689</v>
          </cell>
          <cell r="C11529" t="str">
            <v>774100-00G</v>
          </cell>
          <cell r="D11529" t="str">
            <v>OK</v>
          </cell>
          <cell r="E11529">
            <v>44302.44027777778</v>
          </cell>
        </row>
        <row r="11530">
          <cell r="B11530" t="str">
            <v>774100-00G/009680</v>
          </cell>
          <cell r="C11530" t="str">
            <v>774100-00G</v>
          </cell>
          <cell r="D11530" t="str">
            <v>OK</v>
          </cell>
          <cell r="E11530">
            <v>44302.126388888886</v>
          </cell>
        </row>
        <row r="11531">
          <cell r="B11531" t="str">
            <v>774100-00G/009686</v>
          </cell>
          <cell r="C11531" t="str">
            <v>774100-00G</v>
          </cell>
          <cell r="D11531" t="str">
            <v>OK</v>
          </cell>
          <cell r="E11531">
            <v>44302.410416666666</v>
          </cell>
        </row>
        <row r="11532">
          <cell r="B11532" t="str">
            <v>776445-00E/009688</v>
          </cell>
          <cell r="C11532" t="str">
            <v>776445-00E</v>
          </cell>
          <cell r="D11532" t="str">
            <v>OK</v>
          </cell>
          <cell r="E11532">
            <v>44302.375694444447</v>
          </cell>
        </row>
        <row r="11533">
          <cell r="B11533" t="str">
            <v>776445-00E/009684</v>
          </cell>
          <cell r="C11533" t="str">
            <v>776445-00E</v>
          </cell>
          <cell r="D11533" t="str">
            <v>OK</v>
          </cell>
          <cell r="E11533">
            <v>44302.164583333331</v>
          </cell>
        </row>
        <row r="11534">
          <cell r="B11534" t="str">
            <v>776445-00E/009682</v>
          </cell>
          <cell r="C11534" t="str">
            <v>776445-00E</v>
          </cell>
          <cell r="D11534" t="str">
            <v>OK</v>
          </cell>
          <cell r="E11534">
            <v>44302.324305555558</v>
          </cell>
        </row>
        <row r="11535">
          <cell r="B11535" t="str">
            <v>776445-00E/009698</v>
          </cell>
          <cell r="C11535" t="str">
            <v>776445-00E</v>
          </cell>
          <cell r="D11535" t="str">
            <v>OK</v>
          </cell>
          <cell r="E11535">
            <v>44305.05972222222</v>
          </cell>
        </row>
        <row r="11536">
          <cell r="B11536" t="str">
            <v>776445-00E/009691</v>
          </cell>
          <cell r="C11536" t="str">
            <v>776445-00E</v>
          </cell>
          <cell r="D11536" t="str">
            <v>OK</v>
          </cell>
          <cell r="E11536">
            <v>44304.961111111108</v>
          </cell>
        </row>
        <row r="11537">
          <cell r="B11537" t="str">
            <v>776445-00E/009691</v>
          </cell>
          <cell r="C11537" t="str">
            <v>776445-00E</v>
          </cell>
          <cell r="D11537" t="str">
            <v>OK</v>
          </cell>
          <cell r="E11537">
            <v>44304.961111111108</v>
          </cell>
        </row>
        <row r="11538">
          <cell r="B11538" t="str">
            <v>776445-00E/009692</v>
          </cell>
          <cell r="C11538" t="str">
            <v>776445-00E</v>
          </cell>
          <cell r="D11538" t="str">
            <v>OK</v>
          </cell>
          <cell r="E11538">
            <v>44304.98541666667</v>
          </cell>
        </row>
        <row r="11539">
          <cell r="B11539" t="str">
            <v>776445-00E/009676</v>
          </cell>
          <cell r="C11539" t="str">
            <v>776445-00E</v>
          </cell>
          <cell r="D11539" t="str">
            <v>OK</v>
          </cell>
          <cell r="E11539">
            <v>44302.351388888892</v>
          </cell>
        </row>
        <row r="11540">
          <cell r="B11540" t="str">
            <v>774100-00G/009696</v>
          </cell>
          <cell r="C11540" t="str">
            <v>774100-00G</v>
          </cell>
          <cell r="D11540" t="str">
            <v>OK</v>
          </cell>
          <cell r="E11540">
            <v>44305.147916666669</v>
          </cell>
        </row>
        <row r="11541">
          <cell r="B11541" t="str">
            <v>774100-00G/009695</v>
          </cell>
          <cell r="C11541" t="str">
            <v>774100-00G</v>
          </cell>
          <cell r="D11541" t="str">
            <v>OK</v>
          </cell>
          <cell r="E11541">
            <v>44302.738194444442</v>
          </cell>
        </row>
        <row r="11542">
          <cell r="B11542" t="str">
            <v>774100-00G/009697</v>
          </cell>
          <cell r="C11542" t="str">
            <v>774100-00G</v>
          </cell>
          <cell r="D11542" t="str">
            <v>OK</v>
          </cell>
          <cell r="E11542">
            <v>44305.161111111112</v>
          </cell>
        </row>
        <row r="11543">
          <cell r="B11543" t="str">
            <v>774100-00G/009685</v>
          </cell>
          <cell r="C11543" t="str">
            <v>774100-00G</v>
          </cell>
          <cell r="D11543" t="str">
            <v>OK</v>
          </cell>
          <cell r="E11543">
            <v>44302.524305555555</v>
          </cell>
        </row>
        <row r="11544">
          <cell r="B11544" t="str">
            <v>774100-00G/009690</v>
          </cell>
          <cell r="C11544" t="str">
            <v>774100-00G</v>
          </cell>
          <cell r="D11544" t="str">
            <v>OK</v>
          </cell>
          <cell r="E11544">
            <v>44302.631249999999</v>
          </cell>
        </row>
        <row r="11545">
          <cell r="B11545" t="str">
            <v>776445-00E/009701</v>
          </cell>
          <cell r="C11545" t="str">
            <v>776445-00E</v>
          </cell>
          <cell r="D11545" t="str">
            <v>OK</v>
          </cell>
          <cell r="E11545">
            <v>44305.29583333333</v>
          </cell>
        </row>
        <row r="11546">
          <cell r="B11546" t="str">
            <v>776445-00E/009701</v>
          </cell>
          <cell r="C11546" t="str">
            <v>776445-00E</v>
          </cell>
          <cell r="D11546" t="str">
            <v>OK</v>
          </cell>
          <cell r="E11546">
            <v>44305.29583333333</v>
          </cell>
        </row>
        <row r="11547">
          <cell r="B11547" t="str">
            <v>776445-00E/009701</v>
          </cell>
          <cell r="C11547" t="str">
            <v>776445-00E</v>
          </cell>
          <cell r="D11547" t="str">
            <v>OK</v>
          </cell>
          <cell r="E11547">
            <v>44305.29583333333</v>
          </cell>
        </row>
        <row r="11548">
          <cell r="B11548" t="str">
            <v>774100-00G/009703</v>
          </cell>
          <cell r="C11548" t="str">
            <v>774100-00G</v>
          </cell>
          <cell r="D11548" t="str">
            <v>OK</v>
          </cell>
          <cell r="E11548">
            <v>44305.344444444447</v>
          </cell>
        </row>
        <row r="11549">
          <cell r="B11549" t="str">
            <v>774100-00G/009704</v>
          </cell>
          <cell r="C11549" t="str">
            <v>774100-00G</v>
          </cell>
          <cell r="D11549" t="str">
            <v>OK</v>
          </cell>
          <cell r="E11549">
            <v>44305.350694444445</v>
          </cell>
        </row>
        <row r="11550">
          <cell r="B11550" t="str">
            <v>774100-00G/009702</v>
          </cell>
          <cell r="C11550" t="str">
            <v>774100-00G</v>
          </cell>
          <cell r="D11550" t="str">
            <v>OK</v>
          </cell>
          <cell r="E11550">
            <v>44305.188194444447</v>
          </cell>
        </row>
        <row r="11551">
          <cell r="B11551" t="str">
            <v>774100-00G/009707</v>
          </cell>
          <cell r="C11551" t="str">
            <v>774100-00G</v>
          </cell>
          <cell r="D11551" t="str">
            <v>OK</v>
          </cell>
          <cell r="E11551">
            <v>44305.620833333334</v>
          </cell>
        </row>
        <row r="11552">
          <cell r="B11552" t="str">
            <v>776445-00E/009710</v>
          </cell>
          <cell r="C11552" t="str">
            <v>776445-00E</v>
          </cell>
          <cell r="D11552" t="str">
            <v>OK</v>
          </cell>
          <cell r="E11552">
            <v>44305.731249999997</v>
          </cell>
        </row>
        <row r="11553">
          <cell r="B11553" t="str">
            <v>776445-00E/009693</v>
          </cell>
          <cell r="C11553" t="str">
            <v>776445-00E</v>
          </cell>
          <cell r="D11553" t="str">
            <v>OK</v>
          </cell>
          <cell r="E11553">
            <v>44305.522916666669</v>
          </cell>
        </row>
        <row r="11554">
          <cell r="B11554" t="str">
            <v>776445-00E/009709</v>
          </cell>
          <cell r="C11554" t="str">
            <v>776445-00E</v>
          </cell>
          <cell r="D11554" t="str">
            <v>OK</v>
          </cell>
          <cell r="E11554">
            <v>44306.019444444442</v>
          </cell>
        </row>
        <row r="11555">
          <cell r="B11555" t="str">
            <v>776445-00E/009715</v>
          </cell>
          <cell r="C11555" t="str">
            <v>776445-00E</v>
          </cell>
          <cell r="D11555" t="str">
            <v>OK</v>
          </cell>
          <cell r="E11555">
            <v>44306.14166666667</v>
          </cell>
        </row>
        <row r="11556">
          <cell r="B11556" t="str">
            <v>776445-00E/009708</v>
          </cell>
          <cell r="C11556" t="str">
            <v>776445-00E</v>
          </cell>
          <cell r="D11556" t="str">
            <v>OK</v>
          </cell>
          <cell r="E11556">
            <v>44305.536111111112</v>
          </cell>
        </row>
        <row r="11557">
          <cell r="B11557" t="str">
            <v>774100-00G/009714</v>
          </cell>
          <cell r="C11557" t="str">
            <v>774100-00G</v>
          </cell>
          <cell r="D11557" t="str">
            <v>OK</v>
          </cell>
          <cell r="E11557">
            <v>44305.976388888892</v>
          </cell>
        </row>
        <row r="11558">
          <cell r="B11558" t="str">
            <v>774100-00G/009716</v>
          </cell>
          <cell r="C11558" t="str">
            <v>774100-00G</v>
          </cell>
          <cell r="D11558" t="str">
            <v>OK</v>
          </cell>
          <cell r="E11558">
            <v>44306.088194444441</v>
          </cell>
        </row>
        <row r="11559">
          <cell r="B11559" t="str">
            <v>774100-00G/009712</v>
          </cell>
          <cell r="C11559" t="str">
            <v>774100-00G</v>
          </cell>
          <cell r="D11559" t="str">
            <v>OK</v>
          </cell>
          <cell r="E11559">
            <v>44305.767361111109</v>
          </cell>
        </row>
        <row r="11560">
          <cell r="B11560" t="str">
            <v>774100-00G/009712</v>
          </cell>
          <cell r="C11560" t="str">
            <v>774100-00G</v>
          </cell>
          <cell r="D11560" t="str">
            <v>OK</v>
          </cell>
          <cell r="E11560">
            <v>44305.767361111109</v>
          </cell>
        </row>
        <row r="11561">
          <cell r="B11561" t="str">
            <v>774100-00G/009712</v>
          </cell>
          <cell r="C11561" t="str">
            <v>774100-00G</v>
          </cell>
          <cell r="D11561" t="str">
            <v>OK</v>
          </cell>
          <cell r="E11561">
            <v>44305.767361111109</v>
          </cell>
        </row>
        <row r="11562">
          <cell r="B11562" t="str">
            <v>774100-00G/009712</v>
          </cell>
          <cell r="C11562" t="str">
            <v>774100-00G</v>
          </cell>
          <cell r="D11562" t="str">
            <v>OK</v>
          </cell>
          <cell r="E11562">
            <v>44305.767361111109</v>
          </cell>
        </row>
        <row r="11563">
          <cell r="B11563" t="str">
            <v>774100-00G/009712</v>
          </cell>
          <cell r="C11563" t="str">
            <v>774100-00G</v>
          </cell>
          <cell r="D11563" t="str">
            <v>OK</v>
          </cell>
          <cell r="E11563">
            <v>44305.767361111109</v>
          </cell>
        </row>
        <row r="11564">
          <cell r="B11564" t="str">
            <v>774100-00G/009712</v>
          </cell>
          <cell r="C11564" t="str">
            <v>774100-00G</v>
          </cell>
          <cell r="D11564" t="str">
            <v>OK</v>
          </cell>
          <cell r="E11564">
            <v>44305.767361111109</v>
          </cell>
        </row>
        <row r="11565">
          <cell r="B11565" t="str">
            <v>774100-00G/009712</v>
          </cell>
          <cell r="C11565" t="str">
            <v>774100-00G</v>
          </cell>
          <cell r="D11565" t="str">
            <v>OK</v>
          </cell>
          <cell r="E11565">
            <v>44305.767361111109</v>
          </cell>
        </row>
        <row r="11566">
          <cell r="B11566" t="str">
            <v>774100-00G/009712</v>
          </cell>
          <cell r="C11566" t="str">
            <v>774100-00G</v>
          </cell>
          <cell r="D11566" t="str">
            <v>OK</v>
          </cell>
          <cell r="E11566">
            <v>44305.767361111109</v>
          </cell>
        </row>
        <row r="11567">
          <cell r="B11567" t="str">
            <v>774100-00G/009712</v>
          </cell>
          <cell r="C11567" t="str">
            <v>774100-00G</v>
          </cell>
          <cell r="D11567" t="str">
            <v>OK</v>
          </cell>
          <cell r="E11567">
            <v>44305.767361111109</v>
          </cell>
        </row>
        <row r="11568">
          <cell r="B11568" t="str">
            <v>774100-00G/009712</v>
          </cell>
          <cell r="C11568" t="str">
            <v>774100-00G</v>
          </cell>
          <cell r="D11568" t="str">
            <v>OK</v>
          </cell>
          <cell r="E11568">
            <v>44305.767361111109</v>
          </cell>
        </row>
        <row r="11569">
          <cell r="B11569" t="str">
            <v>774100-00G/009712</v>
          </cell>
          <cell r="C11569" t="str">
            <v>774100-00G</v>
          </cell>
          <cell r="D11569" t="str">
            <v>OK</v>
          </cell>
          <cell r="E11569">
            <v>44305.767361111109</v>
          </cell>
        </row>
        <row r="11570">
          <cell r="B11570" t="str">
            <v>774100-00G/009712</v>
          </cell>
          <cell r="C11570" t="str">
            <v>774100-00G</v>
          </cell>
          <cell r="D11570" t="str">
            <v>OK</v>
          </cell>
          <cell r="E11570">
            <v>44305.767361111109</v>
          </cell>
        </row>
        <row r="11571">
          <cell r="B11571" t="str">
            <v>774100-00G/009706</v>
          </cell>
          <cell r="C11571" t="str">
            <v>774100-00G</v>
          </cell>
          <cell r="D11571" t="str">
            <v>OK</v>
          </cell>
          <cell r="E11571">
            <v>44305.681250000001</v>
          </cell>
        </row>
        <row r="11572">
          <cell r="B11572" t="str">
            <v>774100-00G/009706</v>
          </cell>
          <cell r="C11572" t="str">
            <v>774100-00G</v>
          </cell>
          <cell r="D11572" t="str">
            <v>OK</v>
          </cell>
          <cell r="E11572">
            <v>44305.681250000001</v>
          </cell>
        </row>
        <row r="11573">
          <cell r="B11573" t="str">
            <v>776445-00E/009719</v>
          </cell>
          <cell r="C11573" t="str">
            <v>776445-00E</v>
          </cell>
          <cell r="D11573" t="str">
            <v>OK</v>
          </cell>
          <cell r="E11573">
            <v>44306.352083333331</v>
          </cell>
        </row>
        <row r="11574">
          <cell r="B11574" t="str">
            <v>776445-00E/009719</v>
          </cell>
          <cell r="C11574" t="str">
            <v>776445-00E</v>
          </cell>
          <cell r="D11574" t="str">
            <v>OK</v>
          </cell>
          <cell r="E11574">
            <v>44306.352083333331</v>
          </cell>
        </row>
        <row r="11575">
          <cell r="B11575" t="str">
            <v>776445-00E/009699</v>
          </cell>
          <cell r="C11575" t="str">
            <v>776445-00E</v>
          </cell>
          <cell r="D11575" t="str">
            <v>OK</v>
          </cell>
          <cell r="E11575">
            <v>44305.057638888888</v>
          </cell>
        </row>
        <row r="11576">
          <cell r="B11576" t="str">
            <v>774100-00G/009694</v>
          </cell>
          <cell r="C11576" t="str">
            <v>774100-00G</v>
          </cell>
          <cell r="D11576" t="str">
            <v>OK</v>
          </cell>
          <cell r="E11576">
            <v>44302.696527777778</v>
          </cell>
        </row>
        <row r="11577">
          <cell r="B11577" t="str">
            <v>774100-00G/009717</v>
          </cell>
          <cell r="C11577" t="str">
            <v>774100-00G</v>
          </cell>
          <cell r="D11577" t="str">
            <v>OK</v>
          </cell>
          <cell r="E11577">
            <v>44306.402083333334</v>
          </cell>
        </row>
        <row r="11578">
          <cell r="B11578" t="str">
            <v>776445-00E/009721</v>
          </cell>
          <cell r="C11578" t="str">
            <v>776445-00E</v>
          </cell>
          <cell r="D11578" t="str">
            <v>OK</v>
          </cell>
          <cell r="E11578">
            <v>44306.718055555553</v>
          </cell>
        </row>
        <row r="11579">
          <cell r="B11579" t="str">
            <v>776445-00E/009722</v>
          </cell>
          <cell r="C11579" t="str">
            <v>776445-00E</v>
          </cell>
          <cell r="D11579" t="str">
            <v>OK</v>
          </cell>
          <cell r="E11579">
            <v>44306.637499999997</v>
          </cell>
        </row>
        <row r="11580">
          <cell r="B11580" t="str">
            <v>776445-00E/009720</v>
          </cell>
          <cell r="C11580" t="str">
            <v>776445-00E</v>
          </cell>
          <cell r="D11580" t="str">
            <v>OK</v>
          </cell>
          <cell r="E11580">
            <v>44306.662499999999</v>
          </cell>
        </row>
        <row r="11581">
          <cell r="B11581" t="str">
            <v>776445-00E/009733</v>
          </cell>
          <cell r="C11581" t="str">
            <v>776445-00E</v>
          </cell>
          <cell r="D11581" t="str">
            <v>OK</v>
          </cell>
          <cell r="E11581">
            <v>44307.036111111112</v>
          </cell>
        </row>
        <row r="11582">
          <cell r="B11582" t="str">
            <v>776445-00E/009732</v>
          </cell>
          <cell r="C11582" t="str">
            <v>776445-00E</v>
          </cell>
          <cell r="D11582" t="str">
            <v>OK</v>
          </cell>
          <cell r="E11582">
            <v>44307.09375</v>
          </cell>
        </row>
        <row r="11583">
          <cell r="B11583" t="str">
            <v>776445-00E/009732</v>
          </cell>
          <cell r="C11583" t="str">
            <v>776445-00E</v>
          </cell>
          <cell r="D11583" t="str">
            <v>OK</v>
          </cell>
          <cell r="E11583">
            <v>44307.09375</v>
          </cell>
        </row>
        <row r="11584">
          <cell r="B11584" t="str">
            <v>776445-00E/009731</v>
          </cell>
          <cell r="C11584" t="str">
            <v>776445-00E</v>
          </cell>
          <cell r="D11584" t="str">
            <v>OK</v>
          </cell>
          <cell r="E11584">
            <v>44307.018055555556</v>
          </cell>
        </row>
        <row r="11585">
          <cell r="B11585" t="str">
            <v>776445-00E/009731</v>
          </cell>
          <cell r="C11585" t="str">
            <v>776445-00E</v>
          </cell>
          <cell r="D11585" t="str">
            <v>OK</v>
          </cell>
          <cell r="E11585">
            <v>44307.018055555556</v>
          </cell>
        </row>
        <row r="11586">
          <cell r="B11586" t="str">
            <v>776445-00E/009728</v>
          </cell>
          <cell r="C11586" t="str">
            <v>776445-00E</v>
          </cell>
          <cell r="D11586" t="str">
            <v>OK</v>
          </cell>
          <cell r="E11586">
            <v>44306.957638888889</v>
          </cell>
        </row>
        <row r="11587">
          <cell r="B11587" t="str">
            <v>776445-00E/009730</v>
          </cell>
          <cell r="C11587" t="str">
            <v>776445-00E</v>
          </cell>
          <cell r="D11587" t="str">
            <v>OK</v>
          </cell>
          <cell r="E11587">
            <v>44306.957638888889</v>
          </cell>
        </row>
        <row r="11588">
          <cell r="B11588" t="str">
            <v>776445-00E/009729</v>
          </cell>
          <cell r="C11588" t="str">
            <v>776445-00E</v>
          </cell>
          <cell r="D11588" t="str">
            <v>OK</v>
          </cell>
          <cell r="E11588">
            <v>44306.972916666666</v>
          </cell>
        </row>
        <row r="11589">
          <cell r="B11589" t="str">
            <v>776445-00E/009727</v>
          </cell>
          <cell r="C11589" t="str">
            <v>776445-00E</v>
          </cell>
          <cell r="D11589" t="str">
            <v>OK</v>
          </cell>
          <cell r="E11589">
            <v>44307.025000000001</v>
          </cell>
        </row>
        <row r="11590">
          <cell r="B11590" t="str">
            <v>776445-00E/009727</v>
          </cell>
          <cell r="C11590" t="str">
            <v>776445-00E</v>
          </cell>
          <cell r="D11590" t="str">
            <v>OK</v>
          </cell>
          <cell r="E11590">
            <v>44307.025000000001</v>
          </cell>
        </row>
        <row r="11591">
          <cell r="B11591" t="str">
            <v>776445-00E/009729</v>
          </cell>
          <cell r="C11591" t="str">
            <v>776445-00E</v>
          </cell>
          <cell r="D11591" t="str">
            <v>OK</v>
          </cell>
          <cell r="E11591">
            <v>44306.972916666666</v>
          </cell>
        </row>
        <row r="11592">
          <cell r="B11592" t="str">
            <v>774100-00G/009726</v>
          </cell>
          <cell r="C11592" t="str">
            <v>774100-00G</v>
          </cell>
          <cell r="D11592" t="str">
            <v>OK</v>
          </cell>
          <cell r="E11592">
            <v>44306.85</v>
          </cell>
        </row>
        <row r="11593">
          <cell r="B11593" t="str">
            <v>774100-00G/009726</v>
          </cell>
          <cell r="C11593" t="str">
            <v>774100-00G</v>
          </cell>
          <cell r="D11593" t="str">
            <v>OK</v>
          </cell>
          <cell r="E11593">
            <v>44306.85</v>
          </cell>
        </row>
        <row r="11594">
          <cell r="B11594" t="str">
            <v>774100-00G/009713</v>
          </cell>
          <cell r="C11594" t="str">
            <v>774100-00G</v>
          </cell>
          <cell r="D11594" t="str">
            <v>OK</v>
          </cell>
          <cell r="E11594">
            <v>44306.053472222222</v>
          </cell>
        </row>
        <row r="11595">
          <cell r="B11595" t="str">
            <v>774100-00G/009705</v>
          </cell>
          <cell r="C11595" t="str">
            <v>774100-00G</v>
          </cell>
          <cell r="D11595" t="str">
            <v>OK</v>
          </cell>
          <cell r="E11595">
            <v>44305.375</v>
          </cell>
        </row>
        <row r="11596">
          <cell r="B11596" t="str">
            <v>776445-00E/009741</v>
          </cell>
          <cell r="C11596" t="str">
            <v>776445-00E</v>
          </cell>
          <cell r="D11596" t="str">
            <v>OK</v>
          </cell>
          <cell r="E11596">
            <v>44307.369444444441</v>
          </cell>
        </row>
        <row r="11597">
          <cell r="B11597" t="str">
            <v>776445-00E/009739</v>
          </cell>
          <cell r="C11597" t="str">
            <v>776445-00E</v>
          </cell>
          <cell r="D11597" t="str">
            <v>OK</v>
          </cell>
          <cell r="E11597">
            <v>44307.402777777781</v>
          </cell>
        </row>
        <row r="11598">
          <cell r="B11598" t="str">
            <v>776445-00E/009738</v>
          </cell>
          <cell r="C11598" t="str">
            <v>776445-00E</v>
          </cell>
          <cell r="D11598" t="str">
            <v>OK</v>
          </cell>
          <cell r="E11598">
            <v>44307.302083333336</v>
          </cell>
        </row>
        <row r="11599">
          <cell r="B11599" t="str">
            <v>776445-00E/009743</v>
          </cell>
          <cell r="C11599" t="str">
            <v>776445-00E</v>
          </cell>
          <cell r="D11599" t="str">
            <v>OK</v>
          </cell>
          <cell r="E11599">
            <v>44307.411111111112</v>
          </cell>
        </row>
        <row r="11600">
          <cell r="B11600" t="str">
            <v>776445-00E/009740</v>
          </cell>
          <cell r="C11600" t="str">
            <v>776445-00E</v>
          </cell>
          <cell r="D11600" t="str">
            <v>OK</v>
          </cell>
          <cell r="E11600">
            <v>44307.304166666669</v>
          </cell>
        </row>
        <row r="11601">
          <cell r="B11601" t="str">
            <v>774100-00G/009718</v>
          </cell>
          <cell r="C11601" t="str">
            <v>774100-00G</v>
          </cell>
          <cell r="D11601" t="str">
            <v>OK</v>
          </cell>
          <cell r="E11601">
            <v>44306.460416666669</v>
          </cell>
        </row>
        <row r="11602">
          <cell r="B11602" t="str">
            <v>774100-00G/009724</v>
          </cell>
          <cell r="C11602" t="str">
            <v>774100-00G</v>
          </cell>
          <cell r="D11602" t="str">
            <v>OK</v>
          </cell>
          <cell r="E11602">
            <v>44306.80972222222</v>
          </cell>
        </row>
        <row r="11603">
          <cell r="B11603" t="str">
            <v>774100-00G/009724</v>
          </cell>
          <cell r="C11603" t="str">
            <v>774100-00G</v>
          </cell>
          <cell r="D11603" t="str">
            <v>OK</v>
          </cell>
          <cell r="E11603">
            <v>44306.80972222222</v>
          </cell>
        </row>
        <row r="11604">
          <cell r="B11604" t="str">
            <v>774100-00G/009724</v>
          </cell>
          <cell r="C11604" t="str">
            <v>774100-00G</v>
          </cell>
          <cell r="D11604" t="str">
            <v>OK</v>
          </cell>
          <cell r="E11604">
            <v>44306.80972222222</v>
          </cell>
        </row>
        <row r="11605">
          <cell r="B11605" t="str">
            <v>774100-00G/009724</v>
          </cell>
          <cell r="C11605" t="str">
            <v>774100-00G</v>
          </cell>
          <cell r="D11605" t="str">
            <v>OK</v>
          </cell>
          <cell r="E11605">
            <v>44306.80972222222</v>
          </cell>
        </row>
        <row r="11606">
          <cell r="B11606" t="str">
            <v>774100-00G/009724</v>
          </cell>
          <cell r="C11606" t="str">
            <v>774100-00G</v>
          </cell>
          <cell r="D11606" t="str">
            <v>OK</v>
          </cell>
          <cell r="E11606">
            <v>44306.80972222222</v>
          </cell>
        </row>
        <row r="11607">
          <cell r="B11607" t="str">
            <v>774100-00G/009724</v>
          </cell>
          <cell r="C11607" t="str">
            <v>774100-00G</v>
          </cell>
          <cell r="D11607" t="str">
            <v>OK</v>
          </cell>
          <cell r="E11607">
            <v>44306.80972222222</v>
          </cell>
        </row>
        <row r="11608">
          <cell r="B11608" t="str">
            <v>774100-00G/009725</v>
          </cell>
          <cell r="C11608" t="str">
            <v>774100-00G</v>
          </cell>
          <cell r="D11608" t="str">
            <v>OK</v>
          </cell>
          <cell r="E11608">
            <v>44306.715277777781</v>
          </cell>
        </row>
        <row r="11609">
          <cell r="B11609" t="str">
            <v>774100-00G/009736</v>
          </cell>
          <cell r="C11609" t="str">
            <v>774100-00G</v>
          </cell>
          <cell r="D11609" t="str">
            <v>OK</v>
          </cell>
          <cell r="E11609">
            <v>44307.15347222222</v>
          </cell>
        </row>
        <row r="11610">
          <cell r="B11610" t="str">
            <v>774100-00G/009735</v>
          </cell>
          <cell r="C11610" t="str">
            <v>774100-00G</v>
          </cell>
          <cell r="D11610" t="str">
            <v>OK</v>
          </cell>
          <cell r="E11610">
            <v>44307.152083333334</v>
          </cell>
        </row>
        <row r="11611">
          <cell r="B11611" t="str">
            <v>774100-00G/009736</v>
          </cell>
          <cell r="C11611" t="str">
            <v>774100-00G</v>
          </cell>
          <cell r="D11611" t="str">
            <v>OK</v>
          </cell>
          <cell r="E11611">
            <v>44307.15347222222</v>
          </cell>
        </row>
        <row r="11612">
          <cell r="B11612" t="str">
            <v>774100-00G/009737</v>
          </cell>
          <cell r="C11612" t="str">
            <v>774100-00G</v>
          </cell>
          <cell r="D11612" t="str">
            <v>OK</v>
          </cell>
          <cell r="E11612">
            <v>44307.174305555556</v>
          </cell>
        </row>
        <row r="11613">
          <cell r="B11613" t="str">
            <v>776445-00E/009723</v>
          </cell>
          <cell r="C11613" t="str">
            <v>776445-00E</v>
          </cell>
          <cell r="D11613" t="str">
            <v>OK</v>
          </cell>
          <cell r="E11613">
            <v>44307.59097222222</v>
          </cell>
        </row>
        <row r="11614">
          <cell r="B11614" t="str">
            <v>776445-00E/009700</v>
          </cell>
          <cell r="C11614" t="str">
            <v>776445-00E</v>
          </cell>
          <cell r="D11614" t="str">
            <v>OK</v>
          </cell>
          <cell r="E11614">
            <v>44305.416666666664</v>
          </cell>
        </row>
        <row r="11615">
          <cell r="B11615" t="str">
            <v>776445-00E/009744</v>
          </cell>
          <cell r="C11615" t="str">
            <v>776445-00E</v>
          </cell>
          <cell r="D11615" t="str">
            <v>OK</v>
          </cell>
          <cell r="E11615">
            <v>44307.451388888891</v>
          </cell>
        </row>
        <row r="11616">
          <cell r="B11616" t="str">
            <v>776445-00E/009744</v>
          </cell>
          <cell r="C11616" t="str">
            <v>776445-00E</v>
          </cell>
          <cell r="D11616" t="str">
            <v>OK</v>
          </cell>
          <cell r="E11616">
            <v>44307.451388888891</v>
          </cell>
        </row>
        <row r="11617">
          <cell r="B11617" t="str">
            <v>776445-00E/009744</v>
          </cell>
          <cell r="C11617" t="str">
            <v>776445-00E</v>
          </cell>
          <cell r="D11617" t="str">
            <v>OK</v>
          </cell>
          <cell r="E11617">
            <v>44307.451388888891</v>
          </cell>
        </row>
        <row r="11618">
          <cell r="B11618" t="str">
            <v>776445-00E/009744</v>
          </cell>
          <cell r="C11618" t="str">
            <v>776445-00E</v>
          </cell>
          <cell r="D11618" t="str">
            <v>OK</v>
          </cell>
          <cell r="E11618">
            <v>44307.451388888891</v>
          </cell>
        </row>
        <row r="11619">
          <cell r="B11619" t="str">
            <v>776445-00E/009744</v>
          </cell>
          <cell r="C11619" t="str">
            <v>776445-00E</v>
          </cell>
          <cell r="D11619" t="str">
            <v>OK</v>
          </cell>
          <cell r="E11619">
            <v>44307.451388888891</v>
          </cell>
        </row>
        <row r="11620">
          <cell r="B11620" t="str">
            <v>776445-00E/009744</v>
          </cell>
          <cell r="C11620" t="str">
            <v>776445-00E</v>
          </cell>
          <cell r="D11620" t="str">
            <v>OK</v>
          </cell>
          <cell r="E11620">
            <v>44307.451388888891</v>
          </cell>
        </row>
        <row r="11621">
          <cell r="B11621" t="str">
            <v>776445-00E/009746</v>
          </cell>
          <cell r="C11621" t="str">
            <v>776445-00E</v>
          </cell>
          <cell r="D11621" t="str">
            <v>OK</v>
          </cell>
          <cell r="E11621">
            <v>44307.52847222222</v>
          </cell>
        </row>
        <row r="11622">
          <cell r="B11622" t="str">
            <v>776445-00E/009742</v>
          </cell>
          <cell r="C11622" t="str">
            <v>776445-00E</v>
          </cell>
          <cell r="D11622" t="str">
            <v>OK</v>
          </cell>
          <cell r="E11622">
            <v>44307.508333333331</v>
          </cell>
        </row>
        <row r="11623">
          <cell r="B11623" t="str">
            <v>776445-00E/009749</v>
          </cell>
          <cell r="C11623" t="str">
            <v>776445-00E</v>
          </cell>
          <cell r="D11623" t="str">
            <v>OK</v>
          </cell>
          <cell r="E11623">
            <v>44307.650694444441</v>
          </cell>
        </row>
        <row r="11624">
          <cell r="B11624" t="str">
            <v>776445-00E/009749</v>
          </cell>
          <cell r="C11624" t="str">
            <v>776445-00E</v>
          </cell>
          <cell r="D11624" t="str">
            <v>OK</v>
          </cell>
          <cell r="E11624">
            <v>44307.650694444441</v>
          </cell>
        </row>
        <row r="11625">
          <cell r="B11625" t="str">
            <v>776445-00E/009751</v>
          </cell>
          <cell r="C11625" t="str">
            <v>776445-00E</v>
          </cell>
          <cell r="D11625" t="str">
            <v>OK</v>
          </cell>
          <cell r="E11625">
            <v>44307.715277777781</v>
          </cell>
        </row>
        <row r="11626">
          <cell r="B11626" t="str">
            <v>776445-00E/009745</v>
          </cell>
          <cell r="C11626" t="str">
            <v>776445-00E</v>
          </cell>
          <cell r="D11626" t="str">
            <v>OK</v>
          </cell>
          <cell r="E11626">
            <v>44307.460416666669</v>
          </cell>
        </row>
        <row r="11627">
          <cell r="B11627" t="str">
            <v>776445-00E/009745</v>
          </cell>
          <cell r="C11627" t="str">
            <v>776445-00E</v>
          </cell>
          <cell r="D11627" t="str">
            <v>OK</v>
          </cell>
          <cell r="E11627">
            <v>44307.460416666669</v>
          </cell>
        </row>
        <row r="11628">
          <cell r="B11628" t="str">
            <v>776445-00E/009734</v>
          </cell>
          <cell r="C11628" t="str">
            <v>776445-00E</v>
          </cell>
          <cell r="D11628" t="str">
            <v>OK</v>
          </cell>
          <cell r="E11628">
            <v>44307.670138888891</v>
          </cell>
        </row>
        <row r="11629">
          <cell r="B11629" t="str">
            <v>776445-00E/009748</v>
          </cell>
          <cell r="C11629" t="str">
            <v>776445-00E</v>
          </cell>
          <cell r="D11629" t="str">
            <v>OK</v>
          </cell>
          <cell r="E11629">
            <v>44307.652777777781</v>
          </cell>
        </row>
        <row r="11630">
          <cell r="B11630" t="str">
            <v>776445-00E/009748</v>
          </cell>
          <cell r="C11630" t="str">
            <v>776445-00E</v>
          </cell>
          <cell r="D11630" t="str">
            <v>OK</v>
          </cell>
          <cell r="E11630">
            <v>44307.652777777781</v>
          </cell>
        </row>
        <row r="11631">
          <cell r="B11631" t="str">
            <v>776445-00E/009747</v>
          </cell>
          <cell r="C11631" t="str">
            <v>776445-00E</v>
          </cell>
          <cell r="D11631" t="str">
            <v>OK</v>
          </cell>
          <cell r="E11631">
            <v>44307.619444444441</v>
          </cell>
        </row>
        <row r="11632">
          <cell r="B11632" t="str">
            <v>776445-00E/009753</v>
          </cell>
          <cell r="C11632" t="str">
            <v>776445-00E</v>
          </cell>
          <cell r="D11632" t="str">
            <v>OK</v>
          </cell>
          <cell r="E11632">
            <v>44307.977083333331</v>
          </cell>
        </row>
        <row r="11633">
          <cell r="B11633" t="str">
            <v>776445-00E/009752</v>
          </cell>
          <cell r="C11633" t="str">
            <v>776445-00E</v>
          </cell>
          <cell r="D11633" t="str">
            <v>OK</v>
          </cell>
          <cell r="E11633">
            <v>44307.768750000003</v>
          </cell>
        </row>
        <row r="11634">
          <cell r="B11634" t="str">
            <v>776445-00E/009711</v>
          </cell>
          <cell r="C11634" t="str">
            <v>776445-00E</v>
          </cell>
          <cell r="D11634" t="str">
            <v>OK</v>
          </cell>
          <cell r="E11634">
            <v>44306.054861111108</v>
          </cell>
        </row>
        <row r="11635">
          <cell r="B11635" t="str">
            <v>776445-00E/009756</v>
          </cell>
          <cell r="C11635" t="str">
            <v>776445-00E</v>
          </cell>
          <cell r="D11635" t="str">
            <v>OK</v>
          </cell>
          <cell r="E11635">
            <v>44308.049305555556</v>
          </cell>
        </row>
        <row r="11636">
          <cell r="B11636" t="str">
            <v>776445-00E/009759</v>
          </cell>
          <cell r="C11636" t="str">
            <v>776445-00E</v>
          </cell>
          <cell r="D11636" t="str">
            <v>OK</v>
          </cell>
          <cell r="E11636">
            <v>44308.097916666666</v>
          </cell>
        </row>
        <row r="11637">
          <cell r="B11637" t="str">
            <v>776445-00E/009757</v>
          </cell>
          <cell r="C11637" t="str">
            <v>776445-00E</v>
          </cell>
          <cell r="D11637" t="str">
            <v>OK</v>
          </cell>
          <cell r="E11637">
            <v>44308.063194444447</v>
          </cell>
        </row>
        <row r="11638">
          <cell r="B11638" t="str">
            <v>776445-00E/009758</v>
          </cell>
          <cell r="C11638" t="str">
            <v>776445-00E</v>
          </cell>
          <cell r="D11638" t="str">
            <v>OK</v>
          </cell>
          <cell r="E11638">
            <v>44308.09097222222</v>
          </cell>
        </row>
        <row r="11639">
          <cell r="B11639" t="str">
            <v>776445-00E/009754</v>
          </cell>
          <cell r="C11639" t="str">
            <v>776445-00E</v>
          </cell>
          <cell r="D11639" t="str">
            <v>OK</v>
          </cell>
          <cell r="E11639">
            <v>44307.973611111112</v>
          </cell>
        </row>
        <row r="11640">
          <cell r="B11640" t="str">
            <v>776445-00E/009755</v>
          </cell>
          <cell r="C11640" t="str">
            <v>776445-00E</v>
          </cell>
          <cell r="D11640" t="str">
            <v>OK</v>
          </cell>
          <cell r="E11640">
            <v>44308.166666666664</v>
          </cell>
        </row>
        <row r="11641">
          <cell r="B11641" t="str">
            <v>776445-00E/009762</v>
          </cell>
          <cell r="C11641" t="str">
            <v>776445-00E</v>
          </cell>
          <cell r="D11641" t="str">
            <v>OK</v>
          </cell>
          <cell r="E11641">
            <v>44308.385416666664</v>
          </cell>
        </row>
        <row r="11642">
          <cell r="B11642" t="str">
            <v>776445-00E/009750</v>
          </cell>
          <cell r="C11642" t="str">
            <v>776445-00E</v>
          </cell>
          <cell r="D11642" t="str">
            <v>OK</v>
          </cell>
          <cell r="E11642">
            <v>44307.69027777778</v>
          </cell>
        </row>
        <row r="11643">
          <cell r="B11643" t="str">
            <v>776445-00E/009750</v>
          </cell>
          <cell r="C11643" t="str">
            <v>776445-00E</v>
          </cell>
          <cell r="D11643" t="str">
            <v>OK</v>
          </cell>
          <cell r="E11643">
            <v>44307.69027777778</v>
          </cell>
        </row>
        <row r="11644">
          <cell r="B11644" t="str">
            <v>776445-00E/009760</v>
          </cell>
          <cell r="C11644" t="str">
            <v>776445-00E</v>
          </cell>
          <cell r="D11644" t="str">
            <v>OK</v>
          </cell>
          <cell r="E11644">
            <v>44308.164583333331</v>
          </cell>
        </row>
        <row r="11645">
          <cell r="B11645" t="str">
            <v>776445-00E/009763</v>
          </cell>
          <cell r="C11645" t="str">
            <v>776445-00E</v>
          </cell>
          <cell r="D11645" t="str">
            <v>OK</v>
          </cell>
          <cell r="E11645">
            <v>44308.383333333331</v>
          </cell>
        </row>
        <row r="11646">
          <cell r="B11646" t="str">
            <v>776445-00E/009766</v>
          </cell>
          <cell r="C11646" t="str">
            <v>776445-00E</v>
          </cell>
          <cell r="D11646" t="str">
            <v>OK</v>
          </cell>
          <cell r="E11646">
            <v>44308.78125</v>
          </cell>
        </row>
        <row r="11647">
          <cell r="B11647" t="str">
            <v>776445-00E/009768</v>
          </cell>
          <cell r="C11647" t="str">
            <v>776445-00E</v>
          </cell>
          <cell r="D11647" t="str">
            <v>OK</v>
          </cell>
          <cell r="E11647">
            <v>44308.707638888889</v>
          </cell>
        </row>
        <row r="11648">
          <cell r="B11648" t="str">
            <v>776445-00E/009764</v>
          </cell>
          <cell r="C11648" t="str">
            <v>776445-00E</v>
          </cell>
          <cell r="D11648" t="str">
            <v>OK</v>
          </cell>
          <cell r="E11648">
            <v>44308.547222222223</v>
          </cell>
        </row>
        <row r="11649">
          <cell r="B11649" t="str">
            <v>776445-00E/009769</v>
          </cell>
          <cell r="C11649" t="str">
            <v>776445-00E</v>
          </cell>
          <cell r="D11649" t="str">
            <v>OK</v>
          </cell>
          <cell r="E11649">
            <v>44308.802777777775</v>
          </cell>
        </row>
        <row r="11650">
          <cell r="B11650" t="str">
            <v>776445-00E/009765</v>
          </cell>
          <cell r="C11650" t="str">
            <v>776445-00E</v>
          </cell>
          <cell r="D11650" t="str">
            <v>OK</v>
          </cell>
          <cell r="E11650">
            <v>44308.465277777781</v>
          </cell>
        </row>
        <row r="11651">
          <cell r="B11651" t="str">
            <v>776445-00E/009761</v>
          </cell>
          <cell r="C11651" t="str">
            <v>776445-00E</v>
          </cell>
          <cell r="D11651" t="str">
            <v>OK</v>
          </cell>
          <cell r="E11651">
            <v>44308.709722222222</v>
          </cell>
        </row>
        <row r="11652">
          <cell r="B11652" t="str">
            <v>776445-00E/009767</v>
          </cell>
          <cell r="C11652" t="str">
            <v>776445-00E</v>
          </cell>
          <cell r="D11652" t="str">
            <v>OK</v>
          </cell>
          <cell r="E11652">
            <v>44308.678472222222</v>
          </cell>
        </row>
        <row r="11653">
          <cell r="B11653" t="str">
            <v>776445-00E/009781</v>
          </cell>
          <cell r="C11653" t="str">
            <v>776445-00E</v>
          </cell>
          <cell r="D11653" t="str">
            <v>OK</v>
          </cell>
          <cell r="E11653">
            <v>44309.09375</v>
          </cell>
        </row>
        <row r="11654">
          <cell r="B11654" t="str">
            <v>776445-00E/009775</v>
          </cell>
          <cell r="C11654" t="str">
            <v>776445-00E</v>
          </cell>
          <cell r="D11654" t="str">
            <v>OK</v>
          </cell>
          <cell r="E11654">
            <v>44309.045138888891</v>
          </cell>
        </row>
        <row r="11655">
          <cell r="B11655" t="str">
            <v>776445-00E/009779</v>
          </cell>
          <cell r="C11655" t="str">
            <v>776445-00E</v>
          </cell>
          <cell r="D11655" t="str">
            <v>OK</v>
          </cell>
          <cell r="E11655">
            <v>44309.081250000003</v>
          </cell>
        </row>
        <row r="11656">
          <cell r="B11656" t="str">
            <v>776445-00E/009779</v>
          </cell>
          <cell r="C11656" t="str">
            <v>776445-00E</v>
          </cell>
          <cell r="D11656" t="str">
            <v>OK</v>
          </cell>
          <cell r="E11656">
            <v>44309.081250000003</v>
          </cell>
        </row>
        <row r="11657">
          <cell r="B11657" t="str">
            <v>776445-00E/009777</v>
          </cell>
          <cell r="C11657" t="str">
            <v>776445-00E</v>
          </cell>
          <cell r="D11657" t="str">
            <v>OK</v>
          </cell>
          <cell r="E11657">
            <v>44309.054861111108</v>
          </cell>
        </row>
        <row r="11658">
          <cell r="B11658" t="str">
            <v>776445-00E/009770</v>
          </cell>
          <cell r="C11658" t="str">
            <v>776445-00E</v>
          </cell>
          <cell r="D11658" t="str">
            <v>OK</v>
          </cell>
          <cell r="E11658">
            <v>44308.827777777777</v>
          </cell>
        </row>
        <row r="11659">
          <cell r="B11659" t="str">
            <v>776445-00E/009773</v>
          </cell>
          <cell r="C11659" t="str">
            <v>776445-00E</v>
          </cell>
          <cell r="D11659" t="str">
            <v>OK</v>
          </cell>
          <cell r="E11659">
            <v>44308.85</v>
          </cell>
        </row>
        <row r="11660">
          <cell r="B11660" t="str">
            <v>776445-00E/009771</v>
          </cell>
          <cell r="C11660" t="str">
            <v>776445-00E</v>
          </cell>
          <cell r="D11660" t="str">
            <v>OK</v>
          </cell>
          <cell r="E11660">
            <v>44308.961111111108</v>
          </cell>
        </row>
        <row r="11661">
          <cell r="B11661" t="str">
            <v>776445-00E/009774</v>
          </cell>
          <cell r="C11661" t="str">
            <v>776445-00E</v>
          </cell>
          <cell r="D11661" t="str">
            <v>OK</v>
          </cell>
          <cell r="E11661">
            <v>44308.960416666669</v>
          </cell>
        </row>
        <row r="11662">
          <cell r="B11662" t="str">
            <v>776445-00H/009776</v>
          </cell>
          <cell r="C11662" t="str">
            <v>776445-00H</v>
          </cell>
          <cell r="D11662" t="str">
            <v>OK</v>
          </cell>
          <cell r="E11662">
            <v>44308.957638888889</v>
          </cell>
        </row>
        <row r="11663">
          <cell r="B11663" t="str">
            <v>776445-00E/009772</v>
          </cell>
          <cell r="C11663" t="str">
            <v>776445-00E</v>
          </cell>
          <cell r="D11663" t="str">
            <v>OK</v>
          </cell>
          <cell r="E11663">
            <v>44309.089583333334</v>
          </cell>
        </row>
        <row r="11664">
          <cell r="B11664" t="str">
            <v>776445-00E/009783</v>
          </cell>
          <cell r="C11664" t="str">
            <v>776445-00E</v>
          </cell>
          <cell r="D11664" t="str">
            <v>OK</v>
          </cell>
          <cell r="E11664">
            <v>44309.357638888891</v>
          </cell>
        </row>
        <row r="11665">
          <cell r="B11665" t="str">
            <v>776445-00E/009778</v>
          </cell>
          <cell r="C11665" t="str">
            <v>776445-00E</v>
          </cell>
          <cell r="D11665" t="str">
            <v>OK</v>
          </cell>
          <cell r="E11665">
            <v>44309.052777777775</v>
          </cell>
        </row>
        <row r="11666">
          <cell r="B11666" t="str">
            <v>774100-00G/009787</v>
          </cell>
          <cell r="C11666" t="str">
            <v>774100-00G</v>
          </cell>
          <cell r="D11666" t="str">
            <v>OK</v>
          </cell>
          <cell r="E11666">
            <v>44309.543749999997</v>
          </cell>
        </row>
        <row r="11667">
          <cell r="B11667" t="str">
            <v>774100-00G/009788</v>
          </cell>
          <cell r="C11667" t="str">
            <v>774100-00G</v>
          </cell>
          <cell r="D11667" t="str">
            <v>OK</v>
          </cell>
          <cell r="E11667">
            <v>44309.686805555553</v>
          </cell>
        </row>
        <row r="11668">
          <cell r="B11668" t="str">
            <v>774100-00G/009786</v>
          </cell>
          <cell r="C11668" t="str">
            <v>774100-00G</v>
          </cell>
          <cell r="D11668" t="str">
            <v>OK</v>
          </cell>
          <cell r="E11668">
            <v>44309.503472222219</v>
          </cell>
        </row>
        <row r="11669">
          <cell r="B11669" t="str">
            <v>774100-00G/009791</v>
          </cell>
          <cell r="C11669" t="str">
            <v>774100-00G</v>
          </cell>
          <cell r="D11669" t="str">
            <v>OK</v>
          </cell>
          <cell r="E11669">
            <v>44309.731249999997</v>
          </cell>
        </row>
        <row r="11670">
          <cell r="B11670" t="str">
            <v>774100-00G/009793</v>
          </cell>
          <cell r="C11670" t="str">
            <v>774100-00G</v>
          </cell>
          <cell r="D11670" t="str">
            <v>OK</v>
          </cell>
          <cell r="E11670">
            <v>44312.03125</v>
          </cell>
        </row>
        <row r="11671">
          <cell r="B11671" t="str">
            <v>776445-00E/009782</v>
          </cell>
          <cell r="C11671" t="str">
            <v>776445-00E</v>
          </cell>
          <cell r="D11671" t="str">
            <v>OK</v>
          </cell>
          <cell r="E11671">
            <v>44312.124305555553</v>
          </cell>
        </row>
        <row r="11672">
          <cell r="B11672" t="str">
            <v>776445-00E/009780</v>
          </cell>
          <cell r="C11672" t="str">
            <v>776445-00E</v>
          </cell>
          <cell r="D11672" t="str">
            <v>OK</v>
          </cell>
          <cell r="E11672">
            <v>44312.074999999997</v>
          </cell>
        </row>
        <row r="11673">
          <cell r="B11673" t="str">
            <v>776445-00E/009784</v>
          </cell>
          <cell r="C11673" t="str">
            <v>776445-00E</v>
          </cell>
          <cell r="D11673" t="str">
            <v>OK</v>
          </cell>
          <cell r="E11673">
            <v>44309.376388888886</v>
          </cell>
        </row>
        <row r="11674">
          <cell r="B11674" t="str">
            <v>776445-00E/009789</v>
          </cell>
          <cell r="C11674" t="str">
            <v>776445-00E</v>
          </cell>
          <cell r="D11674" t="str">
            <v>OK</v>
          </cell>
          <cell r="E11674">
            <v>44309.626388888886</v>
          </cell>
        </row>
        <row r="11675">
          <cell r="B11675" t="str">
            <v>774100-00G/009797</v>
          </cell>
          <cell r="C11675" t="str">
            <v>774100-00G</v>
          </cell>
          <cell r="D11675" t="str">
            <v>OK</v>
          </cell>
          <cell r="E11675">
            <v>44312.629861111112</v>
          </cell>
        </row>
        <row r="11676">
          <cell r="B11676" t="str">
            <v>774100-00G/009797</v>
          </cell>
          <cell r="C11676" t="str">
            <v>774100-00G</v>
          </cell>
          <cell r="D11676" t="str">
            <v>OK</v>
          </cell>
          <cell r="E11676">
            <v>44312.629861111112</v>
          </cell>
        </row>
        <row r="11677">
          <cell r="B11677" t="str">
            <v>774100-00G/009799</v>
          </cell>
          <cell r="C11677" t="str">
            <v>774100-00G</v>
          </cell>
          <cell r="D11677" t="str">
            <v>OK</v>
          </cell>
          <cell r="E11677">
            <v>44312.40902777778</v>
          </cell>
        </row>
        <row r="11678">
          <cell r="B11678" t="str">
            <v>774100-00G/009795</v>
          </cell>
          <cell r="C11678" t="str">
            <v>774100-00G</v>
          </cell>
          <cell r="D11678" t="str">
            <v>OK</v>
          </cell>
          <cell r="E11678">
            <v>44312.509027777778</v>
          </cell>
        </row>
        <row r="11679">
          <cell r="B11679" t="str">
            <v>776445-00E/009800</v>
          </cell>
          <cell r="C11679" t="str">
            <v>776445-00E</v>
          </cell>
          <cell r="D11679" t="str">
            <v>OK</v>
          </cell>
          <cell r="E11679">
            <v>44313.675000000003</v>
          </cell>
        </row>
        <row r="11680">
          <cell r="B11680" t="str">
            <v>776445-00E/009801</v>
          </cell>
          <cell r="C11680" t="str">
            <v>776445-00E</v>
          </cell>
          <cell r="D11680" t="str">
            <v>OK</v>
          </cell>
          <cell r="E11680">
            <v>44313.713888888888</v>
          </cell>
        </row>
        <row r="11681">
          <cell r="B11681" t="str">
            <v>776445-00E/009802</v>
          </cell>
          <cell r="C11681" t="str">
            <v>776445-00E</v>
          </cell>
          <cell r="D11681" t="str">
            <v>OK</v>
          </cell>
          <cell r="E11681">
            <v>44313.627083333333</v>
          </cell>
        </row>
        <row r="11682">
          <cell r="B11682" t="str">
            <v>776445-00E/009802</v>
          </cell>
          <cell r="C11682" t="str">
            <v>776445-00E</v>
          </cell>
          <cell r="D11682" t="str">
            <v>OK</v>
          </cell>
          <cell r="E11682">
            <v>44313.627083333333</v>
          </cell>
        </row>
        <row r="11683">
          <cell r="B11683" t="str">
            <v>776445-00E/009802</v>
          </cell>
          <cell r="C11683" t="str">
            <v>776445-00E</v>
          </cell>
          <cell r="D11683" t="str">
            <v>OK</v>
          </cell>
          <cell r="E11683">
            <v>44313.627083333333</v>
          </cell>
        </row>
        <row r="11684">
          <cell r="B11684" t="str">
            <v>774100-00G/009792</v>
          </cell>
          <cell r="C11684" t="str">
            <v>774100-00G</v>
          </cell>
          <cell r="D11684" t="str">
            <v>OK</v>
          </cell>
          <cell r="E11684">
            <v>44311.974305555559</v>
          </cell>
        </row>
        <row r="11685">
          <cell r="B11685" t="str">
            <v>776445-00E/009805</v>
          </cell>
          <cell r="C11685" t="str">
            <v>776445-00E</v>
          </cell>
          <cell r="D11685" t="str">
            <v>OK</v>
          </cell>
          <cell r="E11685">
            <v>44313.981249999997</v>
          </cell>
        </row>
        <row r="11686">
          <cell r="B11686" t="str">
            <v>774100-00G/009798</v>
          </cell>
          <cell r="C11686" t="str">
            <v>774100-00G</v>
          </cell>
          <cell r="D11686" t="str">
            <v>OK</v>
          </cell>
          <cell r="E11686">
            <v>44313.52847222222</v>
          </cell>
        </row>
        <row r="11687">
          <cell r="B11687" t="str">
            <v>776445-00E/009803</v>
          </cell>
          <cell r="C11687" t="str">
            <v>776445-00E</v>
          </cell>
          <cell r="D11687" t="str">
            <v>OK</v>
          </cell>
          <cell r="E11687">
            <v>44314</v>
          </cell>
        </row>
        <row r="11688">
          <cell r="B11688" t="str">
            <v>776445-00E/009790</v>
          </cell>
          <cell r="C11688" t="str">
            <v>776445-00E</v>
          </cell>
          <cell r="D11688" t="str">
            <v>OK</v>
          </cell>
          <cell r="E11688">
            <v>44314.285416666666</v>
          </cell>
        </row>
        <row r="11689">
          <cell r="B11689" t="str">
            <v>776445-00E/009811</v>
          </cell>
          <cell r="C11689" t="str">
            <v>776445-00E</v>
          </cell>
          <cell r="D11689" t="str">
            <v>OK</v>
          </cell>
          <cell r="E11689">
            <v>44314.520833333336</v>
          </cell>
        </row>
        <row r="11690">
          <cell r="B11690" t="str">
            <v>776445-00E/009812</v>
          </cell>
          <cell r="C11690" t="str">
            <v>776445-00E</v>
          </cell>
          <cell r="D11690" t="str">
            <v>OK</v>
          </cell>
          <cell r="E11690">
            <v>44314.527777777781</v>
          </cell>
        </row>
        <row r="11691">
          <cell r="B11691" t="str">
            <v>776445-00E/009807</v>
          </cell>
          <cell r="C11691" t="str">
            <v>776445-00E</v>
          </cell>
          <cell r="D11691" t="str">
            <v>OK</v>
          </cell>
          <cell r="E11691">
            <v>44314.335416666669</v>
          </cell>
        </row>
        <row r="11692">
          <cell r="B11692" t="str">
            <v>776445-00E/009808</v>
          </cell>
          <cell r="C11692" t="str">
            <v>776445-00E</v>
          </cell>
          <cell r="D11692" t="str">
            <v>OK</v>
          </cell>
          <cell r="E11692">
            <v>44314.338888888888</v>
          </cell>
        </row>
        <row r="11693">
          <cell r="B11693" t="str">
            <v>776445-00E/009785</v>
          </cell>
          <cell r="C11693" t="str">
            <v>776445-00E</v>
          </cell>
          <cell r="D11693" t="str">
            <v>OK</v>
          </cell>
          <cell r="E11693">
            <v>44314.396527777775</v>
          </cell>
        </row>
        <row r="11694">
          <cell r="B11694" t="str">
            <v>776445-00E/009816</v>
          </cell>
          <cell r="C11694" t="str">
            <v>776445-00E</v>
          </cell>
          <cell r="D11694" t="str">
            <v>OK</v>
          </cell>
          <cell r="E11694">
            <v>44314.625</v>
          </cell>
        </row>
        <row r="11695">
          <cell r="B11695" t="str">
            <v>776445-00E/009815</v>
          </cell>
          <cell r="C11695" t="str">
            <v>776445-00E</v>
          </cell>
          <cell r="D11695" t="str">
            <v>OK</v>
          </cell>
          <cell r="E11695">
            <v>44314.70416666667</v>
          </cell>
        </row>
        <row r="11696">
          <cell r="B11696" t="str">
            <v>776445-00E/009806</v>
          </cell>
          <cell r="C11696" t="str">
            <v>776445-00E</v>
          </cell>
          <cell r="D11696" t="str">
            <v>OK</v>
          </cell>
          <cell r="E11696">
            <v>44314.67291666667</v>
          </cell>
        </row>
        <row r="11697">
          <cell r="B11697" t="str">
            <v>776445-00E/009810</v>
          </cell>
          <cell r="C11697" t="str">
            <v>776445-00E</v>
          </cell>
          <cell r="D11697" t="str">
            <v>OK</v>
          </cell>
          <cell r="E11697">
            <v>44314.677777777775</v>
          </cell>
        </row>
        <row r="11698">
          <cell r="B11698" t="str">
            <v>776445-00E/009814</v>
          </cell>
          <cell r="C11698" t="str">
            <v>776445-00E</v>
          </cell>
          <cell r="D11698" t="str">
            <v>OK</v>
          </cell>
          <cell r="E11698">
            <v>44314.620138888888</v>
          </cell>
        </row>
        <row r="11699">
          <cell r="B11699" t="str">
            <v>776445-00E/009809</v>
          </cell>
          <cell r="C11699" t="str">
            <v>776445-00E</v>
          </cell>
          <cell r="D11699" t="str">
            <v>OK</v>
          </cell>
          <cell r="E11699">
            <v>44314.386805555558</v>
          </cell>
        </row>
        <row r="11700">
          <cell r="B11700" t="str">
            <v>774100-00G/009796</v>
          </cell>
          <cell r="C11700" t="str">
            <v>774100-00G</v>
          </cell>
          <cell r="D11700" t="str">
            <v>OK</v>
          </cell>
          <cell r="E11700">
            <v>44314.711805555555</v>
          </cell>
        </row>
        <row r="11701">
          <cell r="B11701" t="str">
            <v>774100-00G/009796</v>
          </cell>
          <cell r="C11701" t="str">
            <v>774100-00G</v>
          </cell>
          <cell r="D11701" t="str">
            <v>OK</v>
          </cell>
          <cell r="E11701">
            <v>44314.711805555555</v>
          </cell>
        </row>
        <row r="11702">
          <cell r="B11702" t="str">
            <v>774100-00G/009796</v>
          </cell>
          <cell r="C11702" t="str">
            <v>774100-00G</v>
          </cell>
          <cell r="D11702" t="str">
            <v>OK</v>
          </cell>
          <cell r="E11702">
            <v>44314.711805555555</v>
          </cell>
        </row>
        <row r="11703">
          <cell r="B11703" t="str">
            <v>774100-00G/009796</v>
          </cell>
          <cell r="C11703" t="str">
            <v>774100-00G</v>
          </cell>
          <cell r="D11703" t="str">
            <v>OK</v>
          </cell>
          <cell r="E11703">
            <v>44314.711805555555</v>
          </cell>
        </row>
        <row r="11704">
          <cell r="B11704" t="str">
            <v>774100-00G/009818</v>
          </cell>
          <cell r="C11704" t="str">
            <v>774100-00G</v>
          </cell>
          <cell r="D11704" t="str">
            <v>OK</v>
          </cell>
          <cell r="E11704">
            <v>44315.030555555553</v>
          </cell>
        </row>
        <row r="11705">
          <cell r="B11705" t="str">
            <v>776445-00E/009813</v>
          </cell>
          <cell r="C11705" t="str">
            <v>776445-00E</v>
          </cell>
          <cell r="D11705" t="str">
            <v>OK</v>
          </cell>
          <cell r="E11705">
            <v>44314.798611111109</v>
          </cell>
        </row>
        <row r="11706">
          <cell r="B11706" t="str">
            <v>776445-00E/009804</v>
          </cell>
          <cell r="C11706" t="str">
            <v>776445-00E</v>
          </cell>
          <cell r="D11706" t="str">
            <v>OK</v>
          </cell>
          <cell r="E11706">
            <v>44314.289583333331</v>
          </cell>
        </row>
        <row r="11707">
          <cell r="B11707" t="str">
            <v>774100-00G/009821</v>
          </cell>
          <cell r="C11707" t="str">
            <v>774100-00G</v>
          </cell>
          <cell r="D11707" t="str">
            <v>OK</v>
          </cell>
          <cell r="E11707">
            <v>44315.456250000003</v>
          </cell>
        </row>
        <row r="11708">
          <cell r="B11708" t="str">
            <v>776445-00E/009817</v>
          </cell>
          <cell r="C11708" t="str">
            <v>776445-00E</v>
          </cell>
          <cell r="D11708" t="str">
            <v>OK</v>
          </cell>
          <cell r="E11708">
            <v>44315.7</v>
          </cell>
        </row>
        <row r="11709">
          <cell r="B11709" t="str">
            <v>776445-00E/009817</v>
          </cell>
          <cell r="C11709" t="str">
            <v>776445-00E</v>
          </cell>
          <cell r="D11709" t="str">
            <v>OK</v>
          </cell>
          <cell r="E11709">
            <v>44315.7</v>
          </cell>
        </row>
        <row r="11710">
          <cell r="B11710" t="str">
            <v>774100-00G/009822</v>
          </cell>
          <cell r="C11710" t="str">
            <v>774100-00G</v>
          </cell>
          <cell r="D11710" t="str">
            <v>OK</v>
          </cell>
          <cell r="E11710">
            <v>44316.027777777781</v>
          </cell>
        </row>
        <row r="11711">
          <cell r="B11711" t="str">
            <v>774100-00G/000384</v>
          </cell>
          <cell r="C11711" t="str">
            <v>774100-00G</v>
          </cell>
          <cell r="D11711" t="str">
            <v>OK</v>
          </cell>
          <cell r="E11711">
            <v>42877.784722222219</v>
          </cell>
        </row>
        <row r="11712">
          <cell r="B11712" t="str">
            <v>776445-00E/009819</v>
          </cell>
          <cell r="C11712" t="str">
            <v>776445-00E</v>
          </cell>
          <cell r="D11712" t="str">
            <v>OK</v>
          </cell>
          <cell r="E11712">
            <v>44316.42291666667</v>
          </cell>
        </row>
        <row r="11713">
          <cell r="B11713" t="str">
            <v>774100-00G/009823</v>
          </cell>
          <cell r="C11713" t="str">
            <v>774100-00G</v>
          </cell>
          <cell r="D11713" t="str">
            <v>OK</v>
          </cell>
          <cell r="E11713">
            <v>44316.359027777777</v>
          </cell>
        </row>
        <row r="11714">
          <cell r="B11714" t="str">
            <v>776445-00E/009820</v>
          </cell>
          <cell r="C11714" t="str">
            <v>776445-00E</v>
          </cell>
          <cell r="D11714" t="str">
            <v>OK</v>
          </cell>
          <cell r="E11714">
            <v>44316.432638888888</v>
          </cell>
        </row>
        <row r="11715">
          <cell r="B11715" t="str">
            <v>776445-00E/009824</v>
          </cell>
          <cell r="C11715" t="str">
            <v>776445-00E</v>
          </cell>
          <cell r="D11715" t="str">
            <v>OK</v>
          </cell>
          <cell r="E11715">
            <v>44316.544444444444</v>
          </cell>
        </row>
        <row r="11716">
          <cell r="B11716" t="str">
            <v>776445-00E/009825</v>
          </cell>
          <cell r="C11716" t="str">
            <v>776445-00E</v>
          </cell>
          <cell r="D11716" t="str">
            <v>OK</v>
          </cell>
          <cell r="E11716">
            <v>44316.636805555558</v>
          </cell>
        </row>
        <row r="11717">
          <cell r="B11717" t="str">
            <v>776445-00E/009825</v>
          </cell>
          <cell r="C11717" t="str">
            <v>776445-00E</v>
          </cell>
          <cell r="D11717" t="str">
            <v>OK</v>
          </cell>
          <cell r="E11717">
            <v>44316.636805555558</v>
          </cell>
        </row>
        <row r="11718">
          <cell r="B11718" t="str">
            <v>774100-00G/009826</v>
          </cell>
          <cell r="C11718" t="str">
            <v>774100-00G</v>
          </cell>
          <cell r="D11718" t="str">
            <v>OK</v>
          </cell>
          <cell r="E11718">
            <v>44316.706250000003</v>
          </cell>
        </row>
        <row r="11719">
          <cell r="B11719" t="str">
            <v>774100-00G/009826</v>
          </cell>
          <cell r="C11719" t="str">
            <v>774100-00G</v>
          </cell>
          <cell r="D11719" t="str">
            <v>OK</v>
          </cell>
          <cell r="E11719">
            <v>44316.706250000003</v>
          </cell>
        </row>
        <row r="11720">
          <cell r="B11720" t="str">
            <v>776445-00E/009829</v>
          </cell>
          <cell r="C11720" t="str">
            <v>776445-00E</v>
          </cell>
          <cell r="D11720" t="str">
            <v>OK</v>
          </cell>
          <cell r="E11720">
            <v>44318.975694444445</v>
          </cell>
        </row>
        <row r="11721">
          <cell r="B11721" t="str">
            <v>776445-00E/009827</v>
          </cell>
          <cell r="C11721" t="str">
            <v>776445-00E</v>
          </cell>
          <cell r="D11721" t="str">
            <v>OK</v>
          </cell>
          <cell r="E11721">
            <v>44319.05</v>
          </cell>
        </row>
        <row r="11722">
          <cell r="B11722" t="str">
            <v>776445-00E/009828</v>
          </cell>
          <cell r="C11722" t="str">
            <v>776445-00E</v>
          </cell>
          <cell r="D11722" t="str">
            <v>OK</v>
          </cell>
          <cell r="E11722">
            <v>44319.438888888886</v>
          </cell>
        </row>
        <row r="11723">
          <cell r="B11723" t="str">
            <v>774100-00G/009832</v>
          </cell>
          <cell r="C11723" t="str">
            <v>774100-00G</v>
          </cell>
          <cell r="D11723" t="str">
            <v>OK</v>
          </cell>
          <cell r="E11723">
            <v>44319.53402777778</v>
          </cell>
        </row>
        <row r="11724">
          <cell r="B11724" t="str">
            <v>774100-00G/009830</v>
          </cell>
          <cell r="C11724" t="str">
            <v>774100-00G</v>
          </cell>
          <cell r="D11724" t="str">
            <v>OK</v>
          </cell>
          <cell r="E11724">
            <v>44319.136111111111</v>
          </cell>
        </row>
        <row r="11725">
          <cell r="B11725" t="str">
            <v>776445-00E/009834</v>
          </cell>
          <cell r="C11725" t="str">
            <v>776445-00E</v>
          </cell>
          <cell r="D11725" t="str">
            <v>OK</v>
          </cell>
          <cell r="E11725">
            <v>44319.637499999997</v>
          </cell>
        </row>
        <row r="11726">
          <cell r="B11726" t="str">
            <v>776445-00E/009833</v>
          </cell>
          <cell r="C11726" t="str">
            <v>776445-00E</v>
          </cell>
          <cell r="D11726" t="str">
            <v>OK</v>
          </cell>
          <cell r="E11726">
            <v>44319.697916666664</v>
          </cell>
        </row>
        <row r="11727">
          <cell r="B11727" t="str">
            <v>776445-00E/009838</v>
          </cell>
          <cell r="C11727" t="str">
            <v>776445-00E</v>
          </cell>
          <cell r="D11727" t="str">
            <v>OK</v>
          </cell>
          <cell r="E11727">
            <v>44319.974305555559</v>
          </cell>
        </row>
        <row r="11728">
          <cell r="B11728" t="str">
            <v>776445-00E/009837</v>
          </cell>
          <cell r="C11728" t="str">
            <v>776445-00E</v>
          </cell>
          <cell r="D11728" t="str">
            <v>OK</v>
          </cell>
          <cell r="E11728">
            <v>44320.035416666666</v>
          </cell>
        </row>
        <row r="11729">
          <cell r="B11729" t="str">
            <v>776445-00E/009837</v>
          </cell>
          <cell r="C11729" t="str">
            <v>776445-00E</v>
          </cell>
          <cell r="D11729" t="str">
            <v>OK</v>
          </cell>
          <cell r="E11729">
            <v>44320.035416666666</v>
          </cell>
        </row>
        <row r="11730">
          <cell r="B11730" t="str">
            <v>776445-00E/009837</v>
          </cell>
          <cell r="C11730" t="str">
            <v>776445-00E</v>
          </cell>
          <cell r="D11730" t="str">
            <v>OK</v>
          </cell>
          <cell r="E11730">
            <v>44320.035416666666</v>
          </cell>
        </row>
        <row r="11731">
          <cell r="B11731" t="str">
            <v>774100-00G/009836</v>
          </cell>
          <cell r="C11731" t="str">
            <v>774100-00G</v>
          </cell>
          <cell r="D11731" t="str">
            <v>OK</v>
          </cell>
          <cell r="E11731">
            <v>44319.813194444447</v>
          </cell>
        </row>
        <row r="11732">
          <cell r="B11732" t="str">
            <v>776445-00E/009838</v>
          </cell>
          <cell r="C11732" t="str">
            <v>776445-00E</v>
          </cell>
          <cell r="D11732" t="str">
            <v>OK</v>
          </cell>
          <cell r="E11732">
            <v>44319.974305555559</v>
          </cell>
        </row>
        <row r="11733">
          <cell r="B11733" t="str">
            <v>776445-00E/009835</v>
          </cell>
          <cell r="C11733" t="str">
            <v>776445-00E</v>
          </cell>
          <cell r="D11733" t="str">
            <v>OK</v>
          </cell>
          <cell r="E11733">
            <v>44320.195833333331</v>
          </cell>
        </row>
        <row r="11734">
          <cell r="B11734" t="str">
            <v>774100-00G/009630</v>
          </cell>
          <cell r="C11734" t="str">
            <v>774100-00G</v>
          </cell>
          <cell r="D11734" t="str">
            <v>OK</v>
          </cell>
          <cell r="E11734">
            <v>44299.081250000003</v>
          </cell>
        </row>
        <row r="11735">
          <cell r="B11735" t="str">
            <v>776445-00E/009831</v>
          </cell>
          <cell r="C11735" t="str">
            <v>776445-00E</v>
          </cell>
          <cell r="D11735" t="str">
            <v>OK</v>
          </cell>
          <cell r="E11735">
            <v>44320.20416666667</v>
          </cell>
        </row>
        <row r="11736">
          <cell r="B11736" t="str">
            <v>776445-00E/009839</v>
          </cell>
          <cell r="C11736" t="str">
            <v>776445-00E</v>
          </cell>
          <cell r="D11736" t="str">
            <v>OK</v>
          </cell>
          <cell r="E11736">
            <v>44320.37222222222</v>
          </cell>
        </row>
        <row r="11737">
          <cell r="B11737" t="str">
            <v>776445-00E/009840</v>
          </cell>
          <cell r="C11737" t="str">
            <v>776445-00E</v>
          </cell>
          <cell r="D11737" t="str">
            <v>OK</v>
          </cell>
          <cell r="E11737">
            <v>44320.438888888886</v>
          </cell>
        </row>
        <row r="11738">
          <cell r="B11738" t="str">
            <v>776445-00E/009840</v>
          </cell>
          <cell r="C11738" t="str">
            <v>776445-00E</v>
          </cell>
          <cell r="D11738" t="str">
            <v>OK</v>
          </cell>
          <cell r="E11738">
            <v>44320.438888888886</v>
          </cell>
        </row>
        <row r="11739">
          <cell r="B11739" t="str">
            <v>776445-00H/009843</v>
          </cell>
          <cell r="C11739" t="str">
            <v>776445-00H</v>
          </cell>
          <cell r="D11739" t="str">
            <v>OK</v>
          </cell>
          <cell r="E11739">
            <v>44320.729861111111</v>
          </cell>
        </row>
        <row r="11740">
          <cell r="B11740" t="str">
            <v>776445-00H/009847</v>
          </cell>
          <cell r="C11740" t="str">
            <v>776445-00H</v>
          </cell>
          <cell r="D11740" t="str">
            <v>OK</v>
          </cell>
          <cell r="E11740">
            <v>44321.051388888889</v>
          </cell>
        </row>
        <row r="11741">
          <cell r="B11741" t="str">
            <v>776445-00H/009849</v>
          </cell>
          <cell r="C11741" t="str">
            <v>776445-00H</v>
          </cell>
          <cell r="D11741" t="str">
            <v>OK</v>
          </cell>
          <cell r="E11741">
            <v>44321.35833333333</v>
          </cell>
        </row>
        <row r="11742">
          <cell r="B11742" t="str">
            <v>776445-00H/009848</v>
          </cell>
          <cell r="C11742" t="str">
            <v>776445-00H</v>
          </cell>
          <cell r="D11742" t="str">
            <v>OK</v>
          </cell>
          <cell r="E11742">
            <v>44321.055555555555</v>
          </cell>
        </row>
        <row r="11743">
          <cell r="B11743" t="str">
            <v>776445-00H/009842</v>
          </cell>
          <cell r="C11743" t="str">
            <v>776445-00H</v>
          </cell>
          <cell r="D11743" t="str">
            <v>OK</v>
          </cell>
          <cell r="E11743">
            <v>44320.744444444441</v>
          </cell>
        </row>
        <row r="11744">
          <cell r="B11744" t="str">
            <v>776445-00H/009845</v>
          </cell>
          <cell r="C11744" t="str">
            <v>776445-00H</v>
          </cell>
          <cell r="D11744" t="str">
            <v>OK</v>
          </cell>
          <cell r="E11744">
            <v>44321.053472222222</v>
          </cell>
        </row>
        <row r="11745">
          <cell r="B11745" t="str">
            <v>776445-00H/009841</v>
          </cell>
          <cell r="C11745" t="str">
            <v>776445-00H</v>
          </cell>
          <cell r="D11745" t="str">
            <v>OK</v>
          </cell>
          <cell r="E11745">
            <v>44320.685416666667</v>
          </cell>
        </row>
        <row r="11746">
          <cell r="B11746" t="str">
            <v>774100-00J/009844</v>
          </cell>
          <cell r="C11746" t="str">
            <v>774100-00J</v>
          </cell>
          <cell r="D11746" t="str">
            <v>OK</v>
          </cell>
          <cell r="E11746">
            <v>44320.972222222219</v>
          </cell>
        </row>
        <row r="11747">
          <cell r="B11747" t="str">
            <v>774100-00J/009846</v>
          </cell>
          <cell r="C11747" t="str">
            <v>774100-00J</v>
          </cell>
          <cell r="D11747" t="str">
            <v>OK</v>
          </cell>
          <cell r="E11747">
            <v>44320.974999999999</v>
          </cell>
        </row>
        <row r="11748">
          <cell r="B11748" t="str">
            <v>774100-00J/009850</v>
          </cell>
          <cell r="C11748" t="str">
            <v>774100-00J</v>
          </cell>
          <cell r="D11748" t="str">
            <v>OK</v>
          </cell>
          <cell r="E11748">
            <v>44321.513194444444</v>
          </cell>
        </row>
        <row r="11749">
          <cell r="B11749" t="str">
            <v>774100-00J/009851</v>
          </cell>
          <cell r="C11749" t="str">
            <v>774100-00J</v>
          </cell>
          <cell r="D11749" t="str">
            <v>OK</v>
          </cell>
          <cell r="E11749">
            <v>44321.688194444447</v>
          </cell>
        </row>
        <row r="11750">
          <cell r="B11750" t="str">
            <v>774100-00J/009851</v>
          </cell>
          <cell r="C11750" t="str">
            <v>774100-00J</v>
          </cell>
          <cell r="D11750" t="str">
            <v>OK</v>
          </cell>
          <cell r="E11750">
            <v>44321.688194444447</v>
          </cell>
        </row>
        <row r="11751">
          <cell r="B11751" t="str">
            <v>774100-00J/009853</v>
          </cell>
          <cell r="C11751" t="str">
            <v>774100-00J</v>
          </cell>
          <cell r="D11751" t="str">
            <v>OK</v>
          </cell>
          <cell r="E11751">
            <v>44321.693749999999</v>
          </cell>
        </row>
        <row r="11752">
          <cell r="B11752" t="str">
            <v>774100-00J/009855</v>
          </cell>
          <cell r="C11752" t="str">
            <v>774100-00J</v>
          </cell>
          <cell r="D11752" t="str">
            <v>OK</v>
          </cell>
          <cell r="E11752">
            <v>44321.941666666666</v>
          </cell>
        </row>
        <row r="11753">
          <cell r="B11753" t="str">
            <v>776445-00H/009856</v>
          </cell>
          <cell r="C11753" t="str">
            <v>776445-00H</v>
          </cell>
          <cell r="D11753" t="str">
            <v>OK</v>
          </cell>
          <cell r="E11753">
            <v>44322.060416666667</v>
          </cell>
        </row>
        <row r="11754">
          <cell r="B11754" t="str">
            <v>774100-00J/009852</v>
          </cell>
          <cell r="C11754" t="str">
            <v>774100-00J</v>
          </cell>
          <cell r="D11754" t="str">
            <v>OK</v>
          </cell>
          <cell r="E11754">
            <v>44321.969444444447</v>
          </cell>
        </row>
        <row r="11755">
          <cell r="B11755" t="str">
            <v>776445-00H/009857</v>
          </cell>
          <cell r="C11755" t="str">
            <v>776445-00H</v>
          </cell>
          <cell r="D11755" t="str">
            <v>OK</v>
          </cell>
          <cell r="E11755">
            <v>44322.290972222225</v>
          </cell>
        </row>
        <row r="11756">
          <cell r="B11756" t="str">
            <v>774100-00J/009854</v>
          </cell>
          <cell r="C11756" t="str">
            <v>774100-00J</v>
          </cell>
          <cell r="D11756" t="str">
            <v>OK</v>
          </cell>
          <cell r="E11756">
            <v>44322.020138888889</v>
          </cell>
        </row>
        <row r="11757">
          <cell r="B11757" t="str">
            <v>776445-00H/009858</v>
          </cell>
          <cell r="C11757" t="str">
            <v>776445-00H</v>
          </cell>
          <cell r="D11757" t="str">
            <v>OK</v>
          </cell>
          <cell r="E11757">
            <v>44322.443055555559</v>
          </cell>
        </row>
        <row r="11758">
          <cell r="B11758" t="str">
            <v>774100-00J/009859</v>
          </cell>
          <cell r="C11758" t="str">
            <v>774100-00J</v>
          </cell>
          <cell r="D11758" t="str">
            <v>OK</v>
          </cell>
          <cell r="E11758">
            <v>44322.295138888891</v>
          </cell>
        </row>
        <row r="11759">
          <cell r="B11759" t="str">
            <v>774100-00J/009860</v>
          </cell>
          <cell r="C11759" t="str">
            <v>774100-00J</v>
          </cell>
          <cell r="D11759" t="str">
            <v>OK</v>
          </cell>
          <cell r="E11759">
            <v>44322.402083333334</v>
          </cell>
        </row>
        <row r="11760">
          <cell r="B11760" t="str">
            <v>776445-00H/009861</v>
          </cell>
          <cell r="C11760" t="str">
            <v>776445-00H</v>
          </cell>
          <cell r="D11760" t="str">
            <v>OK</v>
          </cell>
          <cell r="E11760">
            <v>44322.53402777778</v>
          </cell>
        </row>
        <row r="11761">
          <cell r="B11761" t="str">
            <v>774100-00J/009862</v>
          </cell>
          <cell r="C11761" t="str">
            <v>774100-00J</v>
          </cell>
          <cell r="D11761" t="str">
            <v>OK</v>
          </cell>
          <cell r="E11761">
            <v>44322.545138888891</v>
          </cell>
        </row>
        <row r="11762">
          <cell r="B11762" t="str">
            <v>774100-00J/009863</v>
          </cell>
          <cell r="C11762" t="str">
            <v>774100-00J</v>
          </cell>
          <cell r="D11762" t="str">
            <v>OK</v>
          </cell>
          <cell r="E11762">
            <v>44322.638194444444</v>
          </cell>
        </row>
        <row r="11763">
          <cell r="B11763" t="str">
            <v>776445-00H/009865</v>
          </cell>
          <cell r="C11763" t="str">
            <v>776445-00H</v>
          </cell>
          <cell r="D11763" t="str">
            <v>OK</v>
          </cell>
          <cell r="E11763">
            <v>44322.796527777777</v>
          </cell>
        </row>
        <row r="11764">
          <cell r="B11764" t="str">
            <v>776445-00H/009866</v>
          </cell>
          <cell r="C11764" t="str">
            <v>776445-00H</v>
          </cell>
          <cell r="D11764" t="str">
            <v>OK</v>
          </cell>
          <cell r="E11764">
            <v>44322.697222222225</v>
          </cell>
        </row>
        <row r="11765">
          <cell r="B11765" t="str">
            <v>776445-00H/009869</v>
          </cell>
          <cell r="C11765" t="str">
            <v>776445-00H</v>
          </cell>
          <cell r="D11765" t="str">
            <v>OK</v>
          </cell>
          <cell r="E11765">
            <v>44322.939583333333</v>
          </cell>
        </row>
        <row r="11766">
          <cell r="B11766" t="str">
            <v>774100-00J/009867</v>
          </cell>
          <cell r="C11766" t="str">
            <v>774100-00J</v>
          </cell>
          <cell r="D11766" t="str">
            <v>OK</v>
          </cell>
          <cell r="E11766">
            <v>44322.961111111108</v>
          </cell>
        </row>
        <row r="11767">
          <cell r="B11767" t="str">
            <v>774100-00J/009868</v>
          </cell>
          <cell r="C11767" t="str">
            <v>774100-00J</v>
          </cell>
          <cell r="D11767" t="str">
            <v>OK</v>
          </cell>
          <cell r="E11767">
            <v>44323.011111111111</v>
          </cell>
        </row>
        <row r="11768">
          <cell r="B11768" t="str">
            <v>776445-00H/009870</v>
          </cell>
          <cell r="C11768" t="str">
            <v>776445-00H</v>
          </cell>
          <cell r="D11768" t="str">
            <v>OK</v>
          </cell>
          <cell r="E11768">
            <v>44323.040972222225</v>
          </cell>
        </row>
        <row r="11769">
          <cell r="B11769" t="str">
            <v>774100-00J/009871</v>
          </cell>
          <cell r="C11769" t="str">
            <v>774100-00J</v>
          </cell>
          <cell r="D11769" t="str">
            <v>OK</v>
          </cell>
          <cell r="E11769">
            <v>44323.300694444442</v>
          </cell>
        </row>
        <row r="11770">
          <cell r="B11770" t="str">
            <v>776445-00H/009864</v>
          </cell>
          <cell r="C11770" t="str">
            <v>776445-00H</v>
          </cell>
          <cell r="D11770" t="str">
            <v>OK</v>
          </cell>
          <cell r="E11770">
            <v>44322.731249999997</v>
          </cell>
        </row>
        <row r="11771">
          <cell r="B11771" t="str">
            <v>776445-00H/009873</v>
          </cell>
          <cell r="C11771" t="str">
            <v>776445-00H</v>
          </cell>
          <cell r="D11771" t="str">
            <v>OK</v>
          </cell>
          <cell r="E11771">
            <v>44323.414583333331</v>
          </cell>
        </row>
        <row r="11772">
          <cell r="B11772" t="str">
            <v>774100-00J/009875</v>
          </cell>
          <cell r="C11772" t="str">
            <v>774100-00J</v>
          </cell>
          <cell r="D11772" t="str">
            <v>OK</v>
          </cell>
          <cell r="E11772">
            <v>44323.627083333333</v>
          </cell>
        </row>
        <row r="11773">
          <cell r="B11773" t="str">
            <v>774100-00J/009876</v>
          </cell>
          <cell r="C11773" t="str">
            <v>774100-00J</v>
          </cell>
          <cell r="D11773" t="str">
            <v>OK</v>
          </cell>
          <cell r="E11773">
            <v>44323.686805555553</v>
          </cell>
        </row>
        <row r="11774">
          <cell r="B11774" t="str">
            <v>776445-00H/009874</v>
          </cell>
          <cell r="C11774" t="str">
            <v>776445-00H</v>
          </cell>
          <cell r="D11774" t="str">
            <v>OK</v>
          </cell>
          <cell r="E11774">
            <v>44325.96875</v>
          </cell>
        </row>
        <row r="11775">
          <cell r="B11775" t="str">
            <v>776445-00H/009874</v>
          </cell>
          <cell r="C11775" t="str">
            <v>776445-00H</v>
          </cell>
          <cell r="D11775" t="str">
            <v>OK</v>
          </cell>
          <cell r="E11775">
            <v>44325.96875</v>
          </cell>
        </row>
        <row r="11776">
          <cell r="B11776" t="str">
            <v>774100-00J/009877</v>
          </cell>
          <cell r="C11776" t="str">
            <v>774100-00J</v>
          </cell>
          <cell r="D11776" t="str">
            <v>OK</v>
          </cell>
          <cell r="E11776">
            <v>44326.036111111112</v>
          </cell>
        </row>
        <row r="11777">
          <cell r="B11777" t="str">
            <v>776445-00H/009879</v>
          </cell>
          <cell r="C11777" t="str">
            <v>776445-00H</v>
          </cell>
          <cell r="D11777" t="str">
            <v>OK</v>
          </cell>
          <cell r="E11777">
            <v>44326</v>
          </cell>
        </row>
        <row r="11778">
          <cell r="B11778" t="str">
            <v>774100-00J/009878</v>
          </cell>
          <cell r="C11778" t="str">
            <v>774100-00J</v>
          </cell>
          <cell r="D11778" t="str">
            <v>OK</v>
          </cell>
          <cell r="E11778">
            <v>44326.078472222223</v>
          </cell>
        </row>
        <row r="11779">
          <cell r="B11779" t="str">
            <v>776445-00H/009881</v>
          </cell>
          <cell r="C11779" t="str">
            <v>776445-00H</v>
          </cell>
          <cell r="D11779" t="str">
            <v>OK</v>
          </cell>
          <cell r="E11779">
            <v>44326.147222222222</v>
          </cell>
        </row>
        <row r="11780">
          <cell r="B11780" t="str">
            <v>774100-00J/009883</v>
          </cell>
          <cell r="C11780" t="str">
            <v>774100-00J</v>
          </cell>
          <cell r="D11780" t="str">
            <v>OK</v>
          </cell>
          <cell r="E11780">
            <v>44326.417361111111</v>
          </cell>
        </row>
        <row r="11781">
          <cell r="B11781" t="str">
            <v>776445-00H/009882</v>
          </cell>
          <cell r="C11781" t="str">
            <v>776445-00H</v>
          </cell>
          <cell r="D11781" t="str">
            <v>OK</v>
          </cell>
          <cell r="E11781">
            <v>44326.634722222225</v>
          </cell>
        </row>
        <row r="11782">
          <cell r="B11782" t="str">
            <v>776445-00H/009882</v>
          </cell>
          <cell r="C11782" t="str">
            <v>776445-00H</v>
          </cell>
          <cell r="D11782" t="str">
            <v>OK</v>
          </cell>
          <cell r="E11782">
            <v>44326.634722222225</v>
          </cell>
        </row>
        <row r="11783">
          <cell r="B11783" t="str">
            <v>776445-00H/009880</v>
          </cell>
          <cell r="C11783" t="str">
            <v>776445-00H</v>
          </cell>
          <cell r="D11783" t="str">
            <v>OK</v>
          </cell>
          <cell r="E11783">
            <v>44326.700694444444</v>
          </cell>
        </row>
        <row r="11784">
          <cell r="B11784" t="str">
            <v>776445-00H/009880</v>
          </cell>
          <cell r="C11784" t="str">
            <v>776445-00H</v>
          </cell>
          <cell r="D11784" t="str">
            <v>OK</v>
          </cell>
          <cell r="E11784">
            <v>44326.700694444444</v>
          </cell>
        </row>
        <row r="11785">
          <cell r="B11785" t="str">
            <v>776445-00H/009886</v>
          </cell>
          <cell r="C11785" t="str">
            <v>776445-00H</v>
          </cell>
          <cell r="D11785" t="str">
            <v>OK</v>
          </cell>
          <cell r="E11785">
            <v>44326.981249999997</v>
          </cell>
        </row>
        <row r="11786">
          <cell r="B11786" t="str">
            <v>774100-00J/009884</v>
          </cell>
          <cell r="C11786" t="str">
            <v>774100-00J</v>
          </cell>
          <cell r="D11786" t="str">
            <v>OK</v>
          </cell>
          <cell r="E11786">
            <v>44327.05</v>
          </cell>
        </row>
        <row r="11787">
          <cell r="B11787" t="str">
            <v>774100-00J/009885</v>
          </cell>
          <cell r="C11787" t="str">
            <v>774100-00J</v>
          </cell>
          <cell r="D11787" t="str">
            <v>OK</v>
          </cell>
          <cell r="E11787">
            <v>44327.09097222222</v>
          </cell>
        </row>
        <row r="11788">
          <cell r="B11788" t="str">
            <v>776445-00H/009887</v>
          </cell>
          <cell r="C11788" t="str">
            <v>776445-00H</v>
          </cell>
          <cell r="D11788" t="str">
            <v>OK</v>
          </cell>
          <cell r="E11788">
            <v>44327.327777777777</v>
          </cell>
        </row>
        <row r="11789">
          <cell r="B11789" t="str">
            <v>776445-00H/009890</v>
          </cell>
          <cell r="C11789" t="str">
            <v>776445-00H</v>
          </cell>
          <cell r="D11789" t="str">
            <v>OK</v>
          </cell>
          <cell r="E11789">
            <v>44327.377083333333</v>
          </cell>
        </row>
        <row r="11790">
          <cell r="B11790" t="str">
            <v>776445-00H/009889</v>
          </cell>
          <cell r="C11790" t="str">
            <v>776445-00H</v>
          </cell>
          <cell r="D11790" t="str">
            <v>OK</v>
          </cell>
          <cell r="E11790">
            <v>44327.447222222225</v>
          </cell>
        </row>
        <row r="11791">
          <cell r="B11791" t="str">
            <v>776445-00H/009892</v>
          </cell>
          <cell r="C11791" t="str">
            <v>776445-00H</v>
          </cell>
          <cell r="D11791" t="str">
            <v>OK</v>
          </cell>
          <cell r="E11791">
            <v>44327.611111111109</v>
          </cell>
        </row>
        <row r="11792">
          <cell r="B11792" t="str">
            <v>776445-00H/009891</v>
          </cell>
          <cell r="C11792" t="str">
            <v>776445-00H</v>
          </cell>
          <cell r="D11792" t="str">
            <v>OK</v>
          </cell>
          <cell r="E11792">
            <v>44327.682638888888</v>
          </cell>
        </row>
        <row r="11793">
          <cell r="B11793" t="str">
            <v>776445-00H/009891</v>
          </cell>
          <cell r="C11793" t="str">
            <v>776445-00H</v>
          </cell>
          <cell r="D11793" t="str">
            <v>OK</v>
          </cell>
          <cell r="E11793">
            <v>44327.682638888888</v>
          </cell>
        </row>
        <row r="11794">
          <cell r="B11794" t="str">
            <v>776445-00H/009893</v>
          </cell>
          <cell r="C11794" t="str">
            <v>776445-00H</v>
          </cell>
          <cell r="D11794" t="str">
            <v>OK</v>
          </cell>
          <cell r="E11794">
            <v>44327.73541666667</v>
          </cell>
        </row>
        <row r="11795">
          <cell r="B11795" t="str">
            <v>776445-00H/009888</v>
          </cell>
          <cell r="C11795" t="str">
            <v>776445-00H</v>
          </cell>
          <cell r="D11795" t="str">
            <v>OK</v>
          </cell>
          <cell r="E11795">
            <v>44327.779166666667</v>
          </cell>
        </row>
        <row r="11796">
          <cell r="B11796" t="str">
            <v>776445-00H/009894</v>
          </cell>
          <cell r="C11796" t="str">
            <v>776445-00H</v>
          </cell>
          <cell r="D11796" t="str">
            <v>OK</v>
          </cell>
          <cell r="E11796">
            <v>44328.040972222225</v>
          </cell>
        </row>
        <row r="11797">
          <cell r="B11797" t="str">
            <v>776445-00H/009894</v>
          </cell>
          <cell r="C11797" t="str">
            <v>776445-00H</v>
          </cell>
          <cell r="D11797" t="str">
            <v>OK</v>
          </cell>
          <cell r="E11797">
            <v>44328.040972222225</v>
          </cell>
        </row>
        <row r="11798">
          <cell r="B11798" t="str">
            <v>776445-00H/009894</v>
          </cell>
          <cell r="C11798" t="str">
            <v>776445-00H</v>
          </cell>
          <cell r="D11798" t="str">
            <v>OK</v>
          </cell>
          <cell r="E11798">
            <v>44328.040972222225</v>
          </cell>
        </row>
        <row r="11799">
          <cell r="B11799" t="str">
            <v>776445-00H/009895</v>
          </cell>
          <cell r="C11799" t="str">
            <v>776445-00H</v>
          </cell>
          <cell r="D11799" t="str">
            <v>OK</v>
          </cell>
          <cell r="E11799">
            <v>44327.975694444445</v>
          </cell>
        </row>
        <row r="11800">
          <cell r="B11800" t="str">
            <v>776445-00H/009896</v>
          </cell>
          <cell r="C11800" t="str">
            <v>776445-00H</v>
          </cell>
          <cell r="D11800" t="str">
            <v>OK</v>
          </cell>
          <cell r="E11800">
            <v>44328.074305555558</v>
          </cell>
        </row>
        <row r="11801">
          <cell r="B11801" t="str">
            <v>776445-00H/009900</v>
          </cell>
          <cell r="C11801" t="str">
            <v>776445-00H</v>
          </cell>
          <cell r="D11801" t="str">
            <v>OK</v>
          </cell>
          <cell r="E11801">
            <v>44328.423611111109</v>
          </cell>
        </row>
        <row r="11802">
          <cell r="B11802" t="str">
            <v>776445-00H/009897</v>
          </cell>
          <cell r="C11802" t="str">
            <v>776445-00H</v>
          </cell>
          <cell r="D11802" t="str">
            <v>OK</v>
          </cell>
          <cell r="E11802">
            <v>44328.151388888888</v>
          </cell>
        </row>
        <row r="11803">
          <cell r="B11803" t="str">
            <v>776445-00H/009898</v>
          </cell>
          <cell r="C11803" t="str">
            <v>776445-00H</v>
          </cell>
          <cell r="D11803" t="str">
            <v>OK</v>
          </cell>
          <cell r="E11803">
            <v>44328.443749999999</v>
          </cell>
        </row>
        <row r="11804">
          <cell r="B11804" t="str">
            <v>776445-00H/009901</v>
          </cell>
          <cell r="C11804" t="str">
            <v>776445-00H</v>
          </cell>
          <cell r="D11804" t="str">
            <v>OK</v>
          </cell>
          <cell r="E11804">
            <v>44328.631249999999</v>
          </cell>
        </row>
        <row r="11805">
          <cell r="B11805" t="str">
            <v>776445-00H/009903</v>
          </cell>
          <cell r="C11805" t="str">
            <v>776445-00H</v>
          </cell>
          <cell r="D11805" t="str">
            <v>OK</v>
          </cell>
          <cell r="E11805">
            <v>44328.692361111112</v>
          </cell>
        </row>
        <row r="11806">
          <cell r="B11806" t="str">
            <v>776445-00H/009904</v>
          </cell>
          <cell r="C11806" t="str">
            <v>776445-00H</v>
          </cell>
          <cell r="D11806" t="str">
            <v>OK</v>
          </cell>
          <cell r="E11806">
            <v>44328.740277777775</v>
          </cell>
        </row>
        <row r="11807">
          <cell r="B11807" t="str">
            <v>776445-00H/009905</v>
          </cell>
          <cell r="C11807" t="str">
            <v>776445-00H</v>
          </cell>
          <cell r="D11807" t="str">
            <v>OK</v>
          </cell>
          <cell r="E11807">
            <v>44328.960416666669</v>
          </cell>
        </row>
        <row r="11808">
          <cell r="B11808" t="str">
            <v>776445-00H/009899</v>
          </cell>
          <cell r="C11808" t="str">
            <v>776445-00H</v>
          </cell>
          <cell r="D11808" t="str">
            <v>OK</v>
          </cell>
          <cell r="E11808">
            <v>44328.961111111108</v>
          </cell>
        </row>
        <row r="11809">
          <cell r="B11809" t="str">
            <v>776445-00H/009902</v>
          </cell>
          <cell r="C11809" t="str">
            <v>776445-00H</v>
          </cell>
          <cell r="D11809" t="str">
            <v>OK</v>
          </cell>
          <cell r="E11809">
            <v>44329.029861111114</v>
          </cell>
        </row>
        <row r="11810">
          <cell r="B11810" t="str">
            <v>776445-00H/009907</v>
          </cell>
          <cell r="C11810" t="str">
            <v>776445-00H</v>
          </cell>
          <cell r="D11810" t="str">
            <v>OK</v>
          </cell>
          <cell r="E11810">
            <v>44329.066666666666</v>
          </cell>
        </row>
        <row r="11811">
          <cell r="B11811" t="str">
            <v>776445-00H/009909</v>
          </cell>
          <cell r="C11811" t="str">
            <v>776445-00H</v>
          </cell>
          <cell r="D11811" t="str">
            <v>OK</v>
          </cell>
          <cell r="E11811">
            <v>44329.147916666669</v>
          </cell>
        </row>
        <row r="11812">
          <cell r="B11812" t="str">
            <v>776445-00H/009910</v>
          </cell>
          <cell r="C11812" t="str">
            <v>776445-00H</v>
          </cell>
          <cell r="D11812" t="str">
            <v>OK</v>
          </cell>
          <cell r="E11812">
            <v>44329.40902777778</v>
          </cell>
        </row>
        <row r="11813">
          <cell r="B11813" t="str">
            <v>774100-00J/009912</v>
          </cell>
          <cell r="C11813" t="str">
            <v>774100-00J</v>
          </cell>
          <cell r="D11813" t="str">
            <v>OK</v>
          </cell>
          <cell r="E11813">
            <v>44329.670138888891</v>
          </cell>
        </row>
        <row r="11814">
          <cell r="B11814" t="str">
            <v>776445-00H/009906</v>
          </cell>
          <cell r="C11814" t="str">
            <v>776445-00H</v>
          </cell>
          <cell r="D11814" t="str">
            <v>OK</v>
          </cell>
          <cell r="E11814">
            <v>44329.967361111114</v>
          </cell>
        </row>
        <row r="11815">
          <cell r="B11815" t="str">
            <v>776445-00H/009908</v>
          </cell>
          <cell r="C11815" t="str">
            <v>776445-00H</v>
          </cell>
          <cell r="D11815" t="str">
            <v>OK</v>
          </cell>
          <cell r="E11815">
            <v>44330.04583333333</v>
          </cell>
        </row>
        <row r="11816">
          <cell r="B11816" t="str">
            <v>774100-00J/009913</v>
          </cell>
          <cell r="C11816" t="str">
            <v>774100-00J</v>
          </cell>
          <cell r="D11816" t="str">
            <v>OK</v>
          </cell>
          <cell r="E11816">
            <v>44330.388888888891</v>
          </cell>
        </row>
        <row r="11817">
          <cell r="B11817" t="str">
            <v>774100-00J/009914</v>
          </cell>
          <cell r="C11817" t="str">
            <v>774100-00J</v>
          </cell>
          <cell r="D11817" t="str">
            <v>OK</v>
          </cell>
          <cell r="E11817">
            <v>44330.390277777777</v>
          </cell>
        </row>
        <row r="11818">
          <cell r="B11818" t="str">
            <v>774100-00J/009915</v>
          </cell>
          <cell r="C11818" t="str">
            <v>774100-00J</v>
          </cell>
          <cell r="D11818" t="str">
            <v>OK</v>
          </cell>
          <cell r="E11818">
            <v>44330.81527777778</v>
          </cell>
        </row>
        <row r="11819">
          <cell r="B11819" t="str">
            <v>774100-00J/009872</v>
          </cell>
          <cell r="C11819" t="str">
            <v>774100-00J</v>
          </cell>
          <cell r="D11819" t="str">
            <v>OK</v>
          </cell>
          <cell r="E11819">
            <v>44323.371527777781</v>
          </cell>
        </row>
        <row r="11820">
          <cell r="B11820" t="str">
            <v>774100-00J/009917</v>
          </cell>
          <cell r="C11820" t="str">
            <v>774100-00J</v>
          </cell>
          <cell r="D11820" t="str">
            <v>OK</v>
          </cell>
          <cell r="E11820">
            <v>44335.634722222225</v>
          </cell>
        </row>
        <row r="11821">
          <cell r="B11821" t="str">
            <v>774100-00J/009916</v>
          </cell>
          <cell r="C11821" t="str">
            <v>774100-00J</v>
          </cell>
          <cell r="D11821" t="str">
            <v>OK</v>
          </cell>
          <cell r="E11821">
            <v>44335.634027777778</v>
          </cell>
        </row>
        <row r="11822">
          <cell r="B11822" t="str">
            <v>776445-00H/009920</v>
          </cell>
          <cell r="C11822" t="str">
            <v>776445-00H</v>
          </cell>
          <cell r="D11822" t="str">
            <v>OK</v>
          </cell>
          <cell r="E11822">
            <v>44335.695833333331</v>
          </cell>
        </row>
        <row r="11823">
          <cell r="B11823" t="str">
            <v>776445-00H/009919</v>
          </cell>
          <cell r="C11823" t="str">
            <v>776445-00H</v>
          </cell>
          <cell r="D11823" t="str">
            <v>OK</v>
          </cell>
          <cell r="E11823">
            <v>44335.728472222225</v>
          </cell>
        </row>
        <row r="11824">
          <cell r="B11824" t="str">
            <v>776445-00H/009922</v>
          </cell>
          <cell r="C11824" t="str">
            <v>776445-00H</v>
          </cell>
          <cell r="D11824" t="str">
            <v>OK</v>
          </cell>
          <cell r="E11824">
            <v>44335.734722222223</v>
          </cell>
        </row>
        <row r="11825">
          <cell r="B11825" t="str">
            <v>774100-00J/009918</v>
          </cell>
          <cell r="C11825" t="str">
            <v>774100-00J</v>
          </cell>
          <cell r="D11825" t="str">
            <v>OK</v>
          </cell>
          <cell r="E11825">
            <v>44335.681250000001</v>
          </cell>
        </row>
        <row r="11826">
          <cell r="B11826" t="str">
            <v>776445-00H/009911</v>
          </cell>
          <cell r="C11826" t="str">
            <v>776445-00H</v>
          </cell>
          <cell r="D11826" t="str">
            <v>OK</v>
          </cell>
          <cell r="E11826">
            <v>44335.699305555558</v>
          </cell>
        </row>
        <row r="11827">
          <cell r="B11827" t="str">
            <v>774100-00J/009921</v>
          </cell>
          <cell r="C11827" t="str">
            <v>774100-00J</v>
          </cell>
          <cell r="D11827" t="str">
            <v>OK</v>
          </cell>
          <cell r="E11827">
            <v>44335.818055555559</v>
          </cell>
        </row>
        <row r="11828">
          <cell r="B11828" t="str">
            <v>774100-00J/009921</v>
          </cell>
          <cell r="C11828" t="str">
            <v>774100-00J</v>
          </cell>
          <cell r="D11828" t="str">
            <v>OK</v>
          </cell>
          <cell r="E11828">
            <v>44335.818055555559</v>
          </cell>
        </row>
        <row r="11829">
          <cell r="B11829" t="str">
            <v>776445-00H/009923</v>
          </cell>
          <cell r="C11829" t="str">
            <v>776445-00H</v>
          </cell>
          <cell r="D11829" t="str">
            <v>OK</v>
          </cell>
          <cell r="E11829">
            <v>44335.95</v>
          </cell>
        </row>
        <row r="11830">
          <cell r="B11830" t="str">
            <v>776445-00H/009924</v>
          </cell>
          <cell r="C11830" t="str">
            <v>776445-00H</v>
          </cell>
          <cell r="D11830" t="str">
            <v>OK</v>
          </cell>
          <cell r="E11830">
            <v>44335.99722222222</v>
          </cell>
        </row>
        <row r="11831">
          <cell r="B11831" t="str">
            <v>774100-00J/009925</v>
          </cell>
          <cell r="C11831" t="str">
            <v>774100-00J</v>
          </cell>
          <cell r="D11831" t="str">
            <v>OK</v>
          </cell>
          <cell r="E11831">
            <v>44335.955555555556</v>
          </cell>
        </row>
        <row r="11832">
          <cell r="B11832" t="str">
            <v>774100-00J/009925</v>
          </cell>
          <cell r="C11832" t="str">
            <v>774100-00J</v>
          </cell>
          <cell r="D11832" t="str">
            <v>OK</v>
          </cell>
          <cell r="E11832">
            <v>44335.955555555556</v>
          </cell>
        </row>
        <row r="11833">
          <cell r="B11833" t="str">
            <v>776445-00H/009927</v>
          </cell>
          <cell r="C11833" t="str">
            <v>776445-00H</v>
          </cell>
          <cell r="D11833" t="str">
            <v>OK</v>
          </cell>
          <cell r="E11833">
            <v>44336.05</v>
          </cell>
        </row>
        <row r="11834">
          <cell r="B11834" t="str">
            <v>774100-00J/009928</v>
          </cell>
          <cell r="C11834" t="str">
            <v>774100-00J</v>
          </cell>
          <cell r="D11834" t="str">
            <v>OK</v>
          </cell>
          <cell r="E11834">
            <v>44336.068055555559</v>
          </cell>
        </row>
        <row r="11835">
          <cell r="B11835" t="str">
            <v>774100-00J/009929</v>
          </cell>
          <cell r="C11835" t="str">
            <v>774100-00J</v>
          </cell>
          <cell r="D11835" t="str">
            <v>OK</v>
          </cell>
          <cell r="E11835">
            <v>44336.090277777781</v>
          </cell>
        </row>
        <row r="11836">
          <cell r="B11836" t="str">
            <v>774100-00J/009930</v>
          </cell>
          <cell r="C11836" t="str">
            <v>774100-00J</v>
          </cell>
          <cell r="D11836" t="str">
            <v>OK</v>
          </cell>
          <cell r="E11836">
            <v>44336.327777777777</v>
          </cell>
        </row>
        <row r="11837">
          <cell r="B11837" t="str">
            <v>776445-00H/009931</v>
          </cell>
          <cell r="C11837" t="str">
            <v>776445-00H</v>
          </cell>
          <cell r="D11837" t="str">
            <v>OK</v>
          </cell>
          <cell r="E11837">
            <v>44336.297222222223</v>
          </cell>
        </row>
        <row r="11838">
          <cell r="B11838" t="str">
            <v>776445-00H/009933</v>
          </cell>
          <cell r="C11838" t="str">
            <v>776445-00H</v>
          </cell>
          <cell r="D11838" t="str">
            <v>OK</v>
          </cell>
          <cell r="E11838">
            <v>44336.397222222222</v>
          </cell>
        </row>
        <row r="11839">
          <cell r="B11839" t="str">
            <v>774100-00J/009935</v>
          </cell>
          <cell r="C11839" t="str">
            <v>774100-00J</v>
          </cell>
          <cell r="D11839" t="str">
            <v>OK</v>
          </cell>
          <cell r="E11839">
            <v>44336.527083333334</v>
          </cell>
        </row>
        <row r="11840">
          <cell r="B11840" t="str">
            <v>774100-00J/009934</v>
          </cell>
          <cell r="C11840" t="str">
            <v>774100-00J</v>
          </cell>
          <cell r="D11840" t="str">
            <v>OK</v>
          </cell>
          <cell r="E11840">
            <v>44336.630555555559</v>
          </cell>
        </row>
        <row r="11841">
          <cell r="B11841" t="str">
            <v>774100-00J/009940</v>
          </cell>
          <cell r="C11841" t="str">
            <v>774100-00J</v>
          </cell>
          <cell r="D11841" t="str">
            <v>OK</v>
          </cell>
          <cell r="E11841">
            <v>44336.695138888892</v>
          </cell>
        </row>
        <row r="11842">
          <cell r="B11842" t="str">
            <v>776445-00H/009937</v>
          </cell>
          <cell r="C11842" t="str">
            <v>776445-00H</v>
          </cell>
          <cell r="D11842" t="str">
            <v>OK</v>
          </cell>
          <cell r="E11842">
            <v>44336.729166666664</v>
          </cell>
        </row>
        <row r="11843">
          <cell r="B11843" t="str">
            <v>776445-00H/009932</v>
          </cell>
          <cell r="C11843" t="str">
            <v>776445-00H</v>
          </cell>
          <cell r="D11843" t="str">
            <v>OK</v>
          </cell>
          <cell r="E11843">
            <v>44336.394444444442</v>
          </cell>
        </row>
        <row r="11844">
          <cell r="B11844" t="str">
            <v>776445-00H/009944</v>
          </cell>
          <cell r="C11844" t="str">
            <v>776445-00H</v>
          </cell>
          <cell r="D11844" t="str">
            <v>OK</v>
          </cell>
          <cell r="E11844">
            <v>44336.81527777778</v>
          </cell>
        </row>
        <row r="11845">
          <cell r="B11845" t="str">
            <v>774100-00J/009939</v>
          </cell>
          <cell r="C11845" t="str">
            <v>774100-00J</v>
          </cell>
          <cell r="D11845" t="str">
            <v>OK</v>
          </cell>
          <cell r="E11845">
            <v>44336.700694444444</v>
          </cell>
        </row>
        <row r="11846">
          <cell r="B11846" t="str">
            <v>776445-00H/009941</v>
          </cell>
          <cell r="C11846" t="str">
            <v>776445-00H</v>
          </cell>
          <cell r="D11846" t="str">
            <v>OK</v>
          </cell>
          <cell r="E11846">
            <v>44336.74722222222</v>
          </cell>
        </row>
        <row r="11847">
          <cell r="B11847" t="str">
            <v>774100-00J/009945</v>
          </cell>
          <cell r="C11847" t="str">
            <v>774100-00J</v>
          </cell>
          <cell r="D11847" t="str">
            <v>OK</v>
          </cell>
          <cell r="E11847">
            <v>44336.964583333334</v>
          </cell>
        </row>
        <row r="11848">
          <cell r="B11848" t="str">
            <v>774100-00J/009945</v>
          </cell>
          <cell r="C11848" t="str">
            <v>774100-00J</v>
          </cell>
          <cell r="D11848" t="str">
            <v>OK</v>
          </cell>
          <cell r="E11848">
            <v>44336.964583333334</v>
          </cell>
        </row>
        <row r="11849">
          <cell r="B11849" t="str">
            <v>774100-00J/009946</v>
          </cell>
          <cell r="C11849" t="str">
            <v>774100-00J</v>
          </cell>
          <cell r="D11849" t="str">
            <v>OK</v>
          </cell>
          <cell r="E11849">
            <v>44336.945833333331</v>
          </cell>
        </row>
        <row r="11850">
          <cell r="B11850" t="str">
            <v>776445-00H/009948</v>
          </cell>
          <cell r="C11850" t="str">
            <v>776445-00H</v>
          </cell>
          <cell r="D11850" t="str">
            <v>OK</v>
          </cell>
          <cell r="E11850">
            <v>44337.025000000001</v>
          </cell>
        </row>
        <row r="11851">
          <cell r="B11851" t="str">
            <v>776445-00H/009943</v>
          </cell>
          <cell r="C11851" t="str">
            <v>776445-00H</v>
          </cell>
          <cell r="D11851" t="str">
            <v>OK</v>
          </cell>
          <cell r="E11851">
            <v>44337.067361111112</v>
          </cell>
        </row>
        <row r="11852">
          <cell r="B11852" t="str">
            <v>776445-00H/009936</v>
          </cell>
          <cell r="C11852" t="str">
            <v>776445-00H</v>
          </cell>
          <cell r="D11852" t="str">
            <v>OK</v>
          </cell>
          <cell r="E11852">
            <v>44336.998611111114</v>
          </cell>
        </row>
        <row r="11853">
          <cell r="B11853" t="str">
            <v>774100-00J/009950</v>
          </cell>
          <cell r="C11853" t="str">
            <v>774100-00J</v>
          </cell>
          <cell r="D11853" t="str">
            <v>OK</v>
          </cell>
          <cell r="E11853">
            <v>44337.066666666666</v>
          </cell>
        </row>
        <row r="11854">
          <cell r="B11854" t="str">
            <v>776445-00H/009947</v>
          </cell>
          <cell r="C11854" t="str">
            <v>776445-00H</v>
          </cell>
          <cell r="D11854" t="str">
            <v>OK</v>
          </cell>
          <cell r="E11854">
            <v>44337.297222222223</v>
          </cell>
        </row>
        <row r="11855">
          <cell r="B11855" t="str">
            <v>774100-00J/009952</v>
          </cell>
          <cell r="C11855" t="str">
            <v>774100-00J</v>
          </cell>
          <cell r="D11855" t="str">
            <v>OK</v>
          </cell>
          <cell r="E11855">
            <v>44337.366666666669</v>
          </cell>
        </row>
        <row r="11856">
          <cell r="B11856" t="str">
            <v>774100-00J/009951</v>
          </cell>
          <cell r="C11856" t="str">
            <v>774100-00J</v>
          </cell>
          <cell r="D11856" t="str">
            <v>OK</v>
          </cell>
          <cell r="E11856">
            <v>44337.433333333334</v>
          </cell>
        </row>
        <row r="11857">
          <cell r="B11857" t="str">
            <v>776445-00H/009942</v>
          </cell>
          <cell r="C11857" t="str">
            <v>776445-00H</v>
          </cell>
          <cell r="D11857" t="str">
            <v>OK</v>
          </cell>
          <cell r="E11857">
            <v>44337.498611111114</v>
          </cell>
        </row>
        <row r="11858">
          <cell r="B11858" t="str">
            <v>776445-00H/009938</v>
          </cell>
          <cell r="C11858" t="str">
            <v>776445-00H</v>
          </cell>
          <cell r="D11858" t="str">
            <v>OK</v>
          </cell>
          <cell r="E11858">
            <v>44337.025000000001</v>
          </cell>
        </row>
        <row r="11859">
          <cell r="B11859" t="str">
            <v>774100-00J/009955</v>
          </cell>
          <cell r="C11859" t="str">
            <v>774100-00J</v>
          </cell>
          <cell r="D11859" t="str">
            <v>OK</v>
          </cell>
          <cell r="E11859">
            <v>44337.51666666667</v>
          </cell>
        </row>
        <row r="11860">
          <cell r="B11860" t="str">
            <v>776445-00H/009953</v>
          </cell>
          <cell r="C11860" t="str">
            <v>776445-00H</v>
          </cell>
          <cell r="D11860" t="str">
            <v>OK</v>
          </cell>
          <cell r="E11860">
            <v>44337.685416666667</v>
          </cell>
        </row>
        <row r="11861">
          <cell r="B11861" t="str">
            <v>776445-00H/009957</v>
          </cell>
          <cell r="C11861" t="str">
            <v>776445-00H</v>
          </cell>
          <cell r="D11861" t="str">
            <v>OK</v>
          </cell>
          <cell r="E11861">
            <v>44337.722222222219</v>
          </cell>
        </row>
        <row r="11862">
          <cell r="B11862" t="str">
            <v>774100-00J/009956</v>
          </cell>
          <cell r="C11862" t="str">
            <v>774100-00J</v>
          </cell>
          <cell r="D11862" t="str">
            <v>OK</v>
          </cell>
          <cell r="E11862">
            <v>44337.62777777778</v>
          </cell>
        </row>
        <row r="11863">
          <cell r="B11863" t="str">
            <v>776445-00H/009954</v>
          </cell>
          <cell r="C11863" t="str">
            <v>776445-00H</v>
          </cell>
          <cell r="D11863" t="str">
            <v>OK</v>
          </cell>
          <cell r="E11863">
            <v>44339.95416666667</v>
          </cell>
        </row>
        <row r="11864">
          <cell r="B11864" t="str">
            <v>776445-00H/009949</v>
          </cell>
          <cell r="C11864" t="str">
            <v>776445-00H</v>
          </cell>
          <cell r="D11864" t="str">
            <v>OK</v>
          </cell>
          <cell r="E11864">
            <v>44340.009722222225</v>
          </cell>
        </row>
        <row r="11865">
          <cell r="B11865" t="str">
            <v>774100-00J/009960</v>
          </cell>
          <cell r="C11865" t="str">
            <v>774100-00J</v>
          </cell>
          <cell r="D11865" t="str">
            <v>OK</v>
          </cell>
          <cell r="E11865">
            <v>44340.005555555559</v>
          </cell>
        </row>
        <row r="11866">
          <cell r="B11866" t="str">
            <v>774100-00J/009958</v>
          </cell>
          <cell r="C11866" t="str">
            <v>774100-00J</v>
          </cell>
          <cell r="D11866" t="str">
            <v>OK</v>
          </cell>
          <cell r="E11866">
            <v>44339.945833333331</v>
          </cell>
        </row>
        <row r="11867">
          <cell r="B11867" t="str">
            <v>776445-00H/009962</v>
          </cell>
          <cell r="C11867" t="str">
            <v>776445-00H</v>
          </cell>
          <cell r="D11867" t="str">
            <v>OK</v>
          </cell>
          <cell r="E11867">
            <v>44340.081250000003</v>
          </cell>
        </row>
        <row r="11868">
          <cell r="B11868" t="str">
            <v>774100-00J/009961</v>
          </cell>
          <cell r="C11868" t="str">
            <v>774100-00J</v>
          </cell>
          <cell r="D11868" t="str">
            <v>OK</v>
          </cell>
          <cell r="E11868">
            <v>44340.039583333331</v>
          </cell>
        </row>
        <row r="11869">
          <cell r="B11869" t="str">
            <v>774100-00J/009963</v>
          </cell>
          <cell r="C11869" t="str">
            <v>774100-00J</v>
          </cell>
          <cell r="D11869" t="str">
            <v>OK</v>
          </cell>
          <cell r="E11869">
            <v>44340.318749999999</v>
          </cell>
        </row>
        <row r="11870">
          <cell r="B11870" t="str">
            <v>776445-00H/009964</v>
          </cell>
          <cell r="C11870" t="str">
            <v>776445-00H</v>
          </cell>
          <cell r="D11870" t="str">
            <v>OK</v>
          </cell>
          <cell r="E11870">
            <v>44340.366666666669</v>
          </cell>
        </row>
        <row r="11871">
          <cell r="B11871" t="str">
            <v>774100-00J/009966</v>
          </cell>
          <cell r="C11871" t="str">
            <v>774100-00J</v>
          </cell>
          <cell r="D11871" t="str">
            <v>OK</v>
          </cell>
          <cell r="E11871">
            <v>44340.450694444444</v>
          </cell>
        </row>
        <row r="11872">
          <cell r="B11872" t="str">
            <v>774100-00J/009959</v>
          </cell>
          <cell r="C11872" t="str">
            <v>774100-00J</v>
          </cell>
          <cell r="D11872" t="str">
            <v>OK</v>
          </cell>
          <cell r="E11872">
            <v>44340.522916666669</v>
          </cell>
        </row>
        <row r="11873">
          <cell r="B11873" t="str">
            <v>774100-00J/009968</v>
          </cell>
          <cell r="C11873" t="str">
            <v>774100-00J</v>
          </cell>
          <cell r="D11873" t="str">
            <v>OK</v>
          </cell>
          <cell r="E11873">
            <v>44340.635416666664</v>
          </cell>
        </row>
        <row r="11874">
          <cell r="B11874" t="str">
            <v>774100-00J/009965</v>
          </cell>
          <cell r="C11874" t="str">
            <v>774100-00J</v>
          </cell>
          <cell r="D11874" t="str">
            <v>OK</v>
          </cell>
          <cell r="E11874">
            <v>44340.692361111112</v>
          </cell>
        </row>
        <row r="11875">
          <cell r="B11875" t="str">
            <v>774100-00J/009926</v>
          </cell>
          <cell r="C11875" t="str">
            <v>774100-00J</v>
          </cell>
          <cell r="D11875" t="str">
            <v>OK</v>
          </cell>
          <cell r="E11875">
            <v>44336.022222222222</v>
          </cell>
        </row>
        <row r="11876">
          <cell r="B11876" t="str">
            <v>776445-00H/009969</v>
          </cell>
          <cell r="C11876" t="str">
            <v>776445-00H</v>
          </cell>
          <cell r="D11876" t="str">
            <v>OK</v>
          </cell>
          <cell r="E11876">
            <v>44340.836805555555</v>
          </cell>
        </row>
        <row r="11877">
          <cell r="B11877" t="str">
            <v>774100-00J/009967</v>
          </cell>
          <cell r="C11877" t="str">
            <v>774100-00J</v>
          </cell>
          <cell r="D11877" t="str">
            <v>OK</v>
          </cell>
          <cell r="E11877">
            <v>44340.816666666666</v>
          </cell>
        </row>
        <row r="11878">
          <cell r="B11878" t="str">
            <v>774100-00J/009972</v>
          </cell>
          <cell r="C11878" t="str">
            <v>774100-00J</v>
          </cell>
          <cell r="D11878" t="str">
            <v>OK</v>
          </cell>
          <cell r="E11878">
            <v>44340.95416666667</v>
          </cell>
        </row>
        <row r="11879">
          <cell r="B11879" t="str">
            <v>774100-00J/009971</v>
          </cell>
          <cell r="C11879" t="str">
            <v>774100-00J</v>
          </cell>
          <cell r="D11879" t="str">
            <v>OK</v>
          </cell>
          <cell r="E11879">
            <v>44341.01666666667</v>
          </cell>
        </row>
        <row r="11880">
          <cell r="B11880" t="str">
            <v>776445-00H/009974</v>
          </cell>
          <cell r="C11880" t="str">
            <v>776445-00H</v>
          </cell>
          <cell r="D11880" t="str">
            <v>OK</v>
          </cell>
          <cell r="E11880">
            <v>44341.126388888886</v>
          </cell>
        </row>
        <row r="11881">
          <cell r="B11881" t="str">
            <v>774100-00J/009973</v>
          </cell>
          <cell r="C11881" t="str">
            <v>774100-00J</v>
          </cell>
          <cell r="D11881" t="str">
            <v>OK</v>
          </cell>
          <cell r="E11881">
            <v>44341.061805555553</v>
          </cell>
        </row>
        <row r="11882">
          <cell r="B11882" t="str">
            <v>776445-00H/009976</v>
          </cell>
          <cell r="C11882" t="str">
            <v>776445-00H</v>
          </cell>
          <cell r="D11882" t="str">
            <v>OK</v>
          </cell>
          <cell r="E11882">
            <v>44341.32916666667</v>
          </cell>
        </row>
        <row r="11883">
          <cell r="B11883" t="str">
            <v>774100-00J/009978</v>
          </cell>
          <cell r="C11883" t="str">
            <v>774100-00J</v>
          </cell>
          <cell r="D11883" t="str">
            <v>OK</v>
          </cell>
          <cell r="E11883">
            <v>44341.292361111111</v>
          </cell>
        </row>
        <row r="11884">
          <cell r="B11884" t="str">
            <v>776445-00H/009979</v>
          </cell>
          <cell r="C11884" t="str">
            <v>776445-00H</v>
          </cell>
          <cell r="D11884" t="str">
            <v>OK</v>
          </cell>
          <cell r="E11884">
            <v>44341.395138888889</v>
          </cell>
        </row>
        <row r="11885">
          <cell r="B11885" t="str">
            <v>774100-00J/009977</v>
          </cell>
          <cell r="C11885" t="str">
            <v>774100-00J</v>
          </cell>
          <cell r="D11885" t="str">
            <v>OK</v>
          </cell>
          <cell r="E11885">
            <v>44341.353472222225</v>
          </cell>
        </row>
        <row r="11886">
          <cell r="B11886" t="str">
            <v>774100-00J/009975</v>
          </cell>
          <cell r="C11886" t="str">
            <v>774100-00J</v>
          </cell>
          <cell r="D11886" t="str">
            <v>OK</v>
          </cell>
          <cell r="E11886">
            <v>44341.401388888888</v>
          </cell>
        </row>
        <row r="11887">
          <cell r="B11887" t="str">
            <v>774100-00J/009975</v>
          </cell>
          <cell r="C11887" t="str">
            <v>774100-00J</v>
          </cell>
          <cell r="D11887" t="str">
            <v>OK</v>
          </cell>
          <cell r="E11887">
            <v>44341.401388888888</v>
          </cell>
        </row>
        <row r="11888">
          <cell r="B11888" t="str">
            <v>776445-00H/009980</v>
          </cell>
          <cell r="C11888" t="str">
            <v>776445-00H</v>
          </cell>
          <cell r="D11888" t="str">
            <v>OK</v>
          </cell>
          <cell r="E11888">
            <v>44341.518750000003</v>
          </cell>
        </row>
        <row r="11889">
          <cell r="B11889" t="str">
            <v>776445-00H/009976</v>
          </cell>
          <cell r="C11889" t="str">
            <v>776445-00H</v>
          </cell>
          <cell r="D11889" t="str">
            <v>OK</v>
          </cell>
          <cell r="E11889">
            <v>44341.32916666667</v>
          </cell>
        </row>
        <row r="11890">
          <cell r="B11890" t="str">
            <v>776445-00H/009982</v>
          </cell>
          <cell r="C11890" t="str">
            <v>776445-00H</v>
          </cell>
          <cell r="D11890" t="str">
            <v>OK</v>
          </cell>
          <cell r="E11890">
            <v>44341.634722222225</v>
          </cell>
        </row>
        <row r="11891">
          <cell r="B11891" t="str">
            <v>776445-00H/009983</v>
          </cell>
          <cell r="C11891" t="str">
            <v>776445-00H</v>
          </cell>
          <cell r="D11891" t="str">
            <v>OK</v>
          </cell>
          <cell r="E11891">
            <v>44341.69027777778</v>
          </cell>
        </row>
        <row r="11892">
          <cell r="B11892" t="str">
            <v>776445-00H/009984</v>
          </cell>
          <cell r="C11892" t="str">
            <v>776445-00H</v>
          </cell>
          <cell r="D11892" t="str">
            <v>OK</v>
          </cell>
          <cell r="E11892">
            <v>44341.703472222223</v>
          </cell>
        </row>
        <row r="11893">
          <cell r="B11893" t="str">
            <v>776445-00H/009981</v>
          </cell>
          <cell r="C11893" t="str">
            <v>776445-00H</v>
          </cell>
          <cell r="D11893" t="str">
            <v>OK</v>
          </cell>
          <cell r="E11893">
            <v>44341.761805555558</v>
          </cell>
        </row>
        <row r="11894">
          <cell r="B11894" t="str">
            <v>776445-00H/009985</v>
          </cell>
          <cell r="C11894" t="str">
            <v>776445-00H</v>
          </cell>
          <cell r="D11894" t="str">
            <v>OK</v>
          </cell>
          <cell r="E11894">
            <v>44341.857638888891</v>
          </cell>
        </row>
        <row r="11895">
          <cell r="B11895" t="str">
            <v>774100-00J/009978</v>
          </cell>
          <cell r="C11895" t="str">
            <v>774100-00J</v>
          </cell>
          <cell r="D11895" t="str">
            <v>OK</v>
          </cell>
          <cell r="E11895">
            <v>44341.292361111111</v>
          </cell>
        </row>
        <row r="11896">
          <cell r="B11896" t="str">
            <v>776445-00H/009987</v>
          </cell>
          <cell r="C11896" t="str">
            <v>776445-00H</v>
          </cell>
          <cell r="D11896" t="str">
            <v>OK</v>
          </cell>
          <cell r="E11896">
            <v>44341.961805555555</v>
          </cell>
        </row>
        <row r="11897">
          <cell r="B11897" t="str">
            <v>776445-00H/009970</v>
          </cell>
          <cell r="C11897" t="str">
            <v>776445-00H</v>
          </cell>
          <cell r="D11897" t="str">
            <v>OK</v>
          </cell>
          <cell r="E11897">
            <v>44342.041666666664</v>
          </cell>
        </row>
        <row r="11898">
          <cell r="B11898" t="str">
            <v>776445-00H/009988</v>
          </cell>
          <cell r="C11898" t="str">
            <v>776445-00H</v>
          </cell>
          <cell r="D11898" t="str">
            <v>OK</v>
          </cell>
          <cell r="E11898">
            <v>44342.073611111111</v>
          </cell>
        </row>
        <row r="11899">
          <cell r="B11899" t="str">
            <v>776445-00H/009988</v>
          </cell>
          <cell r="C11899" t="str">
            <v>776445-00H</v>
          </cell>
          <cell r="D11899" t="str">
            <v>OK</v>
          </cell>
          <cell r="E11899">
            <v>44342.073611111111</v>
          </cell>
        </row>
        <row r="11900">
          <cell r="B11900" t="str">
            <v>776445-00H/009988</v>
          </cell>
          <cell r="C11900" t="str">
            <v>776445-00H</v>
          </cell>
          <cell r="D11900" t="str">
            <v>OK</v>
          </cell>
          <cell r="E11900">
            <v>44342.073611111111</v>
          </cell>
        </row>
        <row r="11901">
          <cell r="B11901" t="str">
            <v>776445-00H/009988</v>
          </cell>
          <cell r="C11901" t="str">
            <v>776445-00H</v>
          </cell>
          <cell r="D11901" t="str">
            <v>OK</v>
          </cell>
          <cell r="E11901">
            <v>44342.073611111111</v>
          </cell>
        </row>
        <row r="11902">
          <cell r="B11902" t="str">
            <v>776445-00H/009988</v>
          </cell>
          <cell r="C11902" t="str">
            <v>776445-00H</v>
          </cell>
          <cell r="D11902" t="str">
            <v>OK</v>
          </cell>
          <cell r="E11902">
            <v>44342.073611111111</v>
          </cell>
        </row>
        <row r="11903">
          <cell r="B11903" t="str">
            <v>776445-00H/009988</v>
          </cell>
          <cell r="C11903" t="str">
            <v>776445-00H</v>
          </cell>
          <cell r="D11903" t="str">
            <v>OK</v>
          </cell>
          <cell r="E11903">
            <v>44342.073611111111</v>
          </cell>
        </row>
        <row r="11904">
          <cell r="B11904" t="str">
            <v>776445-00H/009988</v>
          </cell>
          <cell r="C11904" t="str">
            <v>776445-00H</v>
          </cell>
          <cell r="D11904" t="str">
            <v>OK</v>
          </cell>
          <cell r="E11904">
            <v>44342.073611111111</v>
          </cell>
        </row>
        <row r="11905">
          <cell r="B11905" t="str">
            <v>776445-00H/009989</v>
          </cell>
          <cell r="C11905" t="str">
            <v>776445-00H</v>
          </cell>
          <cell r="D11905" t="str">
            <v>OK</v>
          </cell>
          <cell r="E11905">
            <v>44342.13958333333</v>
          </cell>
        </row>
        <row r="11906">
          <cell r="B11906" t="str">
            <v>776445-00H/009992</v>
          </cell>
          <cell r="C11906" t="str">
            <v>776445-00H</v>
          </cell>
          <cell r="D11906" t="str">
            <v>OK</v>
          </cell>
          <cell r="E11906">
            <v>44342.192361111112</v>
          </cell>
        </row>
        <row r="11907">
          <cell r="B11907" t="str">
            <v>776445-00H/009992</v>
          </cell>
          <cell r="C11907" t="str">
            <v>776445-00H</v>
          </cell>
          <cell r="D11907" t="str">
            <v>OK</v>
          </cell>
          <cell r="E11907">
            <v>44342.192361111112</v>
          </cell>
        </row>
        <row r="11908">
          <cell r="B11908" t="str">
            <v>776445-00H/009990</v>
          </cell>
          <cell r="C11908" t="str">
            <v>776445-00H</v>
          </cell>
          <cell r="D11908" t="str">
            <v>OK</v>
          </cell>
          <cell r="E11908">
            <v>44342.301388888889</v>
          </cell>
        </row>
        <row r="11909">
          <cell r="B11909" t="str">
            <v>776445-00H/009990</v>
          </cell>
          <cell r="C11909" t="str">
            <v>776445-00H</v>
          </cell>
          <cell r="D11909" t="str">
            <v>OK</v>
          </cell>
          <cell r="E11909">
            <v>44342.301388888889</v>
          </cell>
        </row>
        <row r="11910">
          <cell r="B11910" t="str">
            <v>776445-00H/009990</v>
          </cell>
          <cell r="C11910" t="str">
            <v>776445-00H</v>
          </cell>
          <cell r="D11910" t="str">
            <v>OK</v>
          </cell>
          <cell r="E11910">
            <v>44342.301388888889</v>
          </cell>
        </row>
        <row r="11911">
          <cell r="B11911" t="str">
            <v>776445-00H/009991</v>
          </cell>
          <cell r="C11911" t="str">
            <v>776445-00H</v>
          </cell>
          <cell r="D11911" t="str">
            <v>OK</v>
          </cell>
          <cell r="E11911">
            <v>44342.297222222223</v>
          </cell>
        </row>
        <row r="11912">
          <cell r="B11912" t="str">
            <v>776445-00H/009994</v>
          </cell>
          <cell r="C11912" t="str">
            <v>776445-00H</v>
          </cell>
          <cell r="D11912" t="str">
            <v>OK</v>
          </cell>
          <cell r="E11912">
            <v>44342.370138888888</v>
          </cell>
        </row>
        <row r="11913">
          <cell r="B11913" t="str">
            <v>776445-00H/009998</v>
          </cell>
          <cell r="C11913" t="str">
            <v>776445-00H</v>
          </cell>
          <cell r="D11913" t="str">
            <v>OK</v>
          </cell>
          <cell r="E11913">
            <v>44342.426388888889</v>
          </cell>
        </row>
        <row r="11914">
          <cell r="B11914" t="str">
            <v>776445-00H/009993</v>
          </cell>
          <cell r="C11914" t="str">
            <v>776445-00H</v>
          </cell>
          <cell r="D11914" t="str">
            <v>OK</v>
          </cell>
          <cell r="E11914">
            <v>44342.374305555553</v>
          </cell>
        </row>
        <row r="11915">
          <cell r="B11915" t="str">
            <v>776445-00H/009993</v>
          </cell>
          <cell r="C11915" t="str">
            <v>776445-00H</v>
          </cell>
          <cell r="D11915" t="str">
            <v>OK</v>
          </cell>
          <cell r="E11915">
            <v>44342.374305555553</v>
          </cell>
        </row>
        <row r="11916">
          <cell r="B11916" t="str">
            <v>776445-00H/009993</v>
          </cell>
          <cell r="C11916" t="str">
            <v>776445-00H</v>
          </cell>
          <cell r="D11916" t="str">
            <v>OK</v>
          </cell>
          <cell r="E11916">
            <v>44342.374305555553</v>
          </cell>
        </row>
        <row r="11917">
          <cell r="B11917" t="str">
            <v>776445-00H/009995</v>
          </cell>
          <cell r="C11917" t="str">
            <v>776445-00H</v>
          </cell>
          <cell r="D11917" t="str">
            <v>OK</v>
          </cell>
          <cell r="E11917">
            <v>44342.488194444442</v>
          </cell>
        </row>
        <row r="11918">
          <cell r="B11918" t="str">
            <v>776445-00H/010001</v>
          </cell>
          <cell r="C11918" t="str">
            <v>776445-00H</v>
          </cell>
          <cell r="D11918" t="str">
            <v>OK</v>
          </cell>
          <cell r="E11918">
            <v>44342.627083333333</v>
          </cell>
        </row>
        <row r="11919">
          <cell r="B11919" t="str">
            <v>776445-00H/009999</v>
          </cell>
          <cell r="C11919" t="str">
            <v>776445-00H</v>
          </cell>
          <cell r="D11919" t="str">
            <v>OK</v>
          </cell>
          <cell r="E11919">
            <v>44342.650694444441</v>
          </cell>
        </row>
        <row r="11920">
          <cell r="B11920" t="str">
            <v>776445-00H/010002</v>
          </cell>
          <cell r="C11920" t="str">
            <v>776445-00H</v>
          </cell>
          <cell r="D11920" t="str">
            <v>OK</v>
          </cell>
          <cell r="E11920">
            <v>44342.730555555558</v>
          </cell>
        </row>
        <row r="11921">
          <cell r="B11921" t="str">
            <v>776445-00H/010000</v>
          </cell>
          <cell r="C11921" t="str">
            <v>776445-00H</v>
          </cell>
          <cell r="D11921" t="str">
            <v>OK</v>
          </cell>
          <cell r="E11921">
            <v>44342.688194444447</v>
          </cell>
        </row>
        <row r="11922">
          <cell r="B11922" t="str">
            <v>776445-00H/009996</v>
          </cell>
          <cell r="C11922" t="str">
            <v>776445-00H</v>
          </cell>
          <cell r="D11922" t="str">
            <v>OK</v>
          </cell>
          <cell r="E11922">
            <v>44342.787499999999</v>
          </cell>
        </row>
        <row r="11923">
          <cell r="B11923" t="str">
            <v>776445-00H/010003</v>
          </cell>
          <cell r="C11923" t="str">
            <v>776445-00H</v>
          </cell>
          <cell r="D11923" t="str">
            <v>OK</v>
          </cell>
          <cell r="E11923">
            <v>44342.76666666667</v>
          </cell>
        </row>
        <row r="11924">
          <cell r="B11924" t="str">
            <v>776445-00H/010004</v>
          </cell>
          <cell r="C11924" t="str">
            <v>776445-00H</v>
          </cell>
          <cell r="D11924" t="str">
            <v>OK</v>
          </cell>
          <cell r="E11924">
            <v>44342.798611111109</v>
          </cell>
        </row>
        <row r="11925">
          <cell r="B11925" t="str">
            <v>776445-00H/009986</v>
          </cell>
          <cell r="C11925" t="str">
            <v>776445-00H</v>
          </cell>
          <cell r="D11925" t="str">
            <v>OK</v>
          </cell>
          <cell r="E11925">
            <v>44342.829861111109</v>
          </cell>
        </row>
        <row r="11926">
          <cell r="B11926" t="str">
            <v>776445-00H/010007</v>
          </cell>
          <cell r="C11926" t="str">
            <v>776445-00H</v>
          </cell>
          <cell r="D11926" t="str">
            <v>OK</v>
          </cell>
          <cell r="E11926">
            <v>44342.831944444442</v>
          </cell>
        </row>
        <row r="11927">
          <cell r="B11927" t="str">
            <v>776445-00H/010005</v>
          </cell>
          <cell r="C11927" t="str">
            <v>776445-00H</v>
          </cell>
          <cell r="D11927" t="str">
            <v>OK</v>
          </cell>
          <cell r="E11927">
            <v>44342.862500000003</v>
          </cell>
        </row>
        <row r="11928">
          <cell r="B11928" t="str">
            <v>776445-00H/010010</v>
          </cell>
          <cell r="C11928" t="str">
            <v>776445-00H</v>
          </cell>
          <cell r="D11928" t="str">
            <v>OK</v>
          </cell>
          <cell r="E11928">
            <v>44342.934027777781</v>
          </cell>
        </row>
        <row r="11929">
          <cell r="B11929" t="str">
            <v>776445-00H/010010</v>
          </cell>
          <cell r="C11929" t="str">
            <v>776445-00H</v>
          </cell>
          <cell r="D11929" t="str">
            <v>OK</v>
          </cell>
          <cell r="E11929">
            <v>44342.934027777781</v>
          </cell>
        </row>
        <row r="11930">
          <cell r="B11930" t="str">
            <v>776445-00H/010010</v>
          </cell>
          <cell r="C11930" t="str">
            <v>776445-00H</v>
          </cell>
          <cell r="D11930" t="str">
            <v>OK</v>
          </cell>
          <cell r="E11930">
            <v>44342.934027777781</v>
          </cell>
        </row>
        <row r="11931">
          <cell r="B11931" t="str">
            <v>776445-00H/010008</v>
          </cell>
          <cell r="C11931" t="str">
            <v>776445-00H</v>
          </cell>
          <cell r="D11931" t="str">
            <v>OK</v>
          </cell>
          <cell r="E11931">
            <v>44342.943749999999</v>
          </cell>
        </row>
        <row r="11932">
          <cell r="B11932" t="str">
            <v>776445-00H/010006</v>
          </cell>
          <cell r="C11932" t="str">
            <v>776445-00H</v>
          </cell>
          <cell r="D11932" t="str">
            <v>OK</v>
          </cell>
          <cell r="E11932">
            <v>44342.950694444444</v>
          </cell>
        </row>
        <row r="11933">
          <cell r="B11933" t="str">
            <v>776445-00H/010011</v>
          </cell>
          <cell r="C11933" t="str">
            <v>776445-00H</v>
          </cell>
          <cell r="D11933" t="str">
            <v>OK</v>
          </cell>
          <cell r="E11933">
            <v>44342.995833333334</v>
          </cell>
        </row>
        <row r="11934">
          <cell r="B11934" t="str">
            <v>776445-00H/010012</v>
          </cell>
          <cell r="C11934" t="str">
            <v>776445-00H</v>
          </cell>
          <cell r="D11934" t="str">
            <v>OK</v>
          </cell>
          <cell r="E11934">
            <v>44343.006944444445</v>
          </cell>
        </row>
        <row r="11935">
          <cell r="B11935" t="str">
            <v>776445-00H/010013</v>
          </cell>
          <cell r="C11935" t="str">
            <v>776445-00H</v>
          </cell>
          <cell r="D11935" t="str">
            <v>OK</v>
          </cell>
          <cell r="E11935">
            <v>44343.033333333333</v>
          </cell>
        </row>
        <row r="11936">
          <cell r="B11936" t="str">
            <v>776445-00H/010014</v>
          </cell>
          <cell r="C11936" t="str">
            <v>776445-00H</v>
          </cell>
          <cell r="D11936" t="str">
            <v>OK</v>
          </cell>
          <cell r="E11936">
            <v>44343.059027777781</v>
          </cell>
        </row>
        <row r="11937">
          <cell r="B11937" t="str">
            <v>776445-00H/010009</v>
          </cell>
          <cell r="C11937" t="str">
            <v>776445-00H</v>
          </cell>
          <cell r="D11937" t="str">
            <v>OK</v>
          </cell>
          <cell r="E11937">
            <v>44343.120138888888</v>
          </cell>
        </row>
        <row r="11938">
          <cell r="B11938" t="str">
            <v>776445-00H/010015</v>
          </cell>
          <cell r="C11938" t="str">
            <v>776445-00H</v>
          </cell>
          <cell r="D11938" t="str">
            <v>OK</v>
          </cell>
          <cell r="E11938">
            <v>44343.125</v>
          </cell>
        </row>
        <row r="11939">
          <cell r="B11939" t="str">
            <v>776445-00H/010018</v>
          </cell>
          <cell r="C11939" t="str">
            <v>776445-00H</v>
          </cell>
          <cell r="D11939" t="str">
            <v>OK</v>
          </cell>
          <cell r="E11939">
            <v>44343.294444444444</v>
          </cell>
        </row>
        <row r="11940">
          <cell r="B11940" t="str">
            <v>776445-00H/010017</v>
          </cell>
          <cell r="C11940" t="str">
            <v>776445-00H</v>
          </cell>
          <cell r="D11940" t="str">
            <v>OK</v>
          </cell>
          <cell r="E11940">
            <v>44343.300694444442</v>
          </cell>
        </row>
        <row r="11941">
          <cell r="B11941" t="str">
            <v>776445-00H/010019</v>
          </cell>
          <cell r="C11941" t="str">
            <v>776445-00H</v>
          </cell>
          <cell r="D11941" t="str">
            <v>OK</v>
          </cell>
          <cell r="E11941">
            <v>44343.354861111111</v>
          </cell>
        </row>
        <row r="11942">
          <cell r="B11942" t="str">
            <v>776445-00H/010020</v>
          </cell>
          <cell r="C11942" t="str">
            <v>776445-00H</v>
          </cell>
          <cell r="D11942" t="str">
            <v>OK</v>
          </cell>
          <cell r="E11942">
            <v>44343.373611111114</v>
          </cell>
        </row>
        <row r="11943">
          <cell r="B11943" t="str">
            <v>776445-00H/010016</v>
          </cell>
          <cell r="C11943" t="str">
            <v>776445-00H</v>
          </cell>
          <cell r="D11943" t="str">
            <v>OK</v>
          </cell>
          <cell r="E11943">
            <v>44343.375694444447</v>
          </cell>
        </row>
        <row r="11944">
          <cell r="B11944" t="str">
            <v>776445-00H/010016</v>
          </cell>
          <cell r="C11944" t="str">
            <v>776445-00H</v>
          </cell>
          <cell r="D11944" t="str">
            <v>OK</v>
          </cell>
          <cell r="E11944">
            <v>44343.375694444447</v>
          </cell>
        </row>
        <row r="11945">
          <cell r="B11945" t="str">
            <v>776445-00H/010016</v>
          </cell>
          <cell r="C11945" t="str">
            <v>776445-00H</v>
          </cell>
          <cell r="D11945" t="str">
            <v>OK</v>
          </cell>
          <cell r="E11945">
            <v>44343.375694444447</v>
          </cell>
        </row>
        <row r="11946">
          <cell r="B11946" t="str">
            <v>776445-00H/010021</v>
          </cell>
          <cell r="C11946" t="str">
            <v>776445-00H</v>
          </cell>
          <cell r="D11946" t="str">
            <v>OK</v>
          </cell>
          <cell r="E11946">
            <v>44343.412499999999</v>
          </cell>
        </row>
        <row r="11947">
          <cell r="B11947" t="str">
            <v>776445-00H/010022</v>
          </cell>
          <cell r="C11947" t="str">
            <v>776445-00H</v>
          </cell>
          <cell r="D11947" t="str">
            <v>OK</v>
          </cell>
          <cell r="E11947">
            <v>44343.44027777778</v>
          </cell>
        </row>
        <row r="11948">
          <cell r="B11948" t="str">
            <v>776445-00H/010023</v>
          </cell>
          <cell r="C11948" t="str">
            <v>776445-00H</v>
          </cell>
          <cell r="D11948" t="str">
            <v>OK</v>
          </cell>
          <cell r="E11948">
            <v>44343.512499999997</v>
          </cell>
        </row>
        <row r="11949">
          <cell r="B11949" t="str">
            <v>776445-00H/010024</v>
          </cell>
          <cell r="C11949" t="str">
            <v>776445-00H</v>
          </cell>
          <cell r="D11949" t="str">
            <v>OK</v>
          </cell>
          <cell r="E11949">
            <v>44343.537499999999</v>
          </cell>
        </row>
        <row r="11950">
          <cell r="B11950" t="str">
            <v>776445-00H/010027</v>
          </cell>
          <cell r="C11950" t="str">
            <v>776445-00H</v>
          </cell>
          <cell r="D11950" t="str">
            <v>OK</v>
          </cell>
          <cell r="E11950">
            <v>44343.623611111114</v>
          </cell>
        </row>
        <row r="11951">
          <cell r="B11951" t="str">
            <v>776445-00H/010026</v>
          </cell>
          <cell r="C11951" t="str">
            <v>776445-00H</v>
          </cell>
          <cell r="D11951" t="str">
            <v>OK</v>
          </cell>
          <cell r="E11951">
            <v>44343.64166666667</v>
          </cell>
        </row>
        <row r="11952">
          <cell r="B11952" t="str">
            <v>776445-00H/010030</v>
          </cell>
          <cell r="C11952" t="str">
            <v>776445-00H</v>
          </cell>
          <cell r="D11952" t="str">
            <v>OK</v>
          </cell>
          <cell r="E11952">
            <v>44343.738888888889</v>
          </cell>
        </row>
        <row r="11953">
          <cell r="B11953" t="str">
            <v>776445-00H/010028</v>
          </cell>
          <cell r="C11953" t="str">
            <v>776445-00H</v>
          </cell>
          <cell r="D11953" t="str">
            <v>OK</v>
          </cell>
          <cell r="E11953">
            <v>44343.787499999999</v>
          </cell>
        </row>
        <row r="11954">
          <cell r="B11954" t="str">
            <v>776445-00H/010031</v>
          </cell>
          <cell r="C11954" t="str">
            <v>776445-00H</v>
          </cell>
          <cell r="D11954" t="str">
            <v>OK</v>
          </cell>
          <cell r="E11954">
            <v>44343.816666666666</v>
          </cell>
        </row>
        <row r="11955">
          <cell r="B11955" t="str">
            <v>776445-00H/010034</v>
          </cell>
          <cell r="C11955" t="str">
            <v>776445-00H</v>
          </cell>
          <cell r="D11955" t="str">
            <v>OK</v>
          </cell>
          <cell r="E11955">
            <v>44343.875</v>
          </cell>
        </row>
        <row r="11956">
          <cell r="B11956" t="str">
            <v>776445-00H/010035</v>
          </cell>
          <cell r="C11956" t="str">
            <v>776445-00H</v>
          </cell>
          <cell r="D11956" t="str">
            <v>OK</v>
          </cell>
          <cell r="E11956">
            <v>44343.963194444441</v>
          </cell>
        </row>
        <row r="11957">
          <cell r="B11957" t="str">
            <v>776445-00H/010033</v>
          </cell>
          <cell r="C11957" t="str">
            <v>776445-00H</v>
          </cell>
          <cell r="D11957" t="str">
            <v>OK</v>
          </cell>
          <cell r="E11957">
            <v>44343.973611111112</v>
          </cell>
        </row>
        <row r="11958">
          <cell r="B11958" t="str">
            <v>774100-00J/010038</v>
          </cell>
          <cell r="C11958" t="str">
            <v>774100-00J</v>
          </cell>
          <cell r="D11958" t="str">
            <v>OK</v>
          </cell>
          <cell r="E11958">
            <v>44344.04791666667</v>
          </cell>
        </row>
        <row r="11959">
          <cell r="B11959" t="str">
            <v>776445-00H/010041</v>
          </cell>
          <cell r="C11959" t="str">
            <v>776445-00H</v>
          </cell>
          <cell r="D11959" t="str">
            <v>OK</v>
          </cell>
          <cell r="E11959">
            <v>44344.136805555558</v>
          </cell>
        </row>
        <row r="11960">
          <cell r="B11960" t="str">
            <v>774100-00J/010037</v>
          </cell>
          <cell r="C11960" t="str">
            <v>774100-00J</v>
          </cell>
          <cell r="D11960" t="str">
            <v>OK</v>
          </cell>
          <cell r="E11960">
            <v>44344.022222222222</v>
          </cell>
        </row>
        <row r="11961">
          <cell r="B11961" t="str">
            <v>776445-00H/010043</v>
          </cell>
          <cell r="C11961" t="str">
            <v>776445-00H</v>
          </cell>
          <cell r="D11961" t="str">
            <v>OK</v>
          </cell>
          <cell r="E11961">
            <v>44344.119444444441</v>
          </cell>
        </row>
        <row r="11962">
          <cell r="B11962" t="str">
            <v>776445-00H/010045</v>
          </cell>
          <cell r="C11962" t="str">
            <v>776445-00H</v>
          </cell>
          <cell r="D11962" t="str">
            <v>OK</v>
          </cell>
          <cell r="E11962">
            <v>44344.194444444445</v>
          </cell>
        </row>
        <row r="11963">
          <cell r="B11963" t="str">
            <v>774100-00J/010039</v>
          </cell>
          <cell r="C11963" t="str">
            <v>774100-00J</v>
          </cell>
          <cell r="D11963" t="str">
            <v>OK</v>
          </cell>
          <cell r="E11963">
            <v>44344.073611111111</v>
          </cell>
        </row>
        <row r="11964">
          <cell r="B11964" t="str">
            <v>776445-00H/010036</v>
          </cell>
          <cell r="C11964" t="str">
            <v>776445-00H</v>
          </cell>
          <cell r="D11964" t="str">
            <v>OK</v>
          </cell>
          <cell r="E11964">
            <v>44344.061111111114</v>
          </cell>
        </row>
        <row r="11965">
          <cell r="B11965" t="str">
            <v>776445-00H/010040</v>
          </cell>
          <cell r="C11965" t="str">
            <v>776445-00H</v>
          </cell>
          <cell r="D11965" t="str">
            <v>OK</v>
          </cell>
          <cell r="E11965">
            <v>44344.315972222219</v>
          </cell>
        </row>
        <row r="11966">
          <cell r="B11966" t="str">
            <v>776445-00H/010042</v>
          </cell>
          <cell r="C11966" t="str">
            <v>776445-00H</v>
          </cell>
          <cell r="D11966" t="str">
            <v>OK</v>
          </cell>
          <cell r="E11966">
            <v>44344.432638888888</v>
          </cell>
        </row>
        <row r="11967">
          <cell r="B11967" t="str">
            <v>776445-00H/010044</v>
          </cell>
          <cell r="C11967" t="str">
            <v>776445-00H</v>
          </cell>
          <cell r="D11967" t="str">
            <v>OK</v>
          </cell>
          <cell r="E11967">
            <v>44344.370833333334</v>
          </cell>
        </row>
        <row r="11968">
          <cell r="B11968" t="str">
            <v>776445-00H/010032</v>
          </cell>
          <cell r="C11968" t="str">
            <v>776445-00H</v>
          </cell>
          <cell r="D11968" t="str">
            <v>OK</v>
          </cell>
          <cell r="E11968">
            <v>44343.823611111111</v>
          </cell>
        </row>
        <row r="11969">
          <cell r="B11969" t="str">
            <v>774100-00J/010047</v>
          </cell>
          <cell r="C11969" t="str">
            <v>774100-00J</v>
          </cell>
          <cell r="D11969" t="str">
            <v>OK</v>
          </cell>
          <cell r="E11969">
            <v>44344.533333333333</v>
          </cell>
        </row>
        <row r="11970">
          <cell r="B11970" t="str">
            <v>774100-00J/010047</v>
          </cell>
          <cell r="C11970" t="str">
            <v>774100-00J</v>
          </cell>
          <cell r="D11970" t="str">
            <v>OK</v>
          </cell>
          <cell r="E11970">
            <v>44344.533333333333</v>
          </cell>
        </row>
        <row r="11971">
          <cell r="B11971" t="str">
            <v>774100-00J/010047</v>
          </cell>
          <cell r="C11971" t="str">
            <v>774100-00J</v>
          </cell>
          <cell r="D11971" t="str">
            <v>OK</v>
          </cell>
          <cell r="E11971">
            <v>44344.533333333333</v>
          </cell>
        </row>
        <row r="11972">
          <cell r="B11972" t="str">
            <v>774100-00J/010047</v>
          </cell>
          <cell r="C11972" t="str">
            <v>774100-00J</v>
          </cell>
          <cell r="D11972" t="str">
            <v>OK</v>
          </cell>
          <cell r="E11972">
            <v>44344.533333333333</v>
          </cell>
        </row>
        <row r="11973">
          <cell r="B11973" t="str">
            <v>774100-00J/010047</v>
          </cell>
          <cell r="C11973" t="str">
            <v>774100-00J</v>
          </cell>
          <cell r="D11973" t="str">
            <v>OK</v>
          </cell>
          <cell r="E11973">
            <v>44344.533333333333</v>
          </cell>
        </row>
        <row r="11974">
          <cell r="B11974" t="str">
            <v>774100-00J/010047</v>
          </cell>
          <cell r="C11974" t="str">
            <v>774100-00J</v>
          </cell>
          <cell r="D11974" t="str">
            <v>OK</v>
          </cell>
          <cell r="E11974">
            <v>44344.533333333333</v>
          </cell>
        </row>
        <row r="11975">
          <cell r="B11975" t="str">
            <v>774100-00J/010047</v>
          </cell>
          <cell r="C11975" t="str">
            <v>774100-00J</v>
          </cell>
          <cell r="D11975" t="str">
            <v>OK</v>
          </cell>
          <cell r="E11975">
            <v>44344.533333333333</v>
          </cell>
        </row>
        <row r="11976">
          <cell r="B11976" t="str">
            <v>774100-00J/010047</v>
          </cell>
          <cell r="C11976" t="str">
            <v>774100-00J</v>
          </cell>
          <cell r="D11976" t="str">
            <v>OK</v>
          </cell>
          <cell r="E11976">
            <v>44344.533333333333</v>
          </cell>
        </row>
        <row r="11977">
          <cell r="B11977" t="str">
            <v>774100-00J/010047</v>
          </cell>
          <cell r="C11977" t="str">
            <v>774100-00J</v>
          </cell>
          <cell r="D11977" t="str">
            <v>OK</v>
          </cell>
          <cell r="E11977">
            <v>44344.533333333333</v>
          </cell>
        </row>
        <row r="11978">
          <cell r="B11978" t="str">
            <v>774100-00J/010047</v>
          </cell>
          <cell r="C11978" t="str">
            <v>774100-00J</v>
          </cell>
          <cell r="D11978" t="str">
            <v>OK</v>
          </cell>
          <cell r="E11978">
            <v>44344.533333333333</v>
          </cell>
        </row>
        <row r="11979">
          <cell r="B11979" t="str">
            <v>774100-00J/010047</v>
          </cell>
          <cell r="C11979" t="str">
            <v>774100-00J</v>
          </cell>
          <cell r="D11979" t="str">
            <v>OK</v>
          </cell>
          <cell r="E11979">
            <v>44344.533333333333</v>
          </cell>
        </row>
        <row r="11980">
          <cell r="B11980" t="str">
            <v>774100-00J/010047</v>
          </cell>
          <cell r="C11980" t="str">
            <v>774100-00J</v>
          </cell>
          <cell r="D11980" t="str">
            <v>OK</v>
          </cell>
          <cell r="E11980">
            <v>44344.533333333333</v>
          </cell>
        </row>
        <row r="11981">
          <cell r="B11981" t="str">
            <v>774100-00J/010048</v>
          </cell>
          <cell r="C11981" t="str">
            <v>774100-00J</v>
          </cell>
          <cell r="D11981" t="str">
            <v>OK</v>
          </cell>
          <cell r="E11981">
            <v>44344.655555555553</v>
          </cell>
        </row>
        <row r="11982">
          <cell r="B11982" t="str">
            <v>774100-00J/010046</v>
          </cell>
          <cell r="C11982" t="str">
            <v>774100-00J</v>
          </cell>
          <cell r="D11982" t="str">
            <v>OK</v>
          </cell>
          <cell r="E11982">
            <v>44344.536805555559</v>
          </cell>
        </row>
        <row r="11983">
          <cell r="B11983" t="str">
            <v>774100-00J/010050</v>
          </cell>
          <cell r="C11983" t="str">
            <v>774100-00J</v>
          </cell>
          <cell r="D11983" t="str">
            <v>OK</v>
          </cell>
          <cell r="E11983">
            <v>44344.713194444441</v>
          </cell>
        </row>
        <row r="11984">
          <cell r="B11984" t="str">
            <v>774100-00J/010051</v>
          </cell>
          <cell r="C11984" t="str">
            <v>774100-00J</v>
          </cell>
          <cell r="D11984" t="str">
            <v>OK</v>
          </cell>
          <cell r="E11984">
            <v>44344.795138888891</v>
          </cell>
        </row>
        <row r="11985">
          <cell r="B11985" t="str">
            <v>776445-00H/010049</v>
          </cell>
          <cell r="C11985" t="str">
            <v>776445-00H</v>
          </cell>
          <cell r="D11985" t="str">
            <v>OK</v>
          </cell>
          <cell r="E11985">
            <v>44346.979166666664</v>
          </cell>
        </row>
        <row r="11986">
          <cell r="B11986" t="str">
            <v>774100-00J/010053</v>
          </cell>
          <cell r="C11986" t="str">
            <v>774100-00J</v>
          </cell>
          <cell r="D11986" t="str">
            <v>OK</v>
          </cell>
          <cell r="E11986">
            <v>44347.074999999997</v>
          </cell>
        </row>
        <row r="11987">
          <cell r="B11987" t="str">
            <v>774100-00J/010052</v>
          </cell>
          <cell r="C11987" t="str">
            <v>774100-00J</v>
          </cell>
          <cell r="D11987" t="str">
            <v>OK</v>
          </cell>
          <cell r="E11987">
            <v>44347.030555555553</v>
          </cell>
        </row>
        <row r="11988">
          <cell r="B11988" t="str">
            <v>774100-00J/010054</v>
          </cell>
          <cell r="C11988" t="str">
            <v>774100-00J</v>
          </cell>
          <cell r="D11988" t="str">
            <v>OK</v>
          </cell>
          <cell r="E11988">
            <v>44347.338888888888</v>
          </cell>
        </row>
        <row r="11989">
          <cell r="B11989" t="str">
            <v>774100-00J/010055</v>
          </cell>
          <cell r="C11989" t="str">
            <v>774100-00J</v>
          </cell>
          <cell r="D11989" t="str">
            <v>OK</v>
          </cell>
          <cell r="E11989">
            <v>44347.40625</v>
          </cell>
        </row>
        <row r="11990">
          <cell r="B11990" t="str">
            <v>776445-00H/010056</v>
          </cell>
          <cell r="C11990" t="str">
            <v>776445-00H</v>
          </cell>
          <cell r="D11990" t="str">
            <v>OK</v>
          </cell>
          <cell r="E11990">
            <v>44347.492361111108</v>
          </cell>
        </row>
        <row r="11991">
          <cell r="B11991" t="str">
            <v>776445-00H/010058</v>
          </cell>
          <cell r="C11991" t="str">
            <v>776445-00H</v>
          </cell>
          <cell r="D11991" t="str">
            <v>OK</v>
          </cell>
          <cell r="E11991">
            <v>44347.629861111112</v>
          </cell>
        </row>
        <row r="11992">
          <cell r="B11992" t="str">
            <v>776445-00H/010057</v>
          </cell>
          <cell r="C11992" t="str">
            <v>776445-00H</v>
          </cell>
          <cell r="D11992" t="str">
            <v>OK</v>
          </cell>
          <cell r="E11992">
            <v>44347.677083333336</v>
          </cell>
        </row>
        <row r="11993">
          <cell r="B11993" t="str">
            <v>776445-00H/009997</v>
          </cell>
          <cell r="C11993" t="str">
            <v>776445-00H</v>
          </cell>
          <cell r="D11993" t="str">
            <v>OK</v>
          </cell>
          <cell r="E11993">
            <v>44342.545138888891</v>
          </cell>
        </row>
        <row r="11994">
          <cell r="B11994" t="str">
            <v>774100-00J/010059</v>
          </cell>
          <cell r="C11994" t="str">
            <v>774100-00J</v>
          </cell>
          <cell r="D11994" t="str">
            <v>OK</v>
          </cell>
          <cell r="E11994">
            <v>44347.708333333336</v>
          </cell>
        </row>
        <row r="11995">
          <cell r="B11995" t="str">
            <v>776445-00H/010060</v>
          </cell>
          <cell r="C11995" t="str">
            <v>776445-00H</v>
          </cell>
          <cell r="D11995" t="str">
            <v>OK</v>
          </cell>
          <cell r="E11995">
            <v>44347.763194444444</v>
          </cell>
        </row>
        <row r="11996">
          <cell r="B11996" t="str">
            <v>776445-00H/010064</v>
          </cell>
          <cell r="C11996" t="str">
            <v>776445-00H</v>
          </cell>
          <cell r="D11996" t="str">
            <v>OK</v>
          </cell>
          <cell r="E11996">
            <v>44347.872916666667</v>
          </cell>
        </row>
        <row r="11997">
          <cell r="B11997" t="str">
            <v>776445-00H/010061</v>
          </cell>
          <cell r="C11997" t="str">
            <v>776445-00H</v>
          </cell>
          <cell r="D11997" t="str">
            <v>OK</v>
          </cell>
          <cell r="E11997">
            <v>44347.838888888888</v>
          </cell>
        </row>
        <row r="11998">
          <cell r="B11998" t="str">
            <v>774100-00J/010062</v>
          </cell>
          <cell r="C11998" t="str">
            <v>774100-00J</v>
          </cell>
          <cell r="D11998" t="str">
            <v>OK</v>
          </cell>
          <cell r="E11998">
            <v>44347.761805555558</v>
          </cell>
        </row>
        <row r="11999">
          <cell r="B11999" t="str">
            <v>774100-00J/010063</v>
          </cell>
          <cell r="C11999" t="str">
            <v>774100-00J</v>
          </cell>
          <cell r="D11999" t="str">
            <v>OK</v>
          </cell>
          <cell r="E11999">
            <v>44347.85</v>
          </cell>
        </row>
        <row r="12000">
          <cell r="B12000" t="str">
            <v>776445-00H/010066</v>
          </cell>
          <cell r="C12000" t="str">
            <v>776445-00H</v>
          </cell>
          <cell r="D12000" t="str">
            <v>OK</v>
          </cell>
          <cell r="E12000">
            <v>44347.958333333336</v>
          </cell>
        </row>
        <row r="12001">
          <cell r="B12001" t="str">
            <v>776445-00H/010067</v>
          </cell>
          <cell r="C12001" t="str">
            <v>776445-00H</v>
          </cell>
          <cell r="D12001" t="str">
            <v>OK</v>
          </cell>
          <cell r="E12001">
            <v>44347.959722222222</v>
          </cell>
        </row>
        <row r="12002">
          <cell r="B12002" t="str">
            <v>776445-00H/010065</v>
          </cell>
          <cell r="C12002" t="str">
            <v>776445-00H</v>
          </cell>
          <cell r="D12002" t="str">
            <v>OK</v>
          </cell>
          <cell r="E12002">
            <v>44348.001388888886</v>
          </cell>
        </row>
        <row r="12003">
          <cell r="B12003" t="str">
            <v>776445-00H/010072</v>
          </cell>
          <cell r="C12003" t="str">
            <v>776445-00H</v>
          </cell>
          <cell r="D12003" t="str">
            <v>OK</v>
          </cell>
          <cell r="E12003">
            <v>44348.078472222223</v>
          </cell>
        </row>
        <row r="12004">
          <cell r="B12004" t="str">
            <v>774100-00J/010070</v>
          </cell>
          <cell r="C12004" t="str">
            <v>774100-00J</v>
          </cell>
          <cell r="D12004" t="str">
            <v>OK</v>
          </cell>
          <cell r="E12004">
            <v>44348.05972222222</v>
          </cell>
        </row>
        <row r="12005">
          <cell r="B12005" t="str">
            <v>774100-00J/010068</v>
          </cell>
          <cell r="C12005" t="str">
            <v>774100-00J</v>
          </cell>
          <cell r="D12005" t="str">
            <v>OK</v>
          </cell>
          <cell r="E12005">
            <v>44348.022222222222</v>
          </cell>
        </row>
        <row r="12006">
          <cell r="B12006" t="str">
            <v>774100-00J/010069</v>
          </cell>
          <cell r="C12006" t="str">
            <v>774100-00J</v>
          </cell>
          <cell r="D12006" t="str">
            <v>OK</v>
          </cell>
          <cell r="E12006">
            <v>44348.045138888891</v>
          </cell>
        </row>
        <row r="12007">
          <cell r="B12007" t="str">
            <v>776445-00H/010071</v>
          </cell>
          <cell r="C12007" t="str">
            <v>776445-00H</v>
          </cell>
          <cell r="D12007" t="str">
            <v>OK</v>
          </cell>
          <cell r="E12007">
            <v>44348.09097222222</v>
          </cell>
        </row>
        <row r="12008">
          <cell r="B12008" t="str">
            <v>776445-00H/010075</v>
          </cell>
          <cell r="C12008" t="str">
            <v>776445-00H</v>
          </cell>
          <cell r="D12008" t="str">
            <v>OK</v>
          </cell>
          <cell r="E12008">
            <v>44348.289583333331</v>
          </cell>
        </row>
        <row r="12009">
          <cell r="B12009" t="str">
            <v>776445-00H/010073</v>
          </cell>
          <cell r="C12009" t="str">
            <v>776445-00H</v>
          </cell>
          <cell r="D12009" t="str">
            <v>OK</v>
          </cell>
          <cell r="E12009">
            <v>44348.3</v>
          </cell>
        </row>
        <row r="12010">
          <cell r="B12010" t="str">
            <v>776445-00H/010073</v>
          </cell>
          <cell r="C12010" t="str">
            <v>776445-00H</v>
          </cell>
          <cell r="D12010" t="str">
            <v>OK</v>
          </cell>
          <cell r="E12010">
            <v>44348.3</v>
          </cell>
        </row>
        <row r="12011">
          <cell r="B12011" t="str">
            <v>776445-00H/010074</v>
          </cell>
          <cell r="C12011" t="str">
            <v>776445-00H</v>
          </cell>
          <cell r="D12011" t="str">
            <v>OK</v>
          </cell>
          <cell r="E12011">
            <v>44348.298611111109</v>
          </cell>
        </row>
        <row r="12012">
          <cell r="B12012" t="str">
            <v>776445-00H/010077</v>
          </cell>
          <cell r="C12012" t="str">
            <v>776445-00H</v>
          </cell>
          <cell r="D12012" t="str">
            <v>OK</v>
          </cell>
          <cell r="E12012">
            <v>44348.405555555553</v>
          </cell>
        </row>
        <row r="12013">
          <cell r="B12013" t="str">
            <v>776445-00H/010078</v>
          </cell>
          <cell r="C12013" t="str">
            <v>776445-00H</v>
          </cell>
          <cell r="D12013" t="str">
            <v>OK</v>
          </cell>
          <cell r="E12013">
            <v>44348.431944444441</v>
          </cell>
        </row>
        <row r="12014">
          <cell r="B12014" t="str">
            <v>774100-00J/010076</v>
          </cell>
          <cell r="C12014" t="str">
            <v>774100-00J</v>
          </cell>
          <cell r="D12014" t="str">
            <v>OK</v>
          </cell>
          <cell r="E12014">
            <v>44348.399305555555</v>
          </cell>
        </row>
        <row r="12015">
          <cell r="B12015" t="str">
            <v>776445-00H/010079</v>
          </cell>
          <cell r="C12015" t="str">
            <v>776445-00H</v>
          </cell>
          <cell r="D12015" t="str">
            <v>OK</v>
          </cell>
          <cell r="E12015">
            <v>44348.511805555558</v>
          </cell>
        </row>
        <row r="12016">
          <cell r="B12016" t="str">
            <v>774100-00J/010081</v>
          </cell>
          <cell r="C12016" t="str">
            <v>774100-00J</v>
          </cell>
          <cell r="D12016" t="str">
            <v>OK</v>
          </cell>
          <cell r="E12016">
            <v>44348.51458333333</v>
          </cell>
        </row>
        <row r="12017">
          <cell r="B12017" t="str">
            <v>774100-00J/010082</v>
          </cell>
          <cell r="C12017" t="str">
            <v>774100-00J</v>
          </cell>
          <cell r="D12017" t="str">
            <v>OK</v>
          </cell>
          <cell r="E12017">
            <v>44348.532638888886</v>
          </cell>
        </row>
        <row r="12018">
          <cell r="B12018" t="str">
            <v>776445-00H/010084</v>
          </cell>
          <cell r="C12018" t="str">
            <v>776445-00H</v>
          </cell>
          <cell r="D12018" t="str">
            <v>OK</v>
          </cell>
          <cell r="E12018">
            <v>44348.659722222219</v>
          </cell>
        </row>
        <row r="12019">
          <cell r="B12019" t="str">
            <v>776445-00H/010080</v>
          </cell>
          <cell r="C12019" t="str">
            <v>776445-00H</v>
          </cell>
          <cell r="D12019" t="str">
            <v>OK</v>
          </cell>
          <cell r="E12019">
            <v>44348.634027777778</v>
          </cell>
        </row>
        <row r="12020">
          <cell r="B12020" t="str">
            <v>776445-00H/010083</v>
          </cell>
          <cell r="C12020" t="str">
            <v>776445-00H</v>
          </cell>
          <cell r="D12020" t="str">
            <v>OK</v>
          </cell>
          <cell r="E12020">
            <v>44348.73541666667</v>
          </cell>
        </row>
        <row r="12021">
          <cell r="B12021" t="str">
            <v>776445-00H/010086</v>
          </cell>
          <cell r="C12021" t="str">
            <v>776445-00H</v>
          </cell>
          <cell r="D12021" t="str">
            <v>OK</v>
          </cell>
          <cell r="E12021">
            <v>44348.738194444442</v>
          </cell>
        </row>
        <row r="12022">
          <cell r="B12022" t="str">
            <v>774100-00J/010089</v>
          </cell>
          <cell r="C12022" t="str">
            <v>774100-00J</v>
          </cell>
          <cell r="D12022" t="str">
            <v>OK</v>
          </cell>
          <cell r="E12022">
            <v>44348.836111111108</v>
          </cell>
        </row>
        <row r="12023">
          <cell r="B12023" t="str">
            <v>776445-00H/010087</v>
          </cell>
          <cell r="C12023" t="str">
            <v>776445-00H</v>
          </cell>
          <cell r="D12023" t="str">
            <v>OK</v>
          </cell>
          <cell r="E12023">
            <v>44348.955555555556</v>
          </cell>
        </row>
        <row r="12024">
          <cell r="B12024" t="str">
            <v>776445-00H/010025</v>
          </cell>
          <cell r="C12024" t="str">
            <v>776445-00H</v>
          </cell>
          <cell r="D12024" t="str">
            <v>OK</v>
          </cell>
          <cell r="E12024">
            <v>44348.960416666669</v>
          </cell>
        </row>
        <row r="12025">
          <cell r="B12025" t="str">
            <v>776445-00H/010091</v>
          </cell>
          <cell r="C12025" t="str">
            <v>776445-00H</v>
          </cell>
          <cell r="D12025" t="str">
            <v>OK</v>
          </cell>
          <cell r="E12025">
            <v>44349.022222222222</v>
          </cell>
        </row>
        <row r="12026">
          <cell r="B12026" t="str">
            <v>774100-00J/010088</v>
          </cell>
          <cell r="C12026" t="str">
            <v>774100-00J</v>
          </cell>
          <cell r="D12026" t="str">
            <v>OK</v>
          </cell>
          <cell r="E12026">
            <v>44348.866666666669</v>
          </cell>
        </row>
        <row r="12027">
          <cell r="B12027" t="str">
            <v>774100-00J/010090</v>
          </cell>
          <cell r="C12027" t="str">
            <v>774100-00J</v>
          </cell>
          <cell r="D12027" t="str">
            <v>OK</v>
          </cell>
          <cell r="E12027">
            <v>44349.024305555555</v>
          </cell>
        </row>
        <row r="12028">
          <cell r="B12028" t="str">
            <v>774100-00J/010090</v>
          </cell>
          <cell r="C12028" t="str">
            <v>774100-00J</v>
          </cell>
          <cell r="D12028" t="str">
            <v>OK</v>
          </cell>
          <cell r="E12028">
            <v>44349.024305555555</v>
          </cell>
        </row>
        <row r="12029">
          <cell r="B12029" t="str">
            <v>776445-00H/010095</v>
          </cell>
          <cell r="C12029" t="str">
            <v>776445-00H</v>
          </cell>
          <cell r="D12029" t="str">
            <v>OK</v>
          </cell>
          <cell r="E12029">
            <v>44349.136111111111</v>
          </cell>
        </row>
        <row r="12030">
          <cell r="B12030" t="str">
            <v>774100-00J/010093</v>
          </cell>
          <cell r="C12030" t="str">
            <v>774100-00J</v>
          </cell>
          <cell r="D12030" t="str">
            <v>OK</v>
          </cell>
          <cell r="E12030">
            <v>44349.074999999997</v>
          </cell>
        </row>
        <row r="12031">
          <cell r="B12031" t="str">
            <v>774100-00J/010092</v>
          </cell>
          <cell r="C12031" t="str">
            <v>774100-00J</v>
          </cell>
          <cell r="D12031" t="str">
            <v>OK</v>
          </cell>
          <cell r="E12031">
            <v>44349.075694444444</v>
          </cell>
        </row>
        <row r="12032">
          <cell r="B12032" t="str">
            <v>774100-00J/010092</v>
          </cell>
          <cell r="C12032" t="str">
            <v>774100-00J</v>
          </cell>
          <cell r="D12032" t="str">
            <v>OK</v>
          </cell>
          <cell r="E12032">
            <v>44349.075694444444</v>
          </cell>
        </row>
        <row r="12033">
          <cell r="B12033" t="str">
            <v>776445-00H/010097</v>
          </cell>
          <cell r="C12033" t="str">
            <v>776445-00H</v>
          </cell>
          <cell r="D12033" t="str">
            <v>OK</v>
          </cell>
          <cell r="E12033">
            <v>44349.297222222223</v>
          </cell>
        </row>
        <row r="12034">
          <cell r="B12034" t="str">
            <v>776445-00H/010096</v>
          </cell>
          <cell r="C12034" t="str">
            <v>776445-00H</v>
          </cell>
          <cell r="D12034" t="str">
            <v>OK</v>
          </cell>
          <cell r="E12034">
            <v>44349.317361111112</v>
          </cell>
        </row>
        <row r="12035">
          <cell r="B12035" t="str">
            <v>774100-00J/010094</v>
          </cell>
          <cell r="C12035" t="str">
            <v>774100-00J</v>
          </cell>
          <cell r="D12035" t="str">
            <v>OK</v>
          </cell>
          <cell r="E12035">
            <v>44349.359027777777</v>
          </cell>
        </row>
        <row r="12036">
          <cell r="B12036" t="str">
            <v>774100-00J/010094</v>
          </cell>
          <cell r="C12036" t="str">
            <v>774100-00J</v>
          </cell>
          <cell r="D12036" t="str">
            <v>OK</v>
          </cell>
          <cell r="E12036">
            <v>44349.359027777777</v>
          </cell>
        </row>
        <row r="12037">
          <cell r="B12037" t="str">
            <v>774100-00J/010098</v>
          </cell>
          <cell r="C12037" t="str">
            <v>774100-00J</v>
          </cell>
          <cell r="D12037" t="str">
            <v>OK</v>
          </cell>
          <cell r="E12037">
            <v>44349.379861111112</v>
          </cell>
        </row>
        <row r="12038">
          <cell r="B12038" t="str">
            <v>776445-00H/010103</v>
          </cell>
          <cell r="C12038" t="str">
            <v>776445-00H</v>
          </cell>
          <cell r="D12038" t="str">
            <v>OK</v>
          </cell>
          <cell r="E12038">
            <v>44349.535416666666</v>
          </cell>
        </row>
        <row r="12039">
          <cell r="B12039" t="str">
            <v>774100-00J/010099</v>
          </cell>
          <cell r="C12039" t="str">
            <v>774100-00J</v>
          </cell>
          <cell r="D12039" t="str">
            <v>OK</v>
          </cell>
          <cell r="E12039">
            <v>44349.429861111108</v>
          </cell>
        </row>
        <row r="12040">
          <cell r="B12040" t="str">
            <v>774100-00J/010099</v>
          </cell>
          <cell r="C12040" t="str">
            <v>774100-00J</v>
          </cell>
          <cell r="D12040" t="str">
            <v>OK</v>
          </cell>
          <cell r="E12040">
            <v>44349.429861111108</v>
          </cell>
        </row>
        <row r="12041">
          <cell r="B12041" t="str">
            <v>776445-00H/010101</v>
          </cell>
          <cell r="C12041" t="str">
            <v>776445-00H</v>
          </cell>
          <cell r="D12041" t="str">
            <v>OK</v>
          </cell>
          <cell r="E12041">
            <v>44349.445833333331</v>
          </cell>
        </row>
        <row r="12042">
          <cell r="B12042" t="str">
            <v>776445-00H/010029</v>
          </cell>
          <cell r="C12042" t="str">
            <v>776445-00H</v>
          </cell>
          <cell r="D12042" t="str">
            <v>OK</v>
          </cell>
          <cell r="E12042">
            <v>44349.523611111108</v>
          </cell>
        </row>
        <row r="12043">
          <cell r="B12043" t="str">
            <v>776445-00H/010102</v>
          </cell>
          <cell r="C12043" t="str">
            <v>776445-00H</v>
          </cell>
          <cell r="D12043" t="str">
            <v>OK</v>
          </cell>
          <cell r="E12043">
            <v>44349.629861111112</v>
          </cell>
        </row>
        <row r="12044">
          <cell r="B12044" t="str">
            <v>776445-00H/010104</v>
          </cell>
          <cell r="C12044" t="str">
            <v>776445-00H</v>
          </cell>
          <cell r="D12044" t="str">
            <v>OK</v>
          </cell>
          <cell r="E12044">
            <v>44349.631249999999</v>
          </cell>
        </row>
        <row r="12045">
          <cell r="B12045" t="str">
            <v>776445-00H/010104</v>
          </cell>
          <cell r="C12045" t="str">
            <v>776445-00H</v>
          </cell>
          <cell r="D12045" t="str">
            <v>OK</v>
          </cell>
          <cell r="E12045">
            <v>44349.631249999999</v>
          </cell>
        </row>
        <row r="12046">
          <cell r="B12046" t="str">
            <v>776445-00H/010085</v>
          </cell>
          <cell r="C12046" t="str">
            <v>776445-00H</v>
          </cell>
          <cell r="D12046" t="str">
            <v>OK</v>
          </cell>
          <cell r="E12046">
            <v>44349.6875</v>
          </cell>
        </row>
        <row r="12047">
          <cell r="B12047" t="str">
            <v>776445-00H/010105</v>
          </cell>
          <cell r="C12047" t="str">
            <v>776445-00H</v>
          </cell>
          <cell r="D12047" t="str">
            <v>OK</v>
          </cell>
          <cell r="E12047">
            <v>44349.692361111112</v>
          </cell>
        </row>
        <row r="12048">
          <cell r="B12048" t="str">
            <v>774100-00J/010100</v>
          </cell>
          <cell r="C12048" t="str">
            <v>774100-00J</v>
          </cell>
          <cell r="D12048" t="str">
            <v>OK</v>
          </cell>
          <cell r="E12048">
            <v>44349.679861111108</v>
          </cell>
        </row>
        <row r="12049">
          <cell r="B12049" t="str">
            <v>774100-00J/010107</v>
          </cell>
          <cell r="C12049" t="str">
            <v>774100-00J</v>
          </cell>
          <cell r="D12049" t="str">
            <v>OK</v>
          </cell>
          <cell r="E12049">
            <v>44349.748611111114</v>
          </cell>
        </row>
        <row r="12050">
          <cell r="B12050" t="str">
            <v>774100-00J/010106</v>
          </cell>
          <cell r="C12050" t="str">
            <v>774100-00J</v>
          </cell>
          <cell r="D12050" t="str">
            <v>OK</v>
          </cell>
          <cell r="E12050">
            <v>44349.76458333333</v>
          </cell>
        </row>
        <row r="12051">
          <cell r="B12051" t="str">
            <v>776445-00H/010111</v>
          </cell>
          <cell r="C12051" t="str">
            <v>776445-00H</v>
          </cell>
          <cell r="D12051" t="str">
            <v>OK</v>
          </cell>
          <cell r="E12051">
            <v>44349.96597222222</v>
          </cell>
        </row>
        <row r="12052">
          <cell r="B12052" t="str">
            <v>776445-00H/010109</v>
          </cell>
          <cell r="C12052" t="str">
            <v>776445-00H</v>
          </cell>
          <cell r="D12052" t="str">
            <v>OK</v>
          </cell>
          <cell r="E12052">
            <v>44350.015277777777</v>
          </cell>
        </row>
        <row r="12053">
          <cell r="B12053" t="str">
            <v>776445-00H/010110</v>
          </cell>
          <cell r="C12053" t="str">
            <v>776445-00H</v>
          </cell>
          <cell r="D12053" t="str">
            <v>OK</v>
          </cell>
          <cell r="E12053">
            <v>44350.117361111108</v>
          </cell>
        </row>
        <row r="12054">
          <cell r="B12054" t="str">
            <v>774100-00J/010115</v>
          </cell>
          <cell r="C12054" t="str">
            <v>774100-00J</v>
          </cell>
          <cell r="D12054" t="str">
            <v>OK</v>
          </cell>
          <cell r="E12054">
            <v>44350.300694444442</v>
          </cell>
        </row>
        <row r="12055">
          <cell r="B12055" t="str">
            <v>774100-00J/010114</v>
          </cell>
          <cell r="C12055" t="str">
            <v>774100-00J</v>
          </cell>
          <cell r="D12055" t="str">
            <v>OK</v>
          </cell>
          <cell r="E12055">
            <v>44350.366666666669</v>
          </cell>
        </row>
        <row r="12056">
          <cell r="B12056" t="str">
            <v>776445-00H/010119</v>
          </cell>
          <cell r="C12056" t="str">
            <v>776445-00H</v>
          </cell>
          <cell r="D12056" t="str">
            <v>OK</v>
          </cell>
          <cell r="E12056">
            <v>44350.506249999999</v>
          </cell>
        </row>
        <row r="12057">
          <cell r="B12057" t="str">
            <v>776445-00H/010116</v>
          </cell>
          <cell r="C12057" t="str">
            <v>776445-00H</v>
          </cell>
          <cell r="D12057" t="str">
            <v>OK</v>
          </cell>
          <cell r="E12057">
            <v>44350.165277777778</v>
          </cell>
        </row>
        <row r="12058">
          <cell r="B12058" t="str">
            <v>776445-00H/010117</v>
          </cell>
          <cell r="C12058" t="str">
            <v>776445-00H</v>
          </cell>
          <cell r="D12058" t="str">
            <v>OK</v>
          </cell>
          <cell r="E12058">
            <v>44350.415277777778</v>
          </cell>
        </row>
        <row r="12059">
          <cell r="B12059" t="str">
            <v>776445-00H/010112</v>
          </cell>
          <cell r="C12059" t="str">
            <v>776445-00H</v>
          </cell>
          <cell r="D12059" t="str">
            <v>OK</v>
          </cell>
          <cell r="E12059">
            <v>44350.513194444444</v>
          </cell>
        </row>
        <row r="12060">
          <cell r="B12060" t="str">
            <v>776445-00H/010122</v>
          </cell>
          <cell r="C12060" t="str">
            <v>776445-00H</v>
          </cell>
          <cell r="D12060" t="str">
            <v>OK</v>
          </cell>
          <cell r="E12060">
            <v>44350.67083333333</v>
          </cell>
        </row>
        <row r="12061">
          <cell r="B12061" t="str">
            <v>776445-00H/010121</v>
          </cell>
          <cell r="C12061" t="str">
            <v>776445-00H</v>
          </cell>
          <cell r="D12061" t="str">
            <v>OK</v>
          </cell>
          <cell r="E12061">
            <v>44350.667361111111</v>
          </cell>
        </row>
        <row r="12062">
          <cell r="B12062" t="str">
            <v>776445-00H/010124</v>
          </cell>
          <cell r="C12062" t="str">
            <v>776445-00H</v>
          </cell>
          <cell r="D12062" t="str">
            <v>OK</v>
          </cell>
          <cell r="E12062">
            <v>44350.706944444442</v>
          </cell>
        </row>
        <row r="12063">
          <cell r="B12063" t="str">
            <v>776445-00H/010125</v>
          </cell>
          <cell r="C12063" t="str">
            <v>776445-00H</v>
          </cell>
          <cell r="D12063" t="str">
            <v>OK</v>
          </cell>
          <cell r="E12063">
            <v>44350.729166666664</v>
          </cell>
        </row>
        <row r="12064">
          <cell r="B12064" t="str">
            <v>776445-00H/010126</v>
          </cell>
          <cell r="C12064" t="str">
            <v>776445-00H</v>
          </cell>
          <cell r="D12064" t="str">
            <v>OK</v>
          </cell>
          <cell r="E12064">
            <v>44350.741666666669</v>
          </cell>
        </row>
        <row r="12065">
          <cell r="B12065" t="str">
            <v>776445-00H/010126</v>
          </cell>
          <cell r="C12065" t="str">
            <v>776445-00H</v>
          </cell>
          <cell r="D12065" t="str">
            <v>OK</v>
          </cell>
          <cell r="E12065">
            <v>44350.741666666669</v>
          </cell>
        </row>
        <row r="12066">
          <cell r="B12066" t="str">
            <v>776445-00H/010127</v>
          </cell>
          <cell r="C12066" t="str">
            <v>776445-00H</v>
          </cell>
          <cell r="D12066" t="str">
            <v>OK</v>
          </cell>
          <cell r="E12066">
            <v>44350.82708333333</v>
          </cell>
        </row>
        <row r="12067">
          <cell r="B12067" t="str">
            <v>776445-00H/010129</v>
          </cell>
          <cell r="C12067" t="str">
            <v>776445-00H</v>
          </cell>
          <cell r="D12067" t="str">
            <v>OK</v>
          </cell>
          <cell r="E12067">
            <v>44350.884027777778</v>
          </cell>
        </row>
        <row r="12068">
          <cell r="B12068" t="str">
            <v>776445-00H/010128</v>
          </cell>
          <cell r="C12068" t="str">
            <v>776445-00H</v>
          </cell>
          <cell r="D12068" t="str">
            <v>OK</v>
          </cell>
          <cell r="E12068">
            <v>44350.813194444447</v>
          </cell>
        </row>
        <row r="12069">
          <cell r="B12069" t="str">
            <v>776445-00H/010131</v>
          </cell>
          <cell r="C12069" t="str">
            <v>776445-00H</v>
          </cell>
          <cell r="D12069" t="str">
            <v>OK</v>
          </cell>
          <cell r="E12069">
            <v>44351.027777777781</v>
          </cell>
        </row>
        <row r="12070">
          <cell r="B12070" t="str">
            <v>776445-00H/010130</v>
          </cell>
          <cell r="C12070" t="str">
            <v>776445-00H</v>
          </cell>
          <cell r="D12070" t="str">
            <v>OK</v>
          </cell>
          <cell r="E12070">
            <v>44350.965277777781</v>
          </cell>
        </row>
        <row r="12071">
          <cell r="B12071" t="str">
            <v>774100-00J/010118</v>
          </cell>
          <cell r="C12071" t="str">
            <v>774100-00J</v>
          </cell>
          <cell r="D12071" t="str">
            <v>OK</v>
          </cell>
          <cell r="E12071">
            <v>44350.961805555555</v>
          </cell>
        </row>
        <row r="12072">
          <cell r="B12072" t="str">
            <v>776445-00H/010132</v>
          </cell>
          <cell r="C12072" t="str">
            <v>776445-00H</v>
          </cell>
          <cell r="D12072" t="str">
            <v>OK</v>
          </cell>
          <cell r="E12072">
            <v>44351.081944444442</v>
          </cell>
        </row>
        <row r="12073">
          <cell r="B12073" t="str">
            <v>774100-00J/010120</v>
          </cell>
          <cell r="C12073" t="str">
            <v>774100-00J</v>
          </cell>
          <cell r="D12073" t="str">
            <v>OK</v>
          </cell>
          <cell r="E12073">
            <v>44351.029861111114</v>
          </cell>
        </row>
        <row r="12074">
          <cell r="B12074" t="str">
            <v>776445-00H/010133</v>
          </cell>
          <cell r="C12074" t="str">
            <v>776445-00H</v>
          </cell>
          <cell r="D12074" t="str">
            <v>OK</v>
          </cell>
          <cell r="E12074">
            <v>44351.080555555556</v>
          </cell>
        </row>
        <row r="12075">
          <cell r="B12075" t="str">
            <v>776445-00H/010138</v>
          </cell>
          <cell r="C12075" t="str">
            <v>776445-00H</v>
          </cell>
          <cell r="D12075" t="str">
            <v>OK</v>
          </cell>
          <cell r="E12075">
            <v>44351.440972222219</v>
          </cell>
        </row>
        <row r="12076">
          <cell r="B12076" t="str">
            <v>776445-00H/010136</v>
          </cell>
          <cell r="C12076" t="str">
            <v>776445-00H</v>
          </cell>
          <cell r="D12076" t="str">
            <v>OK</v>
          </cell>
          <cell r="E12076">
            <v>44351.301388888889</v>
          </cell>
        </row>
        <row r="12077">
          <cell r="B12077" t="str">
            <v>774100-00J/010134</v>
          </cell>
          <cell r="C12077" t="str">
            <v>774100-00J</v>
          </cell>
          <cell r="D12077" t="str">
            <v>OK</v>
          </cell>
          <cell r="E12077">
            <v>44351.298611111109</v>
          </cell>
        </row>
        <row r="12078">
          <cell r="B12078" t="str">
            <v>774100-00J/010140</v>
          </cell>
          <cell r="C12078" t="str">
            <v>774100-00J</v>
          </cell>
          <cell r="D12078" t="str">
            <v>OK</v>
          </cell>
          <cell r="E12078">
            <v>44351.631249999999</v>
          </cell>
        </row>
        <row r="12079">
          <cell r="B12079" t="str">
            <v>774100-00J/010141</v>
          </cell>
          <cell r="C12079" t="str">
            <v>774100-00J</v>
          </cell>
          <cell r="D12079" t="str">
            <v>OK</v>
          </cell>
          <cell r="E12079">
            <v>44351.689583333333</v>
          </cell>
        </row>
        <row r="12080">
          <cell r="B12080" t="str">
            <v>774100-00J/010135</v>
          </cell>
          <cell r="C12080" t="str">
            <v>774100-00J</v>
          </cell>
          <cell r="D12080" t="str">
            <v>OK</v>
          </cell>
          <cell r="E12080">
            <v>44351.367361111108</v>
          </cell>
        </row>
        <row r="12081">
          <cell r="B12081" t="str">
            <v>774100-00J/010143</v>
          </cell>
          <cell r="C12081" t="str">
            <v>774100-00J</v>
          </cell>
          <cell r="D12081" t="str">
            <v>OK</v>
          </cell>
          <cell r="E12081">
            <v>44353.713194444441</v>
          </cell>
        </row>
        <row r="12082">
          <cell r="B12082" t="str">
            <v>774100-00J/010145</v>
          </cell>
          <cell r="C12082" t="str">
            <v>774100-00J</v>
          </cell>
          <cell r="D12082" t="str">
            <v>OK</v>
          </cell>
          <cell r="E12082">
            <v>44354.001388888886</v>
          </cell>
        </row>
        <row r="12083">
          <cell r="B12083" t="str">
            <v>774100-00J/010146</v>
          </cell>
          <cell r="C12083" t="str">
            <v>774100-00J</v>
          </cell>
          <cell r="D12083" t="str">
            <v>OK</v>
          </cell>
          <cell r="E12083">
            <v>44354.068749999999</v>
          </cell>
        </row>
        <row r="12084">
          <cell r="B12084" t="str">
            <v>774100-00J/010144</v>
          </cell>
          <cell r="C12084" t="str">
            <v>774100-00J</v>
          </cell>
          <cell r="D12084" t="str">
            <v>OK</v>
          </cell>
          <cell r="E12084">
            <v>44353.745833333334</v>
          </cell>
        </row>
        <row r="12085">
          <cell r="B12085" t="str">
            <v>774100-00J/010149</v>
          </cell>
          <cell r="C12085" t="str">
            <v>774100-00J</v>
          </cell>
          <cell r="D12085" t="str">
            <v>OK</v>
          </cell>
          <cell r="E12085">
            <v>44354.339583333334</v>
          </cell>
        </row>
        <row r="12086">
          <cell r="B12086" t="str">
            <v>774100-00J/010147</v>
          </cell>
          <cell r="C12086" t="str">
            <v>774100-00J</v>
          </cell>
          <cell r="D12086" t="str">
            <v>OK</v>
          </cell>
          <cell r="E12086">
            <v>44354.161805555559</v>
          </cell>
        </row>
        <row r="12087">
          <cell r="B12087" t="str">
            <v>774100-00J/010148</v>
          </cell>
          <cell r="C12087" t="str">
            <v>774100-00J</v>
          </cell>
          <cell r="D12087" t="str">
            <v>OK</v>
          </cell>
          <cell r="E12087">
            <v>44354.397222222222</v>
          </cell>
        </row>
        <row r="12088">
          <cell r="B12088" t="str">
            <v>774100-00J/010150</v>
          </cell>
          <cell r="C12088" t="str">
            <v>774100-00J</v>
          </cell>
          <cell r="D12088" t="str">
            <v>OK</v>
          </cell>
          <cell r="E12088">
            <v>44354.507638888892</v>
          </cell>
        </row>
        <row r="12089">
          <cell r="B12089" t="str">
            <v>776445-00H/010139</v>
          </cell>
          <cell r="C12089" t="str">
            <v>776445-00H</v>
          </cell>
          <cell r="D12089" t="str">
            <v>OK</v>
          </cell>
          <cell r="E12089">
            <v>44354.633333333331</v>
          </cell>
        </row>
        <row r="12090">
          <cell r="B12090" t="str">
            <v>776445-00H/010142</v>
          </cell>
          <cell r="C12090" t="str">
            <v>776445-00H</v>
          </cell>
          <cell r="D12090" t="str">
            <v>OK</v>
          </cell>
          <cell r="E12090">
            <v>44354.685416666667</v>
          </cell>
        </row>
        <row r="12091">
          <cell r="B12091" t="str">
            <v>774100-00J/010152</v>
          </cell>
          <cell r="C12091" t="str">
            <v>774100-00J</v>
          </cell>
          <cell r="D12091" t="str">
            <v>OK</v>
          </cell>
          <cell r="E12091">
            <v>44354.634027777778</v>
          </cell>
        </row>
        <row r="12092">
          <cell r="B12092" t="str">
            <v>776445-00H/010153</v>
          </cell>
          <cell r="C12092" t="str">
            <v>776445-00H</v>
          </cell>
          <cell r="D12092" t="str">
            <v>OK</v>
          </cell>
          <cell r="E12092">
            <v>44354.713194444441</v>
          </cell>
        </row>
        <row r="12093">
          <cell r="B12093" t="str">
            <v>776445-00H/010154</v>
          </cell>
          <cell r="C12093" t="str">
            <v>776445-00H</v>
          </cell>
          <cell r="D12093" t="str">
            <v>OK</v>
          </cell>
          <cell r="E12093">
            <v>44354.70416666667</v>
          </cell>
        </row>
        <row r="12094">
          <cell r="B12094" t="str">
            <v>776445-00H/010155</v>
          </cell>
          <cell r="C12094" t="str">
            <v>776445-00H</v>
          </cell>
          <cell r="D12094" t="str">
            <v>OK</v>
          </cell>
          <cell r="E12094">
            <v>44354.786111111112</v>
          </cell>
        </row>
        <row r="12095">
          <cell r="B12095" t="str">
            <v>776445-00H/010157</v>
          </cell>
          <cell r="C12095" t="str">
            <v>776445-00H</v>
          </cell>
          <cell r="D12095" t="str">
            <v>OK</v>
          </cell>
          <cell r="E12095">
            <v>44354.799305555556</v>
          </cell>
        </row>
        <row r="12096">
          <cell r="B12096" t="str">
            <v>776445-00H/010158</v>
          </cell>
          <cell r="C12096" t="str">
            <v>776445-00H</v>
          </cell>
          <cell r="D12096" t="str">
            <v>OK</v>
          </cell>
          <cell r="E12096">
            <v>44354.907638888886</v>
          </cell>
        </row>
        <row r="12097">
          <cell r="B12097" t="str">
            <v>776445-00H/010160</v>
          </cell>
          <cell r="C12097" t="str">
            <v>776445-00H</v>
          </cell>
          <cell r="D12097" t="str">
            <v>OK</v>
          </cell>
          <cell r="E12097">
            <v>44354.952777777777</v>
          </cell>
        </row>
        <row r="12098">
          <cell r="B12098" t="str">
            <v>776445-00H/010164</v>
          </cell>
          <cell r="C12098" t="str">
            <v>776445-00H</v>
          </cell>
          <cell r="D12098" t="str">
            <v>OK</v>
          </cell>
          <cell r="E12098">
            <v>44355.022222222222</v>
          </cell>
        </row>
        <row r="12099">
          <cell r="B12099" t="str">
            <v>776445-00H/010162</v>
          </cell>
          <cell r="C12099" t="str">
            <v>776445-00H</v>
          </cell>
          <cell r="D12099" t="str">
            <v>OK</v>
          </cell>
          <cell r="E12099">
            <v>44354.986805555556</v>
          </cell>
        </row>
        <row r="12100">
          <cell r="B12100" t="str">
            <v>776445-00H/010161</v>
          </cell>
          <cell r="C12100" t="str">
            <v>776445-00H</v>
          </cell>
          <cell r="D12100" t="str">
            <v>OK</v>
          </cell>
          <cell r="E12100">
            <v>44354.981249999997</v>
          </cell>
        </row>
        <row r="12101">
          <cell r="B12101" t="str">
            <v>776445-00H/010163</v>
          </cell>
          <cell r="C12101" t="str">
            <v>776445-00H</v>
          </cell>
          <cell r="D12101" t="str">
            <v>OK</v>
          </cell>
          <cell r="E12101">
            <v>44355.043055555558</v>
          </cell>
        </row>
        <row r="12102">
          <cell r="B12102" t="str">
            <v>776445-00H/010165</v>
          </cell>
          <cell r="C12102" t="str">
            <v>776445-00H</v>
          </cell>
          <cell r="D12102" t="str">
            <v>OK</v>
          </cell>
          <cell r="E12102">
            <v>44355.102083333331</v>
          </cell>
        </row>
        <row r="12103">
          <cell r="B12103" t="str">
            <v>776445-00H/010167</v>
          </cell>
          <cell r="C12103" t="str">
            <v>776445-00H</v>
          </cell>
          <cell r="D12103" t="str">
            <v>OK</v>
          </cell>
          <cell r="E12103">
            <v>44355.174305555556</v>
          </cell>
        </row>
        <row r="12104">
          <cell r="B12104" t="str">
            <v>776445-00H/010156</v>
          </cell>
          <cell r="C12104" t="str">
            <v>776445-00H</v>
          </cell>
          <cell r="D12104" t="str">
            <v>OK</v>
          </cell>
          <cell r="E12104">
            <v>44354.825694444444</v>
          </cell>
        </row>
        <row r="12105">
          <cell r="B12105" t="str">
            <v>776445-00H/010159</v>
          </cell>
          <cell r="C12105" t="str">
            <v>776445-00H</v>
          </cell>
          <cell r="D12105" t="str">
            <v>OK</v>
          </cell>
          <cell r="E12105">
            <v>44355.295138888891</v>
          </cell>
        </row>
        <row r="12106">
          <cell r="B12106" t="str">
            <v>776445-00H/010169</v>
          </cell>
          <cell r="C12106" t="str">
            <v>776445-00H</v>
          </cell>
          <cell r="D12106" t="str">
            <v>OK</v>
          </cell>
          <cell r="E12106">
            <v>44355.294444444444</v>
          </cell>
        </row>
        <row r="12107">
          <cell r="B12107" t="str">
            <v>774100-00J/010151</v>
          </cell>
          <cell r="C12107" t="str">
            <v>774100-00J</v>
          </cell>
          <cell r="D12107" t="str">
            <v>OK</v>
          </cell>
          <cell r="E12107">
            <v>44354.628472222219</v>
          </cell>
        </row>
        <row r="12108">
          <cell r="B12108" t="str">
            <v>776445-00H/010166</v>
          </cell>
          <cell r="C12108" t="str">
            <v>776445-00H</v>
          </cell>
          <cell r="D12108" t="str">
            <v>OK</v>
          </cell>
          <cell r="E12108">
            <v>44355.364583333336</v>
          </cell>
        </row>
        <row r="12109">
          <cell r="B12109" t="str">
            <v>776445-00H/010168</v>
          </cell>
          <cell r="C12109" t="str">
            <v>776445-00H</v>
          </cell>
          <cell r="D12109" t="str">
            <v>OK</v>
          </cell>
          <cell r="E12109">
            <v>44355.363888888889</v>
          </cell>
        </row>
        <row r="12110">
          <cell r="B12110" t="str">
            <v>776445-00H/010170</v>
          </cell>
          <cell r="C12110" t="str">
            <v>776445-00H</v>
          </cell>
          <cell r="D12110" t="str">
            <v>OK</v>
          </cell>
          <cell r="E12110">
            <v>44355.415972222225</v>
          </cell>
        </row>
        <row r="12111">
          <cell r="B12111" t="str">
            <v>776445-00H/010172</v>
          </cell>
          <cell r="C12111" t="str">
            <v>776445-00H</v>
          </cell>
          <cell r="D12111" t="str">
            <v>OK</v>
          </cell>
          <cell r="E12111">
            <v>44355.417361111111</v>
          </cell>
        </row>
        <row r="12112">
          <cell r="B12112" t="str">
            <v>776445-00H/010171</v>
          </cell>
          <cell r="C12112" t="str">
            <v>776445-00H</v>
          </cell>
          <cell r="D12112" t="str">
            <v>OK</v>
          </cell>
          <cell r="E12112">
            <v>44355.427083333336</v>
          </cell>
        </row>
        <row r="12113">
          <cell r="B12113" t="str">
            <v>776445-00H/010174</v>
          </cell>
          <cell r="C12113" t="str">
            <v>776445-00H</v>
          </cell>
          <cell r="D12113" t="str">
            <v>OK</v>
          </cell>
          <cell r="E12113">
            <v>44355.508333333331</v>
          </cell>
        </row>
        <row r="12114">
          <cell r="B12114" t="str">
            <v>776445-00H/010175</v>
          </cell>
          <cell r="C12114" t="str">
            <v>776445-00H</v>
          </cell>
          <cell r="D12114" t="str">
            <v>OK</v>
          </cell>
          <cell r="E12114">
            <v>44355.518055555556</v>
          </cell>
        </row>
        <row r="12115">
          <cell r="B12115" t="str">
            <v>776445-00H/010159</v>
          </cell>
          <cell r="C12115" t="str">
            <v>776445-00H</v>
          </cell>
          <cell r="D12115" t="str">
            <v>OK</v>
          </cell>
          <cell r="E12115">
            <v>44355.295138888891</v>
          </cell>
        </row>
        <row r="12116">
          <cell r="B12116" t="str">
            <v>776445-00H/010159</v>
          </cell>
          <cell r="C12116" t="str">
            <v>776445-00H</v>
          </cell>
          <cell r="D12116" t="str">
            <v>OK</v>
          </cell>
          <cell r="E12116">
            <v>44355.295138888891</v>
          </cell>
        </row>
        <row r="12117">
          <cell r="B12117" t="str">
            <v>776445-00H/010159</v>
          </cell>
          <cell r="C12117" t="str">
            <v>776445-00H</v>
          </cell>
          <cell r="D12117" t="str">
            <v>OK</v>
          </cell>
          <cell r="E12117">
            <v>44355.295138888891</v>
          </cell>
        </row>
        <row r="12118">
          <cell r="B12118" t="str">
            <v>776445-00H/010178</v>
          </cell>
          <cell r="C12118" t="str">
            <v>776445-00H</v>
          </cell>
          <cell r="D12118" t="str">
            <v>OK</v>
          </cell>
          <cell r="E12118">
            <v>44355.627083333333</v>
          </cell>
        </row>
        <row r="12119">
          <cell r="B12119" t="str">
            <v>776445-00H/010173</v>
          </cell>
          <cell r="C12119" t="str">
            <v>776445-00H</v>
          </cell>
          <cell r="D12119" t="str">
            <v>OK</v>
          </cell>
          <cell r="E12119">
            <v>44355.518750000003</v>
          </cell>
        </row>
        <row r="12120">
          <cell r="B12120" t="str">
            <v>776445-00H/010180</v>
          </cell>
          <cell r="C12120" t="str">
            <v>776445-00H</v>
          </cell>
          <cell r="D12120" t="str">
            <v>OK</v>
          </cell>
          <cell r="E12120">
            <v>44355.705555555556</v>
          </cell>
        </row>
        <row r="12121">
          <cell r="B12121" t="str">
            <v>776445-00H/010180</v>
          </cell>
          <cell r="C12121" t="str">
            <v>776445-00H</v>
          </cell>
          <cell r="D12121" t="str">
            <v>OK</v>
          </cell>
          <cell r="E12121">
            <v>44355.705555555556</v>
          </cell>
        </row>
        <row r="12122">
          <cell r="B12122" t="str">
            <v>776445-00H/010177</v>
          </cell>
          <cell r="C12122" t="str">
            <v>776445-00H</v>
          </cell>
          <cell r="D12122" t="str">
            <v>OK</v>
          </cell>
          <cell r="E12122">
            <v>44355.626388888886</v>
          </cell>
        </row>
        <row r="12123">
          <cell r="B12123" t="str">
            <v>776445-00H/010179</v>
          </cell>
          <cell r="C12123" t="str">
            <v>776445-00H</v>
          </cell>
          <cell r="D12123" t="str">
            <v>OK</v>
          </cell>
          <cell r="E12123">
            <v>44355.712500000001</v>
          </cell>
        </row>
        <row r="12124">
          <cell r="B12124" t="str">
            <v>776445-00H/010181</v>
          </cell>
          <cell r="C12124" t="str">
            <v>776445-00H</v>
          </cell>
          <cell r="D12124" t="str">
            <v>OK</v>
          </cell>
          <cell r="E12124">
            <v>44355.783333333333</v>
          </cell>
        </row>
        <row r="12125">
          <cell r="B12125" t="str">
            <v>776445-00H/010176</v>
          </cell>
          <cell r="C12125" t="str">
            <v>776445-00H</v>
          </cell>
          <cell r="D12125" t="str">
            <v>OK</v>
          </cell>
          <cell r="E12125">
            <v>44355.745833333334</v>
          </cell>
        </row>
        <row r="12126">
          <cell r="B12126" t="str">
            <v>776445-00H/010182</v>
          </cell>
          <cell r="C12126" t="str">
            <v>776445-00H</v>
          </cell>
          <cell r="D12126" t="str">
            <v>OK</v>
          </cell>
          <cell r="E12126">
            <v>44355.752083333333</v>
          </cell>
        </row>
        <row r="12127">
          <cell r="B12127" t="str">
            <v>776445-00H/010183</v>
          </cell>
          <cell r="C12127" t="str">
            <v>776445-00H</v>
          </cell>
          <cell r="D12127" t="str">
            <v>OK</v>
          </cell>
          <cell r="E12127">
            <v>44355.813888888886</v>
          </cell>
        </row>
        <row r="12128">
          <cell r="B12128" t="str">
            <v>776445-00H/010184</v>
          </cell>
          <cell r="C12128" t="str">
            <v>776445-00H</v>
          </cell>
          <cell r="D12128" t="str">
            <v>OK</v>
          </cell>
          <cell r="E12128">
            <v>44355.822916666664</v>
          </cell>
        </row>
        <row r="12129">
          <cell r="B12129" t="str">
            <v>776445-00H/010186</v>
          </cell>
          <cell r="C12129" t="str">
            <v>776445-00H</v>
          </cell>
          <cell r="D12129" t="str">
            <v>OK</v>
          </cell>
          <cell r="E12129">
            <v>44355.915972222225</v>
          </cell>
        </row>
        <row r="12130">
          <cell r="B12130" t="str">
            <v>776445-00H/010188</v>
          </cell>
          <cell r="C12130" t="str">
            <v>776445-00H</v>
          </cell>
          <cell r="D12130" t="str">
            <v>OK</v>
          </cell>
          <cell r="E12130">
            <v>44355.959027777775</v>
          </cell>
        </row>
        <row r="12131">
          <cell r="B12131" t="str">
            <v>776445-00H/010187</v>
          </cell>
          <cell r="C12131" t="str">
            <v>776445-00H</v>
          </cell>
          <cell r="D12131" t="str">
            <v>OK</v>
          </cell>
          <cell r="E12131">
            <v>44356.015972222223</v>
          </cell>
        </row>
        <row r="12132">
          <cell r="B12132" t="str">
            <v>776445-00H/010185</v>
          </cell>
          <cell r="C12132" t="str">
            <v>776445-00H</v>
          </cell>
          <cell r="D12132" t="str">
            <v>OK</v>
          </cell>
          <cell r="E12132">
            <v>44355.970138888886</v>
          </cell>
        </row>
        <row r="12133">
          <cell r="B12133" t="str">
            <v>776445-00H/010189</v>
          </cell>
          <cell r="C12133" t="str">
            <v>776445-00H</v>
          </cell>
          <cell r="D12133" t="str">
            <v>OK</v>
          </cell>
          <cell r="E12133">
            <v>44356.050694444442</v>
          </cell>
        </row>
        <row r="12134">
          <cell r="B12134" t="str">
            <v>776445-00H/010193</v>
          </cell>
          <cell r="C12134" t="str">
            <v>776445-00H</v>
          </cell>
          <cell r="D12134" t="str">
            <v>OK</v>
          </cell>
          <cell r="E12134">
            <v>44356.116666666669</v>
          </cell>
        </row>
        <row r="12135">
          <cell r="B12135" t="str">
            <v>776445-00H/010190</v>
          </cell>
          <cell r="C12135" t="str">
            <v>776445-00H</v>
          </cell>
          <cell r="D12135" t="str">
            <v>OK</v>
          </cell>
          <cell r="E12135">
            <v>44356.109722222223</v>
          </cell>
        </row>
        <row r="12136">
          <cell r="B12136" t="str">
            <v>776445-00H/010191</v>
          </cell>
          <cell r="C12136" t="str">
            <v>776445-00H</v>
          </cell>
          <cell r="D12136" t="str">
            <v>OK</v>
          </cell>
          <cell r="E12136">
            <v>44356.050694444442</v>
          </cell>
        </row>
        <row r="12137">
          <cell r="B12137" t="str">
            <v>776445-00H/010192</v>
          </cell>
          <cell r="C12137" t="str">
            <v>776445-00H</v>
          </cell>
          <cell r="D12137" t="str">
            <v>OK</v>
          </cell>
          <cell r="E12137">
            <v>44356.191666666666</v>
          </cell>
        </row>
        <row r="12138">
          <cell r="B12138" t="str">
            <v>776445-00H/010195</v>
          </cell>
          <cell r="C12138" t="str">
            <v>776445-00H</v>
          </cell>
          <cell r="D12138" t="str">
            <v>OK</v>
          </cell>
          <cell r="E12138">
            <v>44356.287499999999</v>
          </cell>
        </row>
        <row r="12139">
          <cell r="B12139" t="str">
            <v>776445-00H/010196</v>
          </cell>
          <cell r="C12139" t="str">
            <v>776445-00H</v>
          </cell>
          <cell r="D12139" t="str">
            <v>OK</v>
          </cell>
          <cell r="E12139">
            <v>44356.318749999999</v>
          </cell>
        </row>
        <row r="12140">
          <cell r="B12140" t="str">
            <v>776445-00H/010197</v>
          </cell>
          <cell r="C12140" t="str">
            <v>776445-00H</v>
          </cell>
          <cell r="D12140" t="str">
            <v>OK</v>
          </cell>
          <cell r="E12140">
            <v>44356.369444444441</v>
          </cell>
        </row>
        <row r="12141">
          <cell r="B12141" t="str">
            <v>776445-00H/010194</v>
          </cell>
          <cell r="C12141" t="str">
            <v>776445-00H</v>
          </cell>
          <cell r="D12141" t="str">
            <v>OK</v>
          </cell>
          <cell r="E12141">
            <v>44356.37222222222</v>
          </cell>
        </row>
        <row r="12142">
          <cell r="B12142" t="str">
            <v>776445-00H/010199</v>
          </cell>
          <cell r="C12142" t="str">
            <v>776445-00H</v>
          </cell>
          <cell r="D12142" t="str">
            <v>OK</v>
          </cell>
          <cell r="E12142">
            <v>44356.452777777777</v>
          </cell>
        </row>
        <row r="12143">
          <cell r="B12143" t="str">
            <v>776445-00H/010201</v>
          </cell>
          <cell r="C12143" t="str">
            <v>776445-00H</v>
          </cell>
          <cell r="D12143" t="str">
            <v>OK</v>
          </cell>
          <cell r="E12143">
            <v>44356.550694444442</v>
          </cell>
        </row>
        <row r="12144">
          <cell r="B12144" t="str">
            <v>776445-00H/010200</v>
          </cell>
          <cell r="C12144" t="str">
            <v>776445-00H</v>
          </cell>
          <cell r="D12144" t="str">
            <v>OK</v>
          </cell>
          <cell r="E12144">
            <v>44356.447222222225</v>
          </cell>
        </row>
        <row r="12145">
          <cell r="B12145" t="str">
            <v>776445-00H/010203</v>
          </cell>
          <cell r="C12145" t="str">
            <v>776445-00H</v>
          </cell>
          <cell r="D12145" t="str">
            <v>OK</v>
          </cell>
          <cell r="E12145">
            <v>44356.54583333333</v>
          </cell>
        </row>
        <row r="12146">
          <cell r="B12146" t="str">
            <v>776445-00H/010204</v>
          </cell>
          <cell r="C12146" t="str">
            <v>776445-00H</v>
          </cell>
          <cell r="D12146" t="str">
            <v>OK</v>
          </cell>
          <cell r="E12146">
            <v>44356.627083333333</v>
          </cell>
        </row>
        <row r="12147">
          <cell r="B12147" t="str">
            <v>776445-00H/010198</v>
          </cell>
          <cell r="C12147" t="str">
            <v>776445-00H</v>
          </cell>
          <cell r="D12147" t="str">
            <v>OK</v>
          </cell>
          <cell r="E12147">
            <v>44356.636805555558</v>
          </cell>
        </row>
        <row r="12148">
          <cell r="B12148" t="str">
            <v>774100-00J/010205</v>
          </cell>
          <cell r="C12148" t="str">
            <v>774100-00J</v>
          </cell>
          <cell r="D12148" t="str">
            <v>OK</v>
          </cell>
          <cell r="E12148">
            <v>44356.699305555558</v>
          </cell>
        </row>
        <row r="12149">
          <cell r="B12149" t="str">
            <v>774100-00J/010206</v>
          </cell>
          <cell r="C12149" t="str">
            <v>774100-00J</v>
          </cell>
          <cell r="D12149" t="str">
            <v>OK</v>
          </cell>
          <cell r="E12149">
            <v>44356.806250000001</v>
          </cell>
        </row>
        <row r="12150">
          <cell r="B12150" t="str">
            <v>774100-00J/010211</v>
          </cell>
          <cell r="C12150" t="str">
            <v>774100-00J</v>
          </cell>
          <cell r="D12150" t="str">
            <v>OK</v>
          </cell>
          <cell r="E12150">
            <v>44356.929166666669</v>
          </cell>
        </row>
        <row r="12151">
          <cell r="B12151" t="str">
            <v>774100-00J/010213</v>
          </cell>
          <cell r="C12151" t="str">
            <v>774100-00J</v>
          </cell>
          <cell r="D12151" t="str">
            <v>OK</v>
          </cell>
          <cell r="E12151">
            <v>44357.067361111112</v>
          </cell>
        </row>
        <row r="12152">
          <cell r="B12152" t="str">
            <v>774100-00J/010212</v>
          </cell>
          <cell r="C12152" t="str">
            <v>774100-00J</v>
          </cell>
          <cell r="D12152" t="str">
            <v>OK</v>
          </cell>
          <cell r="E12152">
            <v>44357.030555555553</v>
          </cell>
        </row>
        <row r="12153">
          <cell r="B12153" t="str">
            <v>776445-00H/010202</v>
          </cell>
          <cell r="C12153" t="str">
            <v>776445-00H</v>
          </cell>
          <cell r="D12153" t="str">
            <v>OK</v>
          </cell>
          <cell r="E12153">
            <v>44356.697916666664</v>
          </cell>
        </row>
        <row r="12154">
          <cell r="B12154" t="str">
            <v>776445-00H/010208</v>
          </cell>
          <cell r="C12154" t="str">
            <v>776445-00H</v>
          </cell>
          <cell r="D12154" t="str">
            <v>OK</v>
          </cell>
          <cell r="E12154">
            <v>44356.957638888889</v>
          </cell>
        </row>
        <row r="12155">
          <cell r="B12155" t="str">
            <v>774100-00J/010215</v>
          </cell>
          <cell r="C12155" t="str">
            <v>774100-00J</v>
          </cell>
          <cell r="D12155" t="str">
            <v>OK</v>
          </cell>
          <cell r="E12155">
            <v>44357.381249999999</v>
          </cell>
        </row>
        <row r="12156">
          <cell r="B12156" t="str">
            <v>774100-00J/010214</v>
          </cell>
          <cell r="C12156" t="str">
            <v>774100-00J</v>
          </cell>
          <cell r="D12156" t="str">
            <v>OK</v>
          </cell>
          <cell r="E12156">
            <v>44357.325694444444</v>
          </cell>
        </row>
        <row r="12157">
          <cell r="B12157" t="str">
            <v>774100-00J/010216</v>
          </cell>
          <cell r="C12157" t="str">
            <v>774100-00J</v>
          </cell>
          <cell r="D12157" t="str">
            <v>OK</v>
          </cell>
          <cell r="E12157">
            <v>44357.438888888886</v>
          </cell>
        </row>
        <row r="12158">
          <cell r="B12158" t="str">
            <v>774100-00J/010216</v>
          </cell>
          <cell r="C12158" t="str">
            <v>774100-00J</v>
          </cell>
          <cell r="D12158" t="str">
            <v>OK</v>
          </cell>
          <cell r="E12158">
            <v>44357.438888888886</v>
          </cell>
        </row>
        <row r="12159">
          <cell r="B12159" t="str">
            <v>774100-00J/010216</v>
          </cell>
          <cell r="C12159" t="str">
            <v>774100-00J</v>
          </cell>
          <cell r="D12159" t="str">
            <v>OK</v>
          </cell>
          <cell r="E12159">
            <v>44357.438888888886</v>
          </cell>
        </row>
        <row r="12160">
          <cell r="B12160" t="str">
            <v>774100-00J/010217</v>
          </cell>
          <cell r="C12160" t="str">
            <v>774100-00J</v>
          </cell>
          <cell r="D12160" t="str">
            <v>OK</v>
          </cell>
          <cell r="E12160">
            <v>44357.522222222222</v>
          </cell>
        </row>
        <row r="12161">
          <cell r="B12161" t="str">
            <v>776445-00H/010209</v>
          </cell>
          <cell r="C12161" t="str">
            <v>776445-00H</v>
          </cell>
          <cell r="D12161" t="str">
            <v>OK</v>
          </cell>
          <cell r="E12161">
            <v>44357.645138888889</v>
          </cell>
        </row>
        <row r="12162">
          <cell r="B12162" t="str">
            <v>776445-00H/010219</v>
          </cell>
          <cell r="C12162" t="str">
            <v>776445-00H</v>
          </cell>
          <cell r="D12162" t="str">
            <v>OK</v>
          </cell>
          <cell r="E12162">
            <v>44357.712500000001</v>
          </cell>
        </row>
        <row r="12163">
          <cell r="B12163" t="str">
            <v>776445-00H/010221</v>
          </cell>
          <cell r="C12163" t="str">
            <v>776445-00H</v>
          </cell>
          <cell r="D12163" t="str">
            <v>OK</v>
          </cell>
          <cell r="E12163">
            <v>44357.730555555558</v>
          </cell>
        </row>
        <row r="12164">
          <cell r="B12164" t="str">
            <v>774100-00J/010218</v>
          </cell>
          <cell r="C12164" t="str">
            <v>774100-00J</v>
          </cell>
          <cell r="D12164" t="str">
            <v>OK</v>
          </cell>
          <cell r="E12164">
            <v>44357.674305555556</v>
          </cell>
        </row>
        <row r="12165">
          <cell r="B12165" t="str">
            <v>776445-00H/010220</v>
          </cell>
          <cell r="C12165" t="str">
            <v>776445-00H</v>
          </cell>
          <cell r="D12165" t="str">
            <v>OK</v>
          </cell>
          <cell r="E12165">
            <v>44357.749305555553</v>
          </cell>
        </row>
        <row r="12166">
          <cell r="B12166" t="str">
            <v>776445-00H/010210</v>
          </cell>
          <cell r="C12166" t="str">
            <v>776445-00H</v>
          </cell>
          <cell r="D12166" t="str">
            <v>OK</v>
          </cell>
          <cell r="E12166">
            <v>44357.835416666669</v>
          </cell>
        </row>
        <row r="12167">
          <cell r="B12167" t="str">
            <v>776445-00H/010223</v>
          </cell>
          <cell r="C12167" t="str">
            <v>776445-00H</v>
          </cell>
          <cell r="D12167" t="str">
            <v>OK</v>
          </cell>
          <cell r="E12167">
            <v>44357.806250000001</v>
          </cell>
        </row>
        <row r="12168">
          <cell r="B12168" t="str">
            <v>776445-00H/010226</v>
          </cell>
          <cell r="C12168" t="str">
            <v>776445-00H</v>
          </cell>
          <cell r="D12168" t="str">
            <v>OK</v>
          </cell>
          <cell r="E12168">
            <v>44357.856944444444</v>
          </cell>
        </row>
        <row r="12169">
          <cell r="B12169" t="str">
            <v>776445-00H/010225</v>
          </cell>
          <cell r="C12169" t="str">
            <v>776445-00H</v>
          </cell>
          <cell r="D12169" t="str">
            <v>OK</v>
          </cell>
          <cell r="E12169">
            <v>44357.969444444447</v>
          </cell>
        </row>
        <row r="12170">
          <cell r="B12170" t="str">
            <v>776445-00H/010224</v>
          </cell>
          <cell r="C12170" t="str">
            <v>776445-00H</v>
          </cell>
          <cell r="D12170" t="str">
            <v>OK</v>
          </cell>
          <cell r="E12170">
            <v>44357.923611111109</v>
          </cell>
        </row>
        <row r="12171">
          <cell r="B12171" t="str">
            <v>776445-00H/010225</v>
          </cell>
          <cell r="C12171" t="str">
            <v>776445-00H</v>
          </cell>
          <cell r="D12171" t="str">
            <v>OK</v>
          </cell>
          <cell r="E12171">
            <v>44357.969444444447</v>
          </cell>
        </row>
        <row r="12172">
          <cell r="B12172" t="str">
            <v>776445-00H/010222</v>
          </cell>
          <cell r="C12172" t="str">
            <v>776445-00H</v>
          </cell>
          <cell r="D12172" t="str">
            <v>OK</v>
          </cell>
          <cell r="E12172">
            <v>44357.967361111114</v>
          </cell>
        </row>
        <row r="12173">
          <cell r="B12173" t="str">
            <v>776445-00H/010227</v>
          </cell>
          <cell r="C12173" t="str">
            <v>776445-00H</v>
          </cell>
          <cell r="D12173" t="str">
            <v>OK</v>
          </cell>
          <cell r="E12173">
            <v>44358.006944444445</v>
          </cell>
        </row>
        <row r="12174">
          <cell r="B12174" t="str">
            <v>776445-00H/010227</v>
          </cell>
          <cell r="C12174" t="str">
            <v>776445-00H</v>
          </cell>
          <cell r="D12174" t="str">
            <v>OK</v>
          </cell>
          <cell r="E12174">
            <v>44358.006944444445</v>
          </cell>
        </row>
        <row r="12175">
          <cell r="B12175" t="str">
            <v>776445-00H/010228</v>
          </cell>
          <cell r="C12175" t="str">
            <v>776445-00H</v>
          </cell>
          <cell r="D12175" t="str">
            <v>OK</v>
          </cell>
          <cell r="E12175">
            <v>44358.035416666666</v>
          </cell>
        </row>
        <row r="12176">
          <cell r="B12176" t="str">
            <v>776445-00H/010228</v>
          </cell>
          <cell r="C12176" t="str">
            <v>776445-00H</v>
          </cell>
          <cell r="D12176" t="str">
            <v>OK</v>
          </cell>
          <cell r="E12176">
            <v>44358.035416666666</v>
          </cell>
        </row>
        <row r="12177">
          <cell r="B12177" t="str">
            <v>776445-00H/010228</v>
          </cell>
          <cell r="C12177" t="str">
            <v>776445-00H</v>
          </cell>
          <cell r="D12177" t="str">
            <v>OK</v>
          </cell>
          <cell r="E12177">
            <v>44358.035416666666</v>
          </cell>
        </row>
        <row r="12178">
          <cell r="B12178" t="str">
            <v>776445-00H/010230</v>
          </cell>
          <cell r="C12178" t="str">
            <v>776445-00H</v>
          </cell>
          <cell r="D12178" t="str">
            <v>OK</v>
          </cell>
          <cell r="E12178">
            <v>44358.034722222219</v>
          </cell>
        </row>
        <row r="12179">
          <cell r="B12179" t="str">
            <v>776445-00H/010233</v>
          </cell>
          <cell r="C12179" t="str">
            <v>776445-00H</v>
          </cell>
          <cell r="D12179" t="str">
            <v>OK</v>
          </cell>
          <cell r="E12179">
            <v>44358.103472222225</v>
          </cell>
        </row>
        <row r="12180">
          <cell r="B12180" t="str">
            <v>774100-00J/010207</v>
          </cell>
          <cell r="C12180" t="str">
            <v>774100-00J</v>
          </cell>
          <cell r="D12180" t="str">
            <v>OK</v>
          </cell>
          <cell r="E12180">
            <v>44356.815972222219</v>
          </cell>
        </row>
        <row r="12181">
          <cell r="B12181" t="str">
            <v>776445-00H/010232</v>
          </cell>
          <cell r="C12181" t="str">
            <v>776445-00H</v>
          </cell>
          <cell r="D12181" t="str">
            <v>OK</v>
          </cell>
          <cell r="E12181">
            <v>44358.168055555558</v>
          </cell>
        </row>
        <row r="12182">
          <cell r="B12182" t="str">
            <v>776445-10E/010237</v>
          </cell>
          <cell r="C12182" t="str">
            <v>776445-10E</v>
          </cell>
          <cell r="D12182" t="str">
            <v>OK</v>
          </cell>
          <cell r="E12182">
            <v>44358.383333333331</v>
          </cell>
        </row>
        <row r="12183">
          <cell r="B12183" t="str">
            <v>776445-00H/010234</v>
          </cell>
          <cell r="C12183" t="str">
            <v>776445-00H</v>
          </cell>
          <cell r="D12183" t="str">
            <v>OK</v>
          </cell>
          <cell r="E12183">
            <v>44358.132638888892</v>
          </cell>
        </row>
        <row r="12184">
          <cell r="B12184" t="str">
            <v>774100-00J/010238</v>
          </cell>
          <cell r="C12184" t="str">
            <v>774100-00J</v>
          </cell>
          <cell r="D12184" t="str">
            <v>OK</v>
          </cell>
          <cell r="E12184">
            <v>44358.506249999999</v>
          </cell>
        </row>
        <row r="12185">
          <cell r="B12185" t="str">
            <v>776445-00H/010236</v>
          </cell>
          <cell r="C12185" t="str">
            <v>776445-00H</v>
          </cell>
          <cell r="D12185" t="str">
            <v>OK</v>
          </cell>
          <cell r="E12185">
            <v>44358.616666666669</v>
          </cell>
        </row>
        <row r="12186">
          <cell r="B12186" t="str">
            <v>774100-00J/010239</v>
          </cell>
          <cell r="C12186" t="str">
            <v>774100-00J</v>
          </cell>
          <cell r="D12186" t="str">
            <v>OK</v>
          </cell>
          <cell r="E12186">
            <v>44358.546527777777</v>
          </cell>
        </row>
        <row r="12187">
          <cell r="B12187" t="str">
            <v>776445-00H/010241</v>
          </cell>
          <cell r="C12187" t="str">
            <v>776445-00H</v>
          </cell>
          <cell r="D12187" t="str">
            <v>OK</v>
          </cell>
          <cell r="E12187">
            <v>44358.674305555556</v>
          </cell>
        </row>
        <row r="12188">
          <cell r="B12188" t="str">
            <v>776445-00H/010240</v>
          </cell>
          <cell r="C12188" t="str">
            <v>776445-00H</v>
          </cell>
          <cell r="D12188" t="str">
            <v>OK</v>
          </cell>
          <cell r="E12188">
            <v>44358.622916666667</v>
          </cell>
        </row>
        <row r="12189">
          <cell r="B12189" t="str">
            <v>776445-00H/010235</v>
          </cell>
          <cell r="C12189" t="str">
            <v>776445-00H</v>
          </cell>
          <cell r="D12189" t="str">
            <v>OK</v>
          </cell>
          <cell r="E12189">
            <v>44358.699305555558</v>
          </cell>
        </row>
        <row r="12190">
          <cell r="B12190" t="str">
            <v>776445-00H/010137</v>
          </cell>
          <cell r="C12190" t="str">
            <v>776445-00H</v>
          </cell>
          <cell r="D12190" t="str">
            <v>OK</v>
          </cell>
          <cell r="E12190">
            <v>44351.375694444447</v>
          </cell>
        </row>
        <row r="12191">
          <cell r="B12191" t="str">
            <v>776445-10E/010229</v>
          </cell>
          <cell r="C12191" t="str">
            <v>776445-10E</v>
          </cell>
          <cell r="D12191" t="str">
            <v>OK</v>
          </cell>
          <cell r="E12191">
            <v>44358.341666666667</v>
          </cell>
        </row>
        <row r="12192">
          <cell r="B12192" t="str">
            <v>774100-00J/010243</v>
          </cell>
          <cell r="C12192" t="str">
            <v>774100-00J</v>
          </cell>
          <cell r="D12192" t="str">
            <v>OK</v>
          </cell>
          <cell r="E12192">
            <v>44358.801388888889</v>
          </cell>
        </row>
        <row r="12193">
          <cell r="B12193" t="str">
            <v>774100-00J/010247</v>
          </cell>
          <cell r="C12193" t="str">
            <v>774100-00J</v>
          </cell>
          <cell r="D12193" t="str">
            <v>OK</v>
          </cell>
          <cell r="E12193">
            <v>44360.978472222225</v>
          </cell>
        </row>
        <row r="12194">
          <cell r="B12194" t="str">
            <v>776445-00H/010244</v>
          </cell>
          <cell r="C12194" t="str">
            <v>776445-00H</v>
          </cell>
          <cell r="D12194" t="str">
            <v>OK</v>
          </cell>
          <cell r="E12194">
            <v>44361.01666666667</v>
          </cell>
        </row>
        <row r="12195">
          <cell r="B12195" t="str">
            <v>776445-00H/010246</v>
          </cell>
          <cell r="C12195" t="str">
            <v>776445-00H</v>
          </cell>
          <cell r="D12195" t="str">
            <v>OK</v>
          </cell>
          <cell r="E12195">
            <v>44361.047222222223</v>
          </cell>
        </row>
        <row r="12196">
          <cell r="B12196" t="str">
            <v>776445-00H/010245</v>
          </cell>
          <cell r="C12196" t="str">
            <v>776445-00H</v>
          </cell>
          <cell r="D12196" t="str">
            <v>OK</v>
          </cell>
          <cell r="E12196">
            <v>44361.085416666669</v>
          </cell>
        </row>
        <row r="12197">
          <cell r="B12197" t="str">
            <v>776445-00H/010245</v>
          </cell>
          <cell r="C12197" t="str">
            <v>776445-00H</v>
          </cell>
          <cell r="D12197" t="str">
            <v>OK</v>
          </cell>
          <cell r="E12197">
            <v>44361.085416666669</v>
          </cell>
        </row>
        <row r="12198">
          <cell r="B12198" t="str">
            <v>774100-00J/000297</v>
          </cell>
          <cell r="C12198" t="str">
            <v>774100-00J</v>
          </cell>
          <cell r="D12198" t="str">
            <v>OK</v>
          </cell>
          <cell r="E12198">
            <v>42860.458333333336</v>
          </cell>
        </row>
        <row r="12199">
          <cell r="B12199" t="str">
            <v>774100-00J/010242</v>
          </cell>
          <cell r="C12199" t="str">
            <v>774100-00J</v>
          </cell>
          <cell r="D12199" t="str">
            <v>OK</v>
          </cell>
          <cell r="E12199">
            <v>44358.737500000003</v>
          </cell>
        </row>
        <row r="12200">
          <cell r="B12200" t="str">
            <v>776445-00H/010250</v>
          </cell>
          <cell r="C12200" t="str">
            <v>776445-00H</v>
          </cell>
          <cell r="D12200" t="str">
            <v>OK</v>
          </cell>
          <cell r="E12200">
            <v>44361.367361111108</v>
          </cell>
        </row>
        <row r="12201">
          <cell r="B12201" t="str">
            <v>776445-00H/010250</v>
          </cell>
          <cell r="C12201" t="str">
            <v>776445-00H</v>
          </cell>
          <cell r="D12201" t="str">
            <v>OK</v>
          </cell>
          <cell r="E12201">
            <v>44361.367361111108</v>
          </cell>
        </row>
        <row r="12202">
          <cell r="B12202" t="str">
            <v>774100-00J/010249</v>
          </cell>
          <cell r="C12202" t="str">
            <v>774100-00J</v>
          </cell>
          <cell r="D12202" t="str">
            <v>OK</v>
          </cell>
          <cell r="E12202">
            <v>44361.053472222222</v>
          </cell>
        </row>
        <row r="12203">
          <cell r="B12203" t="str">
            <v>774100-00J/010253</v>
          </cell>
          <cell r="C12203" t="str">
            <v>774100-00J</v>
          </cell>
          <cell r="D12203" t="str">
            <v>OK</v>
          </cell>
          <cell r="E12203">
            <v>44361.447916666664</v>
          </cell>
        </row>
        <row r="12204">
          <cell r="B12204" t="str">
            <v>776445-00H/010254</v>
          </cell>
          <cell r="C12204" t="str">
            <v>776445-00H</v>
          </cell>
          <cell r="D12204" t="str">
            <v>OK</v>
          </cell>
          <cell r="E12204">
            <v>44361.667361111111</v>
          </cell>
        </row>
        <row r="12205">
          <cell r="B12205" t="str">
            <v>776445-00H/010257</v>
          </cell>
          <cell r="C12205" t="str">
            <v>776445-00H</v>
          </cell>
          <cell r="D12205" t="str">
            <v>OK</v>
          </cell>
          <cell r="E12205">
            <v>44361.734722222223</v>
          </cell>
        </row>
        <row r="12206">
          <cell r="B12206" t="str">
            <v>776445-00H/010257</v>
          </cell>
          <cell r="C12206" t="str">
            <v>776445-00H</v>
          </cell>
          <cell r="D12206" t="str">
            <v>OK</v>
          </cell>
          <cell r="E12206">
            <v>44361.734722222223</v>
          </cell>
        </row>
        <row r="12207">
          <cell r="B12207" t="str">
            <v>774100-00J/010255</v>
          </cell>
          <cell r="C12207" t="str">
            <v>774100-00J</v>
          </cell>
          <cell r="D12207" t="str">
            <v>OK</v>
          </cell>
          <cell r="E12207">
            <v>44361.673611111109</v>
          </cell>
        </row>
        <row r="12208">
          <cell r="B12208" t="str">
            <v>776445-00H/010252</v>
          </cell>
          <cell r="C12208" t="str">
            <v>776445-00H</v>
          </cell>
          <cell r="D12208" t="str">
            <v>OK</v>
          </cell>
          <cell r="E12208">
            <v>44361.844444444447</v>
          </cell>
        </row>
        <row r="12209">
          <cell r="B12209" t="str">
            <v>774100-00J/010256</v>
          </cell>
          <cell r="C12209" t="str">
            <v>774100-00J</v>
          </cell>
          <cell r="D12209" t="str">
            <v>OK</v>
          </cell>
          <cell r="E12209">
            <v>44361.824305555558</v>
          </cell>
        </row>
        <row r="12210">
          <cell r="B12210" t="str">
            <v>776445-00H/010258</v>
          </cell>
          <cell r="C12210" t="str">
            <v>776445-00H</v>
          </cell>
          <cell r="D12210" t="str">
            <v>OK</v>
          </cell>
          <cell r="E12210">
            <v>44361.970138888886</v>
          </cell>
        </row>
        <row r="12211">
          <cell r="B12211" t="str">
            <v>774100-00J/010261</v>
          </cell>
          <cell r="C12211" t="str">
            <v>774100-00J</v>
          </cell>
          <cell r="D12211" t="str">
            <v>OK</v>
          </cell>
          <cell r="E12211">
            <v>44362.033333333333</v>
          </cell>
        </row>
        <row r="12212">
          <cell r="B12212" t="str">
            <v>774100-00J/010260</v>
          </cell>
          <cell r="C12212" t="str">
            <v>774100-00J</v>
          </cell>
          <cell r="D12212" t="str">
            <v>OK</v>
          </cell>
          <cell r="E12212">
            <v>44362.049305555556</v>
          </cell>
        </row>
        <row r="12213">
          <cell r="B12213" t="str">
            <v>776445-00H/010264</v>
          </cell>
          <cell r="C12213" t="str">
            <v>776445-00H</v>
          </cell>
          <cell r="D12213" t="str">
            <v>OK</v>
          </cell>
          <cell r="E12213">
            <v>44362.161805555559</v>
          </cell>
        </row>
        <row r="12214">
          <cell r="B12214" t="str">
            <v>776445-00H/010262</v>
          </cell>
          <cell r="C12214" t="str">
            <v>776445-00H</v>
          </cell>
          <cell r="D12214" t="str">
            <v>OK</v>
          </cell>
          <cell r="E12214">
            <v>44362.15625</v>
          </cell>
        </row>
        <row r="12215">
          <cell r="B12215" t="str">
            <v>776445-00H/010263</v>
          </cell>
          <cell r="C12215" t="str">
            <v>776445-00H</v>
          </cell>
          <cell r="D12215" t="str">
            <v>OK</v>
          </cell>
          <cell r="E12215">
            <v>44362.349305555559</v>
          </cell>
        </row>
        <row r="12216">
          <cell r="B12216" t="str">
            <v>776445-00H/010269</v>
          </cell>
          <cell r="C12216" t="str">
            <v>776445-00H</v>
          </cell>
          <cell r="D12216" t="str">
            <v>OK</v>
          </cell>
          <cell r="E12216">
            <v>44362.429166666669</v>
          </cell>
        </row>
        <row r="12217">
          <cell r="B12217" t="str">
            <v>774100-00J/010266</v>
          </cell>
          <cell r="C12217" t="str">
            <v>774100-00J</v>
          </cell>
          <cell r="D12217" t="str">
            <v>OK</v>
          </cell>
          <cell r="E12217">
            <v>44362.506944444445</v>
          </cell>
        </row>
        <row r="12218">
          <cell r="B12218" t="str">
            <v>774100-00J/010265</v>
          </cell>
          <cell r="C12218" t="str">
            <v>774100-00J</v>
          </cell>
          <cell r="D12218" t="str">
            <v>OK</v>
          </cell>
          <cell r="E12218">
            <v>44362.546527777777</v>
          </cell>
        </row>
        <row r="12219">
          <cell r="B12219" t="str">
            <v>774100-00J/010272</v>
          </cell>
          <cell r="C12219" t="str">
            <v>774100-00J</v>
          </cell>
          <cell r="D12219" t="str">
            <v>OK</v>
          </cell>
          <cell r="E12219">
            <v>44362.614583333336</v>
          </cell>
        </row>
        <row r="12220">
          <cell r="B12220" t="str">
            <v>774100-00J/010272</v>
          </cell>
          <cell r="C12220" t="str">
            <v>774100-00J</v>
          </cell>
          <cell r="D12220" t="str">
            <v>OK</v>
          </cell>
          <cell r="E12220">
            <v>44362.614583333336</v>
          </cell>
        </row>
        <row r="12221">
          <cell r="B12221" t="str">
            <v>774100-00J/010273</v>
          </cell>
          <cell r="C12221" t="str">
            <v>774100-00J</v>
          </cell>
          <cell r="D12221" t="str">
            <v>OK</v>
          </cell>
          <cell r="E12221">
            <v>44362.67291666667</v>
          </cell>
        </row>
        <row r="12222">
          <cell r="B12222" t="str">
            <v>776445-00H/010271</v>
          </cell>
          <cell r="C12222" t="str">
            <v>776445-00H</v>
          </cell>
          <cell r="D12222" t="str">
            <v>OK</v>
          </cell>
          <cell r="E12222">
            <v>44362.665277777778</v>
          </cell>
        </row>
        <row r="12223">
          <cell r="B12223" t="str">
            <v>776445-00H/010274</v>
          </cell>
          <cell r="C12223" t="str">
            <v>776445-00H</v>
          </cell>
          <cell r="D12223" t="str">
            <v>OK</v>
          </cell>
          <cell r="E12223">
            <v>44362.719444444447</v>
          </cell>
        </row>
        <row r="12224">
          <cell r="B12224" t="str">
            <v>776445-00H/010270</v>
          </cell>
          <cell r="C12224" t="str">
            <v>776445-00H</v>
          </cell>
          <cell r="D12224" t="str">
            <v>OK</v>
          </cell>
          <cell r="E12224">
            <v>44362.743055555555</v>
          </cell>
        </row>
        <row r="12225">
          <cell r="B12225" t="str">
            <v>774100-00J/010259</v>
          </cell>
          <cell r="C12225" t="str">
            <v>774100-00J</v>
          </cell>
          <cell r="D12225" t="str">
            <v>OK</v>
          </cell>
          <cell r="E12225">
            <v>44362.075694444444</v>
          </cell>
        </row>
        <row r="12226">
          <cell r="B12226" t="str">
            <v>776445-00H/010275</v>
          </cell>
          <cell r="C12226" t="str">
            <v>776445-00H</v>
          </cell>
          <cell r="D12226" t="str">
            <v>OK</v>
          </cell>
          <cell r="E12226">
            <v>44362.822916666664</v>
          </cell>
        </row>
        <row r="12227">
          <cell r="B12227" t="str">
            <v>776445-00H/010276</v>
          </cell>
          <cell r="C12227" t="str">
            <v>776445-00H</v>
          </cell>
          <cell r="D12227" t="str">
            <v>OK</v>
          </cell>
          <cell r="E12227">
            <v>44362.854861111111</v>
          </cell>
        </row>
        <row r="12228">
          <cell r="B12228" t="str">
            <v>776445-00H/010276</v>
          </cell>
          <cell r="C12228" t="str">
            <v>776445-00H</v>
          </cell>
          <cell r="D12228" t="str">
            <v>OK</v>
          </cell>
          <cell r="E12228">
            <v>44362.854861111111</v>
          </cell>
        </row>
        <row r="12229">
          <cell r="B12229" t="str">
            <v>776445-00H/010276</v>
          </cell>
          <cell r="C12229" t="str">
            <v>776445-00H</v>
          </cell>
          <cell r="D12229" t="str">
            <v>OK</v>
          </cell>
          <cell r="E12229">
            <v>44362.854861111111</v>
          </cell>
        </row>
        <row r="12230">
          <cell r="B12230" t="str">
            <v>774100-00J/010267</v>
          </cell>
          <cell r="C12230" t="str">
            <v>774100-00J</v>
          </cell>
          <cell r="D12230" t="str">
            <v>OK</v>
          </cell>
          <cell r="E12230">
            <v>44362.431944444441</v>
          </cell>
        </row>
        <row r="12231">
          <cell r="B12231" t="str">
            <v>774100-00J/010278</v>
          </cell>
          <cell r="C12231" t="str">
            <v>774100-00J</v>
          </cell>
          <cell r="D12231" t="str">
            <v>OK</v>
          </cell>
          <cell r="E12231">
            <v>44362.972222222219</v>
          </cell>
        </row>
        <row r="12232">
          <cell r="B12232" t="str">
            <v>774100-00J/010278</v>
          </cell>
          <cell r="C12232" t="str">
            <v>774100-00J</v>
          </cell>
          <cell r="D12232" t="str">
            <v>OK</v>
          </cell>
          <cell r="E12232">
            <v>44362.972222222219</v>
          </cell>
        </row>
        <row r="12233">
          <cell r="B12233" t="str">
            <v>774100-00J/010278</v>
          </cell>
          <cell r="C12233" t="str">
            <v>774100-00J</v>
          </cell>
          <cell r="D12233" t="str">
            <v>OK</v>
          </cell>
          <cell r="E12233">
            <v>44362.972222222219</v>
          </cell>
        </row>
        <row r="12234">
          <cell r="B12234" t="str">
            <v>774100-00J/010278</v>
          </cell>
          <cell r="C12234" t="str">
            <v>774100-00J</v>
          </cell>
          <cell r="D12234" t="str">
            <v>OK</v>
          </cell>
          <cell r="E12234">
            <v>44362.972222222219</v>
          </cell>
        </row>
        <row r="12235">
          <cell r="B12235" t="str">
            <v>774100-00J/010278</v>
          </cell>
          <cell r="C12235" t="str">
            <v>774100-00J</v>
          </cell>
          <cell r="D12235" t="str">
            <v>OK</v>
          </cell>
          <cell r="E12235">
            <v>44362.972222222219</v>
          </cell>
        </row>
        <row r="12236">
          <cell r="B12236" t="str">
            <v>774100-00J/010278</v>
          </cell>
          <cell r="C12236" t="str">
            <v>774100-00J</v>
          </cell>
          <cell r="D12236" t="str">
            <v>OK</v>
          </cell>
          <cell r="E12236">
            <v>44362.972222222219</v>
          </cell>
        </row>
        <row r="12237">
          <cell r="B12237" t="str">
            <v>774100-00J/010278</v>
          </cell>
          <cell r="C12237" t="str">
            <v>774100-00J</v>
          </cell>
          <cell r="D12237" t="str">
            <v>OK</v>
          </cell>
          <cell r="E12237">
            <v>44362.972222222219</v>
          </cell>
        </row>
        <row r="12238">
          <cell r="B12238" t="str">
            <v>774100-00J/010278</v>
          </cell>
          <cell r="C12238" t="str">
            <v>774100-00J</v>
          </cell>
          <cell r="D12238" t="str">
            <v>OK</v>
          </cell>
          <cell r="E12238">
            <v>44362.972222222219</v>
          </cell>
        </row>
        <row r="12239">
          <cell r="B12239" t="str">
            <v>774100-00J/010278</v>
          </cell>
          <cell r="C12239" t="str">
            <v>774100-00J</v>
          </cell>
          <cell r="D12239" t="str">
            <v>OK</v>
          </cell>
          <cell r="E12239">
            <v>44362.972222222219</v>
          </cell>
        </row>
        <row r="12240">
          <cell r="B12240" t="str">
            <v>774100-00J/010278</v>
          </cell>
          <cell r="C12240" t="str">
            <v>774100-00J</v>
          </cell>
          <cell r="D12240" t="str">
            <v>OK</v>
          </cell>
          <cell r="E12240">
            <v>44362.972222222219</v>
          </cell>
        </row>
        <row r="12241">
          <cell r="B12241" t="str">
            <v>774100-00J/010278</v>
          </cell>
          <cell r="C12241" t="str">
            <v>774100-00J</v>
          </cell>
          <cell r="D12241" t="str">
            <v>OK</v>
          </cell>
          <cell r="E12241">
            <v>44362.972222222219</v>
          </cell>
        </row>
        <row r="12242">
          <cell r="B12242" t="str">
            <v>776445-00H/010277</v>
          </cell>
          <cell r="C12242" t="str">
            <v>776445-00H</v>
          </cell>
          <cell r="D12242" t="str">
            <v>OK</v>
          </cell>
          <cell r="E12242">
            <v>44362.977083333331</v>
          </cell>
        </row>
        <row r="12243">
          <cell r="B12243" t="str">
            <v>776445-00H/010279</v>
          </cell>
          <cell r="C12243" t="str">
            <v>776445-00H</v>
          </cell>
          <cell r="D12243" t="str">
            <v>OK</v>
          </cell>
          <cell r="E12243">
            <v>44363.091666666667</v>
          </cell>
        </row>
        <row r="12244">
          <cell r="B12244" t="str">
            <v>776445-00H/010268</v>
          </cell>
          <cell r="C12244" t="str">
            <v>776445-00H</v>
          </cell>
          <cell r="D12244" t="str">
            <v>OK</v>
          </cell>
          <cell r="E12244">
            <v>44363.059027777781</v>
          </cell>
        </row>
        <row r="12245">
          <cell r="B12245" t="str">
            <v>776445-00H/010282</v>
          </cell>
          <cell r="C12245" t="str">
            <v>776445-00H</v>
          </cell>
          <cell r="D12245" t="str">
            <v>OK</v>
          </cell>
          <cell r="E12245">
            <v>44363.109722222223</v>
          </cell>
        </row>
        <row r="12246">
          <cell r="B12246" t="str">
            <v>776445-00H/010284</v>
          </cell>
          <cell r="C12246" t="str">
            <v>776445-00H</v>
          </cell>
          <cell r="D12246" t="str">
            <v>OK</v>
          </cell>
          <cell r="E12246">
            <v>44363.173611111109</v>
          </cell>
        </row>
        <row r="12247">
          <cell r="B12247" t="str">
            <v>776445-00H/010283</v>
          </cell>
          <cell r="C12247" t="str">
            <v>776445-00H</v>
          </cell>
          <cell r="D12247" t="str">
            <v>OK</v>
          </cell>
          <cell r="E12247">
            <v>44363.15902777778</v>
          </cell>
        </row>
        <row r="12248">
          <cell r="B12248" t="str">
            <v>774100-00J/010280</v>
          </cell>
          <cell r="C12248" t="str">
            <v>774100-00J</v>
          </cell>
          <cell r="D12248" t="str">
            <v>OK</v>
          </cell>
          <cell r="E12248">
            <v>44363.04583333333</v>
          </cell>
        </row>
        <row r="12249">
          <cell r="B12249" t="str">
            <v>776445-00H/010285</v>
          </cell>
          <cell r="C12249" t="str">
            <v>776445-00H</v>
          </cell>
          <cell r="D12249" t="str">
            <v>OK</v>
          </cell>
          <cell r="E12249">
            <v>44363.341666666667</v>
          </cell>
        </row>
        <row r="12250">
          <cell r="B12250" t="str">
            <v>776445-00H/010286</v>
          </cell>
          <cell r="C12250" t="str">
            <v>776445-00H</v>
          </cell>
          <cell r="D12250" t="str">
            <v>OK</v>
          </cell>
          <cell r="E12250">
            <v>44363.35</v>
          </cell>
        </row>
        <row r="12251">
          <cell r="B12251" t="str">
            <v>776445-00H/010286</v>
          </cell>
          <cell r="C12251" t="str">
            <v>776445-00H</v>
          </cell>
          <cell r="D12251" t="str">
            <v>OK</v>
          </cell>
          <cell r="E12251">
            <v>44363.35</v>
          </cell>
        </row>
        <row r="12252">
          <cell r="B12252" t="str">
            <v>774100-00J/010248</v>
          </cell>
          <cell r="C12252" t="str">
            <v>774100-00J</v>
          </cell>
          <cell r="D12252" t="str">
            <v>OK</v>
          </cell>
          <cell r="E12252">
            <v>44361.293055555558</v>
          </cell>
        </row>
        <row r="12253">
          <cell r="B12253" t="str">
            <v>774100-00J/010113</v>
          </cell>
          <cell r="C12253" t="str">
            <v>774100-00J</v>
          </cell>
          <cell r="D12253" t="str">
            <v>OK</v>
          </cell>
          <cell r="E12253">
            <v>44350.072916666664</v>
          </cell>
        </row>
        <row r="12254">
          <cell r="B12254" t="str">
            <v>774100-00J/010113</v>
          </cell>
          <cell r="C12254" t="str">
            <v>774100-00J</v>
          </cell>
          <cell r="D12254" t="str">
            <v>OK</v>
          </cell>
          <cell r="E12254">
            <v>44350.072916666664</v>
          </cell>
        </row>
        <row r="12255">
          <cell r="B12255" t="str">
            <v>776445-00H/010289</v>
          </cell>
          <cell r="C12255" t="str">
            <v>776445-00H</v>
          </cell>
          <cell r="D12255" t="str">
            <v>OK</v>
          </cell>
          <cell r="E12255">
            <v>44363.408333333333</v>
          </cell>
        </row>
        <row r="12256">
          <cell r="B12256" t="str">
            <v>776445-00H/010290</v>
          </cell>
          <cell r="C12256" t="str">
            <v>776445-00H</v>
          </cell>
          <cell r="D12256" t="str">
            <v>OK</v>
          </cell>
          <cell r="E12256">
            <v>44363.458333333336</v>
          </cell>
        </row>
        <row r="12257">
          <cell r="B12257" t="str">
            <v>774100-00J/010287</v>
          </cell>
          <cell r="C12257" t="str">
            <v>774100-00J</v>
          </cell>
          <cell r="D12257" t="str">
            <v>OK</v>
          </cell>
          <cell r="E12257">
            <v>44363.386111111111</v>
          </cell>
        </row>
        <row r="12258">
          <cell r="B12258" t="str">
            <v>774100-00J/010288</v>
          </cell>
          <cell r="C12258" t="str">
            <v>774100-00J</v>
          </cell>
          <cell r="D12258" t="str">
            <v>OK</v>
          </cell>
          <cell r="E12258">
            <v>44363.44027777778</v>
          </cell>
        </row>
        <row r="12259">
          <cell r="B12259" t="str">
            <v>776445-00H/010292</v>
          </cell>
          <cell r="C12259" t="str">
            <v>776445-00H</v>
          </cell>
          <cell r="D12259" t="str">
            <v>OK</v>
          </cell>
          <cell r="E12259">
            <v>44363.627083333333</v>
          </cell>
        </row>
        <row r="12260">
          <cell r="B12260" t="str">
            <v>776445-00H/010291</v>
          </cell>
          <cell r="C12260" t="str">
            <v>776445-00H</v>
          </cell>
          <cell r="D12260" t="str">
            <v>OK</v>
          </cell>
          <cell r="E12260">
            <v>44363.667361111111</v>
          </cell>
        </row>
        <row r="12261">
          <cell r="B12261" t="str">
            <v>776445-00H/010294</v>
          </cell>
          <cell r="C12261" t="str">
            <v>776445-00H</v>
          </cell>
          <cell r="D12261" t="str">
            <v>OK</v>
          </cell>
          <cell r="E12261">
            <v>44363.706944444442</v>
          </cell>
        </row>
        <row r="12262">
          <cell r="B12262" t="str">
            <v>776445-00H/010294</v>
          </cell>
          <cell r="C12262" t="str">
            <v>776445-00H</v>
          </cell>
          <cell r="D12262" t="str">
            <v>OK</v>
          </cell>
          <cell r="E12262">
            <v>44363.706944444442</v>
          </cell>
        </row>
        <row r="12263">
          <cell r="B12263" t="str">
            <v>776445-00H/010294</v>
          </cell>
          <cell r="C12263" t="str">
            <v>776445-00H</v>
          </cell>
          <cell r="D12263" t="str">
            <v>OK</v>
          </cell>
          <cell r="E12263">
            <v>44363.706944444442</v>
          </cell>
        </row>
        <row r="12264">
          <cell r="B12264" t="str">
            <v>776445-00H/010294</v>
          </cell>
          <cell r="C12264" t="str">
            <v>776445-00H</v>
          </cell>
          <cell r="D12264" t="str">
            <v>OK</v>
          </cell>
          <cell r="E12264">
            <v>44363.706944444442</v>
          </cell>
        </row>
        <row r="12265">
          <cell r="B12265" t="str">
            <v>774100-00J/010281</v>
          </cell>
          <cell r="C12265" t="str">
            <v>774100-00J</v>
          </cell>
          <cell r="D12265" t="str">
            <v>OK</v>
          </cell>
          <cell r="E12265">
            <v>44363.607638888891</v>
          </cell>
        </row>
        <row r="12266">
          <cell r="B12266" t="str">
            <v>776445-00H/010297</v>
          </cell>
          <cell r="C12266" t="str">
            <v>776445-00H</v>
          </cell>
          <cell r="D12266" t="str">
            <v>OK</v>
          </cell>
          <cell r="E12266">
            <v>44363.788888888892</v>
          </cell>
        </row>
        <row r="12267">
          <cell r="B12267" t="str">
            <v>776445-00H/010298</v>
          </cell>
          <cell r="C12267" t="str">
            <v>776445-00H</v>
          </cell>
          <cell r="D12267" t="str">
            <v>OK</v>
          </cell>
          <cell r="E12267">
            <v>44363.836111111108</v>
          </cell>
        </row>
        <row r="12268">
          <cell r="B12268" t="str">
            <v>774100-00J/010293</v>
          </cell>
          <cell r="C12268" t="str">
            <v>774100-00J</v>
          </cell>
          <cell r="D12268" t="str">
            <v>OK</v>
          </cell>
          <cell r="E12268">
            <v>44363.709722222222</v>
          </cell>
        </row>
        <row r="12269">
          <cell r="B12269" t="str">
            <v>774100-00J/010295</v>
          </cell>
          <cell r="C12269" t="str">
            <v>774100-00J</v>
          </cell>
          <cell r="D12269" t="str">
            <v>OK</v>
          </cell>
          <cell r="E12269">
            <v>44363.779861111114</v>
          </cell>
        </row>
        <row r="12270">
          <cell r="B12270" t="str">
            <v>776445-00H/010301</v>
          </cell>
          <cell r="C12270" t="str">
            <v>776445-00H</v>
          </cell>
          <cell r="D12270" t="str">
            <v>OK</v>
          </cell>
          <cell r="E12270">
            <v>44364</v>
          </cell>
        </row>
        <row r="12271">
          <cell r="B12271" t="str">
            <v>776445-00H/010300</v>
          </cell>
          <cell r="C12271" t="str">
            <v>776445-00H</v>
          </cell>
          <cell r="D12271" t="str">
            <v>OK</v>
          </cell>
          <cell r="E12271">
            <v>44363.956250000003</v>
          </cell>
        </row>
        <row r="12272">
          <cell r="B12272" t="str">
            <v>774100-00J/010296</v>
          </cell>
          <cell r="C12272" t="str">
            <v>774100-00J</v>
          </cell>
          <cell r="D12272" t="str">
            <v>OK</v>
          </cell>
          <cell r="E12272">
            <v>44363.956250000003</v>
          </cell>
        </row>
        <row r="12273">
          <cell r="B12273" t="str">
            <v>776445-00H/010304</v>
          </cell>
          <cell r="C12273" t="str">
            <v>776445-00H</v>
          </cell>
          <cell r="D12273" t="str">
            <v>OK</v>
          </cell>
          <cell r="E12273">
            <v>44364.070833333331</v>
          </cell>
        </row>
        <row r="12274">
          <cell r="B12274" t="str">
            <v>776445-00H/010302</v>
          </cell>
          <cell r="C12274" t="str">
            <v>776445-00H</v>
          </cell>
          <cell r="D12274" t="str">
            <v>OK</v>
          </cell>
          <cell r="E12274">
            <v>44364.007638888892</v>
          </cell>
        </row>
        <row r="12275">
          <cell r="B12275" t="str">
            <v>776445-00H/010299</v>
          </cell>
          <cell r="C12275" t="str">
            <v>776445-00H</v>
          </cell>
          <cell r="D12275" t="str">
            <v>OK</v>
          </cell>
          <cell r="E12275">
            <v>44364.031944444447</v>
          </cell>
        </row>
        <row r="12276">
          <cell r="B12276" t="str">
            <v>776445-00H/010303</v>
          </cell>
          <cell r="C12276" t="str">
            <v>776445-00H</v>
          </cell>
          <cell r="D12276" t="str">
            <v>OK</v>
          </cell>
          <cell r="E12276">
            <v>44364.03402777778</v>
          </cell>
        </row>
        <row r="12277">
          <cell r="B12277" t="str">
            <v>774100-00J/010305</v>
          </cell>
          <cell r="C12277" t="str">
            <v>774100-00J</v>
          </cell>
          <cell r="D12277" t="str">
            <v>OK</v>
          </cell>
          <cell r="E12277">
            <v>44364.072222222225</v>
          </cell>
        </row>
        <row r="12278">
          <cell r="B12278" t="str">
            <v>774100-00J/010307</v>
          </cell>
          <cell r="C12278" t="str">
            <v>774100-00J</v>
          </cell>
          <cell r="D12278" t="str">
            <v>OK</v>
          </cell>
          <cell r="E12278">
            <v>44364.300694444442</v>
          </cell>
        </row>
        <row r="12279">
          <cell r="B12279" t="str">
            <v>776445-00H/010306</v>
          </cell>
          <cell r="C12279" t="str">
            <v>776445-00H</v>
          </cell>
          <cell r="D12279" t="str">
            <v>OK</v>
          </cell>
          <cell r="E12279">
            <v>44364.323611111111</v>
          </cell>
        </row>
        <row r="12280">
          <cell r="B12280" t="str">
            <v>776445-00H/010308</v>
          </cell>
          <cell r="C12280" t="str">
            <v>776445-00H</v>
          </cell>
          <cell r="D12280" t="str">
            <v>OK</v>
          </cell>
          <cell r="E12280">
            <v>44364.411111111112</v>
          </cell>
        </row>
        <row r="12281">
          <cell r="B12281" t="str">
            <v>776445-00H/010309</v>
          </cell>
          <cell r="C12281" t="str">
            <v>776445-00H</v>
          </cell>
          <cell r="D12281" t="str">
            <v>OK</v>
          </cell>
          <cell r="E12281">
            <v>44364.35833333333</v>
          </cell>
        </row>
        <row r="12282">
          <cell r="B12282" t="str">
            <v>774100-00J/010310</v>
          </cell>
          <cell r="C12282" t="str">
            <v>774100-00J</v>
          </cell>
          <cell r="D12282" t="str">
            <v>OK</v>
          </cell>
          <cell r="E12282">
            <v>44364.517361111109</v>
          </cell>
        </row>
        <row r="12283">
          <cell r="B12283" t="str">
            <v>776445-00H/010311</v>
          </cell>
          <cell r="C12283" t="str">
            <v>776445-00H</v>
          </cell>
          <cell r="D12283" t="str">
            <v>OK</v>
          </cell>
          <cell r="E12283">
            <v>44364.622916666667</v>
          </cell>
        </row>
        <row r="12284">
          <cell r="B12284" t="str">
            <v>776445-00H/010112</v>
          </cell>
          <cell r="C12284" t="str">
            <v>776445-00H</v>
          </cell>
          <cell r="D12284" t="str">
            <v>OK</v>
          </cell>
          <cell r="E12284">
            <v>44350.513194444444</v>
          </cell>
        </row>
        <row r="12285">
          <cell r="B12285" t="str">
            <v>776445-00H/010317</v>
          </cell>
          <cell r="C12285" t="str">
            <v>776445-00H</v>
          </cell>
          <cell r="D12285" t="str">
            <v>OK</v>
          </cell>
          <cell r="E12285">
            <v>44364.794444444444</v>
          </cell>
        </row>
        <row r="12286">
          <cell r="B12286" t="str">
            <v>776445-00H/010313</v>
          </cell>
          <cell r="C12286" t="str">
            <v>776445-00H</v>
          </cell>
          <cell r="D12286" t="str">
            <v>OK</v>
          </cell>
          <cell r="E12286">
            <v>44364.790972222225</v>
          </cell>
        </row>
        <row r="12287">
          <cell r="B12287" t="str">
            <v>774100-00J/010315</v>
          </cell>
          <cell r="C12287" t="str">
            <v>774100-00J</v>
          </cell>
          <cell r="D12287" t="str">
            <v>OK</v>
          </cell>
          <cell r="E12287">
            <v>44364.72152777778</v>
          </cell>
        </row>
        <row r="12288">
          <cell r="B12288" t="str">
            <v>774100-00J/010316</v>
          </cell>
          <cell r="C12288" t="str">
            <v>774100-00J</v>
          </cell>
          <cell r="D12288" t="str">
            <v>OK</v>
          </cell>
          <cell r="E12288">
            <v>44364.788888888892</v>
          </cell>
        </row>
        <row r="12289">
          <cell r="B12289" t="str">
            <v>776445-00H/010319</v>
          </cell>
          <cell r="C12289" t="str">
            <v>776445-00H</v>
          </cell>
          <cell r="D12289" t="str">
            <v>OK</v>
          </cell>
          <cell r="E12289">
            <v>44364.973611111112</v>
          </cell>
        </row>
        <row r="12290">
          <cell r="B12290" t="str">
            <v>776445-00H/010318</v>
          </cell>
          <cell r="C12290" t="str">
            <v>776445-00H</v>
          </cell>
          <cell r="D12290" t="str">
            <v>OK</v>
          </cell>
          <cell r="E12290">
            <v>44364.84097222222</v>
          </cell>
        </row>
        <row r="12291">
          <cell r="B12291" t="str">
            <v>776445-00H/010312</v>
          </cell>
          <cell r="C12291" t="str">
            <v>776445-00H</v>
          </cell>
          <cell r="D12291" t="str">
            <v>OK</v>
          </cell>
          <cell r="E12291">
            <v>44364.621527777781</v>
          </cell>
        </row>
        <row r="12292">
          <cell r="B12292" t="str">
            <v>776445-00H/010320</v>
          </cell>
          <cell r="C12292" t="str">
            <v>776445-00H</v>
          </cell>
          <cell r="D12292" t="str">
            <v>OK</v>
          </cell>
          <cell r="E12292">
            <v>44365.038194444445</v>
          </cell>
        </row>
        <row r="12293">
          <cell r="B12293" t="str">
            <v>776445-00H/010321</v>
          </cell>
          <cell r="C12293" t="str">
            <v>776445-00H</v>
          </cell>
          <cell r="D12293" t="str">
            <v>OK</v>
          </cell>
          <cell r="E12293">
            <v>44365.063888888886</v>
          </cell>
        </row>
        <row r="12294">
          <cell r="B12294" t="str">
            <v>774100-00J/010314</v>
          </cell>
          <cell r="C12294" t="str">
            <v>774100-00J</v>
          </cell>
          <cell r="D12294" t="str">
            <v>OK</v>
          </cell>
          <cell r="E12294">
            <v>44364.713888888888</v>
          </cell>
        </row>
        <row r="12295">
          <cell r="B12295" t="str">
            <v>774100-00J/010108</v>
          </cell>
          <cell r="C12295" t="str">
            <v>774100-00J</v>
          </cell>
          <cell r="D12295" t="str">
            <v>OK</v>
          </cell>
          <cell r="E12295">
            <v>44349.849305555559</v>
          </cell>
        </row>
        <row r="12296">
          <cell r="B12296" t="str">
            <v>774100-00J/010322</v>
          </cell>
          <cell r="C12296" t="str">
            <v>774100-00J</v>
          </cell>
          <cell r="D12296" t="str">
            <v>OK</v>
          </cell>
          <cell r="E12296">
            <v>44365.134722222225</v>
          </cell>
        </row>
        <row r="12297">
          <cell r="B12297" t="str">
            <v>774100-00J/010323</v>
          </cell>
          <cell r="C12297" t="str">
            <v>774100-00J</v>
          </cell>
          <cell r="D12297" t="str">
            <v>OK</v>
          </cell>
          <cell r="E12297">
            <v>44365.197222222225</v>
          </cell>
        </row>
        <row r="12298">
          <cell r="B12298" t="str">
            <v>776445-00H/010324</v>
          </cell>
          <cell r="C12298" t="str">
            <v>776445-00H</v>
          </cell>
          <cell r="D12298" t="str">
            <v>OK</v>
          </cell>
          <cell r="E12298">
            <v>44365.32708333333</v>
          </cell>
        </row>
        <row r="12299">
          <cell r="B12299" t="str">
            <v>776445-00H/010326</v>
          </cell>
          <cell r="C12299" t="str">
            <v>776445-00H</v>
          </cell>
          <cell r="D12299" t="str">
            <v>OK</v>
          </cell>
          <cell r="E12299">
            <v>44365.394444444442</v>
          </cell>
        </row>
        <row r="12300">
          <cell r="B12300" t="str">
            <v>774100-00J/010327</v>
          </cell>
          <cell r="C12300" t="str">
            <v>774100-00J</v>
          </cell>
          <cell r="D12300" t="str">
            <v>OK</v>
          </cell>
          <cell r="E12300">
            <v>44365.393750000003</v>
          </cell>
        </row>
        <row r="12301">
          <cell r="B12301" t="str">
            <v>776445-00H/010325</v>
          </cell>
          <cell r="C12301" t="str">
            <v>776445-00H</v>
          </cell>
          <cell r="D12301" t="str">
            <v>OK</v>
          </cell>
          <cell r="E12301">
            <v>44365.503472222219</v>
          </cell>
        </row>
        <row r="12302">
          <cell r="B12302" t="str">
            <v>776445-00H/010330</v>
          </cell>
          <cell r="C12302" t="str">
            <v>776445-00H</v>
          </cell>
          <cell r="D12302" t="str">
            <v>OK</v>
          </cell>
          <cell r="E12302">
            <v>44365.546527777777</v>
          </cell>
        </row>
        <row r="12303">
          <cell r="B12303" t="str">
            <v>774100-00J/010328</v>
          </cell>
          <cell r="C12303" t="str">
            <v>774100-00J</v>
          </cell>
          <cell r="D12303" t="str">
            <v>OK</v>
          </cell>
          <cell r="E12303">
            <v>44365.504166666666</v>
          </cell>
        </row>
        <row r="12304">
          <cell r="B12304" t="str">
            <v>776445-00H/010333</v>
          </cell>
          <cell r="C12304" t="str">
            <v>776445-00H</v>
          </cell>
          <cell r="D12304" t="str">
            <v>OK</v>
          </cell>
          <cell r="E12304">
            <v>44365.79791666667</v>
          </cell>
        </row>
        <row r="12305">
          <cell r="B12305" t="str">
            <v>776445-00H/010329</v>
          </cell>
          <cell r="C12305" t="str">
            <v>776445-00H</v>
          </cell>
          <cell r="D12305" t="str">
            <v>OK</v>
          </cell>
          <cell r="E12305">
            <v>44365.62777777778</v>
          </cell>
        </row>
        <row r="12306">
          <cell r="B12306" t="str">
            <v>776445-00H/010331</v>
          </cell>
          <cell r="C12306" t="str">
            <v>776445-00H</v>
          </cell>
          <cell r="D12306" t="str">
            <v>OK</v>
          </cell>
          <cell r="E12306">
            <v>44365.625694444447</v>
          </cell>
        </row>
        <row r="12307">
          <cell r="B12307" t="str">
            <v>776445-00H/010332</v>
          </cell>
          <cell r="C12307" t="str">
            <v>776445-00H</v>
          </cell>
          <cell r="D12307" t="str">
            <v>OK</v>
          </cell>
          <cell r="E12307">
            <v>44365.691666666666</v>
          </cell>
        </row>
        <row r="12308">
          <cell r="B12308" t="str">
            <v>774100-00J/010335</v>
          </cell>
          <cell r="C12308" t="str">
            <v>774100-00J</v>
          </cell>
          <cell r="D12308" t="str">
            <v>OK</v>
          </cell>
          <cell r="E12308">
            <v>44367.972222222219</v>
          </cell>
        </row>
        <row r="12309">
          <cell r="B12309" t="str">
            <v>776445-00H/010336</v>
          </cell>
          <cell r="C12309" t="str">
            <v>776445-00H</v>
          </cell>
          <cell r="D12309" t="str">
            <v>OK</v>
          </cell>
          <cell r="E12309">
            <v>44368.065972222219</v>
          </cell>
        </row>
        <row r="12310">
          <cell r="B12310" t="str">
            <v>774100-00J/010334</v>
          </cell>
          <cell r="C12310" t="str">
            <v>774100-00J</v>
          </cell>
          <cell r="D12310" t="str">
            <v>OK</v>
          </cell>
          <cell r="E12310">
            <v>44367.973611111112</v>
          </cell>
        </row>
        <row r="12311">
          <cell r="B12311" t="str">
            <v>776445-00H/010337</v>
          </cell>
          <cell r="C12311" t="str">
            <v>776445-00H</v>
          </cell>
          <cell r="D12311" t="str">
            <v>OK</v>
          </cell>
          <cell r="E12311">
            <v>44368.067361111112</v>
          </cell>
        </row>
        <row r="12312">
          <cell r="B12312" t="str">
            <v>776445-00H/010339</v>
          </cell>
          <cell r="C12312" t="str">
            <v>776445-00H</v>
          </cell>
          <cell r="D12312" t="str">
            <v>OK</v>
          </cell>
          <cell r="E12312">
            <v>44368.129166666666</v>
          </cell>
        </row>
        <row r="12313">
          <cell r="B12313" t="str">
            <v>776445-00H/010338</v>
          </cell>
          <cell r="C12313" t="str">
            <v>776445-00H</v>
          </cell>
          <cell r="D12313" t="str">
            <v>OK</v>
          </cell>
          <cell r="E12313">
            <v>44368.138194444444</v>
          </cell>
        </row>
        <row r="12314">
          <cell r="B12314" t="str">
            <v>776445-00H/010340</v>
          </cell>
          <cell r="C12314" t="str">
            <v>776445-00H</v>
          </cell>
          <cell r="D12314" t="str">
            <v>OK</v>
          </cell>
          <cell r="E12314">
            <v>44368.192361111112</v>
          </cell>
        </row>
        <row r="12315">
          <cell r="B12315" t="str">
            <v>774100-00J/010342</v>
          </cell>
          <cell r="C12315" t="str">
            <v>774100-00J</v>
          </cell>
          <cell r="D12315" t="str">
            <v>OK</v>
          </cell>
          <cell r="E12315">
            <v>44368.330555555556</v>
          </cell>
        </row>
        <row r="12316">
          <cell r="B12316" t="str">
            <v>776445-00H/010343</v>
          </cell>
          <cell r="C12316" t="str">
            <v>776445-00H</v>
          </cell>
          <cell r="D12316" t="str">
            <v>OK</v>
          </cell>
          <cell r="E12316">
            <v>44368.493750000001</v>
          </cell>
        </row>
        <row r="12317">
          <cell r="B12317" t="str">
            <v>774100-00J/010341</v>
          </cell>
          <cell r="C12317" t="str">
            <v>774100-00J</v>
          </cell>
          <cell r="D12317" t="str">
            <v>OK</v>
          </cell>
          <cell r="E12317">
            <v>44368.393055555556</v>
          </cell>
        </row>
        <row r="12318">
          <cell r="B12318" t="str">
            <v>774100-00J/010346</v>
          </cell>
          <cell r="C12318" t="str">
            <v>774100-00J</v>
          </cell>
          <cell r="D12318" t="str">
            <v>OK</v>
          </cell>
          <cell r="E12318">
            <v>44368.628472222219</v>
          </cell>
        </row>
        <row r="12319">
          <cell r="B12319" t="str">
            <v>776445-00H/010344</v>
          </cell>
          <cell r="C12319" t="str">
            <v>776445-00H</v>
          </cell>
          <cell r="D12319" t="str">
            <v>OK</v>
          </cell>
          <cell r="E12319">
            <v>44368.738888888889</v>
          </cell>
        </row>
        <row r="12320">
          <cell r="B12320" t="str">
            <v>774100-00J/010345</v>
          </cell>
          <cell r="C12320" t="str">
            <v>774100-00J</v>
          </cell>
          <cell r="D12320" t="str">
            <v>OK</v>
          </cell>
          <cell r="E12320">
            <v>44368.695138888892</v>
          </cell>
        </row>
        <row r="12321">
          <cell r="B12321" t="str">
            <v>776445-00H/010347</v>
          </cell>
          <cell r="C12321" t="str">
            <v>776445-00H</v>
          </cell>
          <cell r="D12321" t="str">
            <v>OK</v>
          </cell>
          <cell r="E12321">
            <v>44368.805555555555</v>
          </cell>
        </row>
        <row r="12322">
          <cell r="B12322" t="str">
            <v>776445-00H/010348</v>
          </cell>
          <cell r="C12322" t="str">
            <v>776445-00H</v>
          </cell>
          <cell r="D12322" t="str">
            <v>OK</v>
          </cell>
          <cell r="E12322">
            <v>44368.967361111114</v>
          </cell>
        </row>
        <row r="12323">
          <cell r="B12323" t="str">
            <v>776445-00H/010348</v>
          </cell>
          <cell r="C12323" t="str">
            <v>776445-00H</v>
          </cell>
          <cell r="D12323" t="str">
            <v>OK</v>
          </cell>
          <cell r="E12323">
            <v>44368.967361111114</v>
          </cell>
        </row>
        <row r="12324">
          <cell r="B12324" t="str">
            <v>774100-00J/010349</v>
          </cell>
          <cell r="C12324" t="str">
            <v>774100-00J</v>
          </cell>
          <cell r="D12324" t="str">
            <v>OK</v>
          </cell>
          <cell r="E12324">
            <v>44368.98333333333</v>
          </cell>
        </row>
        <row r="12325">
          <cell r="B12325" t="str">
            <v>776445-00H/010351</v>
          </cell>
          <cell r="C12325" t="str">
            <v>776445-00H</v>
          </cell>
          <cell r="D12325" t="str">
            <v>OK</v>
          </cell>
          <cell r="E12325">
            <v>44369.11041666667</v>
          </cell>
        </row>
        <row r="12326">
          <cell r="B12326" t="str">
            <v>776445-00H/010353</v>
          </cell>
          <cell r="C12326" t="str">
            <v>776445-00H</v>
          </cell>
          <cell r="D12326" t="str">
            <v>OK</v>
          </cell>
          <cell r="E12326">
            <v>44369.17083333333</v>
          </cell>
        </row>
        <row r="12327">
          <cell r="B12327" t="str">
            <v>774100-00J/010350</v>
          </cell>
          <cell r="C12327" t="str">
            <v>774100-00J</v>
          </cell>
          <cell r="D12327" t="str">
            <v>OK</v>
          </cell>
          <cell r="E12327">
            <v>44369.061805555553</v>
          </cell>
        </row>
        <row r="12328">
          <cell r="B12328" t="str">
            <v>776445-00H/010354</v>
          </cell>
          <cell r="C12328" t="str">
            <v>776445-00H</v>
          </cell>
          <cell r="D12328" t="str">
            <v>OK</v>
          </cell>
          <cell r="E12328">
            <v>44369.379166666666</v>
          </cell>
        </row>
        <row r="12329">
          <cell r="B12329" t="str">
            <v>774100-00J/010355</v>
          </cell>
          <cell r="C12329" t="str">
            <v>774100-00J</v>
          </cell>
          <cell r="D12329" t="str">
            <v>OK</v>
          </cell>
          <cell r="E12329">
            <v>44369.322222222225</v>
          </cell>
        </row>
        <row r="12330">
          <cell r="B12330" t="str">
            <v>774100-00J/010355</v>
          </cell>
          <cell r="C12330" t="str">
            <v>774100-00J</v>
          </cell>
          <cell r="D12330" t="str">
            <v>OK</v>
          </cell>
          <cell r="E12330">
            <v>44369.322222222225</v>
          </cell>
        </row>
        <row r="12331">
          <cell r="B12331" t="str">
            <v>774100-00J/010355</v>
          </cell>
          <cell r="C12331" t="str">
            <v>774100-00J</v>
          </cell>
          <cell r="D12331" t="str">
            <v>OK</v>
          </cell>
          <cell r="E12331">
            <v>44369.322222222225</v>
          </cell>
        </row>
        <row r="12332">
          <cell r="B12332" t="str">
            <v>776445-00H/010358</v>
          </cell>
          <cell r="C12332" t="str">
            <v>776445-00H</v>
          </cell>
          <cell r="D12332" t="str">
            <v>OK</v>
          </cell>
          <cell r="E12332">
            <v>44369.457638888889</v>
          </cell>
        </row>
        <row r="12333">
          <cell r="B12333" t="str">
            <v>774100-00J/010356</v>
          </cell>
          <cell r="C12333" t="str">
            <v>774100-00J</v>
          </cell>
          <cell r="D12333" t="str">
            <v>OK</v>
          </cell>
          <cell r="E12333">
            <v>44369.390972222223</v>
          </cell>
        </row>
        <row r="12334">
          <cell r="B12334" t="str">
            <v>776445-00H/010359</v>
          </cell>
          <cell r="C12334" t="str">
            <v>776445-00H</v>
          </cell>
          <cell r="D12334" t="str">
            <v>OK</v>
          </cell>
          <cell r="E12334">
            <v>44369.511805555558</v>
          </cell>
        </row>
        <row r="12335">
          <cell r="B12335" t="str">
            <v>776445-00H/010360</v>
          </cell>
          <cell r="C12335" t="str">
            <v>776445-00H</v>
          </cell>
          <cell r="D12335" t="str">
            <v>OK</v>
          </cell>
          <cell r="E12335">
            <v>44369.540972222225</v>
          </cell>
        </row>
        <row r="12336">
          <cell r="B12336" t="str">
            <v>776445-00H/010344</v>
          </cell>
          <cell r="C12336" t="str">
            <v>776445-00H</v>
          </cell>
          <cell r="D12336" t="str">
            <v>OK</v>
          </cell>
          <cell r="E12336">
            <v>44368.738888888889</v>
          </cell>
        </row>
        <row r="12337">
          <cell r="B12337" t="str">
            <v>774100-00J/010361</v>
          </cell>
          <cell r="C12337" t="str">
            <v>774100-00J</v>
          </cell>
          <cell r="D12337" t="str">
            <v>OK</v>
          </cell>
          <cell r="E12337">
            <v>44369.630555555559</v>
          </cell>
        </row>
        <row r="12338">
          <cell r="B12338" t="str">
            <v>776445-00H/010363</v>
          </cell>
          <cell r="C12338" t="str">
            <v>776445-00H</v>
          </cell>
          <cell r="D12338" t="str">
            <v>OK</v>
          </cell>
          <cell r="E12338">
            <v>44369.699305555558</v>
          </cell>
        </row>
        <row r="12339">
          <cell r="B12339" t="str">
            <v>774100-00J/010362</v>
          </cell>
          <cell r="C12339" t="str">
            <v>774100-00J</v>
          </cell>
          <cell r="D12339" t="str">
            <v>OK</v>
          </cell>
          <cell r="E12339">
            <v>44369.635416666664</v>
          </cell>
        </row>
        <row r="12340">
          <cell r="B12340" t="str">
            <v>776445-00H/010365</v>
          </cell>
          <cell r="C12340" t="str">
            <v>776445-00H</v>
          </cell>
          <cell r="D12340" t="str">
            <v>OK</v>
          </cell>
          <cell r="E12340">
            <v>44369.745833333334</v>
          </cell>
        </row>
        <row r="12341">
          <cell r="B12341" t="str">
            <v>776445-00H/010367</v>
          </cell>
          <cell r="C12341" t="str">
            <v>776445-00H</v>
          </cell>
          <cell r="D12341" t="str">
            <v>OK</v>
          </cell>
          <cell r="E12341">
            <v>44369.824305555558</v>
          </cell>
        </row>
        <row r="12342">
          <cell r="B12342" t="str">
            <v>776445-00H/010364</v>
          </cell>
          <cell r="C12342" t="str">
            <v>776445-00H</v>
          </cell>
          <cell r="D12342" t="str">
            <v>OK</v>
          </cell>
          <cell r="E12342">
            <v>44369.836111111108</v>
          </cell>
        </row>
        <row r="12343">
          <cell r="B12343" t="str">
            <v>776445-00H/010368</v>
          </cell>
          <cell r="C12343" t="str">
            <v>776445-00H</v>
          </cell>
          <cell r="D12343" t="str">
            <v>OK</v>
          </cell>
          <cell r="E12343">
            <v>44369.867361111108</v>
          </cell>
        </row>
        <row r="12344">
          <cell r="B12344" t="str">
            <v>776445-00H/010366</v>
          </cell>
          <cell r="C12344" t="str">
            <v>776445-00H</v>
          </cell>
          <cell r="D12344" t="str">
            <v>OK</v>
          </cell>
          <cell r="E12344">
            <v>44369.964583333334</v>
          </cell>
        </row>
        <row r="12345">
          <cell r="B12345" t="str">
            <v>776445-00H/010371</v>
          </cell>
          <cell r="C12345" t="str">
            <v>776445-00H</v>
          </cell>
          <cell r="D12345" t="str">
            <v>OK</v>
          </cell>
          <cell r="E12345">
            <v>44370.032638888886</v>
          </cell>
        </row>
        <row r="12346">
          <cell r="B12346" t="str">
            <v>774100-00J/010370</v>
          </cell>
          <cell r="C12346" t="str">
            <v>774100-00J</v>
          </cell>
          <cell r="D12346" t="str">
            <v>OK</v>
          </cell>
          <cell r="E12346">
            <v>44369.958333333336</v>
          </cell>
        </row>
        <row r="12347">
          <cell r="B12347" t="str">
            <v>774100-00J/010369</v>
          </cell>
          <cell r="C12347" t="str">
            <v>774100-00J</v>
          </cell>
          <cell r="D12347" t="str">
            <v>OK</v>
          </cell>
          <cell r="E12347">
            <v>44369.990972222222</v>
          </cell>
        </row>
        <row r="12348">
          <cell r="B12348" t="str">
            <v>776445-00H/010372</v>
          </cell>
          <cell r="C12348" t="str">
            <v>776445-00H</v>
          </cell>
          <cell r="D12348" t="str">
            <v>OK</v>
          </cell>
          <cell r="E12348">
            <v>44370.05972222222</v>
          </cell>
        </row>
        <row r="12349">
          <cell r="B12349" t="str">
            <v>776445-00H/010374</v>
          </cell>
          <cell r="C12349" t="str">
            <v>776445-00H</v>
          </cell>
          <cell r="D12349" t="str">
            <v>OK</v>
          </cell>
          <cell r="E12349">
            <v>44370.103472222225</v>
          </cell>
        </row>
        <row r="12350">
          <cell r="B12350" t="str">
            <v>776445-00H/010373</v>
          </cell>
          <cell r="C12350" t="str">
            <v>776445-00H</v>
          </cell>
          <cell r="D12350" t="str">
            <v>OK</v>
          </cell>
          <cell r="E12350">
            <v>44370.068055555559</v>
          </cell>
        </row>
        <row r="12351">
          <cell r="B12351" t="str">
            <v>776445-00H/010375</v>
          </cell>
          <cell r="C12351" t="str">
            <v>776445-00H</v>
          </cell>
          <cell r="D12351" t="str">
            <v>OK</v>
          </cell>
          <cell r="E12351">
            <v>44370.118055555555</v>
          </cell>
        </row>
        <row r="12352">
          <cell r="B12352" t="str">
            <v>776445-00H/010378</v>
          </cell>
          <cell r="C12352" t="str">
            <v>776445-00H</v>
          </cell>
          <cell r="D12352" t="str">
            <v>OK</v>
          </cell>
          <cell r="E12352">
            <v>44370.322916666664</v>
          </cell>
        </row>
        <row r="12353">
          <cell r="B12353" t="str">
            <v>776445-00H/010377</v>
          </cell>
          <cell r="C12353" t="str">
            <v>776445-00H</v>
          </cell>
          <cell r="D12353" t="str">
            <v>OK</v>
          </cell>
          <cell r="E12353">
            <v>44370.334722222222</v>
          </cell>
        </row>
        <row r="12354">
          <cell r="B12354" t="str">
            <v>776445-00H/010379</v>
          </cell>
          <cell r="C12354" t="str">
            <v>776445-00H</v>
          </cell>
          <cell r="D12354" t="str">
            <v>OK</v>
          </cell>
          <cell r="E12354">
            <v>44370.355555555558</v>
          </cell>
        </row>
        <row r="12355">
          <cell r="B12355" t="str">
            <v>776445-00H/010376</v>
          </cell>
          <cell r="C12355" t="str">
            <v>776445-00H</v>
          </cell>
          <cell r="D12355" t="str">
            <v>OK</v>
          </cell>
          <cell r="E12355">
            <v>44370.293055555558</v>
          </cell>
        </row>
        <row r="12356">
          <cell r="B12356" t="str">
            <v>776445-00H/010381</v>
          </cell>
          <cell r="C12356" t="str">
            <v>776445-00H</v>
          </cell>
          <cell r="D12356" t="str">
            <v>OK</v>
          </cell>
          <cell r="E12356">
            <v>44370.404861111114</v>
          </cell>
        </row>
        <row r="12357">
          <cell r="B12357" t="str">
            <v>776445-00H/010382</v>
          </cell>
          <cell r="C12357" t="str">
            <v>776445-00H</v>
          </cell>
          <cell r="D12357" t="str">
            <v>OK</v>
          </cell>
          <cell r="E12357">
            <v>44370.450694444444</v>
          </cell>
        </row>
        <row r="12358">
          <cell r="B12358" t="str">
            <v>776445-00H/010380</v>
          </cell>
          <cell r="C12358" t="str">
            <v>776445-00H</v>
          </cell>
          <cell r="D12358" t="str">
            <v>OK</v>
          </cell>
          <cell r="E12358">
            <v>44370.400694444441</v>
          </cell>
        </row>
        <row r="12359">
          <cell r="B12359" t="str">
            <v>776445-00H/010383</v>
          </cell>
          <cell r="C12359" t="str">
            <v>776445-00H</v>
          </cell>
          <cell r="D12359" t="str">
            <v>OK</v>
          </cell>
          <cell r="E12359">
            <v>44370.510416666664</v>
          </cell>
        </row>
        <row r="12360">
          <cell r="B12360" t="str">
            <v>776445-00H/010385</v>
          </cell>
          <cell r="C12360" t="str">
            <v>776445-00H</v>
          </cell>
          <cell r="D12360" t="str">
            <v>OK</v>
          </cell>
          <cell r="E12360">
            <v>44370.530555555553</v>
          </cell>
        </row>
        <row r="12361">
          <cell r="B12361" t="str">
            <v>776445-00H/010384</v>
          </cell>
          <cell r="C12361" t="str">
            <v>776445-00H</v>
          </cell>
          <cell r="D12361" t="str">
            <v>OK</v>
          </cell>
          <cell r="E12361">
            <v>44370.625694444447</v>
          </cell>
        </row>
        <row r="12362">
          <cell r="B12362" t="str">
            <v>776445-00H/010387</v>
          </cell>
          <cell r="C12362" t="str">
            <v>776445-00H</v>
          </cell>
          <cell r="D12362" t="str">
            <v>OK</v>
          </cell>
          <cell r="E12362">
            <v>44370.668055555558</v>
          </cell>
        </row>
        <row r="12363">
          <cell r="B12363" t="str">
            <v>776445-00H/010388</v>
          </cell>
          <cell r="C12363" t="str">
            <v>776445-00H</v>
          </cell>
          <cell r="D12363" t="str">
            <v>OK</v>
          </cell>
          <cell r="E12363">
            <v>44370.631249999999</v>
          </cell>
        </row>
        <row r="12364">
          <cell r="B12364" t="str">
            <v>776445-00H/010357</v>
          </cell>
          <cell r="C12364" t="str">
            <v>776445-00H</v>
          </cell>
          <cell r="D12364" t="str">
            <v>OK</v>
          </cell>
          <cell r="E12364">
            <v>44369.706250000003</v>
          </cell>
        </row>
        <row r="12365">
          <cell r="B12365" t="str">
            <v>776445-00H/010386</v>
          </cell>
          <cell r="C12365" t="str">
            <v>776445-00H</v>
          </cell>
          <cell r="D12365" t="str">
            <v>OK</v>
          </cell>
          <cell r="E12365">
            <v>44370.689583333333</v>
          </cell>
        </row>
        <row r="12366">
          <cell r="B12366" t="str">
            <v>776445-00H/010391</v>
          </cell>
          <cell r="C12366" t="str">
            <v>776445-00H</v>
          </cell>
          <cell r="D12366" t="str">
            <v>OK</v>
          </cell>
          <cell r="E12366">
            <v>44370.775000000001</v>
          </cell>
        </row>
        <row r="12367">
          <cell r="B12367" t="str">
            <v>776445-00H/010391</v>
          </cell>
          <cell r="C12367" t="str">
            <v>776445-00H</v>
          </cell>
          <cell r="D12367" t="str">
            <v>OK</v>
          </cell>
          <cell r="E12367">
            <v>44370.775000000001</v>
          </cell>
        </row>
        <row r="12368">
          <cell r="B12368" t="str">
            <v>774100-00J/010389</v>
          </cell>
          <cell r="C12368" t="str">
            <v>774100-00J</v>
          </cell>
          <cell r="D12368" t="str">
            <v>OK</v>
          </cell>
          <cell r="E12368">
            <v>44370.730555555558</v>
          </cell>
        </row>
        <row r="12369">
          <cell r="B12369" t="str">
            <v>774100-00J/010390</v>
          </cell>
          <cell r="C12369" t="str">
            <v>774100-00J</v>
          </cell>
          <cell r="D12369" t="str">
            <v>OK</v>
          </cell>
          <cell r="E12369">
            <v>44370.755555555559</v>
          </cell>
        </row>
        <row r="12370">
          <cell r="B12370" t="str">
            <v>776445-00H/010393</v>
          </cell>
          <cell r="C12370" t="str">
            <v>776445-00H</v>
          </cell>
          <cell r="D12370" t="str">
            <v>OK</v>
          </cell>
          <cell r="E12370">
            <v>44370.824305555558</v>
          </cell>
        </row>
        <row r="12371">
          <cell r="B12371" t="str">
            <v>776445-00H/010395</v>
          </cell>
          <cell r="C12371" t="str">
            <v>776445-00H</v>
          </cell>
          <cell r="D12371" t="str">
            <v>OK</v>
          </cell>
          <cell r="E12371">
            <v>44370.953472222223</v>
          </cell>
        </row>
        <row r="12372">
          <cell r="B12372" t="str">
            <v>776445-00H/010394</v>
          </cell>
          <cell r="C12372" t="str">
            <v>776445-00H</v>
          </cell>
          <cell r="D12372" t="str">
            <v>OK</v>
          </cell>
          <cell r="E12372">
            <v>44370.97152777778</v>
          </cell>
        </row>
        <row r="12373">
          <cell r="B12373" t="str">
            <v>776445-00H/010396</v>
          </cell>
          <cell r="C12373" t="str">
            <v>776445-00H</v>
          </cell>
          <cell r="D12373" t="str">
            <v>OK</v>
          </cell>
          <cell r="E12373">
            <v>44371.018055555556</v>
          </cell>
        </row>
        <row r="12374">
          <cell r="B12374" t="str">
            <v>776445-00H/010392</v>
          </cell>
          <cell r="C12374" t="str">
            <v>776445-00H</v>
          </cell>
          <cell r="D12374" t="str">
            <v>OK</v>
          </cell>
          <cell r="E12374">
            <v>44371.052777777775</v>
          </cell>
        </row>
        <row r="12375">
          <cell r="B12375" t="str">
            <v>776445-00H/010397</v>
          </cell>
          <cell r="C12375" t="str">
            <v>776445-00H</v>
          </cell>
          <cell r="D12375" t="str">
            <v>OK</v>
          </cell>
          <cell r="E12375">
            <v>44371.097916666666</v>
          </cell>
        </row>
        <row r="12376">
          <cell r="B12376" t="str">
            <v>774100-00J/010398</v>
          </cell>
          <cell r="C12376" t="str">
            <v>774100-00J</v>
          </cell>
          <cell r="D12376" t="str">
            <v>OK</v>
          </cell>
          <cell r="E12376">
            <v>44371.070138888892</v>
          </cell>
        </row>
        <row r="12377">
          <cell r="B12377" t="str">
            <v>776445-00H/010400</v>
          </cell>
          <cell r="C12377" t="str">
            <v>776445-00H</v>
          </cell>
          <cell r="D12377" t="str">
            <v>OK</v>
          </cell>
          <cell r="E12377">
            <v>44371.290972222225</v>
          </cell>
        </row>
        <row r="12378">
          <cell r="B12378" t="str">
            <v>776445-00H/010402</v>
          </cell>
          <cell r="C12378" t="str">
            <v>776445-00H</v>
          </cell>
          <cell r="D12378" t="str">
            <v>OK</v>
          </cell>
          <cell r="E12378">
            <v>44371.294444444444</v>
          </cell>
        </row>
        <row r="12379">
          <cell r="B12379" t="str">
            <v>776445-00H/010403</v>
          </cell>
          <cell r="C12379" t="str">
            <v>776445-00H</v>
          </cell>
          <cell r="D12379" t="str">
            <v>OK</v>
          </cell>
          <cell r="E12379">
            <v>44371.34652777778</v>
          </cell>
        </row>
        <row r="12380">
          <cell r="B12380" t="str">
            <v>776445-00H/010401</v>
          </cell>
          <cell r="C12380" t="str">
            <v>776445-00H</v>
          </cell>
          <cell r="D12380" t="str">
            <v>OK</v>
          </cell>
          <cell r="E12380">
            <v>44371.315972222219</v>
          </cell>
        </row>
        <row r="12381">
          <cell r="B12381" t="str">
            <v>774100-00J/010404</v>
          </cell>
          <cell r="C12381" t="str">
            <v>774100-00J</v>
          </cell>
          <cell r="D12381" t="str">
            <v>OK</v>
          </cell>
          <cell r="E12381">
            <v>44371.386805555558</v>
          </cell>
        </row>
        <row r="12382">
          <cell r="B12382" t="str">
            <v>774100-00J/010406</v>
          </cell>
          <cell r="C12382" t="str">
            <v>774100-00J</v>
          </cell>
          <cell r="D12382" t="str">
            <v>OK</v>
          </cell>
          <cell r="E12382">
            <v>44371.446527777778</v>
          </cell>
        </row>
        <row r="12383">
          <cell r="B12383" t="str">
            <v>776445-00H/010405</v>
          </cell>
          <cell r="C12383" t="str">
            <v>776445-00H</v>
          </cell>
          <cell r="D12383" t="str">
            <v>OK</v>
          </cell>
          <cell r="E12383">
            <v>44371.409722222219</v>
          </cell>
        </row>
        <row r="12384">
          <cell r="B12384" t="str">
            <v>776445-00H/010405</v>
          </cell>
          <cell r="C12384" t="str">
            <v>776445-00H</v>
          </cell>
          <cell r="D12384" t="str">
            <v>OK</v>
          </cell>
          <cell r="E12384">
            <v>44371.409722222219</v>
          </cell>
        </row>
        <row r="12385">
          <cell r="B12385" t="str">
            <v>774100-00J/010407</v>
          </cell>
          <cell r="C12385" t="str">
            <v>774100-00J</v>
          </cell>
          <cell r="D12385" t="str">
            <v>OK</v>
          </cell>
          <cell r="E12385">
            <v>44371.500694444447</v>
          </cell>
        </row>
        <row r="12386">
          <cell r="B12386" t="str">
            <v>776445-00H/010410</v>
          </cell>
          <cell r="C12386" t="str">
            <v>776445-00H</v>
          </cell>
          <cell r="D12386" t="str">
            <v>OK</v>
          </cell>
          <cell r="E12386">
            <v>44371.642361111109</v>
          </cell>
        </row>
        <row r="12387">
          <cell r="B12387" t="str">
            <v>774100-00J/010408</v>
          </cell>
          <cell r="C12387" t="str">
            <v>774100-00J</v>
          </cell>
          <cell r="D12387" t="str">
            <v>OK</v>
          </cell>
          <cell r="E12387">
            <v>44371.536805555559</v>
          </cell>
        </row>
        <row r="12388">
          <cell r="B12388" t="str">
            <v>776445-00H/010409</v>
          </cell>
          <cell r="C12388" t="str">
            <v>776445-00H</v>
          </cell>
          <cell r="D12388" t="str">
            <v>OK</v>
          </cell>
          <cell r="E12388">
            <v>44371.704861111109</v>
          </cell>
        </row>
        <row r="12389">
          <cell r="B12389" t="str">
            <v>776445-00H/010412</v>
          </cell>
          <cell r="C12389" t="str">
            <v>776445-00H</v>
          </cell>
          <cell r="D12389" t="str">
            <v>OK</v>
          </cell>
          <cell r="E12389">
            <v>44371.788194444445</v>
          </cell>
        </row>
        <row r="12390">
          <cell r="B12390" t="str">
            <v>774100-00J/010411</v>
          </cell>
          <cell r="C12390" t="str">
            <v>774100-00J</v>
          </cell>
          <cell r="D12390" t="str">
            <v>OK</v>
          </cell>
          <cell r="E12390">
            <v>44371.802777777775</v>
          </cell>
        </row>
        <row r="12391">
          <cell r="B12391" t="str">
            <v>776445-00H/010413</v>
          </cell>
          <cell r="C12391" t="str">
            <v>776445-00H</v>
          </cell>
          <cell r="D12391" t="str">
            <v>OK</v>
          </cell>
          <cell r="E12391">
            <v>44372.045138888891</v>
          </cell>
        </row>
        <row r="12392">
          <cell r="B12392" t="str">
            <v>774100-00J/010414</v>
          </cell>
          <cell r="C12392" t="str">
            <v>774100-00J</v>
          </cell>
          <cell r="D12392" t="str">
            <v>OK</v>
          </cell>
          <cell r="E12392">
            <v>44371.981944444444</v>
          </cell>
        </row>
        <row r="12393">
          <cell r="B12393" t="str">
            <v>776445-00H/010415</v>
          </cell>
          <cell r="C12393" t="str">
            <v>776445-00H</v>
          </cell>
          <cell r="D12393" t="str">
            <v>OK</v>
          </cell>
          <cell r="E12393">
            <v>44372.080555555556</v>
          </cell>
        </row>
        <row r="12394">
          <cell r="B12394" t="str">
            <v>776445-10E/010417</v>
          </cell>
          <cell r="C12394" t="str">
            <v>776445-10E</v>
          </cell>
          <cell r="D12394" t="str">
            <v>OK</v>
          </cell>
          <cell r="E12394">
            <v>44372.338888888888</v>
          </cell>
        </row>
        <row r="12395">
          <cell r="B12395" t="str">
            <v>776445-00H/010419</v>
          </cell>
          <cell r="C12395" t="str">
            <v>776445-00H</v>
          </cell>
          <cell r="D12395" t="str">
            <v>OK</v>
          </cell>
          <cell r="E12395">
            <v>44372.323611111111</v>
          </cell>
        </row>
        <row r="12396">
          <cell r="B12396" t="str">
            <v>776445-10E/010420</v>
          </cell>
          <cell r="C12396" t="str">
            <v>776445-10E</v>
          </cell>
          <cell r="D12396" t="str">
            <v>OK</v>
          </cell>
          <cell r="E12396">
            <v>44372.4</v>
          </cell>
        </row>
        <row r="12397">
          <cell r="B12397" t="str">
            <v>776445-10E/010421</v>
          </cell>
          <cell r="C12397" t="str">
            <v>776445-10E</v>
          </cell>
          <cell r="D12397" t="str">
            <v>OK</v>
          </cell>
          <cell r="E12397">
            <v>44372.428472222222</v>
          </cell>
        </row>
        <row r="12398">
          <cell r="B12398" t="str">
            <v>774100-00J/010418</v>
          </cell>
          <cell r="C12398" t="str">
            <v>774100-00J</v>
          </cell>
          <cell r="D12398" t="str">
            <v>OK</v>
          </cell>
          <cell r="E12398">
            <v>44372.376388888886</v>
          </cell>
        </row>
        <row r="12399">
          <cell r="B12399" t="str">
            <v>776445-10E/010422</v>
          </cell>
          <cell r="C12399" t="str">
            <v>776445-10E</v>
          </cell>
          <cell r="D12399" t="str">
            <v>OK</v>
          </cell>
          <cell r="E12399">
            <v>44372.461111111108</v>
          </cell>
        </row>
        <row r="12400">
          <cell r="B12400" t="str">
            <v>776445-00H/010426</v>
          </cell>
          <cell r="C12400" t="str">
            <v>776445-00H</v>
          </cell>
          <cell r="D12400" t="str">
            <v>OK</v>
          </cell>
          <cell r="E12400">
            <v>44372.624305555553</v>
          </cell>
        </row>
        <row r="12401">
          <cell r="B12401" t="str">
            <v>776445-00H/010424</v>
          </cell>
          <cell r="C12401" t="str">
            <v>776445-00H</v>
          </cell>
          <cell r="D12401" t="str">
            <v>OK</v>
          </cell>
          <cell r="E12401">
            <v>44372.561805555553</v>
          </cell>
        </row>
        <row r="12402">
          <cell r="B12402" t="str">
            <v>774100-00J/010423</v>
          </cell>
          <cell r="C12402" t="str">
            <v>774100-00J</v>
          </cell>
          <cell r="D12402" t="str">
            <v>OK</v>
          </cell>
          <cell r="E12402">
            <v>44372.522916666669</v>
          </cell>
        </row>
        <row r="12403">
          <cell r="B12403" t="str">
            <v>774100-00J/010425</v>
          </cell>
          <cell r="C12403" t="str">
            <v>774100-00J</v>
          </cell>
          <cell r="D12403" t="str">
            <v>OK</v>
          </cell>
          <cell r="E12403">
            <v>44372.628472222219</v>
          </cell>
        </row>
        <row r="12404">
          <cell r="B12404" t="str">
            <v>774100-00J/010427</v>
          </cell>
          <cell r="C12404" t="str">
            <v>774100-00J</v>
          </cell>
          <cell r="D12404" t="str">
            <v>OK</v>
          </cell>
          <cell r="E12404">
            <v>44372.686805555553</v>
          </cell>
        </row>
        <row r="12405">
          <cell r="B12405" t="str">
            <v>774100-00J/010416</v>
          </cell>
          <cell r="C12405" t="str">
            <v>774100-00J</v>
          </cell>
          <cell r="D12405" t="str">
            <v>OK</v>
          </cell>
          <cell r="E12405">
            <v>44372.129166666666</v>
          </cell>
        </row>
        <row r="12406">
          <cell r="B12406" t="str">
            <v>776445-00H/010429</v>
          </cell>
          <cell r="C12406" t="str">
            <v>776445-00H</v>
          </cell>
          <cell r="D12406" t="str">
            <v>OK</v>
          </cell>
          <cell r="E12406">
            <v>44373.082638888889</v>
          </cell>
        </row>
        <row r="12407">
          <cell r="B12407" t="str">
            <v>776445-00H/010430</v>
          </cell>
          <cell r="C12407" t="str">
            <v>776445-00H</v>
          </cell>
          <cell r="D12407" t="str">
            <v>OK</v>
          </cell>
          <cell r="E12407">
            <v>44373.06527777778</v>
          </cell>
        </row>
        <row r="12408">
          <cell r="B12408" t="str">
            <v>776445-00H/010432</v>
          </cell>
          <cell r="C12408" t="str">
            <v>776445-00H</v>
          </cell>
          <cell r="D12408" t="str">
            <v>OK</v>
          </cell>
          <cell r="E12408">
            <v>44374.298611111109</v>
          </cell>
        </row>
        <row r="12409">
          <cell r="B12409" t="str">
            <v>776445-00H/010431</v>
          </cell>
          <cell r="C12409" t="str">
            <v>776445-00H</v>
          </cell>
          <cell r="D12409" t="str">
            <v>OK</v>
          </cell>
          <cell r="E12409">
            <v>44374.303472222222</v>
          </cell>
        </row>
        <row r="12410">
          <cell r="B12410" t="str">
            <v>776445-00H/010434</v>
          </cell>
          <cell r="C12410" t="str">
            <v>776445-00H</v>
          </cell>
          <cell r="D12410" t="str">
            <v>OK</v>
          </cell>
          <cell r="E12410">
            <v>44374.353472222225</v>
          </cell>
        </row>
        <row r="12411">
          <cell r="B12411" t="str">
            <v>776445-00H/010435</v>
          </cell>
          <cell r="C12411" t="str">
            <v>776445-00H</v>
          </cell>
          <cell r="D12411" t="str">
            <v>OK</v>
          </cell>
          <cell r="E12411">
            <v>44374.402083333334</v>
          </cell>
        </row>
        <row r="12412">
          <cell r="B12412" t="str">
            <v>776445-00H/010436</v>
          </cell>
          <cell r="C12412" t="str">
            <v>776445-00H</v>
          </cell>
          <cell r="D12412" t="str">
            <v>OK</v>
          </cell>
          <cell r="E12412">
            <v>44374.400694444441</v>
          </cell>
        </row>
        <row r="12413">
          <cell r="B12413" t="str">
            <v>776445-00H/010437</v>
          </cell>
          <cell r="C12413" t="str">
            <v>776445-00H</v>
          </cell>
          <cell r="D12413" t="str">
            <v>OK</v>
          </cell>
          <cell r="E12413">
            <v>44374.445833333331</v>
          </cell>
        </row>
        <row r="12414">
          <cell r="B12414" t="str">
            <v>776445-00H/010439</v>
          </cell>
          <cell r="C12414" t="str">
            <v>776445-00H</v>
          </cell>
          <cell r="D12414" t="str">
            <v>OK</v>
          </cell>
          <cell r="E12414">
            <v>44375.301388888889</v>
          </cell>
        </row>
        <row r="12415">
          <cell r="B12415" t="str">
            <v>776445-00H/010440</v>
          </cell>
          <cell r="C12415" t="str">
            <v>776445-00H</v>
          </cell>
          <cell r="D12415" t="str">
            <v>OK</v>
          </cell>
          <cell r="E12415">
            <v>44375.36041666667</v>
          </cell>
        </row>
        <row r="12416">
          <cell r="B12416" t="str">
            <v>776445-00H/010433</v>
          </cell>
          <cell r="C12416" t="str">
            <v>776445-00H</v>
          </cell>
          <cell r="D12416" t="str">
            <v>OK</v>
          </cell>
          <cell r="E12416">
            <v>44374.357638888891</v>
          </cell>
        </row>
        <row r="12417">
          <cell r="B12417" t="str">
            <v>776445-00H/010442</v>
          </cell>
          <cell r="C12417" t="str">
            <v>776445-00H</v>
          </cell>
          <cell r="D12417" t="str">
            <v>OK</v>
          </cell>
          <cell r="E12417">
            <v>44375.53402777778</v>
          </cell>
        </row>
        <row r="12418">
          <cell r="B12418" t="str">
            <v>774100-00J/010428</v>
          </cell>
          <cell r="C12418" t="str">
            <v>774100-00J</v>
          </cell>
          <cell r="D12418" t="str">
            <v>OK</v>
          </cell>
          <cell r="E12418">
            <v>44375.427083333336</v>
          </cell>
        </row>
        <row r="12419">
          <cell r="B12419" t="str">
            <v>776445-00H/010438</v>
          </cell>
          <cell r="C12419" t="str">
            <v>776445-00H</v>
          </cell>
          <cell r="D12419" t="str">
            <v>OK</v>
          </cell>
          <cell r="E12419">
            <v>44375.581944444442</v>
          </cell>
        </row>
        <row r="12420">
          <cell r="B12420" t="str">
            <v>774100-00J/010443</v>
          </cell>
          <cell r="C12420" t="str">
            <v>774100-00J</v>
          </cell>
          <cell r="D12420" t="str">
            <v>OK</v>
          </cell>
          <cell r="E12420">
            <v>44375.53402777778</v>
          </cell>
        </row>
        <row r="12421">
          <cell r="B12421" t="str">
            <v>774100-00J/010444</v>
          </cell>
          <cell r="C12421" t="str">
            <v>774100-00J</v>
          </cell>
          <cell r="D12421" t="str">
            <v>OK</v>
          </cell>
          <cell r="E12421">
            <v>44375.609722222223</v>
          </cell>
        </row>
        <row r="12422">
          <cell r="B12422" t="str">
            <v>776445-00H/010445</v>
          </cell>
          <cell r="C12422" t="str">
            <v>776445-00H</v>
          </cell>
          <cell r="D12422" t="str">
            <v>OK</v>
          </cell>
          <cell r="E12422">
            <v>44375.736805555556</v>
          </cell>
        </row>
        <row r="12423">
          <cell r="B12423" t="str">
            <v>776445-00H/010445</v>
          </cell>
          <cell r="C12423" t="str">
            <v>776445-00H</v>
          </cell>
          <cell r="D12423" t="str">
            <v>OK</v>
          </cell>
          <cell r="E12423">
            <v>44375.736805555556</v>
          </cell>
        </row>
        <row r="12424">
          <cell r="B12424" t="str">
            <v>776445-00H/010447</v>
          </cell>
          <cell r="C12424" t="str">
            <v>776445-00H</v>
          </cell>
          <cell r="D12424" t="str">
            <v>OK</v>
          </cell>
          <cell r="E12424">
            <v>44375.831250000003</v>
          </cell>
        </row>
        <row r="12425">
          <cell r="B12425" t="str">
            <v>774100-00J/010446</v>
          </cell>
          <cell r="C12425" t="str">
            <v>774100-00J</v>
          </cell>
          <cell r="D12425" t="str">
            <v>OK</v>
          </cell>
          <cell r="E12425">
            <v>44375.956944444442</v>
          </cell>
        </row>
        <row r="12426">
          <cell r="B12426" t="str">
            <v>776445-00H/010448</v>
          </cell>
          <cell r="C12426" t="str">
            <v>776445-00H</v>
          </cell>
          <cell r="D12426" t="str">
            <v>OK</v>
          </cell>
          <cell r="E12426">
            <v>44376.092361111114</v>
          </cell>
        </row>
        <row r="12427">
          <cell r="B12427" t="str">
            <v>776445-00H/010448</v>
          </cell>
          <cell r="C12427" t="str">
            <v>776445-00H</v>
          </cell>
          <cell r="D12427" t="str">
            <v>OK</v>
          </cell>
          <cell r="E12427">
            <v>44376.092361111114</v>
          </cell>
        </row>
        <row r="12428">
          <cell r="B12428" t="str">
            <v>776445-00H/010450</v>
          </cell>
          <cell r="C12428" t="str">
            <v>776445-00H</v>
          </cell>
          <cell r="D12428" t="str">
            <v>OK</v>
          </cell>
          <cell r="E12428">
            <v>44376.027777777781</v>
          </cell>
        </row>
        <row r="12429">
          <cell r="B12429" t="str">
            <v>776445-00H/010451</v>
          </cell>
          <cell r="C12429" t="str">
            <v>776445-00H</v>
          </cell>
          <cell r="D12429" t="str">
            <v>OK</v>
          </cell>
          <cell r="E12429">
            <v>44376.119444444441</v>
          </cell>
        </row>
        <row r="12430">
          <cell r="B12430" t="str">
            <v>774100-00J/010449</v>
          </cell>
          <cell r="C12430" t="str">
            <v>774100-00J</v>
          </cell>
          <cell r="D12430" t="str">
            <v>OK</v>
          </cell>
          <cell r="E12430">
            <v>44376.143055555556</v>
          </cell>
        </row>
        <row r="12431">
          <cell r="B12431" t="str">
            <v>776445-00H/010453</v>
          </cell>
          <cell r="C12431" t="str">
            <v>776445-00H</v>
          </cell>
          <cell r="D12431" t="str">
            <v>OK</v>
          </cell>
          <cell r="E12431">
            <v>44376.293749999997</v>
          </cell>
        </row>
        <row r="12432">
          <cell r="B12432" t="str">
            <v>776445-00H/010441</v>
          </cell>
          <cell r="C12432" t="str">
            <v>776445-00H</v>
          </cell>
          <cell r="D12432" t="str">
            <v>OK</v>
          </cell>
          <cell r="E12432">
            <v>44376.288194444445</v>
          </cell>
        </row>
        <row r="12433">
          <cell r="B12433" t="str">
            <v>776445-00H/010455</v>
          </cell>
          <cell r="C12433" t="str">
            <v>776445-00H</v>
          </cell>
          <cell r="D12433" t="str">
            <v>OK</v>
          </cell>
          <cell r="E12433">
            <v>44376.406944444447</v>
          </cell>
        </row>
        <row r="12434">
          <cell r="B12434" t="str">
            <v>776445-00H/010457</v>
          </cell>
          <cell r="C12434" t="str">
            <v>776445-00H</v>
          </cell>
          <cell r="D12434" t="str">
            <v>OK</v>
          </cell>
          <cell r="E12434">
            <v>44376.439583333333</v>
          </cell>
        </row>
        <row r="12435">
          <cell r="B12435" t="str">
            <v>774100-00J/010452</v>
          </cell>
          <cell r="C12435" t="str">
            <v>774100-00J</v>
          </cell>
          <cell r="D12435" t="str">
            <v>OK</v>
          </cell>
          <cell r="E12435">
            <v>44376.383333333331</v>
          </cell>
        </row>
        <row r="12436">
          <cell r="B12436" t="str">
            <v>774100-00J/010454</v>
          </cell>
          <cell r="C12436" t="str">
            <v>774100-00J</v>
          </cell>
          <cell r="D12436" t="str">
            <v>OK</v>
          </cell>
          <cell r="E12436">
            <v>44376.382638888892</v>
          </cell>
        </row>
        <row r="12437">
          <cell r="B12437" t="str">
            <v>776445-00H/010456</v>
          </cell>
          <cell r="C12437" t="str">
            <v>776445-00H</v>
          </cell>
          <cell r="D12437" t="str">
            <v>OK</v>
          </cell>
          <cell r="E12437">
            <v>44376.440972222219</v>
          </cell>
        </row>
        <row r="12438">
          <cell r="B12438" t="str">
            <v>776445-00H/010459</v>
          </cell>
          <cell r="C12438" t="str">
            <v>776445-00H</v>
          </cell>
          <cell r="D12438" t="str">
            <v>OK</v>
          </cell>
          <cell r="E12438">
            <v>44376.535416666666</v>
          </cell>
        </row>
        <row r="12439">
          <cell r="B12439" t="str">
            <v>776445-00H/010458</v>
          </cell>
          <cell r="C12439" t="str">
            <v>776445-00H</v>
          </cell>
          <cell r="D12439" t="str">
            <v>OK</v>
          </cell>
          <cell r="E12439">
            <v>44376.540277777778</v>
          </cell>
        </row>
        <row r="12440">
          <cell r="B12440" t="str">
            <v>776445-00H/010460</v>
          </cell>
          <cell r="C12440" t="str">
            <v>776445-00H</v>
          </cell>
          <cell r="D12440" t="str">
            <v>OK</v>
          </cell>
          <cell r="E12440">
            <v>44376.532638888886</v>
          </cell>
        </row>
        <row r="12441">
          <cell r="B12441" t="str">
            <v>776445-00H/010461</v>
          </cell>
          <cell r="C12441" t="str">
            <v>776445-00H</v>
          </cell>
          <cell r="D12441" t="str">
            <v>OK</v>
          </cell>
          <cell r="E12441">
            <v>44376.636111111111</v>
          </cell>
        </row>
        <row r="12442">
          <cell r="B12442" t="str">
            <v>776445-00H/010464</v>
          </cell>
          <cell r="C12442" t="str">
            <v>776445-00H</v>
          </cell>
          <cell r="D12442" t="str">
            <v>OK</v>
          </cell>
          <cell r="E12442">
            <v>44376.686111111114</v>
          </cell>
        </row>
        <row r="12443">
          <cell r="B12443" t="str">
            <v>774100-00J/010462</v>
          </cell>
          <cell r="C12443" t="str">
            <v>774100-00J</v>
          </cell>
          <cell r="D12443" t="str">
            <v>OK</v>
          </cell>
          <cell r="E12443">
            <v>44376.637499999997</v>
          </cell>
        </row>
        <row r="12444">
          <cell r="B12444" t="str">
            <v>774100-00J/010463</v>
          </cell>
          <cell r="C12444" t="str">
            <v>774100-00J</v>
          </cell>
          <cell r="D12444" t="str">
            <v>OK</v>
          </cell>
          <cell r="E12444">
            <v>44376.633333333331</v>
          </cell>
        </row>
        <row r="12445">
          <cell r="B12445" t="str">
            <v>776445-00H/010466</v>
          </cell>
          <cell r="C12445" t="str">
            <v>776445-00H</v>
          </cell>
          <cell r="D12445" t="str">
            <v>OK</v>
          </cell>
          <cell r="E12445">
            <v>44376.769444444442</v>
          </cell>
        </row>
        <row r="12446">
          <cell r="B12446" t="str">
            <v>776445-00H/010467</v>
          </cell>
          <cell r="C12446" t="str">
            <v>776445-00H</v>
          </cell>
          <cell r="D12446" t="str">
            <v>OK</v>
          </cell>
          <cell r="E12446">
            <v>44376.800000000003</v>
          </cell>
        </row>
        <row r="12447">
          <cell r="B12447" t="str">
            <v>774100-00J/010468</v>
          </cell>
          <cell r="C12447" t="str">
            <v>774100-00J</v>
          </cell>
          <cell r="D12447" t="str">
            <v>OK</v>
          </cell>
          <cell r="E12447">
            <v>44376.810416666667</v>
          </cell>
        </row>
        <row r="12448">
          <cell r="B12448" t="str">
            <v>776445-00H/010470</v>
          </cell>
          <cell r="C12448" t="str">
            <v>776445-00H</v>
          </cell>
          <cell r="D12448" t="str">
            <v>OK</v>
          </cell>
          <cell r="E12448">
            <v>44376.944444444445</v>
          </cell>
        </row>
        <row r="12449">
          <cell r="B12449" t="str">
            <v>776445-00H/010472</v>
          </cell>
          <cell r="C12449" t="str">
            <v>776445-00H</v>
          </cell>
          <cell r="D12449" t="str">
            <v>OK</v>
          </cell>
          <cell r="E12449">
            <v>44376.97152777778</v>
          </cell>
        </row>
        <row r="12450">
          <cell r="B12450" t="str">
            <v>776445-00H/010472</v>
          </cell>
          <cell r="C12450" t="str">
            <v>776445-00H</v>
          </cell>
          <cell r="D12450" t="str">
            <v>OK</v>
          </cell>
          <cell r="E12450">
            <v>44376.97152777778</v>
          </cell>
        </row>
        <row r="12451">
          <cell r="B12451" t="str">
            <v>774100-00J/010469</v>
          </cell>
          <cell r="C12451" t="str">
            <v>774100-00J</v>
          </cell>
          <cell r="D12451" t="str">
            <v>OK</v>
          </cell>
          <cell r="E12451">
            <v>44376.957638888889</v>
          </cell>
        </row>
        <row r="12452">
          <cell r="B12452" t="str">
            <v>774100-00J/010473</v>
          </cell>
          <cell r="C12452" t="str">
            <v>774100-00J</v>
          </cell>
          <cell r="D12452" t="str">
            <v>OK</v>
          </cell>
          <cell r="E12452">
            <v>44377.024305555555</v>
          </cell>
        </row>
        <row r="12453">
          <cell r="B12453" t="str">
            <v>776445-00H/010471</v>
          </cell>
          <cell r="C12453" t="str">
            <v>776445-00H</v>
          </cell>
          <cell r="D12453" t="str">
            <v>OK</v>
          </cell>
          <cell r="E12453">
            <v>44377.026388888888</v>
          </cell>
        </row>
        <row r="12454">
          <cell r="B12454" t="str">
            <v>776445-00H/010476</v>
          </cell>
          <cell r="C12454" t="str">
            <v>776445-00H</v>
          </cell>
          <cell r="D12454" t="str">
            <v>OK</v>
          </cell>
          <cell r="E12454">
            <v>44377.126388888886</v>
          </cell>
        </row>
        <row r="12455">
          <cell r="B12455" t="str">
            <v>774100-00J/010474</v>
          </cell>
          <cell r="C12455" t="str">
            <v>774100-00J</v>
          </cell>
          <cell r="D12455" t="str">
            <v>OK</v>
          </cell>
          <cell r="E12455">
            <v>44377.04791666667</v>
          </cell>
        </row>
        <row r="12456">
          <cell r="B12456" t="str">
            <v>776445-00H/010477</v>
          </cell>
          <cell r="C12456" t="str">
            <v>776445-00H</v>
          </cell>
          <cell r="D12456" t="str">
            <v>OK</v>
          </cell>
          <cell r="E12456">
            <v>44377.120833333334</v>
          </cell>
        </row>
        <row r="12457">
          <cell r="B12457" t="str">
            <v>776445-00H/010479</v>
          </cell>
          <cell r="C12457" t="str">
            <v>776445-00H</v>
          </cell>
          <cell r="D12457" t="str">
            <v>OK</v>
          </cell>
          <cell r="E12457">
            <v>44377.167361111111</v>
          </cell>
        </row>
        <row r="12458">
          <cell r="B12458" t="str">
            <v>776445-00H/010479</v>
          </cell>
          <cell r="C12458" t="str">
            <v>776445-00H</v>
          </cell>
          <cell r="D12458" t="str">
            <v>OK</v>
          </cell>
          <cell r="E12458">
            <v>44377.167361111111</v>
          </cell>
        </row>
        <row r="12459">
          <cell r="B12459" t="str">
            <v>776445-00H/010479</v>
          </cell>
          <cell r="C12459" t="str">
            <v>776445-00H</v>
          </cell>
          <cell r="D12459" t="str">
            <v>OK</v>
          </cell>
          <cell r="E12459">
            <v>44377.167361111111</v>
          </cell>
        </row>
        <row r="12460">
          <cell r="B12460" t="str">
            <v>776445-00H/010479</v>
          </cell>
          <cell r="C12460" t="str">
            <v>776445-00H</v>
          </cell>
          <cell r="D12460" t="str">
            <v>OK</v>
          </cell>
          <cell r="E12460">
            <v>44377.167361111111</v>
          </cell>
        </row>
        <row r="12461">
          <cell r="B12461" t="str">
            <v>776445-00H/010475</v>
          </cell>
          <cell r="C12461" t="str">
            <v>776445-00H</v>
          </cell>
          <cell r="D12461" t="str">
            <v>OK</v>
          </cell>
          <cell r="E12461">
            <v>44377.068749999999</v>
          </cell>
        </row>
        <row r="12462">
          <cell r="B12462" t="str">
            <v>776445-00H/010472</v>
          </cell>
          <cell r="C12462" t="str">
            <v>776445-00H</v>
          </cell>
          <cell r="D12462" t="str">
            <v>OK</v>
          </cell>
          <cell r="E12462">
            <v>44376.97152777778</v>
          </cell>
        </row>
        <row r="12463">
          <cell r="B12463" t="str">
            <v>776445-00H/010478</v>
          </cell>
          <cell r="C12463" t="str">
            <v>776445-00H</v>
          </cell>
          <cell r="D12463" t="str">
            <v>OK</v>
          </cell>
          <cell r="E12463">
            <v>44377.150694444441</v>
          </cell>
        </row>
        <row r="12464">
          <cell r="B12464" t="str">
            <v>776445-00H/010481</v>
          </cell>
          <cell r="C12464" t="str">
            <v>776445-00H</v>
          </cell>
          <cell r="D12464" t="str">
            <v>OK</v>
          </cell>
          <cell r="E12464">
            <v>44377.290972222225</v>
          </cell>
        </row>
        <row r="12465">
          <cell r="B12465" t="str">
            <v>776445-00H/010480</v>
          </cell>
          <cell r="C12465" t="str">
            <v>776445-00H</v>
          </cell>
          <cell r="D12465" t="str">
            <v>OK</v>
          </cell>
          <cell r="E12465">
            <v>44377.324305555558</v>
          </cell>
        </row>
        <row r="12466">
          <cell r="B12466" t="str">
            <v>776445-00H/010482</v>
          </cell>
          <cell r="C12466" t="str">
            <v>776445-00H</v>
          </cell>
          <cell r="D12466" t="str">
            <v>OK</v>
          </cell>
          <cell r="E12466">
            <v>44377.322916666664</v>
          </cell>
        </row>
        <row r="12467">
          <cell r="B12467" t="str">
            <v>776445-00H/010484</v>
          </cell>
          <cell r="C12467" t="str">
            <v>776445-00H</v>
          </cell>
          <cell r="D12467" t="str">
            <v>OK</v>
          </cell>
          <cell r="E12467">
            <v>44377.371527777781</v>
          </cell>
        </row>
        <row r="12468">
          <cell r="B12468" t="str">
            <v>776445-00H/010483</v>
          </cell>
          <cell r="C12468" t="str">
            <v>776445-00H</v>
          </cell>
          <cell r="D12468" t="str">
            <v>OK</v>
          </cell>
          <cell r="E12468">
            <v>44377.397916666669</v>
          </cell>
        </row>
        <row r="12469">
          <cell r="B12469" t="str">
            <v>776445-00H/010485</v>
          </cell>
          <cell r="C12469" t="str">
            <v>776445-00H</v>
          </cell>
          <cell r="D12469" t="str">
            <v>OK</v>
          </cell>
          <cell r="E12469">
            <v>44377.429861111108</v>
          </cell>
        </row>
        <row r="12470">
          <cell r="B12470" t="str">
            <v>774100-00J/010486</v>
          </cell>
          <cell r="C12470" t="str">
            <v>774100-00J</v>
          </cell>
          <cell r="D12470" t="str">
            <v>OK</v>
          </cell>
          <cell r="E12470">
            <v>44377.45208333333</v>
          </cell>
        </row>
        <row r="12471">
          <cell r="B12471" t="str">
            <v>776445-00H/010487</v>
          </cell>
          <cell r="C12471" t="str">
            <v>776445-00H</v>
          </cell>
          <cell r="D12471" t="str">
            <v>OK</v>
          </cell>
          <cell r="E12471">
            <v>44377.536111111112</v>
          </cell>
        </row>
        <row r="12472">
          <cell r="B12472" t="str">
            <v>774100-00J/010488</v>
          </cell>
          <cell r="C12472" t="str">
            <v>774100-00J</v>
          </cell>
          <cell r="D12472" t="str">
            <v>OK</v>
          </cell>
          <cell r="E12472">
            <v>44377.541666666664</v>
          </cell>
        </row>
        <row r="12473">
          <cell r="B12473" t="str">
            <v>776445-00H/010490</v>
          </cell>
          <cell r="C12473" t="str">
            <v>776445-00H</v>
          </cell>
          <cell r="D12473" t="str">
            <v>OK</v>
          </cell>
          <cell r="E12473">
            <v>44377.629166666666</v>
          </cell>
        </row>
        <row r="12474">
          <cell r="B12474" t="str">
            <v>776445-00H/010489</v>
          </cell>
          <cell r="C12474" t="str">
            <v>776445-00H</v>
          </cell>
          <cell r="D12474" t="str">
            <v>OK</v>
          </cell>
          <cell r="E12474">
            <v>44377.627083333333</v>
          </cell>
        </row>
        <row r="12475">
          <cell r="B12475" t="str">
            <v>776445-00H/010491</v>
          </cell>
          <cell r="C12475" t="str">
            <v>776445-00H</v>
          </cell>
          <cell r="D12475" t="str">
            <v>OK</v>
          </cell>
          <cell r="E12475">
            <v>44377.695833333331</v>
          </cell>
        </row>
        <row r="12476">
          <cell r="B12476" t="str">
            <v>776445-00H/010492</v>
          </cell>
          <cell r="C12476" t="str">
            <v>776445-00H</v>
          </cell>
          <cell r="D12476" t="str">
            <v>OK</v>
          </cell>
          <cell r="E12476">
            <v>44377.6875</v>
          </cell>
        </row>
        <row r="12477">
          <cell r="B12477" t="str">
            <v>774100-00J/010494</v>
          </cell>
          <cell r="C12477" t="str">
            <v>774100-00J</v>
          </cell>
          <cell r="D12477" t="str">
            <v>OK</v>
          </cell>
          <cell r="E12477">
            <v>44377.751388888886</v>
          </cell>
        </row>
        <row r="12478">
          <cell r="B12478" t="str">
            <v>774100-00J/010495</v>
          </cell>
          <cell r="C12478" t="str">
            <v>774100-00J</v>
          </cell>
          <cell r="D12478" t="str">
            <v>OK</v>
          </cell>
          <cell r="E12478">
            <v>44377.799305555556</v>
          </cell>
        </row>
        <row r="12479">
          <cell r="B12479" t="str">
            <v>776445-00H/010496</v>
          </cell>
          <cell r="C12479" t="str">
            <v>776445-00H</v>
          </cell>
          <cell r="D12479" t="str">
            <v>OK</v>
          </cell>
          <cell r="E12479">
            <v>44377.81527777778</v>
          </cell>
        </row>
        <row r="12480">
          <cell r="B12480" t="str">
            <v>776445-00H/010497</v>
          </cell>
          <cell r="C12480" t="str">
            <v>776445-00H</v>
          </cell>
          <cell r="D12480" t="str">
            <v>OK</v>
          </cell>
          <cell r="E12480">
            <v>44377.945138888892</v>
          </cell>
        </row>
        <row r="12481">
          <cell r="B12481" t="str">
            <v>776445-00H/010499</v>
          </cell>
          <cell r="C12481" t="str">
            <v>776445-00H</v>
          </cell>
          <cell r="D12481" t="str">
            <v>OK</v>
          </cell>
          <cell r="E12481">
            <v>44377.952777777777</v>
          </cell>
        </row>
        <row r="12482">
          <cell r="B12482" t="str">
            <v>776445-00H/010498</v>
          </cell>
          <cell r="C12482" t="str">
            <v>776445-00H</v>
          </cell>
          <cell r="D12482" t="str">
            <v>OK</v>
          </cell>
          <cell r="E12482">
            <v>44377.968055555553</v>
          </cell>
        </row>
        <row r="12483">
          <cell r="B12483" t="str">
            <v>776445-00H/010498</v>
          </cell>
          <cell r="C12483" t="str">
            <v>776445-00H</v>
          </cell>
          <cell r="D12483" t="str">
            <v>OK</v>
          </cell>
          <cell r="E12483">
            <v>44377.968055555553</v>
          </cell>
        </row>
        <row r="12484">
          <cell r="B12484" t="str">
            <v>776445-00H/010500</v>
          </cell>
          <cell r="C12484" t="str">
            <v>776445-00H</v>
          </cell>
          <cell r="D12484" t="str">
            <v>OK</v>
          </cell>
          <cell r="E12484">
            <v>44377.996527777781</v>
          </cell>
        </row>
        <row r="12485">
          <cell r="B12485" t="str">
            <v>776445-00H/010500</v>
          </cell>
          <cell r="C12485" t="str">
            <v>776445-00H</v>
          </cell>
          <cell r="D12485" t="str">
            <v>OK</v>
          </cell>
          <cell r="E12485">
            <v>44377.996527777781</v>
          </cell>
        </row>
        <row r="12486">
          <cell r="B12486" t="str">
            <v>774100-00J/010502</v>
          </cell>
          <cell r="C12486" t="str">
            <v>774100-00J</v>
          </cell>
          <cell r="D12486" t="str">
            <v>OK</v>
          </cell>
          <cell r="E12486">
            <v>44378.058333333334</v>
          </cell>
        </row>
        <row r="12487">
          <cell r="B12487" t="str">
            <v>776445-00H/010505</v>
          </cell>
          <cell r="C12487" t="str">
            <v>776445-00H</v>
          </cell>
          <cell r="D12487" t="str">
            <v>OK</v>
          </cell>
          <cell r="E12487">
            <v>44378.128472222219</v>
          </cell>
        </row>
        <row r="12488">
          <cell r="B12488" t="str">
            <v>776445-00H/010504</v>
          </cell>
          <cell r="C12488" t="str">
            <v>776445-00H</v>
          </cell>
          <cell r="D12488" t="str">
            <v>OK</v>
          </cell>
          <cell r="E12488">
            <v>44378.131249999999</v>
          </cell>
        </row>
        <row r="12489">
          <cell r="B12489" t="str">
            <v>776445-00H/010506</v>
          </cell>
          <cell r="C12489" t="str">
            <v>776445-00H</v>
          </cell>
          <cell r="D12489" t="str">
            <v>OK</v>
          </cell>
          <cell r="E12489">
            <v>44378.182638888888</v>
          </cell>
        </row>
        <row r="12490">
          <cell r="B12490" t="str">
            <v>776445-00H/010503</v>
          </cell>
          <cell r="C12490" t="str">
            <v>776445-00H</v>
          </cell>
          <cell r="D12490" t="str">
            <v>OK</v>
          </cell>
          <cell r="E12490">
            <v>44378.074305555558</v>
          </cell>
        </row>
        <row r="12491">
          <cell r="B12491" t="str">
            <v>776445-00H/010509</v>
          </cell>
          <cell r="C12491" t="str">
            <v>776445-00H</v>
          </cell>
          <cell r="D12491" t="str">
            <v>OK</v>
          </cell>
          <cell r="E12491">
            <v>44378.291666666664</v>
          </cell>
        </row>
        <row r="12492">
          <cell r="B12492" t="str">
            <v>776445-00H/010508</v>
          </cell>
          <cell r="C12492" t="str">
            <v>776445-00H</v>
          </cell>
          <cell r="D12492" t="str">
            <v>OK</v>
          </cell>
          <cell r="E12492">
            <v>44378.297222222223</v>
          </cell>
        </row>
        <row r="12493">
          <cell r="B12493" t="str">
            <v>776445-00H/010493</v>
          </cell>
          <cell r="C12493" t="str">
            <v>776445-00H</v>
          </cell>
          <cell r="D12493" t="str">
            <v>OK</v>
          </cell>
          <cell r="E12493">
            <v>44377.728472222225</v>
          </cell>
        </row>
        <row r="12494">
          <cell r="B12494" t="str">
            <v>776445-00H/010511</v>
          </cell>
          <cell r="C12494" t="str">
            <v>776445-00H</v>
          </cell>
          <cell r="D12494" t="str">
            <v>OK</v>
          </cell>
          <cell r="E12494">
            <v>44378.368750000001</v>
          </cell>
        </row>
        <row r="12495">
          <cell r="B12495" t="str">
            <v>776445-00H/010512</v>
          </cell>
          <cell r="C12495" t="str">
            <v>776445-00H</v>
          </cell>
          <cell r="D12495" t="str">
            <v>OK</v>
          </cell>
          <cell r="E12495">
            <v>44378.396527777775</v>
          </cell>
        </row>
        <row r="12496">
          <cell r="B12496" t="str">
            <v>776445-00H/010465</v>
          </cell>
          <cell r="C12496" t="str">
            <v>776445-00H</v>
          </cell>
          <cell r="D12496" t="str">
            <v>OK</v>
          </cell>
          <cell r="E12496">
            <v>44376.692361111112</v>
          </cell>
        </row>
        <row r="12497">
          <cell r="B12497" t="str">
            <v>776445-00H/010510</v>
          </cell>
          <cell r="C12497" t="str">
            <v>776445-00H</v>
          </cell>
          <cell r="D12497" t="str">
            <v>OK</v>
          </cell>
          <cell r="E12497">
            <v>44378.326388888891</v>
          </cell>
        </row>
        <row r="12498">
          <cell r="B12498" t="str">
            <v>776445-00H/010515</v>
          </cell>
          <cell r="C12498" t="str">
            <v>776445-00H</v>
          </cell>
          <cell r="D12498" t="str">
            <v>OK</v>
          </cell>
          <cell r="E12498">
            <v>44378.488888888889</v>
          </cell>
        </row>
        <row r="12499">
          <cell r="B12499" t="str">
            <v>774100-00J/010414</v>
          </cell>
          <cell r="C12499" t="str">
            <v>774100-00J</v>
          </cell>
          <cell r="D12499" t="str">
            <v>OK</v>
          </cell>
          <cell r="E12499">
            <v>44371.981944444444</v>
          </cell>
        </row>
        <row r="12500">
          <cell r="B12500" t="str">
            <v>776445-00H/010514</v>
          </cell>
          <cell r="C12500" t="str">
            <v>776445-00H</v>
          </cell>
          <cell r="D12500" t="str">
            <v>OK</v>
          </cell>
          <cell r="E12500">
            <v>44378.525000000001</v>
          </cell>
        </row>
        <row r="12501">
          <cell r="B12501" t="str">
            <v>774100-00J/010513</v>
          </cell>
          <cell r="C12501" t="str">
            <v>774100-00J</v>
          </cell>
          <cell r="D12501" t="str">
            <v>OK</v>
          </cell>
          <cell r="E12501">
            <v>44378.443749999999</v>
          </cell>
        </row>
        <row r="12502">
          <cell r="B12502" t="str">
            <v>776445-00H/010517</v>
          </cell>
          <cell r="C12502" t="str">
            <v>776445-00H</v>
          </cell>
          <cell r="D12502" t="str">
            <v>OK</v>
          </cell>
          <cell r="E12502">
            <v>44378.54791666667</v>
          </cell>
        </row>
        <row r="12503">
          <cell r="B12503" t="str">
            <v>774100-00J/010516</v>
          </cell>
          <cell r="C12503" t="str">
            <v>774100-00J</v>
          </cell>
          <cell r="D12503" t="str">
            <v>OK</v>
          </cell>
          <cell r="E12503">
            <v>44378.55</v>
          </cell>
        </row>
        <row r="12504">
          <cell r="B12504" t="str">
            <v>776445-00H/010518</v>
          </cell>
          <cell r="C12504" t="str">
            <v>776445-00H</v>
          </cell>
          <cell r="D12504" t="str">
            <v>OK</v>
          </cell>
          <cell r="E12504">
            <v>44378.667361111111</v>
          </cell>
        </row>
        <row r="12505">
          <cell r="B12505" t="str">
            <v>776445-00H/010519</v>
          </cell>
          <cell r="C12505" t="str">
            <v>776445-00H</v>
          </cell>
          <cell r="D12505" t="str">
            <v>OK</v>
          </cell>
          <cell r="E12505">
            <v>44378.642361111109</v>
          </cell>
        </row>
        <row r="12506">
          <cell r="B12506" t="str">
            <v>776445-00H/010520</v>
          </cell>
          <cell r="C12506" t="str">
            <v>776445-00H</v>
          </cell>
          <cell r="D12506" t="str">
            <v>OK</v>
          </cell>
          <cell r="E12506">
            <v>44378.70208333333</v>
          </cell>
        </row>
        <row r="12507">
          <cell r="B12507" t="str">
            <v>776445-00H/010522</v>
          </cell>
          <cell r="C12507" t="str">
            <v>776445-00H</v>
          </cell>
          <cell r="D12507" t="str">
            <v>OK</v>
          </cell>
          <cell r="E12507">
            <v>44378.718055555553</v>
          </cell>
        </row>
        <row r="12508">
          <cell r="B12508" t="str">
            <v>776445-00H/010523</v>
          </cell>
          <cell r="C12508" t="str">
            <v>776445-00H</v>
          </cell>
          <cell r="D12508" t="str">
            <v>OK</v>
          </cell>
          <cell r="E12508">
            <v>44378.783333333333</v>
          </cell>
        </row>
        <row r="12509">
          <cell r="B12509" t="str">
            <v>776445-00H/010521</v>
          </cell>
          <cell r="C12509" t="str">
            <v>776445-00H</v>
          </cell>
          <cell r="D12509" t="str">
            <v>OK</v>
          </cell>
          <cell r="E12509">
            <v>44378.755555555559</v>
          </cell>
        </row>
        <row r="12510">
          <cell r="B12510" t="str">
            <v>774100-00J/010526</v>
          </cell>
          <cell r="C12510" t="str">
            <v>774100-00J</v>
          </cell>
          <cell r="D12510" t="str">
            <v>OK</v>
          </cell>
          <cell r="E12510">
            <v>44378.840277777781</v>
          </cell>
        </row>
        <row r="12511">
          <cell r="B12511" t="str">
            <v>774100-00J/010525</v>
          </cell>
          <cell r="C12511" t="str">
            <v>774100-00J</v>
          </cell>
          <cell r="D12511" t="str">
            <v>OK</v>
          </cell>
          <cell r="E12511">
            <v>44378.839583333334</v>
          </cell>
        </row>
        <row r="12512">
          <cell r="B12512" t="str">
            <v>776445-00H/010524</v>
          </cell>
          <cell r="C12512" t="str">
            <v>776445-00H</v>
          </cell>
          <cell r="D12512" t="str">
            <v>OK</v>
          </cell>
          <cell r="E12512">
            <v>44378.96597222222</v>
          </cell>
        </row>
        <row r="12513">
          <cell r="B12513" t="str">
            <v>776445-00H/010528</v>
          </cell>
          <cell r="C12513" t="str">
            <v>776445-00H</v>
          </cell>
          <cell r="D12513" t="str">
            <v>OK</v>
          </cell>
          <cell r="E12513">
            <v>44378.96875</v>
          </cell>
        </row>
        <row r="12514">
          <cell r="B12514" t="str">
            <v>776445-00H/010527</v>
          </cell>
          <cell r="C12514" t="str">
            <v>776445-00H</v>
          </cell>
          <cell r="D12514" t="str">
            <v>OK</v>
          </cell>
          <cell r="E12514">
            <v>44379.035416666666</v>
          </cell>
        </row>
        <row r="12515">
          <cell r="B12515" t="str">
            <v>776445-00H/010533</v>
          </cell>
          <cell r="C12515" t="str">
            <v>776445-00H</v>
          </cell>
          <cell r="D12515" t="str">
            <v>OK</v>
          </cell>
          <cell r="E12515">
            <v>44379.292361111111</v>
          </cell>
        </row>
        <row r="12516">
          <cell r="B12516" t="str">
            <v>774100-00J/010530</v>
          </cell>
          <cell r="C12516" t="str">
            <v>774100-00J</v>
          </cell>
          <cell r="D12516" t="str">
            <v>OK</v>
          </cell>
          <cell r="E12516">
            <v>44379.186805555553</v>
          </cell>
        </row>
        <row r="12517">
          <cell r="B12517" t="str">
            <v>776445-00H/010532</v>
          </cell>
          <cell r="C12517" t="str">
            <v>776445-00H</v>
          </cell>
          <cell r="D12517" t="str">
            <v>OK</v>
          </cell>
          <cell r="E12517">
            <v>44379.299305555556</v>
          </cell>
        </row>
        <row r="12518">
          <cell r="B12518" t="str">
            <v>776445-00H/010531</v>
          </cell>
          <cell r="C12518" t="str">
            <v>776445-00H</v>
          </cell>
          <cell r="D12518" t="str">
            <v>OK</v>
          </cell>
          <cell r="E12518">
            <v>44379.364583333336</v>
          </cell>
        </row>
        <row r="12519">
          <cell r="B12519" t="str">
            <v>774100-00J/010534</v>
          </cell>
          <cell r="C12519" t="str">
            <v>774100-00J</v>
          </cell>
          <cell r="D12519" t="str">
            <v>OK</v>
          </cell>
          <cell r="E12519">
            <v>44379.365972222222</v>
          </cell>
        </row>
        <row r="12520">
          <cell r="B12520" t="str">
            <v>776445-00H/010537</v>
          </cell>
          <cell r="C12520" t="str">
            <v>776445-00H</v>
          </cell>
          <cell r="D12520" t="str">
            <v>OK</v>
          </cell>
          <cell r="E12520">
            <v>44379.510416666664</v>
          </cell>
        </row>
        <row r="12521">
          <cell r="B12521" t="str">
            <v>774100-00J/010535</v>
          </cell>
          <cell r="C12521" t="str">
            <v>774100-00J</v>
          </cell>
          <cell r="D12521" t="str">
            <v>OK</v>
          </cell>
          <cell r="E12521">
            <v>44379.413194444445</v>
          </cell>
        </row>
        <row r="12522">
          <cell r="B12522" t="str">
            <v>774100-00J/010529</v>
          </cell>
          <cell r="C12522" t="str">
            <v>774100-00J</v>
          </cell>
          <cell r="D12522" t="str">
            <v>OK</v>
          </cell>
          <cell r="E12522">
            <v>44379.120833333334</v>
          </cell>
        </row>
        <row r="12523">
          <cell r="B12523" t="str">
            <v>776445-00H/010536</v>
          </cell>
          <cell r="C12523" t="str">
            <v>776445-00H</v>
          </cell>
          <cell r="D12523" t="str">
            <v>OK</v>
          </cell>
          <cell r="E12523">
            <v>44379.513888888891</v>
          </cell>
        </row>
        <row r="12524">
          <cell r="B12524" t="str">
            <v>776445-00H/010538</v>
          </cell>
          <cell r="C12524" t="str">
            <v>776445-00H</v>
          </cell>
          <cell r="D12524" t="str">
            <v>OK</v>
          </cell>
          <cell r="E12524">
            <v>44379.629861111112</v>
          </cell>
        </row>
        <row r="12525">
          <cell r="B12525" t="str">
            <v>776445-00H/010540</v>
          </cell>
          <cell r="C12525" t="str">
            <v>776445-00H</v>
          </cell>
          <cell r="D12525" t="str">
            <v>OK</v>
          </cell>
          <cell r="E12525">
            <v>44379.694444444445</v>
          </cell>
        </row>
        <row r="12526">
          <cell r="B12526" t="str">
            <v>774100-00J/010542</v>
          </cell>
          <cell r="C12526" t="str">
            <v>774100-00J</v>
          </cell>
          <cell r="D12526" t="str">
            <v>OK</v>
          </cell>
          <cell r="E12526">
            <v>44379.813194444447</v>
          </cell>
        </row>
        <row r="12527">
          <cell r="B12527" t="str">
            <v>774100-00J/010541</v>
          </cell>
          <cell r="C12527" t="str">
            <v>774100-00J</v>
          </cell>
          <cell r="D12527" t="str">
            <v>OK</v>
          </cell>
          <cell r="E12527">
            <v>44379.732638888891</v>
          </cell>
        </row>
        <row r="12528">
          <cell r="B12528" t="str">
            <v>774100-00J/010546</v>
          </cell>
          <cell r="C12528" t="str">
            <v>774100-00J</v>
          </cell>
          <cell r="D12528" t="str">
            <v>OK</v>
          </cell>
          <cell r="E12528">
            <v>44379.912499999999</v>
          </cell>
        </row>
        <row r="12529">
          <cell r="B12529" t="str">
            <v>774100-00J/010546</v>
          </cell>
          <cell r="C12529" t="str">
            <v>774100-00J</v>
          </cell>
          <cell r="D12529" t="str">
            <v>OK</v>
          </cell>
          <cell r="E12529">
            <v>44379.912499999999</v>
          </cell>
        </row>
        <row r="12530">
          <cell r="B12530" t="str">
            <v>776445-00H/010544</v>
          </cell>
          <cell r="C12530" t="str">
            <v>776445-00H</v>
          </cell>
          <cell r="D12530" t="str">
            <v>OK</v>
          </cell>
          <cell r="E12530">
            <v>44383.280555555553</v>
          </cell>
        </row>
        <row r="12531">
          <cell r="B12531" t="str">
            <v>774100-00J/010547</v>
          </cell>
          <cell r="C12531" t="str">
            <v>774100-00J</v>
          </cell>
          <cell r="D12531" t="str">
            <v>OK</v>
          </cell>
          <cell r="E12531">
            <v>44383.626388888886</v>
          </cell>
        </row>
        <row r="12532">
          <cell r="B12532" t="str">
            <v>776445-00H/010543</v>
          </cell>
          <cell r="C12532" t="str">
            <v>776445-00H</v>
          </cell>
          <cell r="D12532" t="str">
            <v>OK</v>
          </cell>
          <cell r="E12532">
            <v>44383.675000000003</v>
          </cell>
        </row>
        <row r="12533">
          <cell r="B12533" t="str">
            <v>776445-00H/010545</v>
          </cell>
          <cell r="C12533" t="str">
            <v>776445-00H</v>
          </cell>
          <cell r="D12533" t="str">
            <v>OK</v>
          </cell>
          <cell r="E12533">
            <v>44383.760416666664</v>
          </cell>
        </row>
        <row r="12534">
          <cell r="B12534" t="str">
            <v>774100-00J/010548</v>
          </cell>
          <cell r="C12534" t="str">
            <v>774100-00J</v>
          </cell>
          <cell r="D12534" t="str">
            <v>OK</v>
          </cell>
          <cell r="E12534">
            <v>44383.711111111108</v>
          </cell>
        </row>
        <row r="12535">
          <cell r="B12535" t="str">
            <v>776445-00H/010539</v>
          </cell>
          <cell r="C12535" t="str">
            <v>776445-00H</v>
          </cell>
          <cell r="D12535" t="str">
            <v>OK</v>
          </cell>
          <cell r="E12535">
            <v>44383.867361111108</v>
          </cell>
        </row>
        <row r="12536">
          <cell r="B12536" t="str">
            <v>776445-00H/010550</v>
          </cell>
          <cell r="C12536" t="str">
            <v>776445-00H</v>
          </cell>
          <cell r="D12536" t="str">
            <v>OK</v>
          </cell>
          <cell r="E12536">
            <v>44383.922222222223</v>
          </cell>
        </row>
        <row r="12537">
          <cell r="B12537" t="str">
            <v>776445-00H/010551</v>
          </cell>
          <cell r="C12537" t="str">
            <v>776445-00H</v>
          </cell>
          <cell r="D12537" t="str">
            <v>OK</v>
          </cell>
          <cell r="E12537">
            <v>44383.945833333331</v>
          </cell>
        </row>
        <row r="12538">
          <cell r="B12538" t="str">
            <v>774100-00J/010552</v>
          </cell>
          <cell r="C12538" t="str">
            <v>774100-00J</v>
          </cell>
          <cell r="D12538" t="str">
            <v>OK</v>
          </cell>
          <cell r="E12538">
            <v>44383.982638888891</v>
          </cell>
        </row>
        <row r="12539">
          <cell r="B12539" t="str">
            <v>776445-00H/010553</v>
          </cell>
          <cell r="C12539" t="str">
            <v>776445-00H</v>
          </cell>
          <cell r="D12539" t="str">
            <v>OK</v>
          </cell>
          <cell r="E12539">
            <v>44384.05</v>
          </cell>
        </row>
        <row r="12540">
          <cell r="B12540" t="str">
            <v>774100-00J/010549</v>
          </cell>
          <cell r="C12540" t="str">
            <v>774100-00J</v>
          </cell>
          <cell r="D12540" t="str">
            <v>OK</v>
          </cell>
          <cell r="E12540">
            <v>44384.018055555556</v>
          </cell>
        </row>
        <row r="12541">
          <cell r="B12541" t="str">
            <v>776445-00H/010558</v>
          </cell>
          <cell r="C12541" t="str">
            <v>776445-00H</v>
          </cell>
          <cell r="D12541" t="str">
            <v>OK</v>
          </cell>
          <cell r="E12541">
            <v>44384.293749999997</v>
          </cell>
        </row>
        <row r="12542">
          <cell r="B12542" t="str">
            <v>776445-00H/010556</v>
          </cell>
          <cell r="C12542" t="str">
            <v>776445-00H</v>
          </cell>
          <cell r="D12542" t="str">
            <v>OK</v>
          </cell>
          <cell r="E12542">
            <v>44384.420138888891</v>
          </cell>
        </row>
        <row r="12543">
          <cell r="B12543" t="str">
            <v>776445-00H/010562</v>
          </cell>
          <cell r="C12543" t="str">
            <v>776445-00H</v>
          </cell>
          <cell r="D12543" t="str">
            <v>OK</v>
          </cell>
          <cell r="E12543">
            <v>44384.623611111114</v>
          </cell>
        </row>
        <row r="12544">
          <cell r="B12544" t="str">
            <v>774100-00J/010557</v>
          </cell>
          <cell r="C12544" t="str">
            <v>774100-00J</v>
          </cell>
          <cell r="D12544" t="str">
            <v>OK</v>
          </cell>
          <cell r="E12544">
            <v>44384.359722222223</v>
          </cell>
        </row>
        <row r="12545">
          <cell r="B12545" t="str">
            <v>774100-00J/010560</v>
          </cell>
          <cell r="C12545" t="str">
            <v>774100-00J</v>
          </cell>
          <cell r="D12545" t="str">
            <v>OK</v>
          </cell>
          <cell r="E12545">
            <v>44384.534722222219</v>
          </cell>
        </row>
        <row r="12546">
          <cell r="B12546" t="str">
            <v>776445-00H/010554</v>
          </cell>
          <cell r="C12546" t="str">
            <v>776445-00H</v>
          </cell>
          <cell r="D12546" t="str">
            <v>OK</v>
          </cell>
          <cell r="E12546">
            <v>44384.640277777777</v>
          </cell>
        </row>
        <row r="12547">
          <cell r="B12547" t="str">
            <v>776445-00H/010563</v>
          </cell>
          <cell r="C12547" t="str">
            <v>776445-00H</v>
          </cell>
          <cell r="D12547" t="str">
            <v>OK</v>
          </cell>
          <cell r="E12547">
            <v>44384.689583333333</v>
          </cell>
        </row>
        <row r="12548">
          <cell r="B12548" t="str">
            <v>776445-00H/010567</v>
          </cell>
          <cell r="C12548" t="str">
            <v>776445-00H</v>
          </cell>
          <cell r="D12548" t="str">
            <v>OK</v>
          </cell>
          <cell r="E12548">
            <v>44384.749305555553</v>
          </cell>
        </row>
        <row r="12549">
          <cell r="B12549" t="str">
            <v>776445-00H/010566</v>
          </cell>
          <cell r="C12549" t="str">
            <v>776445-00H</v>
          </cell>
          <cell r="D12549" t="str">
            <v>OK</v>
          </cell>
          <cell r="E12549">
            <v>44384.740277777775</v>
          </cell>
        </row>
        <row r="12550">
          <cell r="B12550" t="str">
            <v>776445-00H/010565</v>
          </cell>
          <cell r="C12550" t="str">
            <v>776445-00H</v>
          </cell>
          <cell r="D12550" t="str">
            <v>OK</v>
          </cell>
          <cell r="E12550">
            <v>44384.691666666666</v>
          </cell>
        </row>
        <row r="12551">
          <cell r="B12551" t="str">
            <v>776445-00H/010568</v>
          </cell>
          <cell r="C12551" t="str">
            <v>776445-00H</v>
          </cell>
          <cell r="D12551" t="str">
            <v>OK</v>
          </cell>
          <cell r="E12551">
            <v>44384.822222222225</v>
          </cell>
        </row>
        <row r="12552">
          <cell r="B12552" t="str">
            <v>774100-00J/010564</v>
          </cell>
          <cell r="C12552" t="str">
            <v>774100-00J</v>
          </cell>
          <cell r="D12552" t="str">
            <v>OK</v>
          </cell>
          <cell r="E12552">
            <v>44384.810416666667</v>
          </cell>
        </row>
        <row r="12553">
          <cell r="B12553" t="str">
            <v>776445-00H/010559</v>
          </cell>
          <cell r="C12553" t="str">
            <v>776445-00H</v>
          </cell>
          <cell r="D12553" t="str">
            <v>OK</v>
          </cell>
          <cell r="E12553">
            <v>44384.965277777781</v>
          </cell>
        </row>
        <row r="12554">
          <cell r="B12554" t="str">
            <v>776445-00H/010570</v>
          </cell>
          <cell r="C12554" t="str">
            <v>776445-00H</v>
          </cell>
          <cell r="D12554" t="str">
            <v>OK</v>
          </cell>
          <cell r="E12554">
            <v>44384.969444444447</v>
          </cell>
        </row>
        <row r="12555">
          <cell r="B12555" t="str">
            <v>776445-00H/010569</v>
          </cell>
          <cell r="C12555" t="str">
            <v>776445-00H</v>
          </cell>
          <cell r="D12555" t="str">
            <v>OK</v>
          </cell>
          <cell r="E12555">
            <v>44385.01666666667</v>
          </cell>
        </row>
        <row r="12556">
          <cell r="B12556" t="str">
            <v>776445-00H/010573</v>
          </cell>
          <cell r="C12556" t="str">
            <v>776445-00H</v>
          </cell>
          <cell r="D12556" t="str">
            <v>OK</v>
          </cell>
          <cell r="E12556">
            <v>44385.050694444442</v>
          </cell>
        </row>
        <row r="12557">
          <cell r="B12557" t="str">
            <v>776445-00H/010574</v>
          </cell>
          <cell r="C12557" t="str">
            <v>776445-00H</v>
          </cell>
          <cell r="D12557" t="str">
            <v>OK</v>
          </cell>
          <cell r="E12557">
            <v>44385.120138888888</v>
          </cell>
        </row>
        <row r="12558">
          <cell r="B12558" t="str">
            <v>776445-00H/010575</v>
          </cell>
          <cell r="C12558" t="str">
            <v>776445-00H</v>
          </cell>
          <cell r="D12558" t="str">
            <v>OK</v>
          </cell>
          <cell r="E12558">
            <v>44385.140972222223</v>
          </cell>
        </row>
        <row r="12559">
          <cell r="B12559" t="str">
            <v>776445-00H/010576</v>
          </cell>
          <cell r="C12559" t="str">
            <v>776445-00H</v>
          </cell>
          <cell r="D12559" t="str">
            <v>OK</v>
          </cell>
          <cell r="E12559">
            <v>44385.175000000003</v>
          </cell>
        </row>
        <row r="12560">
          <cell r="B12560" t="str">
            <v>776445-00H/010578</v>
          </cell>
          <cell r="C12560" t="str">
            <v>776445-00H</v>
          </cell>
          <cell r="D12560" t="str">
            <v>OK</v>
          </cell>
          <cell r="E12560">
            <v>44385.301388888889</v>
          </cell>
        </row>
        <row r="12561">
          <cell r="B12561" t="str">
            <v>776445-00H/010577</v>
          </cell>
          <cell r="C12561" t="str">
            <v>776445-00H</v>
          </cell>
          <cell r="D12561" t="str">
            <v>OK</v>
          </cell>
          <cell r="E12561">
            <v>44385.337500000001</v>
          </cell>
        </row>
        <row r="12562">
          <cell r="B12562" t="str">
            <v>776445-00H/010579</v>
          </cell>
          <cell r="C12562" t="str">
            <v>776445-00H</v>
          </cell>
          <cell r="D12562" t="str">
            <v>OK</v>
          </cell>
          <cell r="E12562">
            <v>44385.370138888888</v>
          </cell>
        </row>
        <row r="12563">
          <cell r="B12563" t="str">
            <v>776445-00H/010571</v>
          </cell>
          <cell r="C12563" t="str">
            <v>776445-00H</v>
          </cell>
          <cell r="D12563" t="str">
            <v>OK</v>
          </cell>
          <cell r="E12563">
            <v>44385.035416666666</v>
          </cell>
        </row>
        <row r="12564">
          <cell r="B12564" t="str">
            <v>776445-00H/010572</v>
          </cell>
          <cell r="C12564" t="str">
            <v>776445-00H</v>
          </cell>
          <cell r="D12564" t="str">
            <v>OK</v>
          </cell>
          <cell r="E12564">
            <v>44385.416666666664</v>
          </cell>
        </row>
        <row r="12565">
          <cell r="B12565" t="str">
            <v>776445-00H/010581</v>
          </cell>
          <cell r="C12565" t="str">
            <v>776445-00H</v>
          </cell>
          <cell r="D12565" t="str">
            <v>OK</v>
          </cell>
          <cell r="E12565">
            <v>44385.436111111114</v>
          </cell>
        </row>
        <row r="12566">
          <cell r="B12566" t="str">
            <v>776445-00H/010583</v>
          </cell>
          <cell r="C12566" t="str">
            <v>776445-00H</v>
          </cell>
          <cell r="D12566" t="str">
            <v>OK</v>
          </cell>
          <cell r="E12566">
            <v>44385.444444444445</v>
          </cell>
        </row>
        <row r="12567">
          <cell r="B12567" t="str">
            <v>776445-00H/010582</v>
          </cell>
          <cell r="C12567" t="str">
            <v>776445-00H</v>
          </cell>
          <cell r="D12567" t="str">
            <v>OK</v>
          </cell>
          <cell r="E12567">
            <v>44385.527083333334</v>
          </cell>
        </row>
        <row r="12568">
          <cell r="B12568" t="str">
            <v>776445-00H/010555</v>
          </cell>
          <cell r="C12568" t="str">
            <v>776445-00H</v>
          </cell>
          <cell r="D12568" t="str">
            <v>OK</v>
          </cell>
          <cell r="E12568">
            <v>44385.527777777781</v>
          </cell>
        </row>
        <row r="12569">
          <cell r="B12569" t="str">
            <v>776445-00H/010584</v>
          </cell>
          <cell r="C12569" t="str">
            <v>776445-00H</v>
          </cell>
          <cell r="D12569" t="str">
            <v>OK</v>
          </cell>
          <cell r="E12569">
            <v>44385.625694444447</v>
          </cell>
        </row>
        <row r="12570">
          <cell r="B12570" t="str">
            <v>776445-00H/010587</v>
          </cell>
          <cell r="C12570" t="str">
            <v>776445-00H</v>
          </cell>
          <cell r="D12570" t="str">
            <v>OK</v>
          </cell>
          <cell r="E12570">
            <v>44385.62777777778</v>
          </cell>
        </row>
        <row r="12571">
          <cell r="B12571" t="str">
            <v>776445-00H/010588</v>
          </cell>
          <cell r="C12571" t="str">
            <v>776445-00H</v>
          </cell>
          <cell r="D12571" t="str">
            <v>OK</v>
          </cell>
          <cell r="E12571">
            <v>44385.695138888892</v>
          </cell>
        </row>
        <row r="12572">
          <cell r="B12572" t="str">
            <v>776445-00H/010586</v>
          </cell>
          <cell r="C12572" t="str">
            <v>776445-00H</v>
          </cell>
          <cell r="D12572" t="str">
            <v>OK</v>
          </cell>
          <cell r="E12572">
            <v>44385.696527777778</v>
          </cell>
        </row>
        <row r="12573">
          <cell r="B12573" t="str">
            <v>776445-00H/010589</v>
          </cell>
          <cell r="C12573" t="str">
            <v>776445-00H</v>
          </cell>
          <cell r="D12573" t="str">
            <v>OK</v>
          </cell>
          <cell r="E12573">
            <v>44385.739583333336</v>
          </cell>
        </row>
        <row r="12574">
          <cell r="B12574" t="str">
            <v>776445-00H/011628</v>
          </cell>
          <cell r="C12574" t="str">
            <v>776445-00H</v>
          </cell>
          <cell r="D12574" t="str">
            <v>OK</v>
          </cell>
          <cell r="E12574">
            <v>44385.808333333334</v>
          </cell>
        </row>
        <row r="12575">
          <cell r="B12575" t="str">
            <v>776445-00H/010590</v>
          </cell>
          <cell r="C12575" t="str">
            <v>776445-00H</v>
          </cell>
          <cell r="D12575" t="str">
            <v>OK</v>
          </cell>
          <cell r="E12575">
            <v>44385.813194444447</v>
          </cell>
        </row>
        <row r="12576">
          <cell r="B12576" t="str">
            <v>776445-00H/010561</v>
          </cell>
          <cell r="C12576" t="str">
            <v>776445-00H</v>
          </cell>
          <cell r="D12576" t="str">
            <v>OK</v>
          </cell>
          <cell r="E12576">
            <v>44385.743750000001</v>
          </cell>
        </row>
        <row r="12577">
          <cell r="B12577" t="str">
            <v>776445-00H/010593</v>
          </cell>
          <cell r="C12577" t="str">
            <v>776445-00H</v>
          </cell>
          <cell r="D12577" t="str">
            <v>OK</v>
          </cell>
          <cell r="E12577">
            <v>44385.964583333334</v>
          </cell>
        </row>
        <row r="12578">
          <cell r="B12578" t="str">
            <v>776445-00H/010591</v>
          </cell>
          <cell r="C12578" t="str">
            <v>776445-00H</v>
          </cell>
          <cell r="D12578" t="str">
            <v>OK</v>
          </cell>
          <cell r="E12578">
            <v>44386.004166666666</v>
          </cell>
        </row>
        <row r="12579">
          <cell r="B12579" t="str">
            <v>774100-00J/010595</v>
          </cell>
          <cell r="C12579" t="str">
            <v>774100-00J</v>
          </cell>
          <cell r="D12579" t="str">
            <v>OK</v>
          </cell>
          <cell r="E12579">
            <v>44386.033333333333</v>
          </cell>
        </row>
        <row r="12580">
          <cell r="B12580" t="str">
            <v>776445-00H/010594</v>
          </cell>
          <cell r="C12580" t="str">
            <v>776445-00H</v>
          </cell>
          <cell r="D12580" t="str">
            <v>OK</v>
          </cell>
          <cell r="E12580">
            <v>44386.081250000003</v>
          </cell>
        </row>
        <row r="12581">
          <cell r="B12581" t="str">
            <v>774100-00J/010596</v>
          </cell>
          <cell r="C12581" t="str">
            <v>774100-00J</v>
          </cell>
          <cell r="D12581" t="str">
            <v>OK</v>
          </cell>
          <cell r="E12581">
            <v>44386.0625</v>
          </cell>
        </row>
        <row r="12582">
          <cell r="B12582" t="str">
            <v>776445-00H/010598</v>
          </cell>
          <cell r="C12582" t="str">
            <v>776445-00H</v>
          </cell>
          <cell r="D12582" t="str">
            <v>OK</v>
          </cell>
          <cell r="E12582">
            <v>44386.135416666664</v>
          </cell>
        </row>
        <row r="12583">
          <cell r="B12583" t="str">
            <v>776445-00H/010597</v>
          </cell>
          <cell r="C12583" t="str">
            <v>776445-00H</v>
          </cell>
          <cell r="D12583" t="str">
            <v>OK</v>
          </cell>
          <cell r="E12583">
            <v>44386.152083333334</v>
          </cell>
        </row>
        <row r="12584">
          <cell r="B12584" t="str">
            <v>776445-00H/010599</v>
          </cell>
          <cell r="C12584" t="str">
            <v>776445-00H</v>
          </cell>
          <cell r="D12584" t="str">
            <v>OK</v>
          </cell>
          <cell r="E12584">
            <v>44386.181944444441</v>
          </cell>
        </row>
        <row r="12585">
          <cell r="B12585" t="str">
            <v>776445-00H/010585</v>
          </cell>
          <cell r="C12585" t="str">
            <v>776445-00H</v>
          </cell>
          <cell r="D12585" t="str">
            <v>OK</v>
          </cell>
          <cell r="E12585">
            <v>44386.322222222225</v>
          </cell>
        </row>
        <row r="12586">
          <cell r="B12586" t="str">
            <v>776445-00H/010601</v>
          </cell>
          <cell r="C12586" t="str">
            <v>776445-00H</v>
          </cell>
          <cell r="D12586" t="str">
            <v>OK</v>
          </cell>
          <cell r="E12586">
            <v>44386.379166666666</v>
          </cell>
        </row>
        <row r="12587">
          <cell r="B12587" t="str">
            <v>776445-00H/010601</v>
          </cell>
          <cell r="C12587" t="str">
            <v>776445-00H</v>
          </cell>
          <cell r="D12587" t="str">
            <v>OK</v>
          </cell>
          <cell r="E12587">
            <v>44386.379166666666</v>
          </cell>
        </row>
        <row r="12588">
          <cell r="B12588" t="str">
            <v>776445-00H/010605</v>
          </cell>
          <cell r="C12588" t="str">
            <v>776445-00H</v>
          </cell>
          <cell r="D12588" t="str">
            <v>OK</v>
          </cell>
          <cell r="E12588">
            <v>44386.544444444444</v>
          </cell>
        </row>
        <row r="12589">
          <cell r="B12589" t="str">
            <v>774100-00J/010604</v>
          </cell>
          <cell r="C12589" t="str">
            <v>774100-00J</v>
          </cell>
          <cell r="D12589" t="str">
            <v>OK</v>
          </cell>
          <cell r="E12589">
            <v>44386.504861111112</v>
          </cell>
        </row>
        <row r="12590">
          <cell r="B12590" t="str">
            <v>776445-00H/010609</v>
          </cell>
          <cell r="C12590" t="str">
            <v>776445-00H</v>
          </cell>
          <cell r="D12590" t="str">
            <v>OK</v>
          </cell>
          <cell r="E12590">
            <v>44386.630555555559</v>
          </cell>
        </row>
        <row r="12591">
          <cell r="B12591" t="str">
            <v>776445-00H/010608</v>
          </cell>
          <cell r="C12591" t="str">
            <v>776445-00H</v>
          </cell>
          <cell r="D12591" t="str">
            <v>OK</v>
          </cell>
          <cell r="E12591">
            <v>44386.69027777778</v>
          </cell>
        </row>
        <row r="12592">
          <cell r="B12592" t="str">
            <v>774100-00J/010603</v>
          </cell>
          <cell r="C12592" t="str">
            <v>774100-00J</v>
          </cell>
          <cell r="D12592" t="str">
            <v>OK</v>
          </cell>
          <cell r="E12592">
            <v>44386.431944444441</v>
          </cell>
        </row>
        <row r="12593">
          <cell r="B12593" t="str">
            <v>774100-00J/010611</v>
          </cell>
          <cell r="C12593" t="str">
            <v>774100-00J</v>
          </cell>
          <cell r="D12593" t="str">
            <v>OK</v>
          </cell>
          <cell r="E12593">
            <v>44386.783333333333</v>
          </cell>
        </row>
        <row r="12594">
          <cell r="B12594" t="str">
            <v>776445-00H/010610</v>
          </cell>
          <cell r="C12594" t="str">
            <v>776445-00H</v>
          </cell>
          <cell r="D12594" t="str">
            <v>OK</v>
          </cell>
          <cell r="E12594">
            <v>44387.246527777781</v>
          </cell>
        </row>
        <row r="12595">
          <cell r="B12595" t="str">
            <v>776445-00H/010602</v>
          </cell>
          <cell r="C12595" t="str">
            <v>776445-00H</v>
          </cell>
          <cell r="D12595" t="str">
            <v>OK</v>
          </cell>
          <cell r="E12595">
            <v>44387.29791666667</v>
          </cell>
        </row>
        <row r="12596">
          <cell r="B12596" t="str">
            <v>776445-00H/010606</v>
          </cell>
          <cell r="C12596" t="str">
            <v>776445-00H</v>
          </cell>
          <cell r="D12596" t="str">
            <v>OK</v>
          </cell>
          <cell r="E12596">
            <v>44388.888194444444</v>
          </cell>
        </row>
        <row r="12597">
          <cell r="B12597" t="str">
            <v>776445-00H/010607</v>
          </cell>
          <cell r="C12597" t="str">
            <v>776445-00H</v>
          </cell>
          <cell r="D12597" t="str">
            <v>OK</v>
          </cell>
          <cell r="E12597">
            <v>44388.904861111114</v>
          </cell>
        </row>
        <row r="12598">
          <cell r="B12598" t="str">
            <v>776445-00H/010613</v>
          </cell>
          <cell r="C12598" t="str">
            <v>776445-00H</v>
          </cell>
          <cell r="D12598" t="str">
            <v>OK</v>
          </cell>
          <cell r="E12598">
            <v>44388.966666666667</v>
          </cell>
        </row>
        <row r="12599">
          <cell r="B12599" t="str">
            <v>776445-00H/010614</v>
          </cell>
          <cell r="C12599" t="str">
            <v>776445-00H</v>
          </cell>
          <cell r="D12599" t="str">
            <v>OK</v>
          </cell>
          <cell r="E12599">
            <v>44389.030555555553</v>
          </cell>
        </row>
        <row r="12600">
          <cell r="B12600" t="str">
            <v>776445-00H/010616</v>
          </cell>
          <cell r="C12600" t="str">
            <v>776445-00H</v>
          </cell>
          <cell r="D12600" t="str">
            <v>OK</v>
          </cell>
          <cell r="E12600">
            <v>44389.067361111112</v>
          </cell>
        </row>
        <row r="12601">
          <cell r="B12601" t="str">
            <v>774100-00J/010612</v>
          </cell>
          <cell r="C12601" t="str">
            <v>774100-00J</v>
          </cell>
          <cell r="D12601" t="str">
            <v>OK</v>
          </cell>
          <cell r="E12601">
            <v>44388.994444444441</v>
          </cell>
        </row>
        <row r="12602">
          <cell r="B12602" t="str">
            <v>776445-00H/010615</v>
          </cell>
          <cell r="C12602" t="str">
            <v>776445-00H</v>
          </cell>
          <cell r="D12602" t="str">
            <v>OK</v>
          </cell>
          <cell r="E12602">
            <v>44389.039583333331</v>
          </cell>
        </row>
        <row r="12603">
          <cell r="B12603" t="str">
            <v>776445-00H/010617</v>
          </cell>
          <cell r="C12603" t="str">
            <v>776445-00H</v>
          </cell>
          <cell r="D12603" t="str">
            <v>OK</v>
          </cell>
          <cell r="E12603">
            <v>44389.148611111108</v>
          </cell>
        </row>
        <row r="12604">
          <cell r="B12604" t="str">
            <v>776445-00H/010620</v>
          </cell>
          <cell r="C12604" t="str">
            <v>776445-00H</v>
          </cell>
          <cell r="D12604" t="str">
            <v>OK</v>
          </cell>
          <cell r="E12604">
            <v>44389.289583333331</v>
          </cell>
        </row>
        <row r="12605">
          <cell r="B12605" t="str">
            <v>776445-00H/010619</v>
          </cell>
          <cell r="C12605" t="str">
            <v>776445-00H</v>
          </cell>
          <cell r="D12605" t="str">
            <v>OK</v>
          </cell>
          <cell r="E12605">
            <v>44389.318749999999</v>
          </cell>
        </row>
        <row r="12606">
          <cell r="B12606" t="str">
            <v>776445-00H/010618</v>
          </cell>
          <cell r="C12606" t="str">
            <v>776445-00H</v>
          </cell>
          <cell r="D12606" t="str">
            <v>OK</v>
          </cell>
          <cell r="E12606">
            <v>44389.348611111112</v>
          </cell>
        </row>
        <row r="12607">
          <cell r="B12607" t="str">
            <v>776445-00H/010621</v>
          </cell>
          <cell r="C12607" t="str">
            <v>776445-00H</v>
          </cell>
          <cell r="D12607" t="str">
            <v>OK</v>
          </cell>
          <cell r="E12607">
            <v>44389.364583333336</v>
          </cell>
        </row>
        <row r="12608">
          <cell r="B12608" t="str">
            <v>776445-00H/010622</v>
          </cell>
          <cell r="C12608" t="str">
            <v>776445-00H</v>
          </cell>
          <cell r="D12608" t="str">
            <v>OK</v>
          </cell>
          <cell r="E12608">
            <v>44389.411805555559</v>
          </cell>
        </row>
        <row r="12609">
          <cell r="B12609" t="str">
            <v>776445-00H/010600</v>
          </cell>
          <cell r="C12609" t="str">
            <v>776445-00H</v>
          </cell>
          <cell r="D12609" t="str">
            <v>OK</v>
          </cell>
          <cell r="E12609">
            <v>44386.548611111109</v>
          </cell>
        </row>
        <row r="12610">
          <cell r="B12610" t="str">
            <v>776445-00H/010625</v>
          </cell>
          <cell r="C12610" t="str">
            <v>776445-00H</v>
          </cell>
          <cell r="D12610" t="str">
            <v>OK</v>
          </cell>
          <cell r="E12610">
            <v>44389.509027777778</v>
          </cell>
        </row>
        <row r="12611">
          <cell r="B12611" t="str">
            <v>776445-00H/010626</v>
          </cell>
          <cell r="C12611" t="str">
            <v>776445-00H</v>
          </cell>
          <cell r="D12611" t="str">
            <v>OK</v>
          </cell>
          <cell r="E12611">
            <v>44389.638194444444</v>
          </cell>
        </row>
        <row r="12612">
          <cell r="B12612" t="str">
            <v>776445-00H/010628</v>
          </cell>
          <cell r="C12612" t="str">
            <v>776445-00H</v>
          </cell>
          <cell r="D12612" t="str">
            <v>OK</v>
          </cell>
          <cell r="E12612">
            <v>44389.683333333334</v>
          </cell>
        </row>
        <row r="12613">
          <cell r="B12613" t="str">
            <v>776445-00H/010629</v>
          </cell>
          <cell r="C12613" t="str">
            <v>776445-00H</v>
          </cell>
          <cell r="D12613" t="str">
            <v>OK</v>
          </cell>
          <cell r="E12613">
            <v>44389.695833333331</v>
          </cell>
        </row>
        <row r="12614">
          <cell r="B12614" t="str">
            <v>776445-00H/010627</v>
          </cell>
          <cell r="C12614" t="str">
            <v>776445-00H</v>
          </cell>
          <cell r="D12614" t="str">
            <v>OK</v>
          </cell>
          <cell r="E12614">
            <v>44389.713888888888</v>
          </cell>
        </row>
        <row r="12615">
          <cell r="B12615" t="str">
            <v>776445-00H/010624</v>
          </cell>
          <cell r="C12615" t="str">
            <v>776445-00H</v>
          </cell>
          <cell r="D12615" t="str">
            <v>OK</v>
          </cell>
          <cell r="E12615">
            <v>44389.42291666667</v>
          </cell>
        </row>
        <row r="12616">
          <cell r="B12616" t="str">
            <v>776445-00H/010630</v>
          </cell>
          <cell r="C12616" t="str">
            <v>776445-00H</v>
          </cell>
          <cell r="D12616" t="str">
            <v>OK</v>
          </cell>
          <cell r="E12616">
            <v>44389.821527777778</v>
          </cell>
        </row>
        <row r="12617">
          <cell r="B12617" t="str">
            <v>776445-00H/010632</v>
          </cell>
          <cell r="C12617" t="str">
            <v>776445-00H</v>
          </cell>
          <cell r="D12617" t="str">
            <v>OK</v>
          </cell>
          <cell r="E12617">
            <v>44389.962500000001</v>
          </cell>
        </row>
        <row r="12618">
          <cell r="B12618" t="str">
            <v>776445-00H/010633</v>
          </cell>
          <cell r="C12618" t="str">
            <v>776445-00H</v>
          </cell>
          <cell r="D12618" t="str">
            <v>OK</v>
          </cell>
          <cell r="E12618">
            <v>44389.995833333334</v>
          </cell>
        </row>
        <row r="12619">
          <cell r="B12619" t="str">
            <v>776445-00H/010633</v>
          </cell>
          <cell r="C12619" t="str">
            <v>776445-00H</v>
          </cell>
          <cell r="D12619" t="str">
            <v>OK</v>
          </cell>
          <cell r="E12619">
            <v>44389.995833333334</v>
          </cell>
        </row>
        <row r="12620">
          <cell r="B12620" t="str">
            <v>776445-00H/010631</v>
          </cell>
          <cell r="C12620" t="str">
            <v>776445-00H</v>
          </cell>
          <cell r="D12620" t="str">
            <v>OK</v>
          </cell>
          <cell r="E12620">
            <v>44390.017361111109</v>
          </cell>
        </row>
        <row r="12621">
          <cell r="B12621" t="str">
            <v>776445-00H/010636</v>
          </cell>
          <cell r="C12621" t="str">
            <v>776445-00H</v>
          </cell>
          <cell r="D12621" t="str">
            <v>OK</v>
          </cell>
          <cell r="E12621">
            <v>44390.0625</v>
          </cell>
        </row>
        <row r="12622">
          <cell r="B12622" t="str">
            <v>776445-00H/010638</v>
          </cell>
          <cell r="C12622" t="str">
            <v>776445-00H</v>
          </cell>
          <cell r="D12622" t="str">
            <v>OK</v>
          </cell>
          <cell r="E12622">
            <v>44390.074999999997</v>
          </cell>
        </row>
        <row r="12623">
          <cell r="B12623" t="str">
            <v>776445-00H/010634</v>
          </cell>
          <cell r="C12623" t="str">
            <v>776445-00H</v>
          </cell>
          <cell r="D12623" t="str">
            <v>OK</v>
          </cell>
          <cell r="E12623">
            <v>44390.033333333333</v>
          </cell>
        </row>
        <row r="12624">
          <cell r="B12624" t="str">
            <v>776445-00H/010635</v>
          </cell>
          <cell r="C12624" t="str">
            <v>776445-00H</v>
          </cell>
          <cell r="D12624" t="str">
            <v>OK</v>
          </cell>
          <cell r="E12624">
            <v>44390.006249999999</v>
          </cell>
        </row>
        <row r="12625">
          <cell r="B12625" t="str">
            <v>776445-00H/010637</v>
          </cell>
          <cell r="C12625" t="str">
            <v>776445-00H</v>
          </cell>
          <cell r="D12625" t="str">
            <v>OK</v>
          </cell>
          <cell r="E12625">
            <v>44390.047222222223</v>
          </cell>
        </row>
        <row r="12626">
          <cell r="B12626" t="str">
            <v>776445-00H/010643</v>
          </cell>
          <cell r="C12626" t="str">
            <v>776445-00H</v>
          </cell>
          <cell r="D12626" t="str">
            <v>OK</v>
          </cell>
          <cell r="E12626">
            <v>44390.29791666667</v>
          </cell>
        </row>
        <row r="12627">
          <cell r="B12627" t="str">
            <v>776445-00H/010642</v>
          </cell>
          <cell r="C12627" t="str">
            <v>776445-00H</v>
          </cell>
          <cell r="D12627" t="str">
            <v>OK</v>
          </cell>
          <cell r="E12627">
            <v>44390.296527777777</v>
          </cell>
        </row>
        <row r="12628">
          <cell r="B12628" t="str">
            <v>776445-00H/010641</v>
          </cell>
          <cell r="C12628" t="str">
            <v>776445-00H</v>
          </cell>
          <cell r="D12628" t="str">
            <v>OK</v>
          </cell>
          <cell r="E12628">
            <v>44390.36041666667</v>
          </cell>
        </row>
        <row r="12629">
          <cell r="B12629" t="str">
            <v>776445-00H/010639</v>
          </cell>
          <cell r="C12629" t="str">
            <v>776445-00H</v>
          </cell>
          <cell r="D12629" t="str">
            <v>OK</v>
          </cell>
          <cell r="E12629">
            <v>44390.353472222225</v>
          </cell>
        </row>
        <row r="12630">
          <cell r="B12630" t="str">
            <v>776445-00H/010644</v>
          </cell>
          <cell r="C12630" t="str">
            <v>776445-00H</v>
          </cell>
          <cell r="D12630" t="str">
            <v>OK</v>
          </cell>
          <cell r="E12630">
            <v>44390.412499999999</v>
          </cell>
        </row>
        <row r="12631">
          <cell r="B12631" t="str">
            <v>776445-00H/010646</v>
          </cell>
          <cell r="C12631" t="str">
            <v>776445-00H</v>
          </cell>
          <cell r="D12631" t="str">
            <v>OK</v>
          </cell>
          <cell r="E12631">
            <v>44390.493750000001</v>
          </cell>
        </row>
        <row r="12632">
          <cell r="B12632" t="str">
            <v>776445-00H/010645</v>
          </cell>
          <cell r="C12632" t="str">
            <v>776445-00H</v>
          </cell>
          <cell r="D12632" t="str">
            <v>OK</v>
          </cell>
          <cell r="E12632">
            <v>44390.522916666669</v>
          </cell>
        </row>
        <row r="12633">
          <cell r="B12633" t="str">
            <v>776445-00H/010647</v>
          </cell>
          <cell r="C12633" t="str">
            <v>776445-00H</v>
          </cell>
          <cell r="D12633" t="str">
            <v>OK</v>
          </cell>
          <cell r="E12633">
            <v>44390.618055555555</v>
          </cell>
        </row>
        <row r="12634">
          <cell r="B12634" t="str">
            <v>776445-00H/010647</v>
          </cell>
          <cell r="C12634" t="str">
            <v>776445-00H</v>
          </cell>
          <cell r="D12634" t="str">
            <v>OK</v>
          </cell>
          <cell r="E12634">
            <v>44390.618055555555</v>
          </cell>
        </row>
        <row r="12635">
          <cell r="B12635" t="str">
            <v>776445-00H/010647</v>
          </cell>
          <cell r="C12635" t="str">
            <v>776445-00H</v>
          </cell>
          <cell r="D12635" t="str">
            <v>OK</v>
          </cell>
          <cell r="E12635">
            <v>44390.618055555555</v>
          </cell>
        </row>
        <row r="12636">
          <cell r="B12636" t="str">
            <v>776445-00H/010647</v>
          </cell>
          <cell r="C12636" t="str">
            <v>776445-00H</v>
          </cell>
          <cell r="D12636" t="str">
            <v>OK</v>
          </cell>
          <cell r="E12636">
            <v>44390.618055555555</v>
          </cell>
        </row>
        <row r="12637">
          <cell r="B12637" t="str">
            <v>776445-00H/010651</v>
          </cell>
          <cell r="C12637" t="str">
            <v>776445-00H</v>
          </cell>
          <cell r="D12637" t="str">
            <v>OK</v>
          </cell>
          <cell r="E12637">
            <v>44390.626388888886</v>
          </cell>
        </row>
        <row r="12638">
          <cell r="B12638" t="str">
            <v>776445-00H/010649</v>
          </cell>
          <cell r="C12638" t="str">
            <v>776445-00H</v>
          </cell>
          <cell r="D12638" t="str">
            <v>OK</v>
          </cell>
          <cell r="E12638">
            <v>44390.697222222225</v>
          </cell>
        </row>
        <row r="12639">
          <cell r="B12639" t="str">
            <v>776445-00H/010648</v>
          </cell>
          <cell r="C12639" t="str">
            <v>776445-00H</v>
          </cell>
          <cell r="D12639" t="str">
            <v>OK</v>
          </cell>
          <cell r="E12639">
            <v>44390.679861111108</v>
          </cell>
        </row>
        <row r="12640">
          <cell r="B12640" t="str">
            <v>776445-00H/010650</v>
          </cell>
          <cell r="C12640" t="str">
            <v>776445-00H</v>
          </cell>
          <cell r="D12640" t="str">
            <v>OK</v>
          </cell>
          <cell r="E12640">
            <v>44390.732638888891</v>
          </cell>
        </row>
        <row r="12641">
          <cell r="B12641" t="str">
            <v>776445-00H/010652</v>
          </cell>
          <cell r="C12641" t="str">
            <v>776445-00H</v>
          </cell>
          <cell r="D12641" t="str">
            <v>OK</v>
          </cell>
          <cell r="E12641">
            <v>44390.738888888889</v>
          </cell>
        </row>
        <row r="12642">
          <cell r="B12642" t="str">
            <v>776445-00H/010640</v>
          </cell>
          <cell r="C12642" t="str">
            <v>776445-00H</v>
          </cell>
          <cell r="D12642" t="str">
            <v>OK</v>
          </cell>
          <cell r="E12642">
            <v>44390.409722222219</v>
          </cell>
        </row>
        <row r="12643">
          <cell r="B12643" t="str">
            <v>776445-00H/010655</v>
          </cell>
          <cell r="C12643" t="str">
            <v>776445-00H</v>
          </cell>
          <cell r="D12643" t="str">
            <v>OK</v>
          </cell>
          <cell r="E12643">
            <v>44390.800694444442</v>
          </cell>
        </row>
        <row r="12644">
          <cell r="B12644" t="str">
            <v>776445-00H/010654</v>
          </cell>
          <cell r="C12644" t="str">
            <v>776445-00H</v>
          </cell>
          <cell r="D12644" t="str">
            <v>OK</v>
          </cell>
          <cell r="E12644">
            <v>44390.835416666669</v>
          </cell>
        </row>
        <row r="12645">
          <cell r="B12645" t="str">
            <v>776445-00H/010658</v>
          </cell>
          <cell r="C12645" t="str">
            <v>776445-00H</v>
          </cell>
          <cell r="D12645" t="str">
            <v>OK</v>
          </cell>
          <cell r="E12645">
            <v>44390.956250000003</v>
          </cell>
        </row>
        <row r="12646">
          <cell r="B12646" t="str">
            <v>776445-00H/010659</v>
          </cell>
          <cell r="C12646" t="str">
            <v>776445-00H</v>
          </cell>
          <cell r="D12646" t="str">
            <v>OK</v>
          </cell>
          <cell r="E12646">
            <v>44390.957638888889</v>
          </cell>
        </row>
        <row r="12647">
          <cell r="B12647" t="str">
            <v>776445-00H/010657</v>
          </cell>
          <cell r="C12647" t="str">
            <v>776445-00H</v>
          </cell>
          <cell r="D12647" t="str">
            <v>OK</v>
          </cell>
          <cell r="E12647">
            <v>44390.974999999999</v>
          </cell>
        </row>
        <row r="12648">
          <cell r="B12648" t="str">
            <v>776445-00H/010662</v>
          </cell>
          <cell r="C12648" t="str">
            <v>776445-00H</v>
          </cell>
          <cell r="D12648" t="str">
            <v>OK</v>
          </cell>
          <cell r="E12648">
            <v>44391.01666666667</v>
          </cell>
        </row>
        <row r="12649">
          <cell r="B12649" t="str">
            <v>776445-00H/010664</v>
          </cell>
          <cell r="C12649" t="str">
            <v>776445-00H</v>
          </cell>
          <cell r="D12649" t="str">
            <v>OK</v>
          </cell>
          <cell r="E12649">
            <v>44391.0625</v>
          </cell>
        </row>
        <row r="12650">
          <cell r="B12650" t="str">
            <v>776445-00H/010661</v>
          </cell>
          <cell r="C12650" t="str">
            <v>776445-00H</v>
          </cell>
          <cell r="D12650" t="str">
            <v>OK</v>
          </cell>
          <cell r="E12650">
            <v>44391.025000000001</v>
          </cell>
        </row>
        <row r="12651">
          <cell r="B12651" t="str">
            <v>776445-00H/010660</v>
          </cell>
          <cell r="C12651" t="str">
            <v>776445-00H</v>
          </cell>
          <cell r="D12651" t="str">
            <v>OK</v>
          </cell>
          <cell r="E12651">
            <v>44391.018055555556</v>
          </cell>
        </row>
        <row r="12652">
          <cell r="B12652" t="str">
            <v>776445-00H/010663</v>
          </cell>
          <cell r="C12652" t="str">
            <v>776445-00H</v>
          </cell>
          <cell r="D12652" t="str">
            <v>OK</v>
          </cell>
          <cell r="E12652">
            <v>44391.068055555559</v>
          </cell>
        </row>
        <row r="12653">
          <cell r="B12653" t="str">
            <v>776445-00H/010656</v>
          </cell>
          <cell r="C12653" t="str">
            <v>776445-00H</v>
          </cell>
          <cell r="D12653" t="str">
            <v>OK</v>
          </cell>
          <cell r="E12653">
            <v>44391.075694444444</v>
          </cell>
        </row>
        <row r="12654">
          <cell r="B12654" t="str">
            <v>776445-00H/010665</v>
          </cell>
          <cell r="C12654" t="str">
            <v>776445-00H</v>
          </cell>
          <cell r="D12654" t="str">
            <v>OK</v>
          </cell>
          <cell r="E12654">
            <v>44391.13958333333</v>
          </cell>
        </row>
        <row r="12655">
          <cell r="B12655" t="str">
            <v>776445-00H/010666</v>
          </cell>
          <cell r="C12655" t="str">
            <v>776445-00H</v>
          </cell>
          <cell r="D12655" t="str">
            <v>OK</v>
          </cell>
          <cell r="E12655">
            <v>44391.126388888886</v>
          </cell>
        </row>
        <row r="12656">
          <cell r="B12656" t="str">
            <v>776445-00H/010667</v>
          </cell>
          <cell r="C12656" t="str">
            <v>776445-00H</v>
          </cell>
          <cell r="D12656" t="str">
            <v>OK</v>
          </cell>
          <cell r="E12656">
            <v>44391.145833333336</v>
          </cell>
        </row>
        <row r="12657">
          <cell r="B12657" t="str">
            <v>776445-00H/010669</v>
          </cell>
          <cell r="C12657" t="str">
            <v>776445-00H</v>
          </cell>
          <cell r="D12657" t="str">
            <v>OK</v>
          </cell>
          <cell r="E12657">
            <v>44391.293055555558</v>
          </cell>
        </row>
        <row r="12658">
          <cell r="B12658" t="str">
            <v>776445-00H/010670</v>
          </cell>
          <cell r="C12658" t="str">
            <v>776445-00H</v>
          </cell>
          <cell r="D12658" t="str">
            <v>OK</v>
          </cell>
          <cell r="E12658">
            <v>44391.297222222223</v>
          </cell>
        </row>
        <row r="12659">
          <cell r="B12659" t="str">
            <v>776445-00H/010670</v>
          </cell>
          <cell r="C12659" t="str">
            <v>776445-00H</v>
          </cell>
          <cell r="D12659" t="str">
            <v>OK</v>
          </cell>
          <cell r="E12659">
            <v>44391.297222222223</v>
          </cell>
        </row>
        <row r="12660">
          <cell r="B12660" t="str">
            <v>776445-00H/010672</v>
          </cell>
          <cell r="C12660" t="str">
            <v>776445-00H</v>
          </cell>
          <cell r="D12660" t="str">
            <v>OK</v>
          </cell>
          <cell r="E12660">
            <v>44391.35</v>
          </cell>
        </row>
        <row r="12661">
          <cell r="B12661" t="str">
            <v>776445-00H/010668</v>
          </cell>
          <cell r="C12661" t="str">
            <v>776445-00H</v>
          </cell>
          <cell r="D12661" t="str">
            <v>OK</v>
          </cell>
          <cell r="E12661">
            <v>44391.354166666664</v>
          </cell>
        </row>
        <row r="12662">
          <cell r="B12662" t="str">
            <v>776445-00H/010671</v>
          </cell>
          <cell r="C12662" t="str">
            <v>776445-00H</v>
          </cell>
          <cell r="D12662" t="str">
            <v>OK</v>
          </cell>
          <cell r="E12662">
            <v>44391.446527777778</v>
          </cell>
        </row>
        <row r="12663">
          <cell r="B12663" t="str">
            <v>776445-00H/010653</v>
          </cell>
          <cell r="C12663" t="str">
            <v>776445-00H</v>
          </cell>
          <cell r="D12663" t="str">
            <v>OK</v>
          </cell>
          <cell r="E12663">
            <v>44391.443055555559</v>
          </cell>
        </row>
        <row r="12664">
          <cell r="B12664" t="str">
            <v>776445-00H/010675</v>
          </cell>
          <cell r="C12664" t="str">
            <v>776445-00H</v>
          </cell>
          <cell r="D12664" t="str">
            <v>OK</v>
          </cell>
          <cell r="E12664">
            <v>44391.534722222219</v>
          </cell>
        </row>
        <row r="12665">
          <cell r="B12665" t="str">
            <v>776445-00H/010673</v>
          </cell>
          <cell r="C12665" t="str">
            <v>776445-00H</v>
          </cell>
          <cell r="D12665" t="str">
            <v>OK</v>
          </cell>
          <cell r="E12665">
            <v>44391.544444444444</v>
          </cell>
        </row>
        <row r="12666">
          <cell r="B12666" t="str">
            <v>776445-00H/010678</v>
          </cell>
          <cell r="C12666" t="str">
            <v>776445-00H</v>
          </cell>
          <cell r="D12666" t="str">
            <v>OK</v>
          </cell>
          <cell r="E12666">
            <v>44391.628472222219</v>
          </cell>
        </row>
        <row r="12667">
          <cell r="B12667" t="str">
            <v>776445-00H/010674</v>
          </cell>
          <cell r="C12667" t="str">
            <v>776445-00H</v>
          </cell>
          <cell r="D12667" t="str">
            <v>OK</v>
          </cell>
          <cell r="E12667">
            <v>44391.6875</v>
          </cell>
        </row>
        <row r="12668">
          <cell r="B12668" t="str">
            <v>776445-00H/010677</v>
          </cell>
          <cell r="C12668" t="str">
            <v>776445-00H</v>
          </cell>
          <cell r="D12668" t="str">
            <v>OK</v>
          </cell>
          <cell r="E12668">
            <v>44391.627083333333</v>
          </cell>
        </row>
        <row r="12669">
          <cell r="B12669" t="str">
            <v>776445-00H/010676</v>
          </cell>
          <cell r="C12669" t="str">
            <v>776445-00H</v>
          </cell>
          <cell r="D12669" t="str">
            <v>OK</v>
          </cell>
          <cell r="E12669">
            <v>44391.736805555556</v>
          </cell>
        </row>
        <row r="12670">
          <cell r="B12670" t="str">
            <v>776445-00H/010682</v>
          </cell>
          <cell r="C12670" t="str">
            <v>776445-00H</v>
          </cell>
          <cell r="D12670" t="str">
            <v>OK</v>
          </cell>
          <cell r="E12670">
            <v>44391.751388888886</v>
          </cell>
        </row>
        <row r="12671">
          <cell r="B12671" t="str">
            <v>776445-00H/010684</v>
          </cell>
          <cell r="C12671" t="str">
            <v>776445-00H</v>
          </cell>
          <cell r="D12671" t="str">
            <v>OK</v>
          </cell>
          <cell r="E12671">
            <v>44391.76458333333</v>
          </cell>
        </row>
        <row r="12672">
          <cell r="B12672" t="str">
            <v>776445-00H/010683</v>
          </cell>
          <cell r="C12672" t="str">
            <v>776445-00H</v>
          </cell>
          <cell r="D12672" t="str">
            <v>OK</v>
          </cell>
          <cell r="E12672">
            <v>44391.754166666666</v>
          </cell>
        </row>
        <row r="12673">
          <cell r="B12673" t="str">
            <v>776445-00H/010685</v>
          </cell>
          <cell r="C12673" t="str">
            <v>776445-00H</v>
          </cell>
          <cell r="D12673" t="str">
            <v>OK</v>
          </cell>
          <cell r="E12673">
            <v>44391.835416666669</v>
          </cell>
        </row>
        <row r="12674">
          <cell r="B12674" t="str">
            <v>776445-00H/010688</v>
          </cell>
          <cell r="C12674" t="str">
            <v>776445-00H</v>
          </cell>
          <cell r="D12674" t="str">
            <v>OK</v>
          </cell>
          <cell r="E12674">
            <v>44391.996527777781</v>
          </cell>
        </row>
        <row r="12675">
          <cell r="B12675" t="str">
            <v>776445-00H/010687</v>
          </cell>
          <cell r="C12675" t="str">
            <v>776445-00H</v>
          </cell>
          <cell r="D12675" t="str">
            <v>OK</v>
          </cell>
          <cell r="E12675">
            <v>44391.972222222219</v>
          </cell>
        </row>
        <row r="12676">
          <cell r="B12676" t="str">
            <v>776445-00H/010689</v>
          </cell>
          <cell r="C12676" t="str">
            <v>776445-00H</v>
          </cell>
          <cell r="D12676" t="str">
            <v>OK</v>
          </cell>
          <cell r="E12676">
            <v>44391.962500000001</v>
          </cell>
        </row>
        <row r="12677">
          <cell r="B12677" t="str">
            <v>776445-00H/010693</v>
          </cell>
          <cell r="C12677" t="str">
            <v>776445-00H</v>
          </cell>
          <cell r="D12677" t="str">
            <v>OK</v>
          </cell>
          <cell r="E12677">
            <v>44392.040277777778</v>
          </cell>
        </row>
        <row r="12678">
          <cell r="B12678" t="str">
            <v>776445-00H/010691</v>
          </cell>
          <cell r="C12678" t="str">
            <v>776445-00H</v>
          </cell>
          <cell r="D12678" t="str">
            <v>OK</v>
          </cell>
          <cell r="E12678">
            <v>44392.024305555555</v>
          </cell>
        </row>
        <row r="12679">
          <cell r="B12679" t="str">
            <v>776445-00H/010681</v>
          </cell>
          <cell r="C12679" t="str">
            <v>776445-00H</v>
          </cell>
          <cell r="D12679" t="str">
            <v>OK</v>
          </cell>
          <cell r="E12679">
            <v>44391.720833333333</v>
          </cell>
        </row>
        <row r="12680">
          <cell r="B12680" t="str">
            <v>776445-00H/010695</v>
          </cell>
          <cell r="C12680" t="str">
            <v>776445-00H</v>
          </cell>
          <cell r="D12680" t="str">
            <v>OK</v>
          </cell>
          <cell r="E12680">
            <v>44392.07708333333</v>
          </cell>
        </row>
        <row r="12681">
          <cell r="B12681" t="str">
            <v>776445-00H/010694</v>
          </cell>
          <cell r="C12681" t="str">
            <v>776445-00H</v>
          </cell>
          <cell r="D12681" t="str">
            <v>OK</v>
          </cell>
          <cell r="E12681">
            <v>44392.09097222222</v>
          </cell>
        </row>
        <row r="12682">
          <cell r="B12682" t="str">
            <v>776445-00H/010697</v>
          </cell>
          <cell r="C12682" t="str">
            <v>776445-00H</v>
          </cell>
          <cell r="D12682" t="str">
            <v>OK</v>
          </cell>
          <cell r="E12682">
            <v>44392.170138888891</v>
          </cell>
        </row>
        <row r="12683">
          <cell r="B12683" t="str">
            <v>776445-00H/010696</v>
          </cell>
          <cell r="C12683" t="str">
            <v>776445-00H</v>
          </cell>
          <cell r="D12683" t="str">
            <v>OK</v>
          </cell>
          <cell r="E12683">
            <v>44392.136111111111</v>
          </cell>
        </row>
        <row r="12684">
          <cell r="B12684" t="str">
            <v>774100-00J/010692</v>
          </cell>
          <cell r="C12684" t="str">
            <v>774100-00J</v>
          </cell>
          <cell r="D12684" t="str">
            <v>OK</v>
          </cell>
          <cell r="E12684">
            <v>44392.074305555558</v>
          </cell>
        </row>
        <row r="12685">
          <cell r="B12685" t="str">
            <v>774100-00J/010698</v>
          </cell>
          <cell r="C12685" t="str">
            <v>774100-00J</v>
          </cell>
          <cell r="D12685" t="str">
            <v>OK</v>
          </cell>
          <cell r="E12685">
            <v>44392.170138888891</v>
          </cell>
        </row>
        <row r="12686">
          <cell r="B12686" t="str">
            <v>776445-00H/010685</v>
          </cell>
          <cell r="C12686" t="str">
            <v>776445-00H</v>
          </cell>
          <cell r="D12686" t="str">
            <v>OK</v>
          </cell>
          <cell r="E12686">
            <v>44391.835416666669</v>
          </cell>
        </row>
        <row r="12687">
          <cell r="B12687" t="str">
            <v>776445-00H/010658</v>
          </cell>
          <cell r="C12687" t="str">
            <v>776445-00H</v>
          </cell>
          <cell r="D12687" t="str">
            <v>OK</v>
          </cell>
          <cell r="E12687">
            <v>44390.956250000003</v>
          </cell>
        </row>
        <row r="12688">
          <cell r="B12688" t="str">
            <v>776445-00H/010677</v>
          </cell>
          <cell r="C12688" t="str">
            <v>776445-00H</v>
          </cell>
          <cell r="D12688" t="str">
            <v>OK</v>
          </cell>
          <cell r="E12688">
            <v>44391.627083333333</v>
          </cell>
        </row>
        <row r="12689">
          <cell r="B12689" t="str">
            <v>776445-00H/010700</v>
          </cell>
          <cell r="C12689" t="str">
            <v>776445-00H</v>
          </cell>
          <cell r="D12689" t="str">
            <v>OK</v>
          </cell>
          <cell r="E12689">
            <v>44392.313888888886</v>
          </cell>
        </row>
        <row r="12690">
          <cell r="B12690" t="str">
            <v>776445-00H/010699</v>
          </cell>
          <cell r="C12690" t="str">
            <v>776445-00H</v>
          </cell>
          <cell r="D12690" t="str">
            <v>OK</v>
          </cell>
          <cell r="E12690">
            <v>44392.300694444442</v>
          </cell>
        </row>
        <row r="12691">
          <cell r="B12691" t="str">
            <v>776445-00H/010679</v>
          </cell>
          <cell r="C12691" t="str">
            <v>776445-00H</v>
          </cell>
          <cell r="D12691" t="str">
            <v>OK</v>
          </cell>
          <cell r="E12691">
            <v>44391.700694444444</v>
          </cell>
        </row>
        <row r="12692">
          <cell r="B12692" t="str">
            <v>776445-00H/010701</v>
          </cell>
          <cell r="C12692" t="str">
            <v>776445-00H</v>
          </cell>
          <cell r="D12692" t="str">
            <v>OK</v>
          </cell>
          <cell r="E12692">
            <v>44392.375</v>
          </cell>
        </row>
        <row r="12693">
          <cell r="B12693" t="str">
            <v>774100-00J/010702</v>
          </cell>
          <cell r="C12693" t="str">
            <v>774100-00J</v>
          </cell>
          <cell r="D12693" t="str">
            <v>OK</v>
          </cell>
          <cell r="E12693">
            <v>44392.371527777781</v>
          </cell>
        </row>
        <row r="12694">
          <cell r="B12694" t="str">
            <v>776445-00H/010705</v>
          </cell>
          <cell r="C12694" t="str">
            <v>776445-00H</v>
          </cell>
          <cell r="D12694" t="str">
            <v>OK</v>
          </cell>
          <cell r="E12694">
            <v>44392.427777777775</v>
          </cell>
        </row>
        <row r="12695">
          <cell r="B12695" t="str">
            <v>776445-00H/010707</v>
          </cell>
          <cell r="C12695" t="str">
            <v>776445-00H</v>
          </cell>
          <cell r="D12695" t="str">
            <v>OK</v>
          </cell>
          <cell r="E12695">
            <v>44392.534722222219</v>
          </cell>
        </row>
        <row r="12696">
          <cell r="B12696" t="str">
            <v>776445-00H/010706</v>
          </cell>
          <cell r="C12696" t="str">
            <v>776445-00H</v>
          </cell>
          <cell r="D12696" t="str">
            <v>OK</v>
          </cell>
          <cell r="E12696">
            <v>44392.515972222223</v>
          </cell>
        </row>
        <row r="12697">
          <cell r="B12697" t="str">
            <v>774100-00J/010703</v>
          </cell>
          <cell r="C12697" t="str">
            <v>774100-00J</v>
          </cell>
          <cell r="D12697" t="str">
            <v>OK</v>
          </cell>
          <cell r="E12697">
            <v>44392.456250000003</v>
          </cell>
        </row>
        <row r="12698">
          <cell r="B12698" t="str">
            <v>776445-00H/010710</v>
          </cell>
          <cell r="C12698" t="str">
            <v>776445-00H</v>
          </cell>
          <cell r="D12698" t="str">
            <v>OK</v>
          </cell>
          <cell r="E12698">
            <v>44392.632638888892</v>
          </cell>
        </row>
        <row r="12699">
          <cell r="B12699" t="str">
            <v>776445-00H/010708</v>
          </cell>
          <cell r="C12699" t="str">
            <v>776445-00H</v>
          </cell>
          <cell r="D12699" t="str">
            <v>OK</v>
          </cell>
          <cell r="E12699">
            <v>44392.638194444444</v>
          </cell>
        </row>
        <row r="12700">
          <cell r="B12700" t="str">
            <v>776445-00H/010709</v>
          </cell>
          <cell r="C12700" t="str">
            <v>776445-00H</v>
          </cell>
          <cell r="D12700" t="str">
            <v>OK</v>
          </cell>
          <cell r="E12700">
            <v>44392.625</v>
          </cell>
        </row>
        <row r="12701">
          <cell r="B12701" t="str">
            <v>776445-00H/010712</v>
          </cell>
          <cell r="C12701" t="str">
            <v>776445-00H</v>
          </cell>
          <cell r="D12701" t="str">
            <v>OK</v>
          </cell>
          <cell r="E12701">
            <v>44392.691666666666</v>
          </cell>
        </row>
        <row r="12702">
          <cell r="B12702" t="str">
            <v>776445-00H/010714</v>
          </cell>
          <cell r="C12702" t="str">
            <v>776445-00H</v>
          </cell>
          <cell r="D12702" t="str">
            <v>OK</v>
          </cell>
          <cell r="E12702">
            <v>44392.752083333333</v>
          </cell>
        </row>
        <row r="12703">
          <cell r="B12703" t="str">
            <v>774100-00J/010711</v>
          </cell>
          <cell r="C12703" t="str">
            <v>774100-00J</v>
          </cell>
          <cell r="D12703" t="str">
            <v>OK</v>
          </cell>
          <cell r="E12703">
            <v>44392.703472222223</v>
          </cell>
        </row>
        <row r="12704">
          <cell r="B12704" t="str">
            <v>776445-00H/010704</v>
          </cell>
          <cell r="C12704" t="str">
            <v>776445-00H</v>
          </cell>
          <cell r="D12704" t="str">
            <v>OK</v>
          </cell>
          <cell r="E12704">
            <v>44392.695833333331</v>
          </cell>
        </row>
        <row r="12705">
          <cell r="B12705" t="str">
            <v>776445-00H/010715</v>
          </cell>
          <cell r="C12705" t="str">
            <v>776445-00H</v>
          </cell>
          <cell r="D12705" t="str">
            <v>OK</v>
          </cell>
          <cell r="E12705">
            <v>44392.81527777778</v>
          </cell>
        </row>
        <row r="12706">
          <cell r="B12706" t="str">
            <v>776445-00H/010716</v>
          </cell>
          <cell r="C12706" t="str">
            <v>776445-00H</v>
          </cell>
          <cell r="D12706" t="str">
            <v>OK</v>
          </cell>
          <cell r="E12706">
            <v>44392.843055555553</v>
          </cell>
        </row>
        <row r="12707">
          <cell r="B12707" t="str">
            <v>774100-00J/010713</v>
          </cell>
          <cell r="C12707" t="str">
            <v>774100-00J</v>
          </cell>
          <cell r="D12707" t="str">
            <v>OK</v>
          </cell>
          <cell r="E12707">
            <v>44392.756249999999</v>
          </cell>
        </row>
        <row r="12708">
          <cell r="B12708" t="str">
            <v>776445-00H/010719</v>
          </cell>
          <cell r="C12708" t="str">
            <v>776445-00H</v>
          </cell>
          <cell r="D12708" t="str">
            <v>OK</v>
          </cell>
          <cell r="E12708">
            <v>44392.959722222222</v>
          </cell>
        </row>
        <row r="12709">
          <cell r="B12709" t="str">
            <v>776445-00H/010719</v>
          </cell>
          <cell r="C12709" t="str">
            <v>776445-00H</v>
          </cell>
          <cell r="D12709" t="str">
            <v>OK</v>
          </cell>
          <cell r="E12709">
            <v>44392.959722222222</v>
          </cell>
        </row>
        <row r="12710">
          <cell r="B12710" t="str">
            <v>776445-00H/010719</v>
          </cell>
          <cell r="C12710" t="str">
            <v>776445-00H</v>
          </cell>
          <cell r="D12710" t="str">
            <v>OK</v>
          </cell>
          <cell r="E12710">
            <v>44392.959722222222</v>
          </cell>
        </row>
        <row r="12711">
          <cell r="B12711" t="str">
            <v>776445-00H/010719</v>
          </cell>
          <cell r="C12711" t="str">
            <v>776445-00H</v>
          </cell>
          <cell r="D12711" t="str">
            <v>OK</v>
          </cell>
          <cell r="E12711">
            <v>44392.959722222222</v>
          </cell>
        </row>
        <row r="12712">
          <cell r="B12712" t="str">
            <v>776445-00H/010719</v>
          </cell>
          <cell r="C12712" t="str">
            <v>776445-00H</v>
          </cell>
          <cell r="D12712" t="str">
            <v>OK</v>
          </cell>
          <cell r="E12712">
            <v>44392.959722222222</v>
          </cell>
        </row>
        <row r="12713">
          <cell r="B12713" t="str">
            <v>776445-00H/010717</v>
          </cell>
          <cell r="C12713" t="str">
            <v>776445-00H</v>
          </cell>
          <cell r="D12713" t="str">
            <v>OK</v>
          </cell>
          <cell r="E12713">
            <v>44392.959027777775</v>
          </cell>
        </row>
        <row r="12714">
          <cell r="B12714" t="str">
            <v>776445-00H/010718</v>
          </cell>
          <cell r="C12714" t="str">
            <v>776445-00H</v>
          </cell>
          <cell r="D12714" t="str">
            <v>OK</v>
          </cell>
          <cell r="E12714">
            <v>44393.03125</v>
          </cell>
        </row>
        <row r="12715">
          <cell r="B12715" t="str">
            <v>776445-00H/010722</v>
          </cell>
          <cell r="C12715" t="str">
            <v>776445-00H</v>
          </cell>
          <cell r="D12715" t="str">
            <v>OK</v>
          </cell>
          <cell r="E12715">
            <v>44393.07708333333</v>
          </cell>
        </row>
        <row r="12716">
          <cell r="B12716" t="str">
            <v>774100-00J/010720</v>
          </cell>
          <cell r="C12716" t="str">
            <v>774100-00J</v>
          </cell>
          <cell r="D12716" t="str">
            <v>OK</v>
          </cell>
          <cell r="E12716">
            <v>44393.038888888892</v>
          </cell>
        </row>
        <row r="12717">
          <cell r="B12717" t="str">
            <v>776445-00H/010723</v>
          </cell>
          <cell r="C12717" t="str">
            <v>776445-00H</v>
          </cell>
          <cell r="D12717" t="str">
            <v>OK</v>
          </cell>
          <cell r="E12717">
            <v>44393.155555555553</v>
          </cell>
        </row>
        <row r="12718">
          <cell r="B12718" t="str">
            <v>774100-00J/010721</v>
          </cell>
          <cell r="C12718" t="str">
            <v>774100-00J</v>
          </cell>
          <cell r="D12718" t="str">
            <v>OK</v>
          </cell>
          <cell r="E12718">
            <v>44393.086111111108</v>
          </cell>
        </row>
        <row r="12719">
          <cell r="B12719" t="str">
            <v>776445-00H/010724</v>
          </cell>
          <cell r="C12719" t="str">
            <v>776445-00H</v>
          </cell>
          <cell r="D12719" t="str">
            <v>OK</v>
          </cell>
          <cell r="E12719">
            <v>44393.156944444447</v>
          </cell>
        </row>
        <row r="12720">
          <cell r="B12720" t="str">
            <v>776445-00H/010680</v>
          </cell>
          <cell r="C12720" t="str">
            <v>776445-00H</v>
          </cell>
          <cell r="D12720" t="str">
            <v>OK</v>
          </cell>
          <cell r="E12720">
            <v>44391.698611111111</v>
          </cell>
        </row>
        <row r="12721">
          <cell r="B12721" t="str">
            <v>776445-00H/010727</v>
          </cell>
          <cell r="C12721" t="str">
            <v>776445-00H</v>
          </cell>
          <cell r="D12721" t="str">
            <v>OK</v>
          </cell>
          <cell r="E12721">
            <v>44393.293055555558</v>
          </cell>
        </row>
        <row r="12722">
          <cell r="B12722" t="str">
            <v>776445-00H/010725</v>
          </cell>
          <cell r="C12722" t="str">
            <v>776445-00H</v>
          </cell>
          <cell r="D12722" t="str">
            <v>OK</v>
          </cell>
          <cell r="E12722">
            <v>44393.343055555553</v>
          </cell>
        </row>
        <row r="12723">
          <cell r="B12723" t="str">
            <v>776445-00H/010726</v>
          </cell>
          <cell r="C12723" t="str">
            <v>776445-00H</v>
          </cell>
          <cell r="D12723" t="str">
            <v>OK</v>
          </cell>
          <cell r="E12723">
            <v>44393.368750000001</v>
          </cell>
        </row>
        <row r="12724">
          <cell r="B12724" t="str">
            <v>776445-00H/010726</v>
          </cell>
          <cell r="C12724" t="str">
            <v>776445-00H</v>
          </cell>
          <cell r="D12724" t="str">
            <v>OK</v>
          </cell>
          <cell r="E12724">
            <v>44393.368750000001</v>
          </cell>
        </row>
        <row r="12725">
          <cell r="B12725" t="str">
            <v>776445-00H/010726</v>
          </cell>
          <cell r="C12725" t="str">
            <v>776445-00H</v>
          </cell>
          <cell r="D12725" t="str">
            <v>OK</v>
          </cell>
          <cell r="E12725">
            <v>44393.368750000001</v>
          </cell>
        </row>
        <row r="12726">
          <cell r="B12726" t="str">
            <v>776445-00H/010728</v>
          </cell>
          <cell r="C12726" t="str">
            <v>776445-00H</v>
          </cell>
          <cell r="D12726" t="str">
            <v>OK</v>
          </cell>
          <cell r="E12726">
            <v>44393.375694444447</v>
          </cell>
        </row>
        <row r="12727">
          <cell r="B12727" t="str">
            <v>776445-00H/010731</v>
          </cell>
          <cell r="C12727" t="str">
            <v>776445-00H</v>
          </cell>
          <cell r="D12727" t="str">
            <v>OK</v>
          </cell>
          <cell r="E12727">
            <v>44393.438194444447</v>
          </cell>
        </row>
        <row r="12728">
          <cell r="B12728" t="str">
            <v>774100-00J/010729</v>
          </cell>
          <cell r="C12728" t="str">
            <v>774100-00J</v>
          </cell>
          <cell r="D12728" t="str">
            <v>OK</v>
          </cell>
          <cell r="E12728">
            <v>44393.414583333331</v>
          </cell>
        </row>
        <row r="12729">
          <cell r="B12729" t="str">
            <v>774100-00J/010730</v>
          </cell>
          <cell r="C12729" t="str">
            <v>774100-00J</v>
          </cell>
          <cell r="D12729" t="str">
            <v>OK</v>
          </cell>
          <cell r="E12729">
            <v>44393.449305555558</v>
          </cell>
        </row>
        <row r="12730">
          <cell r="B12730" t="str">
            <v>774100-00J/010730</v>
          </cell>
          <cell r="C12730" t="str">
            <v>774100-00J</v>
          </cell>
          <cell r="D12730" t="str">
            <v>OK</v>
          </cell>
          <cell r="E12730">
            <v>44393.449305555558</v>
          </cell>
        </row>
        <row r="12731">
          <cell r="B12731" t="str">
            <v>776445-00H/010733</v>
          </cell>
          <cell r="C12731" t="str">
            <v>776445-00H</v>
          </cell>
          <cell r="D12731" t="str">
            <v>OK</v>
          </cell>
          <cell r="E12731">
            <v>44393.535416666666</v>
          </cell>
        </row>
        <row r="12732">
          <cell r="B12732" t="str">
            <v>776445-00H/010732</v>
          </cell>
          <cell r="C12732" t="str">
            <v>776445-00H</v>
          </cell>
          <cell r="D12732" t="str">
            <v>OK</v>
          </cell>
          <cell r="E12732">
            <v>44393.526388888888</v>
          </cell>
        </row>
        <row r="12733">
          <cell r="B12733" t="str">
            <v>776445-00H/010732</v>
          </cell>
          <cell r="C12733" t="str">
            <v>776445-00H</v>
          </cell>
          <cell r="D12733" t="str">
            <v>OK</v>
          </cell>
          <cell r="E12733">
            <v>44393.526388888888</v>
          </cell>
        </row>
        <row r="12734">
          <cell r="B12734" t="str">
            <v>776445-00H/010732</v>
          </cell>
          <cell r="C12734" t="str">
            <v>776445-00H</v>
          </cell>
          <cell r="D12734" t="str">
            <v>OK</v>
          </cell>
          <cell r="E12734">
            <v>44393.526388888888</v>
          </cell>
        </row>
        <row r="12735">
          <cell r="B12735" t="str">
            <v>776445-00H/010735</v>
          </cell>
          <cell r="C12735" t="str">
            <v>776445-00H</v>
          </cell>
          <cell r="D12735" t="str">
            <v>OK</v>
          </cell>
          <cell r="E12735">
            <v>44393.627083333333</v>
          </cell>
        </row>
        <row r="12736">
          <cell r="B12736" t="str">
            <v>776445-00H/010737</v>
          </cell>
          <cell r="C12736" t="str">
            <v>776445-00H</v>
          </cell>
          <cell r="D12736" t="str">
            <v>OK</v>
          </cell>
          <cell r="E12736">
            <v>44393.694444444445</v>
          </cell>
        </row>
        <row r="12737">
          <cell r="B12737" t="str">
            <v>776445-00H/010737</v>
          </cell>
          <cell r="C12737" t="str">
            <v>776445-00H</v>
          </cell>
          <cell r="D12737" t="str">
            <v>OK</v>
          </cell>
          <cell r="E12737">
            <v>44393.694444444445</v>
          </cell>
        </row>
        <row r="12738">
          <cell r="B12738" t="str">
            <v>776445-00H/010734</v>
          </cell>
          <cell r="C12738" t="str">
            <v>776445-00H</v>
          </cell>
          <cell r="D12738" t="str">
            <v>OK</v>
          </cell>
          <cell r="E12738">
            <v>44393.723611111112</v>
          </cell>
        </row>
        <row r="12739">
          <cell r="B12739" t="str">
            <v>776445-00H/010734</v>
          </cell>
          <cell r="C12739" t="str">
            <v>776445-00H</v>
          </cell>
          <cell r="D12739" t="str">
            <v>OK</v>
          </cell>
          <cell r="E12739">
            <v>44393.723611111112</v>
          </cell>
        </row>
        <row r="12740">
          <cell r="B12740" t="str">
            <v>776445-00H/010734</v>
          </cell>
          <cell r="C12740" t="str">
            <v>776445-00H</v>
          </cell>
          <cell r="D12740" t="str">
            <v>OK</v>
          </cell>
          <cell r="E12740">
            <v>44393.723611111112</v>
          </cell>
        </row>
        <row r="12741">
          <cell r="B12741" t="str">
            <v>776445-00H/010736</v>
          </cell>
          <cell r="C12741" t="str">
            <v>776445-00H</v>
          </cell>
          <cell r="D12741" t="str">
            <v>OK</v>
          </cell>
          <cell r="E12741">
            <v>44393.630555555559</v>
          </cell>
        </row>
        <row r="12742">
          <cell r="B12742" t="str">
            <v>776445-00H/010736</v>
          </cell>
          <cell r="C12742" t="str">
            <v>776445-00H</v>
          </cell>
          <cell r="D12742" t="str">
            <v>OK</v>
          </cell>
          <cell r="E12742">
            <v>44393.630555555559</v>
          </cell>
        </row>
        <row r="12743">
          <cell r="B12743" t="str">
            <v>774100-00J/010740</v>
          </cell>
          <cell r="C12743" t="str">
            <v>774100-00J</v>
          </cell>
          <cell r="D12743" t="str">
            <v>OK</v>
          </cell>
          <cell r="E12743">
            <v>44393.822916666664</v>
          </cell>
        </row>
        <row r="12744">
          <cell r="B12744" t="str">
            <v>776445-00H/010741</v>
          </cell>
          <cell r="C12744" t="str">
            <v>776445-00H</v>
          </cell>
          <cell r="D12744" t="str">
            <v>OK</v>
          </cell>
          <cell r="E12744">
            <v>44395.959722222222</v>
          </cell>
        </row>
        <row r="12745">
          <cell r="B12745" t="str">
            <v>776445-00H/010739</v>
          </cell>
          <cell r="C12745" t="str">
            <v>776445-00H</v>
          </cell>
          <cell r="D12745" t="str">
            <v>OK</v>
          </cell>
          <cell r="E12745">
            <v>44395.961111111108</v>
          </cell>
        </row>
        <row r="12746">
          <cell r="B12746" t="str">
            <v>776445-00H/010743</v>
          </cell>
          <cell r="C12746" t="str">
            <v>776445-00H</v>
          </cell>
          <cell r="D12746" t="str">
            <v>OK</v>
          </cell>
          <cell r="E12746">
            <v>44396.018055555556</v>
          </cell>
        </row>
        <row r="12747">
          <cell r="B12747" t="str">
            <v>774100-00J/010742</v>
          </cell>
          <cell r="C12747" t="str">
            <v>774100-00J</v>
          </cell>
          <cell r="D12747" t="str">
            <v>OK</v>
          </cell>
          <cell r="E12747">
            <v>44393.859722222223</v>
          </cell>
        </row>
        <row r="12748">
          <cell r="B12748" t="str">
            <v>776445-00H/010738</v>
          </cell>
          <cell r="C12748" t="str">
            <v>776445-00H</v>
          </cell>
          <cell r="D12748" t="str">
            <v>OK</v>
          </cell>
          <cell r="E12748">
            <v>44396.005555555559</v>
          </cell>
        </row>
        <row r="12749">
          <cell r="B12749" t="str">
            <v>776445-00H/010744</v>
          </cell>
          <cell r="C12749" t="str">
            <v>776445-00H</v>
          </cell>
          <cell r="D12749" t="str">
            <v>OK</v>
          </cell>
          <cell r="E12749">
            <v>44396.060416666667</v>
          </cell>
        </row>
        <row r="12750">
          <cell r="B12750" t="str">
            <v>774100-00J/010745</v>
          </cell>
          <cell r="C12750" t="str">
            <v>774100-00J</v>
          </cell>
          <cell r="D12750" t="str">
            <v>OK</v>
          </cell>
          <cell r="E12750">
            <v>44396.060416666667</v>
          </cell>
        </row>
        <row r="12751">
          <cell r="B12751" t="str">
            <v>776445-00H/010747</v>
          </cell>
          <cell r="C12751" t="str">
            <v>776445-00H</v>
          </cell>
          <cell r="D12751" t="str">
            <v>OK</v>
          </cell>
          <cell r="E12751">
            <v>44396.125694444447</v>
          </cell>
        </row>
        <row r="12752">
          <cell r="B12752" t="str">
            <v>774100-00J/010746</v>
          </cell>
          <cell r="C12752" t="str">
            <v>774100-00J</v>
          </cell>
          <cell r="D12752" t="str">
            <v>OK</v>
          </cell>
          <cell r="E12752">
            <v>44396.123611111114</v>
          </cell>
        </row>
        <row r="12753">
          <cell r="B12753" t="str">
            <v>776445-00H/010749</v>
          </cell>
          <cell r="C12753" t="str">
            <v>776445-00H</v>
          </cell>
          <cell r="D12753" t="str">
            <v>OK</v>
          </cell>
          <cell r="E12753">
            <v>44396.286111111112</v>
          </cell>
        </row>
        <row r="12754">
          <cell r="B12754" t="str">
            <v>776445-00H/010750</v>
          </cell>
          <cell r="C12754" t="str">
            <v>776445-00H</v>
          </cell>
          <cell r="D12754" t="str">
            <v>OK</v>
          </cell>
          <cell r="E12754">
            <v>44396.286111111112</v>
          </cell>
        </row>
        <row r="12755">
          <cell r="B12755" t="str">
            <v>776445-00H/010748</v>
          </cell>
          <cell r="C12755" t="str">
            <v>776445-00H</v>
          </cell>
          <cell r="D12755" t="str">
            <v>OK</v>
          </cell>
          <cell r="E12755">
            <v>44396.354861111111</v>
          </cell>
        </row>
        <row r="12756">
          <cell r="B12756" t="str">
            <v>776445-00H/010751</v>
          </cell>
          <cell r="C12756" t="str">
            <v>776445-00H</v>
          </cell>
          <cell r="D12756" t="str">
            <v>OK</v>
          </cell>
          <cell r="E12756">
            <v>44396.345833333333</v>
          </cell>
        </row>
        <row r="12757">
          <cell r="B12757" t="str">
            <v>774100-00J/010752</v>
          </cell>
          <cell r="C12757" t="str">
            <v>774100-00J</v>
          </cell>
          <cell r="D12757" t="str">
            <v>OK</v>
          </cell>
          <cell r="E12757">
            <v>44396.415972222225</v>
          </cell>
        </row>
        <row r="12758">
          <cell r="B12758" t="str">
            <v>774100-00J/010753</v>
          </cell>
          <cell r="C12758" t="str">
            <v>774100-00J</v>
          </cell>
          <cell r="D12758" t="str">
            <v>OK</v>
          </cell>
          <cell r="E12758">
            <v>44396.415972222225</v>
          </cell>
        </row>
        <row r="12759">
          <cell r="B12759" t="str">
            <v>776445-00H/010755</v>
          </cell>
          <cell r="C12759" t="str">
            <v>776445-00H</v>
          </cell>
          <cell r="D12759" t="str">
            <v>OK</v>
          </cell>
          <cell r="E12759">
            <v>44396.543749999997</v>
          </cell>
        </row>
        <row r="12760">
          <cell r="B12760" t="str">
            <v>776445-00H/010755</v>
          </cell>
          <cell r="C12760" t="str">
            <v>776445-00H</v>
          </cell>
          <cell r="D12760" t="str">
            <v>OK</v>
          </cell>
          <cell r="E12760">
            <v>44396.543749999997</v>
          </cell>
        </row>
        <row r="12761">
          <cell r="B12761" t="str">
            <v>776445-00H/010758</v>
          </cell>
          <cell r="C12761" t="str">
            <v>776445-00H</v>
          </cell>
          <cell r="D12761" t="str">
            <v>OK</v>
          </cell>
          <cell r="E12761">
            <v>44396.640972222223</v>
          </cell>
        </row>
        <row r="12762">
          <cell r="B12762" t="str">
            <v>776445-00H/010759</v>
          </cell>
          <cell r="C12762" t="str">
            <v>776445-00H</v>
          </cell>
          <cell r="D12762" t="str">
            <v>OK</v>
          </cell>
          <cell r="E12762">
            <v>44396.704861111109</v>
          </cell>
        </row>
        <row r="12763">
          <cell r="B12763" t="str">
            <v>776445-00H/010756</v>
          </cell>
          <cell r="C12763" t="str">
            <v>776445-00H</v>
          </cell>
          <cell r="D12763" t="str">
            <v>OK</v>
          </cell>
          <cell r="E12763">
            <v>44396.640972222223</v>
          </cell>
        </row>
        <row r="12764">
          <cell r="B12764" t="str">
            <v>776445-00H/010757</v>
          </cell>
          <cell r="C12764" t="str">
            <v>776445-00H</v>
          </cell>
          <cell r="D12764" t="str">
            <v>OK</v>
          </cell>
          <cell r="E12764">
            <v>44396.709722222222</v>
          </cell>
        </row>
        <row r="12765">
          <cell r="B12765" t="str">
            <v>776445-00H/010762</v>
          </cell>
          <cell r="C12765" t="str">
            <v>776445-00H</v>
          </cell>
          <cell r="D12765" t="str">
            <v>OK</v>
          </cell>
          <cell r="E12765">
            <v>44396.814583333333</v>
          </cell>
        </row>
        <row r="12766">
          <cell r="B12766" t="str">
            <v>774100-00J/010761</v>
          </cell>
          <cell r="C12766" t="str">
            <v>774100-00J</v>
          </cell>
          <cell r="D12766" t="str">
            <v>OK</v>
          </cell>
          <cell r="E12766">
            <v>44396.809027777781</v>
          </cell>
        </row>
        <row r="12767">
          <cell r="B12767" t="str">
            <v>774100-00J/010760</v>
          </cell>
          <cell r="C12767" t="str">
            <v>774100-00J</v>
          </cell>
          <cell r="D12767" t="str">
            <v>OK</v>
          </cell>
          <cell r="E12767">
            <v>44396.747916666667</v>
          </cell>
        </row>
        <row r="12768">
          <cell r="B12768" t="str">
            <v>776445-00H/010763</v>
          </cell>
          <cell r="C12768" t="str">
            <v>776445-00H</v>
          </cell>
          <cell r="D12768" t="str">
            <v>OK</v>
          </cell>
          <cell r="E12768">
            <v>44396.950694444444</v>
          </cell>
        </row>
        <row r="12769">
          <cell r="B12769" t="str">
            <v>776445-00H/010765</v>
          </cell>
          <cell r="C12769" t="str">
            <v>776445-00H</v>
          </cell>
          <cell r="D12769" t="str">
            <v>OK</v>
          </cell>
          <cell r="E12769">
            <v>44396.959027777775</v>
          </cell>
        </row>
        <row r="12770">
          <cell r="B12770" t="str">
            <v>776445-00H/010764</v>
          </cell>
          <cell r="C12770" t="str">
            <v>776445-00H</v>
          </cell>
          <cell r="D12770" t="str">
            <v>OK</v>
          </cell>
          <cell r="E12770">
            <v>44397.011111111111</v>
          </cell>
        </row>
        <row r="12771">
          <cell r="B12771" t="str">
            <v>774100-00J/010767</v>
          </cell>
          <cell r="C12771" t="str">
            <v>774100-00J</v>
          </cell>
          <cell r="D12771" t="str">
            <v>OK</v>
          </cell>
          <cell r="E12771">
            <v>44397.011111111111</v>
          </cell>
        </row>
        <row r="12772">
          <cell r="B12772" t="str">
            <v>776445-00H/010766</v>
          </cell>
          <cell r="C12772" t="str">
            <v>776445-00H</v>
          </cell>
          <cell r="D12772" t="str">
            <v>OK</v>
          </cell>
          <cell r="E12772">
            <v>44397.043055555558</v>
          </cell>
        </row>
        <row r="12773">
          <cell r="B12773" t="str">
            <v>776445-00H/010769</v>
          </cell>
          <cell r="C12773" t="str">
            <v>776445-00H</v>
          </cell>
          <cell r="D12773" t="str">
            <v>OK</v>
          </cell>
          <cell r="E12773">
            <v>44397.138888888891</v>
          </cell>
        </row>
        <row r="12774">
          <cell r="B12774" t="str">
            <v>776445-00H/010770</v>
          </cell>
          <cell r="C12774" t="str">
            <v>776445-00H</v>
          </cell>
          <cell r="D12774" t="str">
            <v>OK</v>
          </cell>
          <cell r="E12774">
            <v>44397.140972222223</v>
          </cell>
        </row>
        <row r="12775">
          <cell r="B12775" t="str">
            <v>774100-00J/010768</v>
          </cell>
          <cell r="C12775" t="str">
            <v>774100-00J</v>
          </cell>
          <cell r="D12775" t="str">
            <v>OK</v>
          </cell>
          <cell r="E12775">
            <v>44397.070138888892</v>
          </cell>
        </row>
        <row r="12776">
          <cell r="B12776" t="str">
            <v>776445-00H/010754</v>
          </cell>
          <cell r="C12776" t="str">
            <v>776445-00H</v>
          </cell>
          <cell r="D12776" t="str">
            <v>OK</v>
          </cell>
          <cell r="E12776">
            <v>44397.275694444441</v>
          </cell>
        </row>
        <row r="12777">
          <cell r="B12777" t="str">
            <v>776445-00H/010773</v>
          </cell>
          <cell r="C12777" t="str">
            <v>776445-00H</v>
          </cell>
          <cell r="D12777" t="str">
            <v>OK</v>
          </cell>
          <cell r="E12777">
            <v>44397.333333333336</v>
          </cell>
        </row>
        <row r="12778">
          <cell r="B12778" t="str">
            <v>776445-00H/010771</v>
          </cell>
          <cell r="C12778" t="str">
            <v>776445-00H</v>
          </cell>
          <cell r="D12778" t="str">
            <v>OK</v>
          </cell>
          <cell r="E12778">
            <v>44397.397222222222</v>
          </cell>
        </row>
        <row r="12779">
          <cell r="B12779" t="str">
            <v>774100-00J/010776</v>
          </cell>
          <cell r="C12779" t="str">
            <v>774100-00J</v>
          </cell>
          <cell r="D12779" t="str">
            <v>OK</v>
          </cell>
          <cell r="E12779">
            <v>44397.540972222225</v>
          </cell>
        </row>
        <row r="12780">
          <cell r="B12780" t="str">
            <v>776445-00H/010772</v>
          </cell>
          <cell r="C12780" t="str">
            <v>776445-00H</v>
          </cell>
          <cell r="D12780" t="str">
            <v>OK</v>
          </cell>
          <cell r="E12780">
            <v>44397.67291666667</v>
          </cell>
        </row>
        <row r="12781">
          <cell r="B12781" t="str">
            <v>776445-00H/010778</v>
          </cell>
          <cell r="C12781" t="str">
            <v>776445-00H</v>
          </cell>
          <cell r="D12781" t="str">
            <v>OK</v>
          </cell>
          <cell r="E12781">
            <v>44397.676388888889</v>
          </cell>
        </row>
        <row r="12782">
          <cell r="B12782" t="str">
            <v>776445-00H/010779</v>
          </cell>
          <cell r="C12782" t="str">
            <v>776445-00H</v>
          </cell>
          <cell r="D12782" t="str">
            <v>OK</v>
          </cell>
          <cell r="E12782">
            <v>44397.709027777775</v>
          </cell>
        </row>
        <row r="12783">
          <cell r="B12783" t="str">
            <v>776445-00H/010777</v>
          </cell>
          <cell r="C12783" t="str">
            <v>776445-00H</v>
          </cell>
          <cell r="D12783" t="str">
            <v>OK</v>
          </cell>
          <cell r="E12783">
            <v>44397.730555555558</v>
          </cell>
        </row>
        <row r="12784">
          <cell r="B12784" t="str">
            <v>774100-00J/010775</v>
          </cell>
          <cell r="C12784" t="str">
            <v>774100-00J</v>
          </cell>
          <cell r="D12784" t="str">
            <v>OK</v>
          </cell>
          <cell r="E12784">
            <v>44397.45</v>
          </cell>
        </row>
        <row r="12785">
          <cell r="B12785" t="str">
            <v>774100-00J/010780</v>
          </cell>
          <cell r="C12785" t="str">
            <v>774100-00J</v>
          </cell>
          <cell r="D12785" t="str">
            <v>OK</v>
          </cell>
          <cell r="E12785">
            <v>44397.814583333333</v>
          </cell>
        </row>
        <row r="12786">
          <cell r="B12786" t="str">
            <v>774100-00J/010781</v>
          </cell>
          <cell r="C12786" t="str">
            <v>774100-00J</v>
          </cell>
          <cell r="D12786" t="str">
            <v>OK</v>
          </cell>
          <cell r="E12786">
            <v>44397.803472222222</v>
          </cell>
        </row>
        <row r="12787">
          <cell r="B12787" t="str">
            <v>776445-00H/010782</v>
          </cell>
          <cell r="C12787" t="str">
            <v>776445-00H</v>
          </cell>
          <cell r="D12787" t="str">
            <v>OK</v>
          </cell>
          <cell r="E12787">
            <v>44397.85</v>
          </cell>
        </row>
        <row r="12788">
          <cell r="B12788" t="str">
            <v>776445-00H/010785</v>
          </cell>
          <cell r="C12788" t="str">
            <v>776445-00H</v>
          </cell>
          <cell r="D12788" t="str">
            <v>OK</v>
          </cell>
          <cell r="E12788">
            <v>44397.967361111114</v>
          </cell>
        </row>
        <row r="12789">
          <cell r="B12789" t="str">
            <v>776445-00H/010784</v>
          </cell>
          <cell r="C12789" t="str">
            <v>776445-00H</v>
          </cell>
          <cell r="D12789" t="str">
            <v>OK</v>
          </cell>
          <cell r="E12789">
            <v>44398.032638888886</v>
          </cell>
        </row>
        <row r="12790">
          <cell r="B12790" t="str">
            <v>774100-00J/010787</v>
          </cell>
          <cell r="C12790" t="str">
            <v>774100-00J</v>
          </cell>
          <cell r="D12790" t="str">
            <v>OK</v>
          </cell>
          <cell r="E12790">
            <v>44398.088888888888</v>
          </cell>
        </row>
        <row r="12791">
          <cell r="B12791" t="str">
            <v>776445-00H/010786</v>
          </cell>
          <cell r="C12791" t="str">
            <v>776445-00H</v>
          </cell>
          <cell r="D12791" t="str">
            <v>OK</v>
          </cell>
          <cell r="E12791">
            <v>44398.148611111108</v>
          </cell>
        </row>
        <row r="12792">
          <cell r="B12792" t="str">
            <v>774100-00J/010788</v>
          </cell>
          <cell r="C12792" t="str">
            <v>774100-00J</v>
          </cell>
          <cell r="D12792" t="str">
            <v>OK</v>
          </cell>
          <cell r="E12792">
            <v>44398.175694444442</v>
          </cell>
        </row>
        <row r="12793">
          <cell r="B12793" t="str">
            <v>776445-00H/010790</v>
          </cell>
          <cell r="C12793" t="str">
            <v>776445-00H</v>
          </cell>
          <cell r="D12793" t="str">
            <v>OK</v>
          </cell>
          <cell r="E12793">
            <v>44398.289583333331</v>
          </cell>
        </row>
        <row r="12794">
          <cell r="B12794" t="str">
            <v>776445-00H/010789</v>
          </cell>
          <cell r="C12794" t="str">
            <v>776445-00H</v>
          </cell>
          <cell r="D12794" t="str">
            <v>OK</v>
          </cell>
          <cell r="E12794">
            <v>44398.290277777778</v>
          </cell>
        </row>
        <row r="12795">
          <cell r="B12795" t="str">
            <v>776445-00H/010783</v>
          </cell>
          <cell r="C12795" t="str">
            <v>776445-00H</v>
          </cell>
          <cell r="D12795" t="str">
            <v>OK</v>
          </cell>
          <cell r="E12795">
            <v>44398.293749999997</v>
          </cell>
        </row>
        <row r="12796">
          <cell r="B12796" t="str">
            <v>776445-00H/010791</v>
          </cell>
          <cell r="C12796" t="str">
            <v>776445-00H</v>
          </cell>
          <cell r="D12796" t="str">
            <v>OK</v>
          </cell>
          <cell r="E12796">
            <v>44398.354166666664</v>
          </cell>
        </row>
        <row r="12797">
          <cell r="B12797" t="str">
            <v>776445-00H/010792</v>
          </cell>
          <cell r="C12797" t="str">
            <v>776445-00H</v>
          </cell>
          <cell r="D12797" t="str">
            <v>OK</v>
          </cell>
          <cell r="E12797">
            <v>44398.354861111111</v>
          </cell>
        </row>
        <row r="12798">
          <cell r="B12798" t="str">
            <v>776445-00H/010774</v>
          </cell>
          <cell r="C12798" t="str">
            <v>776445-00H</v>
          </cell>
          <cell r="D12798" t="str">
            <v>OK</v>
          </cell>
          <cell r="E12798">
            <v>44398.359722222223</v>
          </cell>
        </row>
        <row r="12799">
          <cell r="B12799" t="str">
            <v>774100-00J/010795</v>
          </cell>
          <cell r="C12799" t="str">
            <v>774100-00J</v>
          </cell>
          <cell r="D12799" t="str">
            <v>OK</v>
          </cell>
          <cell r="E12799">
            <v>44398.433333333334</v>
          </cell>
        </row>
        <row r="12800">
          <cell r="B12800" t="str">
            <v>774100-00J/010794</v>
          </cell>
          <cell r="C12800" t="str">
            <v>774100-00J</v>
          </cell>
          <cell r="D12800" t="str">
            <v>OK</v>
          </cell>
          <cell r="E12800">
            <v>44398.432638888888</v>
          </cell>
        </row>
        <row r="12801">
          <cell r="B12801" t="str">
            <v>776445-00H/010352</v>
          </cell>
          <cell r="C12801" t="str">
            <v>776445-00H</v>
          </cell>
          <cell r="D12801" t="str">
            <v>OK</v>
          </cell>
          <cell r="E12801">
            <v>44369.319444444445</v>
          </cell>
        </row>
        <row r="12802">
          <cell r="B12802" t="str">
            <v>776445-00H/010793</v>
          </cell>
          <cell r="C12802" t="str">
            <v>776445-00H</v>
          </cell>
          <cell r="D12802" t="str">
            <v>OK</v>
          </cell>
          <cell r="E12802">
            <v>44398.53402777778</v>
          </cell>
        </row>
        <row r="12803">
          <cell r="B12803" t="str">
            <v>776445-00H/010797</v>
          </cell>
          <cell r="C12803" t="str">
            <v>776445-00H</v>
          </cell>
          <cell r="D12803" t="str">
            <v>OK</v>
          </cell>
          <cell r="E12803">
            <v>44398.542361111111</v>
          </cell>
        </row>
        <row r="12804">
          <cell r="B12804" t="str">
            <v>776445-00H/010801</v>
          </cell>
          <cell r="C12804" t="str">
            <v>776445-00H</v>
          </cell>
          <cell r="D12804" t="str">
            <v>OK</v>
          </cell>
          <cell r="E12804">
            <v>44398.633333333331</v>
          </cell>
        </row>
        <row r="12805">
          <cell r="B12805" t="str">
            <v>776445-00H/010798</v>
          </cell>
          <cell r="C12805" t="str">
            <v>776445-00H</v>
          </cell>
          <cell r="D12805" t="str">
            <v>OK</v>
          </cell>
          <cell r="E12805">
            <v>44398.527777777781</v>
          </cell>
        </row>
        <row r="12806">
          <cell r="B12806" t="str">
            <v>776445-00H/010799</v>
          </cell>
          <cell r="C12806" t="str">
            <v>776445-00H</v>
          </cell>
          <cell r="D12806" t="str">
            <v>OK</v>
          </cell>
          <cell r="E12806">
            <v>44398.69027777778</v>
          </cell>
        </row>
        <row r="12807">
          <cell r="B12807" t="str">
            <v>776445-00H/010800</v>
          </cell>
          <cell r="C12807" t="str">
            <v>776445-00H</v>
          </cell>
          <cell r="D12807" t="str">
            <v>OK</v>
          </cell>
          <cell r="E12807">
            <v>44398.727083333331</v>
          </cell>
        </row>
        <row r="12808">
          <cell r="B12808" t="str">
            <v>774100-00J/010803</v>
          </cell>
          <cell r="C12808" t="str">
            <v>774100-00J</v>
          </cell>
          <cell r="D12808" t="str">
            <v>OK</v>
          </cell>
          <cell r="E12808">
            <v>44398.810416666667</v>
          </cell>
        </row>
        <row r="12809">
          <cell r="B12809" t="str">
            <v>774100-00J/010804</v>
          </cell>
          <cell r="C12809" t="str">
            <v>774100-00J</v>
          </cell>
          <cell r="D12809" t="str">
            <v>OK</v>
          </cell>
          <cell r="E12809">
            <v>44398.811805555553</v>
          </cell>
        </row>
        <row r="12810">
          <cell r="B12810" t="str">
            <v>776445-00H/010807</v>
          </cell>
          <cell r="C12810" t="str">
            <v>776445-00H</v>
          </cell>
          <cell r="D12810" t="str">
            <v>OK</v>
          </cell>
          <cell r="E12810">
            <v>44398.969444444447</v>
          </cell>
        </row>
        <row r="12811">
          <cell r="B12811" t="str">
            <v>776445-00H/010802</v>
          </cell>
          <cell r="C12811" t="str">
            <v>776445-00H</v>
          </cell>
          <cell r="D12811" t="str">
            <v>OK</v>
          </cell>
          <cell r="E12811">
            <v>44398.96597222222</v>
          </cell>
        </row>
        <row r="12812">
          <cell r="B12812" t="str">
            <v>776445-00H/010805</v>
          </cell>
          <cell r="C12812" t="str">
            <v>776445-00H</v>
          </cell>
          <cell r="D12812" t="str">
            <v>OK</v>
          </cell>
          <cell r="E12812">
            <v>44399.033333333333</v>
          </cell>
        </row>
        <row r="12813">
          <cell r="B12813" t="str">
            <v>776445-00H/010806</v>
          </cell>
          <cell r="C12813" t="str">
            <v>776445-00H</v>
          </cell>
          <cell r="D12813" t="str">
            <v>OK</v>
          </cell>
          <cell r="E12813">
            <v>44399.025694444441</v>
          </cell>
        </row>
        <row r="12814">
          <cell r="B12814" t="str">
            <v>774100-00J/010809</v>
          </cell>
          <cell r="C12814" t="str">
            <v>774100-00J</v>
          </cell>
          <cell r="D12814" t="str">
            <v>OK</v>
          </cell>
          <cell r="E12814">
            <v>44399.120138888888</v>
          </cell>
        </row>
        <row r="12815">
          <cell r="B12815" t="str">
            <v>774100-00J/010808</v>
          </cell>
          <cell r="C12815" t="str">
            <v>774100-00J</v>
          </cell>
          <cell r="D12815" t="str">
            <v>OK</v>
          </cell>
          <cell r="E12815">
            <v>44399.076388888891</v>
          </cell>
        </row>
        <row r="12816">
          <cell r="B12816" t="str">
            <v>776445-00H/010811</v>
          </cell>
          <cell r="C12816" t="str">
            <v>776445-00H</v>
          </cell>
          <cell r="D12816" t="str">
            <v>OK</v>
          </cell>
          <cell r="E12816">
            <v>44399.17291666667</v>
          </cell>
        </row>
        <row r="12817">
          <cell r="B12817" t="str">
            <v>776445-00H/010813</v>
          </cell>
          <cell r="C12817" t="str">
            <v>776445-00H</v>
          </cell>
          <cell r="D12817" t="str">
            <v>OK</v>
          </cell>
          <cell r="E12817">
            <v>44399.283333333333</v>
          </cell>
        </row>
        <row r="12818">
          <cell r="B12818" t="str">
            <v>776445-00H/010813</v>
          </cell>
          <cell r="C12818" t="str">
            <v>776445-00H</v>
          </cell>
          <cell r="D12818" t="str">
            <v>OK</v>
          </cell>
          <cell r="E12818">
            <v>44399.283333333333</v>
          </cell>
        </row>
        <row r="12819">
          <cell r="B12819" t="str">
            <v>776445-00H/010796</v>
          </cell>
          <cell r="C12819" t="str">
            <v>776445-00H</v>
          </cell>
          <cell r="D12819" t="str">
            <v>OK</v>
          </cell>
          <cell r="E12819">
            <v>44399.277777777781</v>
          </cell>
        </row>
        <row r="12820">
          <cell r="B12820" t="str">
            <v>774100-00J/010810</v>
          </cell>
          <cell r="C12820" t="str">
            <v>774100-00J</v>
          </cell>
          <cell r="D12820" t="str">
            <v>OK</v>
          </cell>
          <cell r="E12820">
            <v>44399.148611111108</v>
          </cell>
        </row>
        <row r="12821">
          <cell r="B12821" t="str">
            <v>776445-00H/010812</v>
          </cell>
          <cell r="C12821" t="str">
            <v>776445-00H</v>
          </cell>
          <cell r="D12821" t="str">
            <v>OK</v>
          </cell>
          <cell r="E12821">
            <v>44399.347222222219</v>
          </cell>
        </row>
        <row r="12822">
          <cell r="B12822" t="str">
            <v>776445-00H/010814</v>
          </cell>
          <cell r="C12822" t="str">
            <v>776445-00H</v>
          </cell>
          <cell r="D12822" t="str">
            <v>OK</v>
          </cell>
          <cell r="E12822">
            <v>44399.372916666667</v>
          </cell>
        </row>
        <row r="12823">
          <cell r="B12823" t="str">
            <v>776445-00H/010815</v>
          </cell>
          <cell r="C12823" t="str">
            <v>776445-00H</v>
          </cell>
          <cell r="D12823" t="str">
            <v>OK</v>
          </cell>
          <cell r="E12823">
            <v>44399.435416666667</v>
          </cell>
        </row>
        <row r="12824">
          <cell r="B12824" t="str">
            <v>776445-00H/010818</v>
          </cell>
          <cell r="C12824" t="str">
            <v>776445-00H</v>
          </cell>
          <cell r="D12824" t="str">
            <v>OK</v>
          </cell>
          <cell r="E12824">
            <v>44399.520138888889</v>
          </cell>
        </row>
        <row r="12825">
          <cell r="B12825" t="str">
            <v>774100-00J/010816</v>
          </cell>
          <cell r="C12825" t="str">
            <v>774100-00J</v>
          </cell>
          <cell r="D12825" t="str">
            <v>OK</v>
          </cell>
          <cell r="E12825">
            <v>44399.43472222222</v>
          </cell>
        </row>
        <row r="12826">
          <cell r="B12826" t="str">
            <v>774100-00J/010817</v>
          </cell>
          <cell r="C12826" t="str">
            <v>774100-00J</v>
          </cell>
          <cell r="D12826" t="str">
            <v>OK</v>
          </cell>
          <cell r="E12826">
            <v>44399.515277777777</v>
          </cell>
        </row>
        <row r="12827">
          <cell r="B12827" t="str">
            <v>776445-00H/010819</v>
          </cell>
          <cell r="C12827" t="str">
            <v>776445-00H</v>
          </cell>
          <cell r="D12827" t="str">
            <v>OK</v>
          </cell>
          <cell r="E12827">
            <v>44399.626388888886</v>
          </cell>
        </row>
        <row r="12828">
          <cell r="B12828" t="str">
            <v>776445-00H/010820</v>
          </cell>
          <cell r="C12828" t="str">
            <v>776445-00H</v>
          </cell>
          <cell r="D12828" t="str">
            <v>OK</v>
          </cell>
          <cell r="E12828">
            <v>44399.686111111114</v>
          </cell>
        </row>
        <row r="12829">
          <cell r="B12829" t="str">
            <v>774100-00J/010823</v>
          </cell>
          <cell r="C12829" t="str">
            <v>774100-00J</v>
          </cell>
          <cell r="D12829" t="str">
            <v>OK</v>
          </cell>
          <cell r="E12829">
            <v>44399.725694444445</v>
          </cell>
        </row>
        <row r="12830">
          <cell r="B12830" t="str">
            <v>774100-00J/010824</v>
          </cell>
          <cell r="C12830" t="str">
            <v>774100-00J</v>
          </cell>
          <cell r="D12830" t="str">
            <v>OK</v>
          </cell>
          <cell r="E12830">
            <v>44399.796527777777</v>
          </cell>
        </row>
        <row r="12831">
          <cell r="B12831" t="str">
            <v>774100-00J/010825</v>
          </cell>
          <cell r="C12831" t="str">
            <v>774100-00J</v>
          </cell>
          <cell r="D12831" t="str">
            <v>OK</v>
          </cell>
          <cell r="E12831">
            <v>44399.797222222223</v>
          </cell>
        </row>
        <row r="12832">
          <cell r="B12832" t="str">
            <v>776445-00H/010821</v>
          </cell>
          <cell r="C12832" t="str">
            <v>776445-00H</v>
          </cell>
          <cell r="D12832" t="str">
            <v>OK</v>
          </cell>
          <cell r="E12832">
            <v>44399.96597222222</v>
          </cell>
        </row>
        <row r="12833">
          <cell r="B12833" t="str">
            <v>776445-00H/010826</v>
          </cell>
          <cell r="C12833" t="str">
            <v>776445-00H</v>
          </cell>
          <cell r="D12833" t="str">
            <v>OK</v>
          </cell>
          <cell r="E12833">
            <v>44399.948611111111</v>
          </cell>
        </row>
        <row r="12834">
          <cell r="B12834" t="str">
            <v>776445-00H/010827</v>
          </cell>
          <cell r="C12834" t="str">
            <v>776445-00H</v>
          </cell>
          <cell r="D12834" t="str">
            <v>OK</v>
          </cell>
          <cell r="E12834">
            <v>44400.030555555553</v>
          </cell>
        </row>
        <row r="12835">
          <cell r="B12835" t="str">
            <v>776445-00H/010827</v>
          </cell>
          <cell r="C12835" t="str">
            <v>776445-00H</v>
          </cell>
          <cell r="D12835" t="str">
            <v>OK</v>
          </cell>
          <cell r="E12835">
            <v>44400.030555555553</v>
          </cell>
        </row>
        <row r="12836">
          <cell r="B12836" t="str">
            <v>776445-00H/010827</v>
          </cell>
          <cell r="C12836" t="str">
            <v>776445-00H</v>
          </cell>
          <cell r="D12836" t="str">
            <v>OK</v>
          </cell>
          <cell r="E12836">
            <v>44400.030555555553</v>
          </cell>
        </row>
        <row r="12837">
          <cell r="B12837" t="str">
            <v>776445-00H/010831</v>
          </cell>
          <cell r="C12837" t="str">
            <v>776445-00H</v>
          </cell>
          <cell r="D12837" t="str">
            <v>OK</v>
          </cell>
          <cell r="E12837">
            <v>44400.135416666664</v>
          </cell>
        </row>
        <row r="12838">
          <cell r="B12838" t="str">
            <v>774100-00J/010829</v>
          </cell>
          <cell r="C12838" t="str">
            <v>774100-00J</v>
          </cell>
          <cell r="D12838" t="str">
            <v>OK</v>
          </cell>
          <cell r="E12838">
            <v>44400.070833333331</v>
          </cell>
        </row>
        <row r="12839">
          <cell r="B12839" t="str">
            <v>774100-00J/010828</v>
          </cell>
          <cell r="C12839" t="str">
            <v>774100-00J</v>
          </cell>
          <cell r="D12839" t="str">
            <v>OK</v>
          </cell>
          <cell r="E12839">
            <v>44400.031944444447</v>
          </cell>
        </row>
        <row r="12840">
          <cell r="B12840" t="str">
            <v>776445-00H/010832</v>
          </cell>
          <cell r="C12840" t="str">
            <v>776445-00H</v>
          </cell>
          <cell r="D12840" t="str">
            <v>OK</v>
          </cell>
          <cell r="E12840">
            <v>44400.322916666664</v>
          </cell>
        </row>
        <row r="12841">
          <cell r="B12841" t="str">
            <v>774100-00J/010830</v>
          </cell>
          <cell r="C12841" t="str">
            <v>774100-00J</v>
          </cell>
          <cell r="D12841" t="str">
            <v>OK</v>
          </cell>
          <cell r="E12841">
            <v>44400.073611111111</v>
          </cell>
        </row>
        <row r="12842">
          <cell r="B12842" t="str">
            <v>774100-00J/010838</v>
          </cell>
          <cell r="C12842" t="str">
            <v>774100-00J</v>
          </cell>
          <cell r="D12842" t="str">
            <v>OK</v>
          </cell>
          <cell r="E12842">
            <v>44400.384722222225</v>
          </cell>
        </row>
        <row r="12843">
          <cell r="B12843" t="str">
            <v>774100-00J/010839</v>
          </cell>
          <cell r="C12843" t="str">
            <v>774100-00J</v>
          </cell>
          <cell r="D12843" t="str">
            <v>OK</v>
          </cell>
          <cell r="E12843">
            <v>44400.522222222222</v>
          </cell>
        </row>
        <row r="12844">
          <cell r="B12844" t="str">
            <v>774100-00J/010840</v>
          </cell>
          <cell r="C12844" t="str">
            <v>774100-00J</v>
          </cell>
          <cell r="D12844" t="str">
            <v>OK</v>
          </cell>
          <cell r="E12844">
            <v>44400.619444444441</v>
          </cell>
        </row>
        <row r="12845">
          <cell r="B12845" t="str">
            <v>776445-00H/010836</v>
          </cell>
          <cell r="C12845" t="str">
            <v>776445-00H</v>
          </cell>
          <cell r="D12845" t="str">
            <v>OK</v>
          </cell>
          <cell r="E12845">
            <v>44400.74722222222</v>
          </cell>
        </row>
        <row r="12846">
          <cell r="B12846" t="str">
            <v>774100-00J/010841</v>
          </cell>
          <cell r="C12846" t="str">
            <v>774100-00J</v>
          </cell>
          <cell r="D12846" t="str">
            <v>OK</v>
          </cell>
          <cell r="E12846">
            <v>44400.745138888888</v>
          </cell>
        </row>
        <row r="12847">
          <cell r="B12847" t="str">
            <v>776445-00H/010822</v>
          </cell>
          <cell r="C12847" t="str">
            <v>776445-00H</v>
          </cell>
          <cell r="D12847" t="str">
            <v>OK</v>
          </cell>
          <cell r="E12847">
            <v>44399.987500000003</v>
          </cell>
        </row>
        <row r="12848">
          <cell r="B12848" t="str">
            <v>776445-00H/010834</v>
          </cell>
          <cell r="C12848" t="str">
            <v>776445-00H</v>
          </cell>
          <cell r="D12848" t="str">
            <v>OK</v>
          </cell>
          <cell r="E12848">
            <v>44417.037499999999</v>
          </cell>
        </row>
        <row r="12849">
          <cell r="B12849" t="str">
            <v>776445-00H/010833</v>
          </cell>
          <cell r="C12849" t="str">
            <v>776445-00H</v>
          </cell>
          <cell r="D12849" t="str">
            <v>OK</v>
          </cell>
          <cell r="E12849">
            <v>44417.038888888892</v>
          </cell>
        </row>
        <row r="12850">
          <cell r="B12850" t="str">
            <v>776445-00H/010837</v>
          </cell>
          <cell r="C12850" t="str">
            <v>776445-00H</v>
          </cell>
          <cell r="D12850" t="str">
            <v>OK</v>
          </cell>
          <cell r="E12850">
            <v>44417.114583333336</v>
          </cell>
        </row>
        <row r="12851">
          <cell r="B12851" t="str">
            <v>776445-00H/010847</v>
          </cell>
          <cell r="C12851" t="str">
            <v>776445-00H</v>
          </cell>
          <cell r="D12851" t="str">
            <v>OK</v>
          </cell>
          <cell r="E12851">
            <v>44417.162499999999</v>
          </cell>
        </row>
        <row r="12852">
          <cell r="B12852" t="str">
            <v>774100-00J/010844</v>
          </cell>
          <cell r="C12852" t="str">
            <v>774100-00J</v>
          </cell>
          <cell r="D12852" t="str">
            <v>OK</v>
          </cell>
          <cell r="E12852">
            <v>44417.128472222219</v>
          </cell>
        </row>
        <row r="12853">
          <cell r="B12853" t="str">
            <v>774100-00J/010843</v>
          </cell>
          <cell r="C12853" t="str">
            <v>774100-00J</v>
          </cell>
          <cell r="D12853" t="str">
            <v>OK</v>
          </cell>
          <cell r="E12853">
            <v>44416.977083333331</v>
          </cell>
        </row>
        <row r="12854">
          <cell r="B12854" t="str">
            <v>776445-00H/010848</v>
          </cell>
          <cell r="C12854" t="str">
            <v>776445-00H</v>
          </cell>
          <cell r="D12854" t="str">
            <v>OK</v>
          </cell>
          <cell r="E12854">
            <v>44417.298611111109</v>
          </cell>
        </row>
        <row r="12855">
          <cell r="B12855" t="str">
            <v>774100-00J/010846</v>
          </cell>
          <cell r="C12855" t="str">
            <v>774100-00J</v>
          </cell>
          <cell r="D12855" t="str">
            <v>OK</v>
          </cell>
          <cell r="E12855">
            <v>44417.322916666664</v>
          </cell>
        </row>
        <row r="12856">
          <cell r="B12856" t="str">
            <v>776445-00H/010835</v>
          </cell>
          <cell r="C12856" t="str">
            <v>776445-00H</v>
          </cell>
          <cell r="D12856" t="str">
            <v>OK</v>
          </cell>
          <cell r="E12856">
            <v>44417.388888888891</v>
          </cell>
        </row>
        <row r="12857">
          <cell r="B12857" t="str">
            <v>774100-00J/010845</v>
          </cell>
          <cell r="C12857" t="str">
            <v>774100-00J</v>
          </cell>
          <cell r="D12857" t="str">
            <v>OK</v>
          </cell>
          <cell r="E12857">
            <v>44417.370833333334</v>
          </cell>
        </row>
        <row r="12858">
          <cell r="B12858" t="str">
            <v>774100-00J/010842</v>
          </cell>
          <cell r="C12858" t="str">
            <v>774100-00J</v>
          </cell>
          <cell r="D12858" t="str">
            <v>OK</v>
          </cell>
          <cell r="E12858">
            <v>44416.977083333331</v>
          </cell>
        </row>
        <row r="12859">
          <cell r="B12859" t="str">
            <v>776445-00H/010849</v>
          </cell>
          <cell r="C12859" t="str">
            <v>776445-00H</v>
          </cell>
          <cell r="D12859" t="str">
            <v>OK</v>
          </cell>
          <cell r="E12859">
            <v>44417.497916666667</v>
          </cell>
        </row>
        <row r="12860">
          <cell r="B12860" t="str">
            <v>774100-00J/010853</v>
          </cell>
          <cell r="C12860" t="str">
            <v>774100-00J</v>
          </cell>
          <cell r="D12860" t="str">
            <v>OK</v>
          </cell>
          <cell r="E12860">
            <v>44417.558333333334</v>
          </cell>
        </row>
        <row r="12861">
          <cell r="B12861" t="str">
            <v>776445-00H/010852</v>
          </cell>
          <cell r="C12861" t="str">
            <v>776445-00H</v>
          </cell>
          <cell r="D12861" t="str">
            <v>OK</v>
          </cell>
          <cell r="E12861">
            <v>44417.688888888886</v>
          </cell>
        </row>
        <row r="12862">
          <cell r="B12862" t="str">
            <v>774100-00J/010855</v>
          </cell>
          <cell r="C12862" t="str">
            <v>774100-00J</v>
          </cell>
          <cell r="D12862" t="str">
            <v>OK</v>
          </cell>
          <cell r="E12862">
            <v>44417.636805555558</v>
          </cell>
        </row>
        <row r="12863">
          <cell r="B12863" t="str">
            <v>776445-00H/010857</v>
          </cell>
          <cell r="C12863" t="str">
            <v>776445-00H</v>
          </cell>
          <cell r="D12863" t="str">
            <v>OK</v>
          </cell>
          <cell r="E12863">
            <v>44417.77847222222</v>
          </cell>
        </row>
        <row r="12864">
          <cell r="B12864" t="str">
            <v>774100-00J/010854</v>
          </cell>
          <cell r="C12864" t="str">
            <v>774100-00J</v>
          </cell>
          <cell r="D12864" t="str">
            <v>OK</v>
          </cell>
          <cell r="E12864">
            <v>44417.632638888892</v>
          </cell>
        </row>
        <row r="12865">
          <cell r="B12865" t="str">
            <v>774100-00J/010856</v>
          </cell>
          <cell r="C12865" t="str">
            <v>774100-00J</v>
          </cell>
          <cell r="D12865" t="str">
            <v>OK</v>
          </cell>
          <cell r="E12865">
            <v>44417.731249999997</v>
          </cell>
        </row>
        <row r="12866">
          <cell r="B12866" t="str">
            <v>776445-00H/010862</v>
          </cell>
          <cell r="C12866" t="str">
            <v>776445-00H</v>
          </cell>
          <cell r="D12866" t="str">
            <v>OK</v>
          </cell>
          <cell r="E12866">
            <v>44418.038888888892</v>
          </cell>
        </row>
        <row r="12867">
          <cell r="B12867" t="str">
            <v>774100-00J/010861</v>
          </cell>
          <cell r="C12867" t="str">
            <v>774100-00J</v>
          </cell>
          <cell r="D12867" t="str">
            <v>OK</v>
          </cell>
          <cell r="E12867">
            <v>44418.024305555555</v>
          </cell>
        </row>
        <row r="12868">
          <cell r="B12868" t="str">
            <v>776445-00H/010851</v>
          </cell>
          <cell r="C12868" t="str">
            <v>776445-00H</v>
          </cell>
          <cell r="D12868" t="str">
            <v>OK</v>
          </cell>
          <cell r="E12868">
            <v>44418.061111111114</v>
          </cell>
        </row>
        <row r="12869">
          <cell r="B12869" t="str">
            <v>776445-00H/010864</v>
          </cell>
          <cell r="C12869" t="str">
            <v>776445-00H</v>
          </cell>
          <cell r="D12869" t="str">
            <v>OK</v>
          </cell>
          <cell r="E12869">
            <v>44418.079861111109</v>
          </cell>
        </row>
        <row r="12870">
          <cell r="B12870" t="str">
            <v>774100-00J/010860</v>
          </cell>
          <cell r="C12870" t="str">
            <v>774100-00J</v>
          </cell>
          <cell r="D12870" t="str">
            <v>OK</v>
          </cell>
          <cell r="E12870">
            <v>44418.002083333333</v>
          </cell>
        </row>
        <row r="12871">
          <cell r="B12871" t="str">
            <v>774100-00J/010859</v>
          </cell>
          <cell r="C12871" t="str">
            <v>774100-00J</v>
          </cell>
          <cell r="D12871" t="str">
            <v>OK</v>
          </cell>
          <cell r="E12871">
            <v>44417.96597222222</v>
          </cell>
        </row>
        <row r="12872">
          <cell r="B12872" t="str">
            <v>776445-00H/010865</v>
          </cell>
          <cell r="C12872" t="str">
            <v>776445-00H</v>
          </cell>
          <cell r="D12872" t="str">
            <v>OK</v>
          </cell>
          <cell r="E12872">
            <v>44418.135416666664</v>
          </cell>
        </row>
        <row r="12873">
          <cell r="B12873" t="str">
            <v>776445-00H/010866</v>
          </cell>
          <cell r="C12873" t="str">
            <v>776445-00H</v>
          </cell>
          <cell r="D12873" t="str">
            <v>OK</v>
          </cell>
          <cell r="E12873">
            <v>44418.293055555558</v>
          </cell>
        </row>
        <row r="12874">
          <cell r="B12874" t="str">
            <v>774100-00J/010867</v>
          </cell>
          <cell r="C12874" t="str">
            <v>774100-00J</v>
          </cell>
          <cell r="D12874" t="str">
            <v>OK</v>
          </cell>
          <cell r="E12874">
            <v>44418.354861111111</v>
          </cell>
        </row>
        <row r="12875">
          <cell r="B12875" t="str">
            <v>774100-00J/010868</v>
          </cell>
          <cell r="C12875" t="str">
            <v>774100-00J</v>
          </cell>
          <cell r="D12875" t="str">
            <v>OK</v>
          </cell>
          <cell r="E12875">
            <v>44418.44027777778</v>
          </cell>
        </row>
        <row r="12876">
          <cell r="B12876" t="str">
            <v>774100-00J/010869</v>
          </cell>
          <cell r="C12876" t="str">
            <v>774100-00J</v>
          </cell>
          <cell r="D12876" t="str">
            <v>OK</v>
          </cell>
          <cell r="E12876">
            <v>44418.53125</v>
          </cell>
        </row>
        <row r="12877">
          <cell r="B12877" t="str">
            <v>774100-00J/010863</v>
          </cell>
          <cell r="C12877" t="str">
            <v>774100-00J</v>
          </cell>
          <cell r="D12877" t="str">
            <v>OK</v>
          </cell>
          <cell r="E12877">
            <v>44418.668749999997</v>
          </cell>
        </row>
        <row r="12878">
          <cell r="B12878" t="str">
            <v>774100-00J/010870</v>
          </cell>
          <cell r="C12878" t="str">
            <v>774100-00J</v>
          </cell>
          <cell r="D12878" t="str">
            <v>OK</v>
          </cell>
          <cell r="E12878">
            <v>44418.793055555558</v>
          </cell>
        </row>
        <row r="12879">
          <cell r="B12879" t="str">
            <v>776445-00H/010871</v>
          </cell>
          <cell r="C12879" t="str">
            <v>776445-00H</v>
          </cell>
          <cell r="D12879" t="str">
            <v>OK</v>
          </cell>
          <cell r="E12879">
            <v>44418.955555555556</v>
          </cell>
        </row>
        <row r="12880">
          <cell r="B12880" t="str">
            <v>774100-00J/010873</v>
          </cell>
          <cell r="C12880" t="str">
            <v>774100-00J</v>
          </cell>
          <cell r="D12880" t="str">
            <v>OK</v>
          </cell>
          <cell r="E12880">
            <v>44419.022222222222</v>
          </cell>
        </row>
        <row r="12881">
          <cell r="B12881" t="str">
            <v>776445-00H/010874</v>
          </cell>
          <cell r="C12881" t="str">
            <v>776445-00H</v>
          </cell>
          <cell r="D12881" t="str">
            <v>OK</v>
          </cell>
          <cell r="E12881">
            <v>44419.322222222225</v>
          </cell>
        </row>
        <row r="12882">
          <cell r="B12882" t="str">
            <v>776445-00H/010876</v>
          </cell>
          <cell r="C12882" t="str">
            <v>776445-00H</v>
          </cell>
          <cell r="D12882" t="str">
            <v>OK</v>
          </cell>
          <cell r="E12882">
            <v>44419.384027777778</v>
          </cell>
        </row>
        <row r="12883">
          <cell r="B12883" t="str">
            <v>774100-00J/010872</v>
          </cell>
          <cell r="C12883" t="str">
            <v>774100-00J</v>
          </cell>
          <cell r="D12883" t="str">
            <v>OK</v>
          </cell>
          <cell r="E12883">
            <v>44419.345833333333</v>
          </cell>
        </row>
        <row r="12884">
          <cell r="B12884" t="str">
            <v>776445-00H/010858</v>
          </cell>
          <cell r="C12884" t="str">
            <v>776445-00H</v>
          </cell>
          <cell r="D12884" t="str">
            <v>OK</v>
          </cell>
          <cell r="E12884">
            <v>44419.443055555559</v>
          </cell>
        </row>
        <row r="12885">
          <cell r="B12885" t="str">
            <v>776445-00H/010877</v>
          </cell>
          <cell r="C12885" t="str">
            <v>776445-00H</v>
          </cell>
          <cell r="D12885" t="str">
            <v>OK</v>
          </cell>
          <cell r="E12885">
            <v>44419.45</v>
          </cell>
        </row>
        <row r="12886">
          <cell r="B12886" t="str">
            <v>776445-00H/010879</v>
          </cell>
          <cell r="C12886" t="str">
            <v>776445-00H</v>
          </cell>
          <cell r="D12886" t="str">
            <v>OK</v>
          </cell>
          <cell r="E12886">
            <v>44419.523611111108</v>
          </cell>
        </row>
        <row r="12887">
          <cell r="B12887" t="str">
            <v>776445-00H/010878</v>
          </cell>
          <cell r="C12887" t="str">
            <v>776445-00H</v>
          </cell>
          <cell r="D12887" t="str">
            <v>OK</v>
          </cell>
          <cell r="E12887">
            <v>44419.640277777777</v>
          </cell>
        </row>
        <row r="12888">
          <cell r="B12888" t="str">
            <v>776445-00H/010880</v>
          </cell>
          <cell r="C12888" t="str">
            <v>776445-00H</v>
          </cell>
          <cell r="D12888" t="str">
            <v>OK</v>
          </cell>
          <cell r="E12888">
            <v>44419.688194444447</v>
          </cell>
        </row>
        <row r="12889">
          <cell r="B12889" t="str">
            <v>776445-00H/010881</v>
          </cell>
          <cell r="C12889" t="str">
            <v>776445-00H</v>
          </cell>
          <cell r="D12889" t="str">
            <v>OK</v>
          </cell>
          <cell r="E12889">
            <v>44419.668749999997</v>
          </cell>
        </row>
        <row r="12890">
          <cell r="B12890" t="str">
            <v>776445-00H/010882</v>
          </cell>
          <cell r="C12890" t="str">
            <v>776445-00H</v>
          </cell>
          <cell r="D12890" t="str">
            <v>OK</v>
          </cell>
          <cell r="E12890">
            <v>44419.747916666667</v>
          </cell>
        </row>
        <row r="12891">
          <cell r="B12891" t="str">
            <v>776445-00H/010883</v>
          </cell>
          <cell r="C12891" t="str">
            <v>776445-00H</v>
          </cell>
          <cell r="D12891" t="str">
            <v>OK</v>
          </cell>
          <cell r="E12891">
            <v>44419.835416666669</v>
          </cell>
        </row>
        <row r="12892">
          <cell r="B12892" t="str">
            <v>776445-00H/010886</v>
          </cell>
          <cell r="C12892" t="str">
            <v>776445-00H</v>
          </cell>
          <cell r="D12892" t="str">
            <v>OK</v>
          </cell>
          <cell r="E12892">
            <v>44419.953472222223</v>
          </cell>
        </row>
        <row r="12893">
          <cell r="B12893" t="str">
            <v>776445-00H/010884</v>
          </cell>
          <cell r="C12893" t="str">
            <v>776445-00H</v>
          </cell>
          <cell r="D12893" t="str">
            <v>OK</v>
          </cell>
          <cell r="E12893">
            <v>44419.96597222222</v>
          </cell>
        </row>
        <row r="12894">
          <cell r="B12894" t="str">
            <v>776445-00H/010885</v>
          </cell>
          <cell r="C12894" t="str">
            <v>776445-00H</v>
          </cell>
          <cell r="D12894" t="str">
            <v>OK</v>
          </cell>
          <cell r="E12894">
            <v>44420.007638888892</v>
          </cell>
        </row>
        <row r="12895">
          <cell r="B12895" t="str">
            <v>776445-00H/010887</v>
          </cell>
          <cell r="C12895" t="str">
            <v>776445-00H</v>
          </cell>
          <cell r="D12895" t="str">
            <v>OK</v>
          </cell>
          <cell r="E12895">
            <v>44420.025694444441</v>
          </cell>
        </row>
        <row r="12896">
          <cell r="B12896" t="str">
            <v>776445-00H/010889</v>
          </cell>
          <cell r="C12896" t="str">
            <v>776445-00H</v>
          </cell>
          <cell r="D12896" t="str">
            <v>OK</v>
          </cell>
          <cell r="E12896">
            <v>44420.084722222222</v>
          </cell>
        </row>
        <row r="12897">
          <cell r="B12897" t="str">
            <v>776445-00H/010890</v>
          </cell>
          <cell r="C12897" t="str">
            <v>776445-00H</v>
          </cell>
          <cell r="D12897" t="str">
            <v>OK</v>
          </cell>
          <cell r="E12897">
            <v>44420.118750000001</v>
          </cell>
        </row>
        <row r="12898">
          <cell r="B12898" t="str">
            <v>776445-00H/010891</v>
          </cell>
          <cell r="C12898" t="str">
            <v>776445-00H</v>
          </cell>
          <cell r="D12898" t="str">
            <v>OK</v>
          </cell>
          <cell r="E12898">
            <v>44420.151388888888</v>
          </cell>
        </row>
        <row r="12899">
          <cell r="B12899" t="str">
            <v>776445-00H/010893</v>
          </cell>
          <cell r="C12899" t="str">
            <v>776445-00H</v>
          </cell>
          <cell r="D12899" t="str">
            <v>OK</v>
          </cell>
          <cell r="E12899">
            <v>44420.293055555558</v>
          </cell>
        </row>
        <row r="12900">
          <cell r="B12900" t="str">
            <v>776445-00H/010894</v>
          </cell>
          <cell r="C12900" t="str">
            <v>776445-00H</v>
          </cell>
          <cell r="D12900" t="str">
            <v>OK</v>
          </cell>
          <cell r="E12900">
            <v>44420.34652777778</v>
          </cell>
        </row>
        <row r="12901">
          <cell r="B12901" t="str">
            <v>776445-00H/010892</v>
          </cell>
          <cell r="C12901" t="str">
            <v>776445-00H</v>
          </cell>
          <cell r="D12901" t="str">
            <v>OK</v>
          </cell>
          <cell r="E12901">
            <v>44420.370833333334</v>
          </cell>
        </row>
        <row r="12902">
          <cell r="B12902" t="str">
            <v>776445-00H/010897</v>
          </cell>
          <cell r="C12902" t="str">
            <v>776445-00H</v>
          </cell>
          <cell r="D12902" t="str">
            <v>OK</v>
          </cell>
          <cell r="E12902">
            <v>44420.386111111111</v>
          </cell>
        </row>
        <row r="12903">
          <cell r="B12903" t="str">
            <v>776445-00H/010883</v>
          </cell>
          <cell r="C12903" t="str">
            <v>776445-00H</v>
          </cell>
          <cell r="D12903" t="str">
            <v>OK</v>
          </cell>
          <cell r="E12903">
            <v>44419.835416666669</v>
          </cell>
        </row>
        <row r="12904">
          <cell r="B12904" t="str">
            <v>776445-00H/010898</v>
          </cell>
          <cell r="C12904" t="str">
            <v>776445-00H</v>
          </cell>
          <cell r="D12904" t="str">
            <v>OK</v>
          </cell>
          <cell r="E12904">
            <v>44420.443749999999</v>
          </cell>
        </row>
        <row r="12905">
          <cell r="B12905" t="str">
            <v>776445-00H/010895</v>
          </cell>
          <cell r="C12905" t="str">
            <v>776445-00H</v>
          </cell>
          <cell r="D12905" t="str">
            <v>OK</v>
          </cell>
          <cell r="E12905">
            <v>44420.61041666667</v>
          </cell>
        </row>
        <row r="12906">
          <cell r="B12906" t="str">
            <v>776445-00H/010896</v>
          </cell>
          <cell r="C12906" t="str">
            <v>776445-00H</v>
          </cell>
          <cell r="D12906" t="str">
            <v>OK</v>
          </cell>
          <cell r="E12906">
            <v>44420.696527777778</v>
          </cell>
        </row>
        <row r="12907">
          <cell r="B12907" t="str">
            <v>774100-00J/010901</v>
          </cell>
          <cell r="C12907" t="str">
            <v>774100-00J</v>
          </cell>
          <cell r="D12907" t="str">
            <v>OK</v>
          </cell>
          <cell r="E12907">
            <v>44420.810416666667</v>
          </cell>
        </row>
        <row r="12908">
          <cell r="B12908" t="str">
            <v>776445-00H/010899</v>
          </cell>
          <cell r="C12908" t="str">
            <v>776445-00H</v>
          </cell>
          <cell r="D12908" t="str">
            <v>OK</v>
          </cell>
          <cell r="E12908">
            <v>44421.000694444447</v>
          </cell>
        </row>
        <row r="12909">
          <cell r="B12909" t="str">
            <v>774100-00J/010903</v>
          </cell>
          <cell r="C12909" t="str">
            <v>774100-00J</v>
          </cell>
          <cell r="D12909" t="str">
            <v>OK</v>
          </cell>
          <cell r="E12909">
            <v>44420.96875</v>
          </cell>
        </row>
        <row r="12910">
          <cell r="B12910" t="str">
            <v>776445-00H/010905</v>
          </cell>
          <cell r="C12910" t="str">
            <v>776445-00H</v>
          </cell>
          <cell r="D12910" t="str">
            <v>OK</v>
          </cell>
          <cell r="E12910">
            <v>44421.082638888889</v>
          </cell>
        </row>
        <row r="12911">
          <cell r="B12911" t="str">
            <v>774100-00J/010902</v>
          </cell>
          <cell r="C12911" t="str">
            <v>774100-00J</v>
          </cell>
          <cell r="D12911" t="str">
            <v>OK</v>
          </cell>
          <cell r="E12911">
            <v>44420.95</v>
          </cell>
        </row>
        <row r="12912">
          <cell r="B12912" t="str">
            <v>774100-00J/010906</v>
          </cell>
          <cell r="C12912" t="str">
            <v>774100-00J</v>
          </cell>
          <cell r="D12912" t="str">
            <v>OK</v>
          </cell>
          <cell r="E12912">
            <v>44421.118055555555</v>
          </cell>
        </row>
        <row r="12913">
          <cell r="B12913" t="str">
            <v>776445-00H/010909</v>
          </cell>
          <cell r="C12913" t="str">
            <v>776445-00H</v>
          </cell>
          <cell r="D12913" t="str">
            <v>OK</v>
          </cell>
          <cell r="E12913">
            <v>44421.295138888891</v>
          </cell>
        </row>
        <row r="12914">
          <cell r="B12914" t="str">
            <v>776445-00H/010850</v>
          </cell>
          <cell r="C12914" t="str">
            <v>776445-00H</v>
          </cell>
          <cell r="D12914" t="str">
            <v>OK</v>
          </cell>
          <cell r="E12914">
            <v>44417.543749999997</v>
          </cell>
        </row>
        <row r="12915">
          <cell r="B12915" t="str">
            <v>774100-00J/010908</v>
          </cell>
          <cell r="C12915" t="str">
            <v>774100-00J</v>
          </cell>
          <cell r="D12915" t="str">
            <v>OK</v>
          </cell>
          <cell r="E12915">
            <v>44421.322222222225</v>
          </cell>
        </row>
        <row r="12916">
          <cell r="B12916" t="str">
            <v>774100-00J/010910</v>
          </cell>
          <cell r="C12916" t="str">
            <v>774100-00J</v>
          </cell>
          <cell r="D12916" t="str">
            <v>OK</v>
          </cell>
          <cell r="E12916">
            <v>44421.394444444442</v>
          </cell>
        </row>
        <row r="12917">
          <cell r="B12917" t="str">
            <v>776445-00H/010904</v>
          </cell>
          <cell r="C12917" t="str">
            <v>776445-00H</v>
          </cell>
          <cell r="D12917" t="str">
            <v>OK</v>
          </cell>
          <cell r="E12917">
            <v>44421.022222222222</v>
          </cell>
        </row>
        <row r="12918">
          <cell r="B12918" t="str">
            <v>776445-00H/010900</v>
          </cell>
          <cell r="C12918" t="str">
            <v>776445-00H</v>
          </cell>
          <cell r="D12918" t="str">
            <v>OK</v>
          </cell>
          <cell r="E12918">
            <v>44421.029166666667</v>
          </cell>
        </row>
        <row r="12919">
          <cell r="B12919" t="str">
            <v>774100-00J/010907</v>
          </cell>
          <cell r="C12919" t="str">
            <v>774100-00J</v>
          </cell>
          <cell r="D12919" t="str">
            <v>OK</v>
          </cell>
          <cell r="E12919">
            <v>44421.397916666669</v>
          </cell>
        </row>
        <row r="12920">
          <cell r="B12920" t="str">
            <v>776445-00H/010911</v>
          </cell>
          <cell r="C12920" t="str">
            <v>776445-00H</v>
          </cell>
          <cell r="D12920" t="str">
            <v>OK</v>
          </cell>
          <cell r="E12920">
            <v>44421.538194444445</v>
          </cell>
        </row>
        <row r="12921">
          <cell r="B12921" t="str">
            <v>776445-00H/010912</v>
          </cell>
          <cell r="C12921" t="str">
            <v>776445-00H</v>
          </cell>
          <cell r="D12921" t="str">
            <v>OK</v>
          </cell>
          <cell r="E12921">
            <v>44421.48333333333</v>
          </cell>
        </row>
        <row r="12922">
          <cell r="B12922" t="str">
            <v>774100-00J/010915</v>
          </cell>
          <cell r="C12922" t="str">
            <v>774100-00J</v>
          </cell>
          <cell r="D12922" t="str">
            <v>OK</v>
          </cell>
          <cell r="E12922">
            <v>44424.006944444445</v>
          </cell>
        </row>
        <row r="12923">
          <cell r="B12923" t="str">
            <v>774100-00J/010914</v>
          </cell>
          <cell r="C12923" t="str">
            <v>774100-00J</v>
          </cell>
          <cell r="D12923" t="str">
            <v>OK</v>
          </cell>
          <cell r="E12923">
            <v>44424.048611111109</v>
          </cell>
        </row>
        <row r="12924">
          <cell r="B12924" t="str">
            <v>774100-00J/010916</v>
          </cell>
          <cell r="C12924" t="str">
            <v>774100-00J</v>
          </cell>
          <cell r="D12924" t="str">
            <v>OK</v>
          </cell>
          <cell r="E12924">
            <v>44424.194444444445</v>
          </cell>
        </row>
        <row r="12925">
          <cell r="B12925" t="str">
            <v>776445-00H/010888</v>
          </cell>
          <cell r="C12925" t="str">
            <v>776445-00H</v>
          </cell>
          <cell r="D12925" t="str">
            <v>OK</v>
          </cell>
          <cell r="E12925">
            <v>44420.056250000001</v>
          </cell>
        </row>
        <row r="12926">
          <cell r="B12926" t="str">
            <v>776445-00H/010913</v>
          </cell>
          <cell r="C12926" t="str">
            <v>776445-00H</v>
          </cell>
          <cell r="D12926" t="str">
            <v>OK</v>
          </cell>
          <cell r="E12926">
            <v>44424.377083333333</v>
          </cell>
        </row>
        <row r="12927">
          <cell r="B12927" t="str">
            <v>774100-00J/010918</v>
          </cell>
          <cell r="C12927" t="str">
            <v>774100-00J</v>
          </cell>
          <cell r="D12927" t="str">
            <v>OK</v>
          </cell>
          <cell r="E12927">
            <v>44424.297222222223</v>
          </cell>
        </row>
        <row r="12928">
          <cell r="B12928" t="str">
            <v>774100-00J/010919</v>
          </cell>
          <cell r="C12928" t="str">
            <v>774100-00J</v>
          </cell>
          <cell r="D12928" t="str">
            <v>OK</v>
          </cell>
          <cell r="E12928">
            <v>44424.44027777778</v>
          </cell>
        </row>
        <row r="12929">
          <cell r="B12929" t="str">
            <v>776445-10E/010920</v>
          </cell>
          <cell r="C12929" t="str">
            <v>776445-10E</v>
          </cell>
          <cell r="D12929" t="str">
            <v>OK</v>
          </cell>
          <cell r="E12929">
            <v>44424.417361111111</v>
          </cell>
        </row>
        <row r="12930">
          <cell r="B12930" t="str">
            <v>774100-00J/010917</v>
          </cell>
          <cell r="C12930" t="str">
            <v>774100-00J</v>
          </cell>
          <cell r="D12930" t="str">
            <v>OK</v>
          </cell>
          <cell r="E12930">
            <v>44424.323611111111</v>
          </cell>
        </row>
        <row r="12931">
          <cell r="B12931" t="str">
            <v>774100-00J/010923</v>
          </cell>
          <cell r="C12931" t="str">
            <v>774100-00J</v>
          </cell>
          <cell r="D12931" t="str">
            <v>OK</v>
          </cell>
          <cell r="E12931">
            <v>44424.640277777777</v>
          </cell>
        </row>
        <row r="12932">
          <cell r="B12932" t="str">
            <v>774100-00J/010924</v>
          </cell>
          <cell r="C12932" t="str">
            <v>774100-00J</v>
          </cell>
          <cell r="D12932" t="str">
            <v>OK</v>
          </cell>
          <cell r="E12932">
            <v>44424.713194444441</v>
          </cell>
        </row>
        <row r="12933">
          <cell r="B12933" t="str">
            <v>776445-00H/010921</v>
          </cell>
          <cell r="C12933" t="str">
            <v>776445-00H</v>
          </cell>
          <cell r="D12933" t="str">
            <v>OK</v>
          </cell>
          <cell r="E12933">
            <v>44424.799305555556</v>
          </cell>
        </row>
        <row r="12934">
          <cell r="B12934" t="str">
            <v>774100-00J/010925</v>
          </cell>
          <cell r="C12934" t="str">
            <v>774100-00J</v>
          </cell>
          <cell r="D12934" t="str">
            <v>OK</v>
          </cell>
          <cell r="E12934">
            <v>44424.786805555559</v>
          </cell>
        </row>
        <row r="12935">
          <cell r="B12935" t="str">
            <v>776445-00H/010928</v>
          </cell>
          <cell r="C12935" t="str">
            <v>776445-00H</v>
          </cell>
          <cell r="D12935" t="str">
            <v>OK</v>
          </cell>
          <cell r="E12935">
            <v>44424.845833333333</v>
          </cell>
        </row>
        <row r="12936">
          <cell r="B12936" t="str">
            <v>776445-00H/010930</v>
          </cell>
          <cell r="C12936" t="str">
            <v>776445-00H</v>
          </cell>
          <cell r="D12936" t="str">
            <v>OK</v>
          </cell>
          <cell r="E12936">
            <v>44425.058333333334</v>
          </cell>
        </row>
        <row r="12937">
          <cell r="B12937" t="str">
            <v>776445-00H/010927</v>
          </cell>
          <cell r="C12937" t="str">
            <v>776445-00H</v>
          </cell>
          <cell r="D12937" t="str">
            <v>OK</v>
          </cell>
          <cell r="E12937">
            <v>44425.146527777775</v>
          </cell>
        </row>
        <row r="12938">
          <cell r="B12938" t="str">
            <v>774100-00J/010926</v>
          </cell>
          <cell r="C12938" t="str">
            <v>774100-00J</v>
          </cell>
          <cell r="D12938" t="str">
            <v>OK</v>
          </cell>
          <cell r="E12938">
            <v>44425.149305555555</v>
          </cell>
        </row>
        <row r="12939">
          <cell r="B12939" t="str">
            <v>774100-00J/010933</v>
          </cell>
          <cell r="C12939" t="str">
            <v>774100-00J</v>
          </cell>
          <cell r="D12939" t="str">
            <v>OK</v>
          </cell>
          <cell r="E12939">
            <v>44425.319444444445</v>
          </cell>
        </row>
        <row r="12940">
          <cell r="B12940" t="str">
            <v>776445-00H/010931</v>
          </cell>
          <cell r="C12940" t="str">
            <v>776445-00H</v>
          </cell>
          <cell r="D12940" t="str">
            <v>OK</v>
          </cell>
          <cell r="E12940">
            <v>44425.443749999999</v>
          </cell>
        </row>
        <row r="12941">
          <cell r="B12941" t="str">
            <v>776445-00H/010936</v>
          </cell>
          <cell r="C12941" t="str">
            <v>776445-00H</v>
          </cell>
          <cell r="D12941" t="str">
            <v>OK</v>
          </cell>
          <cell r="E12941">
            <v>44425.537499999999</v>
          </cell>
        </row>
        <row r="12942">
          <cell r="B12942" t="str">
            <v>774100-00J/010934</v>
          </cell>
          <cell r="C12942" t="str">
            <v>774100-00J</v>
          </cell>
          <cell r="D12942" t="str">
            <v>OK</v>
          </cell>
          <cell r="E12942">
            <v>44425.37777777778</v>
          </cell>
        </row>
        <row r="12943">
          <cell r="B12943" t="str">
            <v>774100-00J/010937</v>
          </cell>
          <cell r="C12943" t="str">
            <v>774100-00J</v>
          </cell>
          <cell r="D12943" t="str">
            <v>OK</v>
          </cell>
          <cell r="E12943">
            <v>44425.700694444444</v>
          </cell>
        </row>
        <row r="12944">
          <cell r="B12944" t="str">
            <v>776445-00H/010938</v>
          </cell>
          <cell r="C12944" t="str">
            <v>776445-00H</v>
          </cell>
          <cell r="D12944" t="str">
            <v>OK</v>
          </cell>
          <cell r="E12944">
            <v>44425.748611111114</v>
          </cell>
        </row>
        <row r="12945">
          <cell r="B12945" t="str">
            <v>776445-00H/010932</v>
          </cell>
          <cell r="C12945" t="str">
            <v>776445-00H</v>
          </cell>
          <cell r="D12945" t="str">
            <v>OK</v>
          </cell>
          <cell r="E12945">
            <v>44425.822916666664</v>
          </cell>
        </row>
        <row r="12946">
          <cell r="B12946" t="str">
            <v>774100-00J/010935</v>
          </cell>
          <cell r="C12946" t="str">
            <v>774100-00J</v>
          </cell>
          <cell r="D12946" t="str">
            <v>OK</v>
          </cell>
          <cell r="E12946">
            <v>44425.640972222223</v>
          </cell>
        </row>
        <row r="12947">
          <cell r="B12947" t="str">
            <v>774100-00J/010941</v>
          </cell>
          <cell r="C12947" t="str">
            <v>774100-00J</v>
          </cell>
          <cell r="D12947" t="str">
            <v>OK</v>
          </cell>
          <cell r="E12947">
            <v>44426.018750000003</v>
          </cell>
        </row>
        <row r="12948">
          <cell r="B12948" t="str">
            <v>776445-00H/010940</v>
          </cell>
          <cell r="C12948" t="str">
            <v>776445-00H</v>
          </cell>
          <cell r="D12948" t="str">
            <v>OK</v>
          </cell>
          <cell r="E12948">
            <v>44425.95416666667</v>
          </cell>
        </row>
        <row r="12949">
          <cell r="B12949" t="str">
            <v>776445-00H/010939</v>
          </cell>
          <cell r="C12949" t="str">
            <v>776445-00H</v>
          </cell>
          <cell r="D12949" t="str">
            <v>OK</v>
          </cell>
          <cell r="E12949">
            <v>44425.955555555556</v>
          </cell>
        </row>
        <row r="12950">
          <cell r="B12950" t="str">
            <v>774100-00J/010942</v>
          </cell>
          <cell r="C12950" t="str">
            <v>774100-00J</v>
          </cell>
          <cell r="D12950" t="str">
            <v>OK</v>
          </cell>
          <cell r="E12950">
            <v>44426.021527777775</v>
          </cell>
        </row>
        <row r="12951">
          <cell r="B12951" t="str">
            <v>776445-00H/010945</v>
          </cell>
          <cell r="C12951" t="str">
            <v>776445-00H</v>
          </cell>
          <cell r="D12951" t="str">
            <v>OK</v>
          </cell>
          <cell r="E12951">
            <v>44426.294444444444</v>
          </cell>
        </row>
        <row r="12952">
          <cell r="B12952" t="str">
            <v>776445-00H/010946</v>
          </cell>
          <cell r="C12952" t="str">
            <v>776445-00H</v>
          </cell>
          <cell r="D12952" t="str">
            <v>OK</v>
          </cell>
          <cell r="E12952">
            <v>44426.345138888886</v>
          </cell>
        </row>
        <row r="12953">
          <cell r="B12953" t="str">
            <v>774100-00J/010501</v>
          </cell>
          <cell r="C12953" t="str">
            <v>774100-00J</v>
          </cell>
          <cell r="D12953" t="str">
            <v>OK</v>
          </cell>
          <cell r="E12953">
            <v>44426.445833333331</v>
          </cell>
        </row>
        <row r="12954">
          <cell r="B12954" t="str">
            <v>776445-00H/010950</v>
          </cell>
          <cell r="C12954" t="str">
            <v>776445-00H</v>
          </cell>
          <cell r="D12954" t="str">
            <v>OK</v>
          </cell>
          <cell r="E12954">
            <v>44426.634722222225</v>
          </cell>
        </row>
        <row r="12955">
          <cell r="B12955" t="str">
            <v>774100-00J/010947</v>
          </cell>
          <cell r="C12955" t="str">
            <v>774100-00J</v>
          </cell>
          <cell r="D12955" t="str">
            <v>OK</v>
          </cell>
          <cell r="E12955">
            <v>44426.638194444444</v>
          </cell>
        </row>
        <row r="12956">
          <cell r="B12956" t="str">
            <v>776445-00H/010949</v>
          </cell>
          <cell r="C12956" t="str">
            <v>776445-00H</v>
          </cell>
          <cell r="D12956" t="str">
            <v>OK</v>
          </cell>
          <cell r="E12956">
            <v>44426.6875</v>
          </cell>
        </row>
        <row r="12957">
          <cell r="B12957" t="str">
            <v>774100-00J/010948</v>
          </cell>
          <cell r="C12957" t="str">
            <v>774100-00J</v>
          </cell>
          <cell r="D12957" t="str">
            <v>OK</v>
          </cell>
          <cell r="E12957">
            <v>44426.70208333333</v>
          </cell>
        </row>
        <row r="12958">
          <cell r="B12958" t="str">
            <v>776445-00H/010951</v>
          </cell>
          <cell r="C12958" t="str">
            <v>776445-00H</v>
          </cell>
          <cell r="D12958" t="str">
            <v>OK</v>
          </cell>
          <cell r="E12958">
            <v>44426.729861111111</v>
          </cell>
        </row>
        <row r="12959">
          <cell r="B12959" t="str">
            <v>776445-00H/010952</v>
          </cell>
          <cell r="C12959" t="str">
            <v>776445-00H</v>
          </cell>
          <cell r="D12959" t="str">
            <v>OK</v>
          </cell>
          <cell r="E12959">
            <v>44426.741666666669</v>
          </cell>
        </row>
        <row r="12960">
          <cell r="B12960" t="str">
            <v>776445-00H/010958</v>
          </cell>
          <cell r="C12960" t="str">
            <v>776445-00H</v>
          </cell>
          <cell r="D12960" t="str">
            <v>OK</v>
          </cell>
          <cell r="E12960">
            <v>44427.068749999999</v>
          </cell>
        </row>
        <row r="12961">
          <cell r="B12961" t="str">
            <v>776445-00H/010960</v>
          </cell>
          <cell r="C12961" t="str">
            <v>776445-00H</v>
          </cell>
          <cell r="D12961" t="str">
            <v>OK</v>
          </cell>
          <cell r="E12961">
            <v>44427.07708333333</v>
          </cell>
        </row>
        <row r="12962">
          <cell r="B12962" t="str">
            <v>774100-00J/010944</v>
          </cell>
          <cell r="C12962" t="str">
            <v>774100-00J</v>
          </cell>
          <cell r="D12962" t="str">
            <v>OK</v>
          </cell>
          <cell r="E12962">
            <v>44426.423611111109</v>
          </cell>
        </row>
        <row r="12963">
          <cell r="B12963" t="str">
            <v>776445-00H/010961</v>
          </cell>
          <cell r="C12963" t="str">
            <v>776445-00H</v>
          </cell>
          <cell r="D12963" t="str">
            <v>OK</v>
          </cell>
          <cell r="E12963">
            <v>44427.115277777775</v>
          </cell>
        </row>
        <row r="12964">
          <cell r="B12964" t="str">
            <v>776445-00H/010962</v>
          </cell>
          <cell r="C12964" t="str">
            <v>776445-00H</v>
          </cell>
          <cell r="D12964" t="str">
            <v>OK</v>
          </cell>
          <cell r="E12964">
            <v>44427.160416666666</v>
          </cell>
        </row>
        <row r="12965">
          <cell r="B12965" t="str">
            <v>776445-00H/010965</v>
          </cell>
          <cell r="C12965" t="str">
            <v>776445-00H</v>
          </cell>
          <cell r="D12965" t="str">
            <v>OK</v>
          </cell>
          <cell r="E12965">
            <v>44427.32916666667</v>
          </cell>
        </row>
        <row r="12966">
          <cell r="B12966" t="str">
            <v>776445-00H/010956</v>
          </cell>
          <cell r="C12966" t="str">
            <v>776445-00H</v>
          </cell>
          <cell r="D12966" t="str">
            <v>OK</v>
          </cell>
          <cell r="E12966">
            <v>44427.074999999997</v>
          </cell>
        </row>
        <row r="12967">
          <cell r="B12967" t="str">
            <v>776445-00H/010964</v>
          </cell>
          <cell r="C12967" t="str">
            <v>776445-00H</v>
          </cell>
          <cell r="D12967" t="str">
            <v>OK</v>
          </cell>
          <cell r="E12967">
            <v>44427.325694444444</v>
          </cell>
        </row>
        <row r="12968">
          <cell r="B12968" t="str">
            <v>776445-00H/010966</v>
          </cell>
          <cell r="C12968" t="str">
            <v>776445-00H</v>
          </cell>
          <cell r="D12968" t="str">
            <v>OK</v>
          </cell>
          <cell r="E12968">
            <v>44427.371527777781</v>
          </cell>
        </row>
        <row r="12969">
          <cell r="B12969" t="str">
            <v>776445-00H/010963</v>
          </cell>
          <cell r="C12969" t="str">
            <v>776445-00H</v>
          </cell>
          <cell r="D12969" t="str">
            <v>OK</v>
          </cell>
          <cell r="E12969">
            <v>44427.377083333333</v>
          </cell>
        </row>
        <row r="12970">
          <cell r="B12970" t="str">
            <v>774100-00J/010929</v>
          </cell>
          <cell r="C12970" t="str">
            <v>774100-00J</v>
          </cell>
          <cell r="D12970" t="str">
            <v>OK</v>
          </cell>
          <cell r="E12970">
            <v>44424.97152777778</v>
          </cell>
        </row>
        <row r="12971">
          <cell r="B12971" t="str">
            <v>776445-00H/010959</v>
          </cell>
          <cell r="C12971" t="str">
            <v>776445-00H</v>
          </cell>
          <cell r="D12971" t="str">
            <v>OK</v>
          </cell>
          <cell r="E12971">
            <v>44427.421527777777</v>
          </cell>
        </row>
        <row r="12972">
          <cell r="B12972" t="str">
            <v>774100-00J/010943</v>
          </cell>
          <cell r="C12972" t="str">
            <v>774100-00J</v>
          </cell>
          <cell r="D12972" t="str">
            <v>OK</v>
          </cell>
          <cell r="E12972">
            <v>44426.527777777781</v>
          </cell>
        </row>
        <row r="12973">
          <cell r="B12973" t="str">
            <v>776445-00H/010957</v>
          </cell>
          <cell r="C12973" t="str">
            <v>776445-00H</v>
          </cell>
          <cell r="D12973" t="str">
            <v>OK</v>
          </cell>
          <cell r="E12973">
            <v>44427.427777777775</v>
          </cell>
        </row>
        <row r="12974">
          <cell r="B12974" t="str">
            <v>776445-00H/010954</v>
          </cell>
          <cell r="C12974" t="str">
            <v>776445-00H</v>
          </cell>
          <cell r="D12974" t="str">
            <v>OK</v>
          </cell>
          <cell r="E12974">
            <v>44427.515972222223</v>
          </cell>
        </row>
        <row r="12975">
          <cell r="B12975" t="str">
            <v>776445-00H/010969</v>
          </cell>
          <cell r="C12975" t="str">
            <v>776445-00H</v>
          </cell>
          <cell r="D12975" t="str">
            <v>OK</v>
          </cell>
          <cell r="E12975">
            <v>44427.623611111114</v>
          </cell>
        </row>
        <row r="12976">
          <cell r="B12976" t="str">
            <v>776445-00H/010968</v>
          </cell>
          <cell r="C12976" t="str">
            <v>776445-00H</v>
          </cell>
          <cell r="D12976" t="str">
            <v>OK</v>
          </cell>
          <cell r="E12976">
            <v>44427.631944444445</v>
          </cell>
        </row>
        <row r="12977">
          <cell r="B12977" t="str">
            <v>776445-00H/010970</v>
          </cell>
          <cell r="C12977" t="str">
            <v>776445-00H</v>
          </cell>
          <cell r="D12977" t="str">
            <v>OK</v>
          </cell>
          <cell r="E12977">
            <v>44427.6875</v>
          </cell>
        </row>
        <row r="12978">
          <cell r="B12978" t="str">
            <v>776445-00H/010953</v>
          </cell>
          <cell r="C12978" t="str">
            <v>776445-00H</v>
          </cell>
          <cell r="D12978" t="str">
            <v>OK</v>
          </cell>
          <cell r="E12978">
            <v>44427.684027777781</v>
          </cell>
        </row>
        <row r="12979">
          <cell r="B12979" t="str">
            <v>776445-00H/010971</v>
          </cell>
          <cell r="C12979" t="str">
            <v>776445-00H</v>
          </cell>
          <cell r="D12979" t="str">
            <v>OK</v>
          </cell>
          <cell r="E12979">
            <v>44427.8</v>
          </cell>
        </row>
        <row r="12980">
          <cell r="B12980" t="str">
            <v>776445-00H/010967</v>
          </cell>
          <cell r="C12980" t="str">
            <v>776445-00H</v>
          </cell>
          <cell r="D12980" t="str">
            <v>OK</v>
          </cell>
          <cell r="E12980">
            <v>44427.825694444444</v>
          </cell>
        </row>
        <row r="12981">
          <cell r="B12981" t="str">
            <v>776445-00H/010975</v>
          </cell>
          <cell r="C12981" t="str">
            <v>776445-00H</v>
          </cell>
          <cell r="D12981" t="str">
            <v>OK</v>
          </cell>
          <cell r="E12981">
            <v>44427.954861111109</v>
          </cell>
        </row>
        <row r="12982">
          <cell r="B12982" t="str">
            <v>776445-00H/010977</v>
          </cell>
          <cell r="C12982" t="str">
            <v>776445-00H</v>
          </cell>
          <cell r="D12982" t="str">
            <v>OK</v>
          </cell>
          <cell r="E12982">
            <v>44427.946527777778</v>
          </cell>
        </row>
        <row r="12983">
          <cell r="B12983" t="str">
            <v>776445-00H/010976</v>
          </cell>
          <cell r="C12983" t="str">
            <v>776445-00H</v>
          </cell>
          <cell r="D12983" t="str">
            <v>OK</v>
          </cell>
          <cell r="E12983">
            <v>44428.000694444447</v>
          </cell>
        </row>
        <row r="12984">
          <cell r="B12984" t="str">
            <v>776445-00H/010978</v>
          </cell>
          <cell r="C12984" t="str">
            <v>776445-00H</v>
          </cell>
          <cell r="D12984" t="str">
            <v>OK</v>
          </cell>
          <cell r="E12984">
            <v>44428.024305555555</v>
          </cell>
        </row>
        <row r="12985">
          <cell r="B12985" t="str">
            <v>776445-00H/010972</v>
          </cell>
          <cell r="C12985" t="str">
            <v>776445-00H</v>
          </cell>
          <cell r="D12985" t="str">
            <v>OK</v>
          </cell>
          <cell r="E12985">
            <v>44428.04791666667</v>
          </cell>
        </row>
        <row r="12986">
          <cell r="B12986" t="str">
            <v>776445-00H/010974</v>
          </cell>
          <cell r="C12986" t="str">
            <v>776445-00H</v>
          </cell>
          <cell r="D12986" t="str">
            <v>OK</v>
          </cell>
          <cell r="E12986">
            <v>44428.14166666667</v>
          </cell>
        </row>
        <row r="12987">
          <cell r="B12987" t="str">
            <v>776445-00H/010973</v>
          </cell>
          <cell r="C12987" t="str">
            <v>776445-00H</v>
          </cell>
          <cell r="D12987" t="str">
            <v>OK</v>
          </cell>
          <cell r="E12987">
            <v>44428.111805555556</v>
          </cell>
        </row>
        <row r="12988">
          <cell r="B12988" t="str">
            <v>776445-00H/010979</v>
          </cell>
          <cell r="C12988" t="str">
            <v>776445-00H</v>
          </cell>
          <cell r="D12988" t="str">
            <v>OK</v>
          </cell>
          <cell r="E12988">
            <v>44428.181944444441</v>
          </cell>
        </row>
        <row r="12989">
          <cell r="B12989" t="str">
            <v>776445-00H/010981</v>
          </cell>
          <cell r="C12989" t="str">
            <v>776445-00H</v>
          </cell>
          <cell r="D12989" t="str">
            <v>OK</v>
          </cell>
          <cell r="E12989">
            <v>44428.298611111109</v>
          </cell>
        </row>
        <row r="12990">
          <cell r="B12990" t="str">
            <v>776445-00H/010983</v>
          </cell>
          <cell r="C12990" t="str">
            <v>776445-00H</v>
          </cell>
          <cell r="D12990" t="str">
            <v>OK</v>
          </cell>
          <cell r="E12990">
            <v>44428.366666666669</v>
          </cell>
        </row>
        <row r="12991">
          <cell r="B12991" t="str">
            <v>774100-00J/010984</v>
          </cell>
          <cell r="C12991" t="str">
            <v>774100-00J</v>
          </cell>
          <cell r="D12991" t="str">
            <v>OK</v>
          </cell>
          <cell r="E12991">
            <v>44428.438194444447</v>
          </cell>
        </row>
        <row r="12992">
          <cell r="B12992" t="str">
            <v>776445-00H/010982</v>
          </cell>
          <cell r="C12992" t="str">
            <v>776445-00H</v>
          </cell>
          <cell r="D12992" t="str">
            <v>OK</v>
          </cell>
          <cell r="E12992">
            <v>44428.621527777781</v>
          </cell>
        </row>
        <row r="12993">
          <cell r="B12993" t="str">
            <v>774100-00J/010985</v>
          </cell>
          <cell r="C12993" t="str">
            <v>774100-00J</v>
          </cell>
          <cell r="D12993" t="str">
            <v>OK</v>
          </cell>
          <cell r="E12993">
            <v>44428.524305555555</v>
          </cell>
        </row>
        <row r="12994">
          <cell r="B12994" t="str">
            <v>776445-00H/010980</v>
          </cell>
          <cell r="C12994" t="str">
            <v>776445-00H</v>
          </cell>
          <cell r="D12994" t="str">
            <v>OK</v>
          </cell>
          <cell r="E12994">
            <v>44428.681250000001</v>
          </cell>
        </row>
        <row r="12995">
          <cell r="B12995" t="str">
            <v>774100-00J/010988</v>
          </cell>
          <cell r="C12995" t="str">
            <v>774100-00J</v>
          </cell>
          <cell r="D12995" t="str">
            <v>OK</v>
          </cell>
          <cell r="E12995">
            <v>44428.702777777777</v>
          </cell>
        </row>
        <row r="12996">
          <cell r="B12996" t="str">
            <v>774100-00J/010986</v>
          </cell>
          <cell r="C12996" t="str">
            <v>774100-00J</v>
          </cell>
          <cell r="D12996" t="str">
            <v>OK</v>
          </cell>
          <cell r="E12996">
            <v>44428.638888888891</v>
          </cell>
        </row>
        <row r="12997">
          <cell r="B12997" t="str">
            <v>776445-00H/010987</v>
          </cell>
          <cell r="C12997" t="str">
            <v>776445-00H</v>
          </cell>
          <cell r="D12997" t="str">
            <v>OK</v>
          </cell>
          <cell r="E12997">
            <v>44428.783333333333</v>
          </cell>
        </row>
        <row r="12998">
          <cell r="B12998" t="str">
            <v>776445-00H/010992</v>
          </cell>
          <cell r="C12998" t="str">
            <v>776445-00H</v>
          </cell>
          <cell r="D12998" t="str">
            <v>OK</v>
          </cell>
          <cell r="E12998">
            <v>44430.97152777778</v>
          </cell>
        </row>
        <row r="12999">
          <cell r="B12999" t="str">
            <v>774100-00J/010990</v>
          </cell>
          <cell r="C12999" t="str">
            <v>774100-00J</v>
          </cell>
          <cell r="D12999" t="str">
            <v>OK</v>
          </cell>
          <cell r="E12999">
            <v>44430.967361111114</v>
          </cell>
        </row>
        <row r="13000">
          <cell r="B13000" t="str">
            <v>774100-00J/010989</v>
          </cell>
          <cell r="C13000" t="str">
            <v>774100-00J</v>
          </cell>
          <cell r="D13000" t="str">
            <v>OK</v>
          </cell>
          <cell r="E13000">
            <v>44428.731944444444</v>
          </cell>
        </row>
        <row r="13001">
          <cell r="B13001" t="str">
            <v>776445-00H/010991</v>
          </cell>
          <cell r="C13001" t="str">
            <v>776445-00H</v>
          </cell>
          <cell r="D13001" t="str">
            <v>OK</v>
          </cell>
          <cell r="E13001">
            <v>44431.063194444447</v>
          </cell>
        </row>
        <row r="13002">
          <cell r="B13002" t="str">
            <v>774100-00J/010993</v>
          </cell>
          <cell r="C13002" t="str">
            <v>774100-00J</v>
          </cell>
          <cell r="D13002" t="str">
            <v>OK</v>
          </cell>
          <cell r="E13002">
            <v>44431.15</v>
          </cell>
        </row>
        <row r="13003">
          <cell r="B13003" t="str">
            <v>776445-00H/010996</v>
          </cell>
          <cell r="C13003" t="str">
            <v>776445-00H</v>
          </cell>
          <cell r="D13003" t="str">
            <v>OK</v>
          </cell>
          <cell r="E13003">
            <v>44431.302083333336</v>
          </cell>
        </row>
        <row r="13004">
          <cell r="B13004" t="str">
            <v>776445-00H/010995</v>
          </cell>
          <cell r="C13004" t="str">
            <v>776445-00H</v>
          </cell>
          <cell r="D13004" t="str">
            <v>OK</v>
          </cell>
          <cell r="E13004">
            <v>44431.368750000001</v>
          </cell>
        </row>
        <row r="13005">
          <cell r="B13005" t="str">
            <v>774100-00J/010997</v>
          </cell>
          <cell r="C13005" t="str">
            <v>774100-00J</v>
          </cell>
          <cell r="D13005" t="str">
            <v>OK</v>
          </cell>
          <cell r="E13005">
            <v>44431.380555555559</v>
          </cell>
        </row>
        <row r="13006">
          <cell r="B13006" t="str">
            <v>774100-00J/010998</v>
          </cell>
          <cell r="C13006" t="str">
            <v>774100-00J</v>
          </cell>
          <cell r="D13006" t="str">
            <v>OK</v>
          </cell>
          <cell r="E13006">
            <v>44431.431944444441</v>
          </cell>
        </row>
        <row r="13007">
          <cell r="B13007" t="str">
            <v>774100-00J/010999</v>
          </cell>
          <cell r="C13007" t="str">
            <v>774100-00J</v>
          </cell>
          <cell r="D13007" t="str">
            <v>OK</v>
          </cell>
          <cell r="E13007">
            <v>44431.445138888892</v>
          </cell>
        </row>
        <row r="13008">
          <cell r="B13008" t="str">
            <v>776445-00H/011002</v>
          </cell>
          <cell r="C13008" t="str">
            <v>776445-00H</v>
          </cell>
          <cell r="D13008" t="str">
            <v>OK</v>
          </cell>
          <cell r="E13008">
            <v>44431.625</v>
          </cell>
        </row>
        <row r="13009">
          <cell r="B13009" t="str">
            <v>776445-00H/011003</v>
          </cell>
          <cell r="C13009" t="str">
            <v>776445-00H</v>
          </cell>
          <cell r="D13009" t="str">
            <v>OK</v>
          </cell>
          <cell r="E13009">
            <v>44431.628472222219</v>
          </cell>
        </row>
        <row r="13010">
          <cell r="B13010" t="str">
            <v>776445-00H/011000</v>
          </cell>
          <cell r="C13010" t="str">
            <v>776445-00H</v>
          </cell>
          <cell r="D13010" t="str">
            <v>OK</v>
          </cell>
          <cell r="E13010">
            <v>44431.51666666667</v>
          </cell>
        </row>
        <row r="13011">
          <cell r="B13011" t="str">
            <v>774100-00J/011005</v>
          </cell>
          <cell r="C13011" t="str">
            <v>774100-00J</v>
          </cell>
          <cell r="D13011" t="str">
            <v>OK</v>
          </cell>
          <cell r="E13011">
            <v>44431.697222222225</v>
          </cell>
        </row>
        <row r="13012">
          <cell r="B13012" t="str">
            <v>774100-00J/011004</v>
          </cell>
          <cell r="C13012" t="str">
            <v>774100-00J</v>
          </cell>
          <cell r="D13012" t="str">
            <v>OK</v>
          </cell>
          <cell r="E13012">
            <v>44431.693749999999</v>
          </cell>
        </row>
        <row r="13013">
          <cell r="B13013" t="str">
            <v>774100-00J/011006</v>
          </cell>
          <cell r="C13013" t="str">
            <v>774100-00J</v>
          </cell>
          <cell r="D13013" t="str">
            <v>OK</v>
          </cell>
          <cell r="E13013">
            <v>44431.813888888886</v>
          </cell>
        </row>
        <row r="13014">
          <cell r="B13014" t="str">
            <v>776445-00H/011008</v>
          </cell>
          <cell r="C13014" t="str">
            <v>776445-00H</v>
          </cell>
          <cell r="D13014" t="str">
            <v>OK</v>
          </cell>
          <cell r="E13014">
            <v>44431.957638888889</v>
          </cell>
        </row>
        <row r="13015">
          <cell r="B13015" t="str">
            <v>776445-00H/011007</v>
          </cell>
          <cell r="C13015" t="str">
            <v>776445-00H</v>
          </cell>
          <cell r="D13015" t="str">
            <v>OK</v>
          </cell>
          <cell r="E13015">
            <v>44432.010416666664</v>
          </cell>
        </row>
        <row r="13016">
          <cell r="B13016" t="str">
            <v>776445-00H/011009</v>
          </cell>
          <cell r="C13016" t="str">
            <v>776445-00H</v>
          </cell>
          <cell r="D13016" t="str">
            <v>OK</v>
          </cell>
          <cell r="E13016">
            <v>44431.960416666669</v>
          </cell>
        </row>
        <row r="13017">
          <cell r="B13017" t="str">
            <v>774100-00J/011010</v>
          </cell>
          <cell r="C13017" t="str">
            <v>774100-00J</v>
          </cell>
          <cell r="D13017" t="str">
            <v>OK</v>
          </cell>
          <cell r="E13017">
            <v>44432.026388888888</v>
          </cell>
        </row>
        <row r="13018">
          <cell r="B13018" t="str">
            <v>776445-00H/011001</v>
          </cell>
          <cell r="C13018" t="str">
            <v>776445-00H</v>
          </cell>
          <cell r="D13018" t="str">
            <v>OK</v>
          </cell>
          <cell r="E13018">
            <v>44431.859027777777</v>
          </cell>
        </row>
        <row r="13019">
          <cell r="B13019" t="str">
            <v>776445-00H/011013</v>
          </cell>
          <cell r="C13019" t="str">
            <v>776445-00H</v>
          </cell>
          <cell r="D13019" t="str">
            <v>OK</v>
          </cell>
          <cell r="E13019">
            <v>44432.131944444445</v>
          </cell>
        </row>
        <row r="13020">
          <cell r="B13020" t="str">
            <v>774100-00J/011011</v>
          </cell>
          <cell r="C13020" t="str">
            <v>774100-00J</v>
          </cell>
          <cell r="D13020" t="str">
            <v>OK</v>
          </cell>
          <cell r="E13020">
            <v>44432.07708333333</v>
          </cell>
        </row>
        <row r="13021">
          <cell r="B13021" t="str">
            <v>774100-00J/011012</v>
          </cell>
          <cell r="C13021" t="str">
            <v>774100-00J</v>
          </cell>
          <cell r="D13021" t="str">
            <v>OK</v>
          </cell>
          <cell r="E13021">
            <v>44432.179166666669</v>
          </cell>
        </row>
        <row r="13022">
          <cell r="B13022" t="str">
            <v>776445-00H/011015</v>
          </cell>
          <cell r="C13022" t="str">
            <v>776445-00H</v>
          </cell>
          <cell r="D13022" t="str">
            <v>OK</v>
          </cell>
          <cell r="E13022">
            <v>44432.300694444442</v>
          </cell>
        </row>
        <row r="13023">
          <cell r="B13023" t="str">
            <v>776445-00H/011016</v>
          </cell>
          <cell r="C13023" t="str">
            <v>776445-00H</v>
          </cell>
          <cell r="D13023" t="str">
            <v>OK</v>
          </cell>
          <cell r="E13023">
            <v>44432.357638888891</v>
          </cell>
        </row>
        <row r="13024">
          <cell r="B13024" t="str">
            <v>776445-00H/010922</v>
          </cell>
          <cell r="C13024" t="str">
            <v>776445-00H</v>
          </cell>
          <cell r="D13024" t="str">
            <v>OK</v>
          </cell>
          <cell r="E13024">
            <v>44424.515972222223</v>
          </cell>
        </row>
        <row r="13025">
          <cell r="B13025" t="str">
            <v>776445-00H/011020</v>
          </cell>
          <cell r="C13025" t="str">
            <v>776445-00H</v>
          </cell>
          <cell r="D13025" t="str">
            <v>OK</v>
          </cell>
          <cell r="E13025">
            <v>44432.400694444441</v>
          </cell>
        </row>
        <row r="13026">
          <cell r="B13026" t="str">
            <v>774100-00J/011018</v>
          </cell>
          <cell r="C13026" t="str">
            <v>774100-00J</v>
          </cell>
          <cell r="D13026" t="str">
            <v>OK</v>
          </cell>
          <cell r="E13026">
            <v>44432.425694444442</v>
          </cell>
        </row>
        <row r="13027">
          <cell r="B13027" t="str">
            <v>776445-00H/011021</v>
          </cell>
          <cell r="C13027" t="str">
            <v>776445-00H</v>
          </cell>
          <cell r="D13027" t="str">
            <v>OK</v>
          </cell>
          <cell r="E13027">
            <v>44432.62777777778</v>
          </cell>
        </row>
        <row r="13028">
          <cell r="B13028" t="str">
            <v>774100-00J/011023</v>
          </cell>
          <cell r="C13028" t="str">
            <v>774100-00J</v>
          </cell>
          <cell r="D13028" t="str">
            <v>OK</v>
          </cell>
          <cell r="E13028">
            <v>44432.627083333333</v>
          </cell>
        </row>
        <row r="13029">
          <cell r="B13029" t="str">
            <v>776445-00H/011025</v>
          </cell>
          <cell r="C13029" t="str">
            <v>776445-00H</v>
          </cell>
          <cell r="D13029" t="str">
            <v>OK</v>
          </cell>
          <cell r="E13029">
            <v>44432.673611111109</v>
          </cell>
        </row>
        <row r="13030">
          <cell r="B13030" t="str">
            <v>776445-00H/011022</v>
          </cell>
          <cell r="C13030" t="str">
            <v>776445-00H</v>
          </cell>
          <cell r="D13030" t="str">
            <v>OK</v>
          </cell>
          <cell r="E13030">
            <v>44432.629166666666</v>
          </cell>
        </row>
        <row r="13031">
          <cell r="B13031" t="str">
            <v>774100-00J/011024</v>
          </cell>
          <cell r="C13031" t="str">
            <v>774100-00J</v>
          </cell>
          <cell r="D13031" t="str">
            <v>OK</v>
          </cell>
          <cell r="E13031">
            <v>44432.697222222225</v>
          </cell>
        </row>
        <row r="13032">
          <cell r="B13032" t="str">
            <v>774100-00J/011019</v>
          </cell>
          <cell r="C13032" t="str">
            <v>774100-00J</v>
          </cell>
          <cell r="D13032" t="str">
            <v>OK</v>
          </cell>
          <cell r="E13032">
            <v>44432.450694444444</v>
          </cell>
        </row>
        <row r="13033">
          <cell r="B13033" t="str">
            <v>776445-00H/011014</v>
          </cell>
          <cell r="C13033" t="str">
            <v>776445-00H</v>
          </cell>
          <cell r="D13033" t="str">
            <v>OK</v>
          </cell>
          <cell r="E13033">
            <v>44432.727777777778</v>
          </cell>
        </row>
        <row r="13034">
          <cell r="B13034" t="str">
            <v>776445-00H/010955</v>
          </cell>
          <cell r="C13034" t="str">
            <v>776445-00H</v>
          </cell>
          <cell r="D13034" t="str">
            <v>OK</v>
          </cell>
          <cell r="E13034">
            <v>44432.768750000003</v>
          </cell>
        </row>
        <row r="13035">
          <cell r="B13035" t="str">
            <v>774100-00J/011027</v>
          </cell>
          <cell r="C13035" t="str">
            <v>774100-00J</v>
          </cell>
          <cell r="D13035" t="str">
            <v>OK</v>
          </cell>
          <cell r="E13035">
            <v>44432.729166666664</v>
          </cell>
        </row>
        <row r="13036">
          <cell r="B13036" t="str">
            <v>776445-00H/011031</v>
          </cell>
          <cell r="C13036" t="str">
            <v>776445-00H</v>
          </cell>
          <cell r="D13036" t="str">
            <v>OK</v>
          </cell>
          <cell r="E13036">
            <v>44432.957638888889</v>
          </cell>
        </row>
        <row r="13037">
          <cell r="B13037" t="str">
            <v>776445-00H/011032</v>
          </cell>
          <cell r="C13037" t="str">
            <v>776445-00H</v>
          </cell>
          <cell r="D13037" t="str">
            <v>OK</v>
          </cell>
          <cell r="E13037">
            <v>44433.004166666666</v>
          </cell>
        </row>
        <row r="13038">
          <cell r="B13038" t="str">
            <v>776445-00H/011033</v>
          </cell>
          <cell r="C13038" t="str">
            <v>776445-00H</v>
          </cell>
          <cell r="D13038" t="str">
            <v>OK</v>
          </cell>
          <cell r="E13038">
            <v>44433.03402777778</v>
          </cell>
        </row>
        <row r="13039">
          <cell r="B13039" t="str">
            <v>774100-00J/011029</v>
          </cell>
          <cell r="C13039" t="str">
            <v>774100-00J</v>
          </cell>
          <cell r="D13039" t="str">
            <v>OK</v>
          </cell>
          <cell r="E13039">
            <v>44432.973611111112</v>
          </cell>
        </row>
        <row r="13040">
          <cell r="B13040" t="str">
            <v>774100-00J/010994</v>
          </cell>
          <cell r="C13040" t="str">
            <v>774100-00J</v>
          </cell>
          <cell r="D13040" t="str">
            <v>OK</v>
          </cell>
          <cell r="E13040">
            <v>44431.206250000003</v>
          </cell>
        </row>
        <row r="13041">
          <cell r="B13041" t="str">
            <v>774100-00J/011035</v>
          </cell>
          <cell r="C13041" t="str">
            <v>774100-00J</v>
          </cell>
          <cell r="D13041" t="str">
            <v>OK</v>
          </cell>
          <cell r="E13041">
            <v>44433.114583333336</v>
          </cell>
        </row>
        <row r="13042">
          <cell r="B13042" t="str">
            <v>774100-00J/011034</v>
          </cell>
          <cell r="C13042" t="str">
            <v>774100-00J</v>
          </cell>
          <cell r="D13042" t="str">
            <v>OK</v>
          </cell>
          <cell r="E13042">
            <v>44433.070138888892</v>
          </cell>
        </row>
        <row r="13043">
          <cell r="B13043" t="str">
            <v>776445-00H/011038</v>
          </cell>
          <cell r="C13043" t="str">
            <v>776445-00H</v>
          </cell>
          <cell r="D13043" t="str">
            <v>OK</v>
          </cell>
          <cell r="E13043">
            <v>44433.200694444444</v>
          </cell>
        </row>
        <row r="13044">
          <cell r="B13044" t="str">
            <v>776445-00H/011036</v>
          </cell>
          <cell r="C13044" t="str">
            <v>776445-00H</v>
          </cell>
          <cell r="D13044" t="str">
            <v>OK</v>
          </cell>
          <cell r="E13044">
            <v>44433.134027777778</v>
          </cell>
        </row>
        <row r="13045">
          <cell r="B13045" t="str">
            <v>776445-00H/011026</v>
          </cell>
          <cell r="C13045" t="str">
            <v>776445-00H</v>
          </cell>
          <cell r="D13045" t="str">
            <v>OK</v>
          </cell>
          <cell r="E13045">
            <v>44433.158333333333</v>
          </cell>
        </row>
        <row r="13046">
          <cell r="B13046" t="str">
            <v>776445-00H/011041</v>
          </cell>
          <cell r="C13046" t="str">
            <v>776445-00H</v>
          </cell>
          <cell r="D13046" t="str">
            <v>OK</v>
          </cell>
          <cell r="E13046">
            <v>44433.324305555558</v>
          </cell>
        </row>
        <row r="13047">
          <cell r="B13047" t="str">
            <v>774100-00J/011043</v>
          </cell>
          <cell r="C13047" t="str">
            <v>774100-00J</v>
          </cell>
          <cell r="D13047" t="str">
            <v>OK</v>
          </cell>
          <cell r="E13047">
            <v>44433.390277777777</v>
          </cell>
        </row>
        <row r="13048">
          <cell r="B13048" t="str">
            <v>774100-00J/011037</v>
          </cell>
          <cell r="C13048" t="str">
            <v>774100-00J</v>
          </cell>
          <cell r="D13048" t="str">
            <v>OK</v>
          </cell>
          <cell r="E13048">
            <v>44433.486111111109</v>
          </cell>
        </row>
        <row r="13049">
          <cell r="B13049" t="str">
            <v>774100-00J/011045</v>
          </cell>
          <cell r="C13049" t="str">
            <v>774100-00J</v>
          </cell>
          <cell r="D13049" t="str">
            <v>OK</v>
          </cell>
          <cell r="E13049">
            <v>44433.52847222222</v>
          </cell>
        </row>
        <row r="13050">
          <cell r="B13050" t="str">
            <v>776445-00H/011047</v>
          </cell>
          <cell r="C13050" t="str">
            <v>776445-00H</v>
          </cell>
          <cell r="D13050" t="str">
            <v>OK</v>
          </cell>
          <cell r="E13050">
            <v>44433.62222222222</v>
          </cell>
        </row>
        <row r="13051">
          <cell r="B13051" t="str">
            <v>776445-00H/011028</v>
          </cell>
          <cell r="C13051" t="str">
            <v>776445-00H</v>
          </cell>
          <cell r="D13051" t="str">
            <v>OK</v>
          </cell>
          <cell r="E13051">
            <v>44433.679166666669</v>
          </cell>
        </row>
        <row r="13052">
          <cell r="B13052" t="str">
            <v>776445-00H/011046</v>
          </cell>
          <cell r="C13052" t="str">
            <v>776445-00H</v>
          </cell>
          <cell r="D13052" t="str">
            <v>OK</v>
          </cell>
          <cell r="E13052">
            <v>44433.62777777778</v>
          </cell>
        </row>
        <row r="13053">
          <cell r="B13053" t="str">
            <v>774100-00J/011044</v>
          </cell>
          <cell r="C13053" t="str">
            <v>774100-00J</v>
          </cell>
          <cell r="D13053" t="str">
            <v>OK</v>
          </cell>
          <cell r="E13053">
            <v>44433.696527777778</v>
          </cell>
        </row>
        <row r="13054">
          <cell r="B13054" t="str">
            <v>776445-00H/011050</v>
          </cell>
          <cell r="C13054" t="str">
            <v>776445-00H</v>
          </cell>
          <cell r="D13054" t="str">
            <v>OK</v>
          </cell>
          <cell r="E13054">
            <v>44433.740972222222</v>
          </cell>
        </row>
        <row r="13055">
          <cell r="B13055" t="str">
            <v>776445-00H/011048</v>
          </cell>
          <cell r="C13055" t="str">
            <v>776445-00H</v>
          </cell>
          <cell r="D13055" t="str">
            <v>OK</v>
          </cell>
          <cell r="E13055">
            <v>44433.757638888892</v>
          </cell>
        </row>
        <row r="13056">
          <cell r="B13056" t="str">
            <v>776445-00H/011042</v>
          </cell>
          <cell r="C13056" t="str">
            <v>776445-00H</v>
          </cell>
          <cell r="D13056" t="str">
            <v>OK</v>
          </cell>
          <cell r="E13056">
            <v>44433.623611111114</v>
          </cell>
        </row>
        <row r="13057">
          <cell r="B13057" t="str">
            <v>776445-00H/011054</v>
          </cell>
          <cell r="C13057" t="str">
            <v>776445-00H</v>
          </cell>
          <cell r="D13057" t="str">
            <v>OK</v>
          </cell>
          <cell r="E13057">
            <v>44433.817361111112</v>
          </cell>
        </row>
        <row r="13058">
          <cell r="B13058" t="str">
            <v>776445-00H/011040</v>
          </cell>
          <cell r="C13058" t="str">
            <v>776445-00H</v>
          </cell>
          <cell r="D13058" t="str">
            <v>OK</v>
          </cell>
          <cell r="E13058">
            <v>44433.377083333333</v>
          </cell>
        </row>
        <row r="13059">
          <cell r="B13059" t="str">
            <v>776445-00H/011055</v>
          </cell>
          <cell r="C13059" t="str">
            <v>776445-00H</v>
          </cell>
          <cell r="D13059" t="str">
            <v>OK</v>
          </cell>
          <cell r="E13059">
            <v>44433.824999999997</v>
          </cell>
        </row>
        <row r="13060">
          <cell r="B13060" t="str">
            <v>776445-00H/011051</v>
          </cell>
          <cell r="C13060" t="str">
            <v>776445-00H</v>
          </cell>
          <cell r="D13060" t="str">
            <v>OK</v>
          </cell>
          <cell r="E13060">
            <v>44433.962500000001</v>
          </cell>
        </row>
        <row r="13061">
          <cell r="B13061" t="str">
            <v>776445-00H/011057</v>
          </cell>
          <cell r="C13061" t="str">
            <v>776445-00H</v>
          </cell>
          <cell r="D13061" t="str">
            <v>OK</v>
          </cell>
          <cell r="E13061">
            <v>44433.970138888886</v>
          </cell>
        </row>
        <row r="13062">
          <cell r="B13062" t="str">
            <v>776445-00H/011058</v>
          </cell>
          <cell r="C13062" t="str">
            <v>776445-00H</v>
          </cell>
          <cell r="D13062" t="str">
            <v>OK</v>
          </cell>
          <cell r="E13062">
            <v>44433.966666666667</v>
          </cell>
        </row>
        <row r="13063">
          <cell r="B13063" t="str">
            <v>776445-00H/011060</v>
          </cell>
          <cell r="C13063" t="str">
            <v>776445-00H</v>
          </cell>
          <cell r="D13063" t="str">
            <v>OK</v>
          </cell>
          <cell r="E13063">
            <v>44434.01458333333</v>
          </cell>
        </row>
        <row r="13064">
          <cell r="B13064" t="str">
            <v>776445-00H/011059</v>
          </cell>
          <cell r="C13064" t="str">
            <v>776445-00H</v>
          </cell>
          <cell r="D13064" t="str">
            <v>OK</v>
          </cell>
          <cell r="E13064">
            <v>44434.021527777775</v>
          </cell>
        </row>
        <row r="13065">
          <cell r="B13065" t="str">
            <v>776445-00H/011056</v>
          </cell>
          <cell r="C13065" t="str">
            <v>776445-00H</v>
          </cell>
          <cell r="D13065" t="str">
            <v>OK</v>
          </cell>
          <cell r="E13065">
            <v>44434.031944444447</v>
          </cell>
        </row>
        <row r="13066">
          <cell r="B13066" t="str">
            <v>776445-00H/011062</v>
          </cell>
          <cell r="C13066" t="str">
            <v>776445-00H</v>
          </cell>
          <cell r="D13066" t="str">
            <v>OK</v>
          </cell>
          <cell r="E13066">
            <v>44434.079861111109</v>
          </cell>
        </row>
        <row r="13067">
          <cell r="B13067" t="str">
            <v>776445-00H/011061</v>
          </cell>
          <cell r="C13067" t="str">
            <v>776445-00H</v>
          </cell>
          <cell r="D13067" t="str">
            <v>OK</v>
          </cell>
          <cell r="E13067">
            <v>44434.115277777775</v>
          </cell>
        </row>
        <row r="13068">
          <cell r="B13068" t="str">
            <v>776445-00H/011065</v>
          </cell>
          <cell r="C13068" t="str">
            <v>776445-00H</v>
          </cell>
          <cell r="D13068" t="str">
            <v>OK</v>
          </cell>
          <cell r="E13068">
            <v>44434.177777777775</v>
          </cell>
        </row>
        <row r="13069">
          <cell r="B13069" t="str">
            <v>776445-00H/011064</v>
          </cell>
          <cell r="C13069" t="str">
            <v>776445-00H</v>
          </cell>
          <cell r="D13069" t="str">
            <v>OK</v>
          </cell>
          <cell r="E13069">
            <v>44434.178472222222</v>
          </cell>
        </row>
        <row r="13070">
          <cell r="B13070" t="str">
            <v>776445-00H/011063</v>
          </cell>
          <cell r="C13070" t="str">
            <v>776445-00H</v>
          </cell>
          <cell r="D13070" t="str">
            <v>OK</v>
          </cell>
          <cell r="E13070">
            <v>44434.080555555556</v>
          </cell>
        </row>
        <row r="13071">
          <cell r="B13071" t="str">
            <v>776445-00H/011066</v>
          </cell>
          <cell r="C13071" t="str">
            <v>776445-00H</v>
          </cell>
          <cell r="D13071" t="str">
            <v>OK</v>
          </cell>
          <cell r="E13071">
            <v>44434.188888888886</v>
          </cell>
        </row>
        <row r="13072">
          <cell r="B13072" t="str">
            <v>776445-00H/011068</v>
          </cell>
          <cell r="C13072" t="str">
            <v>776445-00H</v>
          </cell>
          <cell r="D13072" t="str">
            <v>OK</v>
          </cell>
          <cell r="E13072">
            <v>44434.298611111109</v>
          </cell>
        </row>
        <row r="13073">
          <cell r="B13073" t="str">
            <v>776445-00H/011069</v>
          </cell>
          <cell r="C13073" t="str">
            <v>776445-00H</v>
          </cell>
          <cell r="D13073" t="str">
            <v>OK</v>
          </cell>
          <cell r="E13073">
            <v>44434.325694444444</v>
          </cell>
        </row>
        <row r="13074">
          <cell r="B13074" t="str">
            <v>776445-00H/011067</v>
          </cell>
          <cell r="C13074" t="str">
            <v>776445-00H</v>
          </cell>
          <cell r="D13074" t="str">
            <v>OK</v>
          </cell>
          <cell r="E13074">
            <v>44434.313194444447</v>
          </cell>
        </row>
        <row r="13075">
          <cell r="B13075" t="str">
            <v>776445-00H/011053</v>
          </cell>
          <cell r="C13075" t="str">
            <v>776445-00H</v>
          </cell>
          <cell r="D13075" t="str">
            <v>OK</v>
          </cell>
          <cell r="E13075">
            <v>44434.34652777778</v>
          </cell>
        </row>
        <row r="13076">
          <cell r="B13076" t="str">
            <v>776445-00H/011052</v>
          </cell>
          <cell r="C13076" t="str">
            <v>776445-00H</v>
          </cell>
          <cell r="D13076" t="str">
            <v>OK</v>
          </cell>
          <cell r="E13076">
            <v>44434.359027777777</v>
          </cell>
        </row>
        <row r="13077">
          <cell r="B13077" t="str">
            <v>776445-00H/011049</v>
          </cell>
          <cell r="C13077" t="str">
            <v>776445-00H</v>
          </cell>
          <cell r="D13077" t="str">
            <v>OK</v>
          </cell>
          <cell r="E13077">
            <v>44434.376388888886</v>
          </cell>
        </row>
        <row r="13078">
          <cell r="B13078" t="str">
            <v>776445-00H/011070</v>
          </cell>
          <cell r="C13078" t="str">
            <v>776445-00H</v>
          </cell>
          <cell r="D13078" t="str">
            <v>OK</v>
          </cell>
          <cell r="E13078">
            <v>44434.413194444445</v>
          </cell>
        </row>
        <row r="13079">
          <cell r="B13079" t="str">
            <v>776445-00H/011072</v>
          </cell>
          <cell r="C13079" t="str">
            <v>776445-00H</v>
          </cell>
          <cell r="D13079" t="str">
            <v>OK</v>
          </cell>
          <cell r="E13079">
            <v>44434.425000000003</v>
          </cell>
        </row>
        <row r="13080">
          <cell r="B13080" t="str">
            <v>776445-00H/011071</v>
          </cell>
          <cell r="C13080" t="str">
            <v>776445-00H</v>
          </cell>
          <cell r="D13080" t="str">
            <v>OK</v>
          </cell>
          <cell r="E13080">
            <v>44434.478472222225</v>
          </cell>
        </row>
        <row r="13081">
          <cell r="B13081" t="str">
            <v>776445-00H/011073</v>
          </cell>
          <cell r="C13081" t="str">
            <v>776445-00H</v>
          </cell>
          <cell r="D13081" t="str">
            <v>OK</v>
          </cell>
          <cell r="E13081">
            <v>44434.509722222225</v>
          </cell>
        </row>
        <row r="13082">
          <cell r="B13082" t="str">
            <v>776445-00H/011075</v>
          </cell>
          <cell r="C13082" t="str">
            <v>776445-00H</v>
          </cell>
          <cell r="D13082" t="str">
            <v>OK</v>
          </cell>
          <cell r="E13082">
            <v>44434.503472222219</v>
          </cell>
        </row>
        <row r="13083">
          <cell r="B13083" t="str">
            <v>776445-00H/011039</v>
          </cell>
          <cell r="C13083" t="str">
            <v>776445-00H</v>
          </cell>
          <cell r="D13083" t="str">
            <v>OK</v>
          </cell>
          <cell r="E13083">
            <v>44433.397916666669</v>
          </cell>
        </row>
        <row r="13084">
          <cell r="B13084" t="str">
            <v>776445-00H/011077</v>
          </cell>
          <cell r="C13084" t="str">
            <v>776445-00H</v>
          </cell>
          <cell r="D13084" t="str">
            <v>OK</v>
          </cell>
          <cell r="E13084">
            <v>44434.673611111109</v>
          </cell>
        </row>
        <row r="13085">
          <cell r="B13085" t="str">
            <v>776445-00H/011076</v>
          </cell>
          <cell r="C13085" t="str">
            <v>776445-00H</v>
          </cell>
          <cell r="D13085" t="str">
            <v>OK</v>
          </cell>
          <cell r="E13085">
            <v>44434.629861111112</v>
          </cell>
        </row>
        <row r="13086">
          <cell r="B13086" t="str">
            <v>776445-00H/011074</v>
          </cell>
          <cell r="C13086" t="str">
            <v>776445-00H</v>
          </cell>
          <cell r="D13086" t="str">
            <v>OK</v>
          </cell>
          <cell r="E13086">
            <v>44434.696527777778</v>
          </cell>
        </row>
        <row r="13087">
          <cell r="B13087" t="str">
            <v>776445-00H/011078</v>
          </cell>
          <cell r="C13087" t="str">
            <v>776445-00H</v>
          </cell>
          <cell r="D13087" t="str">
            <v>OK</v>
          </cell>
          <cell r="E13087">
            <v>44434.711111111108</v>
          </cell>
        </row>
        <row r="13088">
          <cell r="B13088" t="str">
            <v>776445-00H/011080</v>
          </cell>
          <cell r="C13088" t="str">
            <v>776445-00H</v>
          </cell>
          <cell r="D13088" t="str">
            <v>OK</v>
          </cell>
          <cell r="E13088">
            <v>44434.71875</v>
          </cell>
        </row>
        <row r="13089">
          <cell r="B13089" t="str">
            <v>774100-00J/011017</v>
          </cell>
          <cell r="C13089" t="str">
            <v>774100-00J</v>
          </cell>
          <cell r="D13089" t="str">
            <v>OK</v>
          </cell>
          <cell r="E13089">
            <v>44432.363194444442</v>
          </cell>
        </row>
        <row r="13090">
          <cell r="B13090" t="str">
            <v>776445-00H/011086</v>
          </cell>
          <cell r="C13090" t="str">
            <v>776445-00H</v>
          </cell>
          <cell r="D13090" t="str">
            <v>OK</v>
          </cell>
          <cell r="E13090">
            <v>44434.747916666667</v>
          </cell>
        </row>
        <row r="13091">
          <cell r="B13091" t="str">
            <v>776445-00H/011081</v>
          </cell>
          <cell r="C13091" t="str">
            <v>776445-00H</v>
          </cell>
          <cell r="D13091" t="str">
            <v>OK</v>
          </cell>
          <cell r="E13091">
            <v>44434.732638888891</v>
          </cell>
        </row>
        <row r="13092">
          <cell r="B13092" t="str">
            <v>776445-00H/011082</v>
          </cell>
          <cell r="C13092" t="str">
            <v>776445-00H</v>
          </cell>
          <cell r="D13092" t="str">
            <v>OK</v>
          </cell>
          <cell r="E13092">
            <v>44434.759027777778</v>
          </cell>
        </row>
        <row r="13093">
          <cell r="B13093" t="str">
            <v>776445-00H/011084</v>
          </cell>
          <cell r="C13093" t="str">
            <v>776445-00H</v>
          </cell>
          <cell r="D13093" t="str">
            <v>OK</v>
          </cell>
          <cell r="E13093">
            <v>44434.839583333334</v>
          </cell>
        </row>
        <row r="13094">
          <cell r="B13094" t="str">
            <v>776445-00H/011083</v>
          </cell>
          <cell r="C13094" t="str">
            <v>776445-00H</v>
          </cell>
          <cell r="D13094" t="str">
            <v>OK</v>
          </cell>
          <cell r="E13094">
            <v>44434.803472222222</v>
          </cell>
        </row>
        <row r="13095">
          <cell r="B13095" t="str">
            <v>776445-00H/011087</v>
          </cell>
          <cell r="C13095" t="str">
            <v>776445-00H</v>
          </cell>
          <cell r="D13095" t="str">
            <v>OK</v>
          </cell>
          <cell r="E13095">
            <v>44434.967361111114</v>
          </cell>
        </row>
        <row r="13096">
          <cell r="B13096" t="str">
            <v>776445-00H/011085</v>
          </cell>
          <cell r="C13096" t="str">
            <v>776445-00H</v>
          </cell>
          <cell r="D13096" t="str">
            <v>OK</v>
          </cell>
          <cell r="E13096">
            <v>44434.969444444447</v>
          </cell>
        </row>
        <row r="13097">
          <cell r="B13097" t="str">
            <v>776445-00H/011089</v>
          </cell>
          <cell r="C13097" t="str">
            <v>776445-00H</v>
          </cell>
          <cell r="D13097" t="str">
            <v>OK</v>
          </cell>
          <cell r="E13097">
            <v>44435.035416666666</v>
          </cell>
        </row>
        <row r="13098">
          <cell r="B13098" t="str">
            <v>776445-00H/011091</v>
          </cell>
          <cell r="C13098" t="str">
            <v>776445-00H</v>
          </cell>
          <cell r="D13098" t="str">
            <v>OK</v>
          </cell>
          <cell r="E13098">
            <v>44435.032638888886</v>
          </cell>
        </row>
        <row r="13099">
          <cell r="B13099" t="str">
            <v>776445-00H/011090</v>
          </cell>
          <cell r="C13099" t="str">
            <v>776445-00H</v>
          </cell>
          <cell r="D13099" t="str">
            <v>OK</v>
          </cell>
          <cell r="E13099">
            <v>44435.031944444447</v>
          </cell>
        </row>
        <row r="13100">
          <cell r="B13100" t="str">
            <v>776445-00H/011093</v>
          </cell>
          <cell r="C13100" t="str">
            <v>776445-00H</v>
          </cell>
          <cell r="D13100" t="str">
            <v>OK</v>
          </cell>
          <cell r="E13100">
            <v>44435.084027777775</v>
          </cell>
        </row>
        <row r="13101">
          <cell r="B13101" t="str">
            <v>776445-00H/011092</v>
          </cell>
          <cell r="C13101" t="str">
            <v>776445-00H</v>
          </cell>
          <cell r="D13101" t="str">
            <v>OK</v>
          </cell>
          <cell r="E13101">
            <v>44435.115277777775</v>
          </cell>
        </row>
        <row r="13102">
          <cell r="B13102" t="str">
            <v>776445-00H/011088</v>
          </cell>
          <cell r="C13102" t="str">
            <v>776445-00H</v>
          </cell>
          <cell r="D13102" t="str">
            <v>OK</v>
          </cell>
          <cell r="E13102">
            <v>44434.97152777778</v>
          </cell>
        </row>
        <row r="13103">
          <cell r="B13103" t="str">
            <v>776445-00H/011095</v>
          </cell>
          <cell r="C13103" t="str">
            <v>776445-00H</v>
          </cell>
          <cell r="D13103" t="str">
            <v>OK</v>
          </cell>
          <cell r="E13103">
            <v>44435.17083333333</v>
          </cell>
        </row>
        <row r="13104">
          <cell r="B13104" t="str">
            <v>776445-00H/011096</v>
          </cell>
          <cell r="C13104" t="str">
            <v>776445-00H</v>
          </cell>
          <cell r="D13104" t="str">
            <v>OK</v>
          </cell>
          <cell r="E13104">
            <v>44435.181250000001</v>
          </cell>
        </row>
        <row r="13105">
          <cell r="B13105" t="str">
            <v>776445-00H/011097</v>
          </cell>
          <cell r="C13105" t="str">
            <v>776445-00H</v>
          </cell>
          <cell r="D13105" t="str">
            <v>OK</v>
          </cell>
          <cell r="E13105">
            <v>44435.168749999997</v>
          </cell>
        </row>
        <row r="13106">
          <cell r="B13106" t="str">
            <v>776445-00H/011099</v>
          </cell>
          <cell r="C13106" t="str">
            <v>776445-00H</v>
          </cell>
          <cell r="D13106" t="str">
            <v>OK</v>
          </cell>
          <cell r="E13106">
            <v>44435.318749999999</v>
          </cell>
        </row>
        <row r="13107">
          <cell r="B13107" t="str">
            <v>776445-00H/011101</v>
          </cell>
          <cell r="C13107" t="str">
            <v>776445-00H</v>
          </cell>
          <cell r="D13107" t="str">
            <v>OK</v>
          </cell>
          <cell r="E13107">
            <v>44435.376388888886</v>
          </cell>
        </row>
        <row r="13108">
          <cell r="B13108" t="str">
            <v>776445-00H/011098</v>
          </cell>
          <cell r="C13108" t="str">
            <v>776445-00H</v>
          </cell>
          <cell r="D13108" t="str">
            <v>OK</v>
          </cell>
          <cell r="E13108">
            <v>44435.331250000003</v>
          </cell>
        </row>
        <row r="13109">
          <cell r="B13109" t="str">
            <v>776445-00H/011100</v>
          </cell>
          <cell r="C13109" t="str">
            <v>776445-00H</v>
          </cell>
          <cell r="D13109" t="str">
            <v>OK</v>
          </cell>
          <cell r="E13109">
            <v>44435.327777777777</v>
          </cell>
        </row>
        <row r="13110">
          <cell r="B13110" t="str">
            <v>776445-00H/011094</v>
          </cell>
          <cell r="C13110" t="str">
            <v>776445-00H</v>
          </cell>
          <cell r="D13110" t="str">
            <v>OK</v>
          </cell>
          <cell r="E13110">
            <v>44435.442361111112</v>
          </cell>
        </row>
        <row r="13111">
          <cell r="B13111" t="str">
            <v>774100-00J/011102</v>
          </cell>
          <cell r="C13111" t="str">
            <v>774100-00J</v>
          </cell>
          <cell r="D13111" t="str">
            <v>OK</v>
          </cell>
          <cell r="E13111">
            <v>44435.540277777778</v>
          </cell>
        </row>
        <row r="13112">
          <cell r="B13112" t="str">
            <v>774100-00J/011104</v>
          </cell>
          <cell r="C13112" t="str">
            <v>774100-00J</v>
          </cell>
          <cell r="D13112" t="str">
            <v>OK</v>
          </cell>
          <cell r="E13112">
            <v>44435.626388888886</v>
          </cell>
        </row>
        <row r="13113">
          <cell r="B13113" t="str">
            <v>776445-00H/011105</v>
          </cell>
          <cell r="C13113" t="str">
            <v>776445-00H</v>
          </cell>
          <cell r="D13113" t="str">
            <v>OK</v>
          </cell>
          <cell r="E13113">
            <v>44435.714583333334</v>
          </cell>
        </row>
        <row r="13114">
          <cell r="B13114" t="str">
            <v>774100-00J/011103</v>
          </cell>
          <cell r="C13114" t="str">
            <v>774100-00J</v>
          </cell>
          <cell r="D13114" t="str">
            <v>OK</v>
          </cell>
          <cell r="E13114">
            <v>44435.679861111108</v>
          </cell>
        </row>
        <row r="13115">
          <cell r="B13115" t="str">
            <v>776445-00H/011109</v>
          </cell>
          <cell r="C13115" t="str">
            <v>776445-00H</v>
          </cell>
          <cell r="D13115" t="str">
            <v>OK</v>
          </cell>
          <cell r="E13115">
            <v>44437.775694444441</v>
          </cell>
        </row>
        <row r="13116">
          <cell r="B13116" t="str">
            <v>776445-00H/011112</v>
          </cell>
          <cell r="C13116" t="str">
            <v>776445-00H</v>
          </cell>
          <cell r="D13116" t="str">
            <v>OK</v>
          </cell>
          <cell r="E13116">
            <v>44437.956944444442</v>
          </cell>
        </row>
        <row r="13117">
          <cell r="B13117" t="str">
            <v>776445-00H/011114</v>
          </cell>
          <cell r="C13117" t="str">
            <v>776445-00H</v>
          </cell>
          <cell r="D13117" t="str">
            <v>OK</v>
          </cell>
          <cell r="E13117">
            <v>44438.06527777778</v>
          </cell>
        </row>
        <row r="13118">
          <cell r="B13118" t="str">
            <v>774100-00J/011111</v>
          </cell>
          <cell r="C13118" t="str">
            <v>774100-00J</v>
          </cell>
          <cell r="D13118" t="str">
            <v>OK</v>
          </cell>
          <cell r="E13118">
            <v>44438.008333333331</v>
          </cell>
        </row>
        <row r="13119">
          <cell r="B13119" t="str">
            <v>774100-00J/011110</v>
          </cell>
          <cell r="C13119" t="str">
            <v>774100-00J</v>
          </cell>
          <cell r="D13119" t="str">
            <v>OK</v>
          </cell>
          <cell r="E13119">
            <v>44437.964583333334</v>
          </cell>
        </row>
        <row r="13120">
          <cell r="B13120" t="str">
            <v>774100-00J/011108</v>
          </cell>
          <cell r="C13120" t="str">
            <v>774100-00J</v>
          </cell>
          <cell r="D13120" t="str">
            <v>OK</v>
          </cell>
          <cell r="E13120">
            <v>44438.020138888889</v>
          </cell>
        </row>
        <row r="13121">
          <cell r="B13121" t="str">
            <v>776445-00H/011115</v>
          </cell>
          <cell r="C13121" t="str">
            <v>776445-00H</v>
          </cell>
          <cell r="D13121" t="str">
            <v>OK</v>
          </cell>
          <cell r="E13121">
            <v>44438.135416666664</v>
          </cell>
        </row>
        <row r="13122">
          <cell r="B13122" t="str">
            <v>774100-00J/011120</v>
          </cell>
          <cell r="C13122" t="str">
            <v>774100-00J</v>
          </cell>
          <cell r="D13122" t="str">
            <v>OK</v>
          </cell>
          <cell r="E13122">
            <v>44438.323611111111</v>
          </cell>
        </row>
        <row r="13123">
          <cell r="B13123" t="str">
            <v>776445-00H/011118</v>
          </cell>
          <cell r="C13123" t="str">
            <v>776445-00H</v>
          </cell>
          <cell r="D13123" t="str">
            <v>OK</v>
          </cell>
          <cell r="E13123">
            <v>44438.378472222219</v>
          </cell>
        </row>
        <row r="13124">
          <cell r="B13124" t="str">
            <v>774100-00J/011121</v>
          </cell>
          <cell r="C13124" t="str">
            <v>774100-00J</v>
          </cell>
          <cell r="D13124" t="str">
            <v>OK</v>
          </cell>
          <cell r="E13124">
            <v>44438.324999999997</v>
          </cell>
        </row>
        <row r="13125">
          <cell r="B13125" t="str">
            <v>776445-00H/011122</v>
          </cell>
          <cell r="C13125" t="str">
            <v>776445-00H</v>
          </cell>
          <cell r="D13125" t="str">
            <v>OK</v>
          </cell>
          <cell r="E13125">
            <v>44438.432638888888</v>
          </cell>
        </row>
        <row r="13126">
          <cell r="B13126" t="str">
            <v>776445-00H/011123</v>
          </cell>
          <cell r="C13126" t="str">
            <v>776445-00H</v>
          </cell>
          <cell r="D13126" t="str">
            <v>OK</v>
          </cell>
          <cell r="E13126">
            <v>44438.53402777778</v>
          </cell>
        </row>
        <row r="13127">
          <cell r="B13127" t="str">
            <v>774100-00J/011107</v>
          </cell>
          <cell r="C13127" t="str">
            <v>774100-00J</v>
          </cell>
          <cell r="D13127" t="str">
            <v>OK</v>
          </cell>
          <cell r="E13127">
            <v>44438.375694444447</v>
          </cell>
        </row>
        <row r="13128">
          <cell r="B13128" t="str">
            <v>774100-00J/011119</v>
          </cell>
          <cell r="C13128" t="str">
            <v>774100-00J</v>
          </cell>
          <cell r="D13128" t="str">
            <v>OK</v>
          </cell>
          <cell r="E13128">
            <v>44438.634722222225</v>
          </cell>
        </row>
        <row r="13129">
          <cell r="B13129" t="str">
            <v>776445-00H/011127</v>
          </cell>
          <cell r="C13129" t="str">
            <v>776445-00H</v>
          </cell>
          <cell r="D13129" t="str">
            <v>OK</v>
          </cell>
          <cell r="E13129">
            <v>44438.708333333336</v>
          </cell>
        </row>
        <row r="13130">
          <cell r="B13130" t="str">
            <v>776445-00H/011128</v>
          </cell>
          <cell r="C13130" t="str">
            <v>776445-00H</v>
          </cell>
          <cell r="D13130" t="str">
            <v>OK</v>
          </cell>
          <cell r="E13130">
            <v>44438.716666666667</v>
          </cell>
        </row>
        <row r="13131">
          <cell r="B13131" t="str">
            <v>776445-00H/011117</v>
          </cell>
          <cell r="C13131" t="str">
            <v>776445-00H</v>
          </cell>
          <cell r="D13131" t="str">
            <v>OK</v>
          </cell>
          <cell r="E13131">
            <v>44438.790972222225</v>
          </cell>
        </row>
        <row r="13132">
          <cell r="B13132" t="str">
            <v>774100-00J/011125</v>
          </cell>
          <cell r="C13132" t="str">
            <v>774100-00J</v>
          </cell>
          <cell r="D13132" t="str">
            <v>OK</v>
          </cell>
          <cell r="E13132">
            <v>44438.635416666664</v>
          </cell>
        </row>
        <row r="13133">
          <cell r="B13133" t="str">
            <v>776445-00H/011131</v>
          </cell>
          <cell r="C13133" t="str">
            <v>776445-00H</v>
          </cell>
          <cell r="D13133" t="str">
            <v>OK</v>
          </cell>
          <cell r="E13133">
            <v>44438.82916666667</v>
          </cell>
        </row>
        <row r="13134">
          <cell r="B13134" t="str">
            <v>776445-00H/011130</v>
          </cell>
          <cell r="C13134" t="str">
            <v>776445-00H</v>
          </cell>
          <cell r="D13134" t="str">
            <v>OK</v>
          </cell>
          <cell r="E13134">
            <v>44438.841666666667</v>
          </cell>
        </row>
        <row r="13135">
          <cell r="B13135" t="str">
            <v>774100-00J/011124</v>
          </cell>
          <cell r="C13135" t="str">
            <v>774100-00J</v>
          </cell>
          <cell r="D13135" t="str">
            <v>OK</v>
          </cell>
          <cell r="E13135">
            <v>44438.782638888886</v>
          </cell>
        </row>
        <row r="13136">
          <cell r="B13136" t="str">
            <v>776445-00H/011135</v>
          </cell>
          <cell r="C13136" t="str">
            <v>776445-00H</v>
          </cell>
          <cell r="D13136" t="str">
            <v>OK</v>
          </cell>
          <cell r="E13136">
            <v>44439.020138888889</v>
          </cell>
        </row>
        <row r="13137">
          <cell r="B13137" t="str">
            <v>776445-00H/011137</v>
          </cell>
          <cell r="C13137" t="str">
            <v>776445-00H</v>
          </cell>
          <cell r="D13137" t="str">
            <v>OK</v>
          </cell>
          <cell r="E13137">
            <v>44439.070833333331</v>
          </cell>
        </row>
        <row r="13138">
          <cell r="B13138" t="str">
            <v>774100-00J/011133</v>
          </cell>
          <cell r="C13138" t="str">
            <v>774100-00J</v>
          </cell>
          <cell r="D13138" t="str">
            <v>OK</v>
          </cell>
          <cell r="E13138">
            <v>44439.025000000001</v>
          </cell>
        </row>
        <row r="13139">
          <cell r="B13139" t="str">
            <v>774100-00J/011134</v>
          </cell>
          <cell r="C13139" t="str">
            <v>774100-00J</v>
          </cell>
          <cell r="D13139" t="str">
            <v>OK</v>
          </cell>
          <cell r="E13139">
            <v>44438.965277777781</v>
          </cell>
        </row>
        <row r="13140">
          <cell r="B13140" t="str">
            <v>776445-00H/011136</v>
          </cell>
          <cell r="C13140" t="str">
            <v>776445-00H</v>
          </cell>
          <cell r="D13140" t="str">
            <v>OK</v>
          </cell>
          <cell r="E13140">
            <v>44439.134722222225</v>
          </cell>
        </row>
        <row r="13141">
          <cell r="B13141" t="str">
            <v>774100-00J/011139</v>
          </cell>
          <cell r="C13141" t="str">
            <v>774100-00J</v>
          </cell>
          <cell r="D13141" t="str">
            <v>OK</v>
          </cell>
          <cell r="E13141">
            <v>44439.303472222222</v>
          </cell>
        </row>
        <row r="13142">
          <cell r="B13142" t="str">
            <v>774100-00J/011140</v>
          </cell>
          <cell r="C13142" t="str">
            <v>774100-00J</v>
          </cell>
          <cell r="D13142" t="str">
            <v>OK</v>
          </cell>
          <cell r="E13142">
            <v>44439.342361111114</v>
          </cell>
        </row>
        <row r="13143">
          <cell r="B13143" t="str">
            <v>776445-00H/011138</v>
          </cell>
          <cell r="C13143" t="str">
            <v>776445-00H</v>
          </cell>
          <cell r="D13143" t="str">
            <v>OK</v>
          </cell>
          <cell r="E13143">
            <v>44439.453472222223</v>
          </cell>
        </row>
        <row r="13144">
          <cell r="B13144" t="str">
            <v>776445-00H/011113</v>
          </cell>
          <cell r="C13144" t="str">
            <v>776445-00H</v>
          </cell>
          <cell r="D13144" t="str">
            <v>OK</v>
          </cell>
          <cell r="E13144">
            <v>44438.01458333333</v>
          </cell>
        </row>
        <row r="13145">
          <cell r="B13145" t="str">
            <v>774100-00J/011141</v>
          </cell>
          <cell r="C13145" t="str">
            <v>774100-00J</v>
          </cell>
          <cell r="D13145" t="str">
            <v>OK</v>
          </cell>
          <cell r="E13145">
            <v>44439.400694444441</v>
          </cell>
        </row>
        <row r="13146">
          <cell r="B13146" t="str">
            <v>776445-00H/011143</v>
          </cell>
          <cell r="C13146" t="str">
            <v>776445-00H</v>
          </cell>
          <cell r="D13146" t="str">
            <v>OK</v>
          </cell>
          <cell r="E13146">
            <v>44439.668749999997</v>
          </cell>
        </row>
        <row r="13147">
          <cell r="B13147" t="str">
            <v>776445-00H/011146</v>
          </cell>
          <cell r="C13147" t="str">
            <v>776445-00H</v>
          </cell>
          <cell r="D13147" t="str">
            <v>OK</v>
          </cell>
          <cell r="E13147">
            <v>44439.640972222223</v>
          </cell>
        </row>
        <row r="13148">
          <cell r="B13148" t="str">
            <v>776445-00H/011142</v>
          </cell>
          <cell r="C13148" t="str">
            <v>776445-00H</v>
          </cell>
          <cell r="D13148" t="str">
            <v>OK</v>
          </cell>
          <cell r="E13148">
            <v>44439.706250000003</v>
          </cell>
        </row>
        <row r="13149">
          <cell r="B13149" t="str">
            <v>776445-00H/011149</v>
          </cell>
          <cell r="C13149" t="str">
            <v>776445-00H</v>
          </cell>
          <cell r="D13149" t="str">
            <v>OK</v>
          </cell>
          <cell r="E13149">
            <v>44439.804166666669</v>
          </cell>
        </row>
        <row r="13150">
          <cell r="B13150" t="str">
            <v>774100-00J/011126</v>
          </cell>
          <cell r="C13150" t="str">
            <v>774100-00J</v>
          </cell>
          <cell r="D13150" t="str">
            <v>OK</v>
          </cell>
          <cell r="E13150">
            <v>44439.794444444444</v>
          </cell>
        </row>
        <row r="13151">
          <cell r="B13151" t="str">
            <v>776445-00H/011152</v>
          </cell>
          <cell r="C13151" t="str">
            <v>776445-00H</v>
          </cell>
          <cell r="D13151" t="str">
            <v>OK</v>
          </cell>
          <cell r="E13151">
            <v>44439.842361111114</v>
          </cell>
        </row>
        <row r="13152">
          <cell r="B13152" t="str">
            <v>776445-00H/011157</v>
          </cell>
          <cell r="C13152" t="str">
            <v>776445-00H</v>
          </cell>
          <cell r="D13152" t="str">
            <v>OK</v>
          </cell>
          <cell r="E13152">
            <v>44439.955555555556</v>
          </cell>
        </row>
        <row r="13153">
          <cell r="B13153" t="str">
            <v>776445-00H/011156</v>
          </cell>
          <cell r="C13153" t="str">
            <v>776445-00H</v>
          </cell>
          <cell r="D13153" t="str">
            <v>OK</v>
          </cell>
          <cell r="E13153">
            <v>44439.955555555556</v>
          </cell>
        </row>
        <row r="13154">
          <cell r="B13154" t="str">
            <v>776445-00H/011153</v>
          </cell>
          <cell r="C13154" t="str">
            <v>776445-00H</v>
          </cell>
          <cell r="D13154" t="str">
            <v>OK</v>
          </cell>
          <cell r="E13154">
            <v>44440.011111111111</v>
          </cell>
        </row>
        <row r="13155">
          <cell r="B13155" t="str">
            <v>776445-00H/011158</v>
          </cell>
          <cell r="C13155" t="str">
            <v>776445-00H</v>
          </cell>
          <cell r="D13155" t="str">
            <v>OK</v>
          </cell>
          <cell r="E13155">
            <v>44440.011805555558</v>
          </cell>
        </row>
        <row r="13156">
          <cell r="B13156" t="str">
            <v>776445-00H/011159</v>
          </cell>
          <cell r="C13156" t="str">
            <v>776445-00H</v>
          </cell>
          <cell r="D13156" t="str">
            <v>OK</v>
          </cell>
          <cell r="E13156">
            <v>44440.054166666669</v>
          </cell>
        </row>
        <row r="13157">
          <cell r="B13157" t="str">
            <v>776445-00H/011162</v>
          </cell>
          <cell r="C13157" t="str">
            <v>776445-00H</v>
          </cell>
          <cell r="D13157" t="str">
            <v>OK</v>
          </cell>
          <cell r="E13157">
            <v>44440.071527777778</v>
          </cell>
        </row>
        <row r="13158">
          <cell r="B13158" t="str">
            <v>776445-00H/011163</v>
          </cell>
          <cell r="C13158" t="str">
            <v>776445-00H</v>
          </cell>
          <cell r="D13158" t="str">
            <v>OK</v>
          </cell>
          <cell r="E13158">
            <v>44440.127083333333</v>
          </cell>
        </row>
        <row r="13159">
          <cell r="B13159" t="str">
            <v>776445-00H/011165</v>
          </cell>
          <cell r="C13159" t="str">
            <v>776445-00H</v>
          </cell>
          <cell r="D13159" t="str">
            <v>OK</v>
          </cell>
          <cell r="E13159">
            <v>44440.135416666664</v>
          </cell>
        </row>
        <row r="13160">
          <cell r="B13160" t="str">
            <v>776445-00H/011167</v>
          </cell>
          <cell r="C13160" t="str">
            <v>776445-00H</v>
          </cell>
          <cell r="D13160" t="str">
            <v>OK</v>
          </cell>
          <cell r="E13160">
            <v>44440.282638888886</v>
          </cell>
        </row>
        <row r="13161">
          <cell r="B13161" t="str">
            <v>776445-00H/011161</v>
          </cell>
          <cell r="C13161" t="str">
            <v>776445-00H</v>
          </cell>
          <cell r="D13161" t="str">
            <v>OK</v>
          </cell>
          <cell r="E13161">
            <v>44440.326388888891</v>
          </cell>
        </row>
        <row r="13162">
          <cell r="B13162" t="str">
            <v>776445-00H/011164</v>
          </cell>
          <cell r="C13162" t="str">
            <v>776445-00H</v>
          </cell>
          <cell r="D13162" t="str">
            <v>OK</v>
          </cell>
          <cell r="E13162">
            <v>44440.336805555555</v>
          </cell>
        </row>
        <row r="13163">
          <cell r="B13163" t="str">
            <v>776445-00H/011147</v>
          </cell>
          <cell r="C13163" t="str">
            <v>776445-00H</v>
          </cell>
          <cell r="D13163" t="str">
            <v>OK</v>
          </cell>
          <cell r="E13163">
            <v>44439.720138888886</v>
          </cell>
        </row>
        <row r="13164">
          <cell r="B13164" t="str">
            <v>776445-00H/011170</v>
          </cell>
          <cell r="C13164" t="str">
            <v>776445-00H</v>
          </cell>
          <cell r="D13164" t="str">
            <v>OK</v>
          </cell>
          <cell r="E13164">
            <v>44440.397222222222</v>
          </cell>
        </row>
        <row r="13165">
          <cell r="B13165" t="str">
            <v>776445-00H/011168</v>
          </cell>
          <cell r="C13165" t="str">
            <v>776445-00H</v>
          </cell>
          <cell r="D13165" t="str">
            <v>OK</v>
          </cell>
          <cell r="E13165">
            <v>44440.406944444447</v>
          </cell>
        </row>
        <row r="13166">
          <cell r="B13166" t="str">
            <v>776445-00H/011169</v>
          </cell>
          <cell r="C13166" t="str">
            <v>776445-00H</v>
          </cell>
          <cell r="D13166" t="str">
            <v>OK</v>
          </cell>
          <cell r="E13166">
            <v>44440.511111111111</v>
          </cell>
        </row>
        <row r="13167">
          <cell r="B13167" t="str">
            <v>776445-00H/011172</v>
          </cell>
          <cell r="C13167" t="str">
            <v>776445-00H</v>
          </cell>
          <cell r="D13167" t="str">
            <v>OK</v>
          </cell>
          <cell r="E13167">
            <v>44440.540277777778</v>
          </cell>
        </row>
        <row r="13168">
          <cell r="B13168" t="str">
            <v>776445-00H/011174</v>
          </cell>
          <cell r="C13168" t="str">
            <v>776445-00H</v>
          </cell>
          <cell r="D13168" t="str">
            <v>OK</v>
          </cell>
          <cell r="E13168">
            <v>44440.615277777775</v>
          </cell>
        </row>
        <row r="13169">
          <cell r="B13169" t="str">
            <v>776445-00H/011176</v>
          </cell>
          <cell r="C13169" t="str">
            <v>776445-00H</v>
          </cell>
          <cell r="D13169" t="str">
            <v>OK</v>
          </cell>
          <cell r="E13169">
            <v>44440.631249999999</v>
          </cell>
        </row>
        <row r="13170">
          <cell r="B13170" t="str">
            <v>776445-00H/011175</v>
          </cell>
          <cell r="C13170" t="str">
            <v>776445-00H</v>
          </cell>
          <cell r="D13170" t="str">
            <v>OK</v>
          </cell>
          <cell r="E13170">
            <v>44440.634722222225</v>
          </cell>
        </row>
        <row r="13171">
          <cell r="B13171" t="str">
            <v>776445-00H/011155</v>
          </cell>
          <cell r="C13171" t="str">
            <v>776445-00H</v>
          </cell>
          <cell r="D13171" t="str">
            <v>OK</v>
          </cell>
          <cell r="E13171">
            <v>44440.644444444442</v>
          </cell>
        </row>
        <row r="13172">
          <cell r="B13172" t="str">
            <v>776445-00H/011177</v>
          </cell>
          <cell r="C13172" t="str">
            <v>776445-00H</v>
          </cell>
          <cell r="D13172" t="str">
            <v>OK</v>
          </cell>
          <cell r="E13172">
            <v>44440.6875</v>
          </cell>
        </row>
        <row r="13173">
          <cell r="B13173" t="str">
            <v>776445-00H/011166</v>
          </cell>
          <cell r="C13173" t="str">
            <v>776445-00H</v>
          </cell>
          <cell r="D13173" t="str">
            <v>OK</v>
          </cell>
          <cell r="E13173">
            <v>44440.695833333331</v>
          </cell>
        </row>
        <row r="13174">
          <cell r="B13174" t="str">
            <v>774100-00J/011132</v>
          </cell>
          <cell r="C13174" t="str">
            <v>774100-00J</v>
          </cell>
          <cell r="D13174" t="str">
            <v>OK</v>
          </cell>
          <cell r="E13174">
            <v>44439.072222222225</v>
          </cell>
        </row>
        <row r="13175">
          <cell r="B13175" t="str">
            <v>776445-00H/011171</v>
          </cell>
          <cell r="C13175" t="str">
            <v>776445-00H</v>
          </cell>
          <cell r="D13175" t="str">
            <v>OK</v>
          </cell>
          <cell r="E13175">
            <v>44440.725694444445</v>
          </cell>
        </row>
        <row r="13176">
          <cell r="B13176" t="str">
            <v>776445-00H/011173</v>
          </cell>
          <cell r="C13176" t="str">
            <v>776445-00H</v>
          </cell>
          <cell r="D13176" t="str">
            <v>OK</v>
          </cell>
          <cell r="E13176">
            <v>44440.6875</v>
          </cell>
        </row>
        <row r="13177">
          <cell r="B13177" t="str">
            <v>776445-00H/011150</v>
          </cell>
          <cell r="C13177" t="str">
            <v>776445-00H</v>
          </cell>
          <cell r="D13177" t="str">
            <v>OK</v>
          </cell>
          <cell r="E13177">
            <v>44440.729166666664</v>
          </cell>
        </row>
        <row r="13178">
          <cell r="B13178" t="str">
            <v>776445-00H/011154</v>
          </cell>
          <cell r="C13178" t="str">
            <v>776445-00H</v>
          </cell>
          <cell r="D13178" t="str">
            <v>OK</v>
          </cell>
          <cell r="E13178">
            <v>44440.815972222219</v>
          </cell>
        </row>
        <row r="13179">
          <cell r="B13179" t="str">
            <v>776445-00H/011151</v>
          </cell>
          <cell r="C13179" t="str">
            <v>776445-00H</v>
          </cell>
          <cell r="D13179" t="str">
            <v>OK</v>
          </cell>
          <cell r="E13179">
            <v>44440.818749999999</v>
          </cell>
        </row>
        <row r="13180">
          <cell r="B13180" t="str">
            <v>776445-00H/011145</v>
          </cell>
          <cell r="C13180" t="str">
            <v>776445-00H</v>
          </cell>
          <cell r="D13180" t="str">
            <v>OK</v>
          </cell>
          <cell r="E13180">
            <v>44440.828472222223</v>
          </cell>
        </row>
        <row r="13181">
          <cell r="B13181" t="str">
            <v>776445-00H/011106</v>
          </cell>
          <cell r="C13181" t="str">
            <v>776445-00H</v>
          </cell>
          <cell r="D13181" t="str">
            <v>OK</v>
          </cell>
          <cell r="E13181">
            <v>44440.954861111109</v>
          </cell>
        </row>
        <row r="13182">
          <cell r="B13182" t="str">
            <v>776445-00H/011179</v>
          </cell>
          <cell r="C13182" t="str">
            <v>776445-00H</v>
          </cell>
          <cell r="D13182" t="str">
            <v>OK</v>
          </cell>
          <cell r="E13182">
            <v>44440.957638888889</v>
          </cell>
        </row>
        <row r="13183">
          <cell r="B13183" t="str">
            <v>776445-00H/011178</v>
          </cell>
          <cell r="C13183" t="str">
            <v>776445-00H</v>
          </cell>
          <cell r="D13183" t="str">
            <v>OK</v>
          </cell>
          <cell r="E13183">
            <v>44440.962500000001</v>
          </cell>
        </row>
        <row r="13184">
          <cell r="B13184" t="str">
            <v>776445-00H/011180</v>
          </cell>
          <cell r="C13184" t="str">
            <v>776445-00H</v>
          </cell>
          <cell r="D13184" t="str">
            <v>OK</v>
          </cell>
          <cell r="E13184">
            <v>44441.006944444445</v>
          </cell>
        </row>
        <row r="13185">
          <cell r="B13185" t="str">
            <v>776445-00H/011181</v>
          </cell>
          <cell r="C13185" t="str">
            <v>776445-00H</v>
          </cell>
          <cell r="D13185" t="str">
            <v>OK</v>
          </cell>
          <cell r="E13185">
            <v>44441.012499999997</v>
          </cell>
        </row>
        <row r="13186">
          <cell r="B13186" t="str">
            <v>776445-00H/011182</v>
          </cell>
          <cell r="C13186" t="str">
            <v>776445-00H</v>
          </cell>
          <cell r="D13186" t="str">
            <v>OK</v>
          </cell>
          <cell r="E13186">
            <v>44441.043749999997</v>
          </cell>
        </row>
        <row r="13187">
          <cell r="B13187" t="str">
            <v>776445-00H/011116</v>
          </cell>
          <cell r="C13187" t="str">
            <v>776445-00H</v>
          </cell>
          <cell r="D13187" t="str">
            <v>OK</v>
          </cell>
          <cell r="E13187">
            <v>44441.01458333333</v>
          </cell>
        </row>
        <row r="13188">
          <cell r="B13188" t="str">
            <v>776445-00H/011184</v>
          </cell>
          <cell r="C13188" t="str">
            <v>776445-00H</v>
          </cell>
          <cell r="D13188" t="str">
            <v>OK</v>
          </cell>
          <cell r="E13188">
            <v>44441.059027777781</v>
          </cell>
        </row>
        <row r="13189">
          <cell r="B13189" t="str">
            <v>776445-00H/011185</v>
          </cell>
          <cell r="C13189" t="str">
            <v>776445-00H</v>
          </cell>
          <cell r="D13189" t="str">
            <v>OK</v>
          </cell>
          <cell r="E13189">
            <v>44441.07916666667</v>
          </cell>
        </row>
        <row r="13190">
          <cell r="B13190" t="str">
            <v>776445-00H/011187</v>
          </cell>
          <cell r="C13190" t="str">
            <v>776445-00H</v>
          </cell>
          <cell r="D13190" t="str">
            <v>OK</v>
          </cell>
          <cell r="E13190">
            <v>44441.117361111108</v>
          </cell>
        </row>
        <row r="13191">
          <cell r="B13191" t="str">
            <v>776445-00H/011183</v>
          </cell>
          <cell r="C13191" t="str">
            <v>776445-00H</v>
          </cell>
          <cell r="D13191" t="str">
            <v>OK</v>
          </cell>
          <cell r="E13191">
            <v>44441.057638888888</v>
          </cell>
        </row>
        <row r="13192">
          <cell r="B13192" t="str">
            <v>776445-00H/011186</v>
          </cell>
          <cell r="C13192" t="str">
            <v>776445-00H</v>
          </cell>
          <cell r="D13192" t="str">
            <v>OK</v>
          </cell>
          <cell r="E13192">
            <v>44441.123611111114</v>
          </cell>
        </row>
        <row r="13193">
          <cell r="B13193" t="str">
            <v>776445-00H/011189</v>
          </cell>
          <cell r="C13193" t="str">
            <v>776445-00H</v>
          </cell>
          <cell r="D13193" t="str">
            <v>OK</v>
          </cell>
          <cell r="E13193">
            <v>44441.286111111112</v>
          </cell>
        </row>
        <row r="13194">
          <cell r="B13194" t="str">
            <v>776445-00H/011191</v>
          </cell>
          <cell r="C13194" t="str">
            <v>776445-00H</v>
          </cell>
          <cell r="D13194" t="str">
            <v>OK</v>
          </cell>
          <cell r="E13194">
            <v>44441.28402777778</v>
          </cell>
        </row>
        <row r="13195">
          <cell r="B13195" t="str">
            <v>776445-00H/011144</v>
          </cell>
          <cell r="C13195" t="str">
            <v>776445-00H</v>
          </cell>
          <cell r="D13195" t="str">
            <v>OK</v>
          </cell>
          <cell r="E13195">
            <v>44441.339583333334</v>
          </cell>
        </row>
        <row r="13196">
          <cell r="B13196" t="str">
            <v>776445-00H/011192</v>
          </cell>
          <cell r="C13196" t="str">
            <v>776445-00H</v>
          </cell>
          <cell r="D13196" t="str">
            <v>OK</v>
          </cell>
          <cell r="E13196">
            <v>44441.35833333333</v>
          </cell>
        </row>
        <row r="13197">
          <cell r="B13197" t="str">
            <v>776445-00H/011193</v>
          </cell>
          <cell r="C13197" t="str">
            <v>776445-00H</v>
          </cell>
          <cell r="D13197" t="str">
            <v>OK</v>
          </cell>
          <cell r="E13197">
            <v>44441.369444444441</v>
          </cell>
        </row>
        <row r="13198">
          <cell r="B13198" t="str">
            <v>776445-00H/011196</v>
          </cell>
          <cell r="C13198" t="str">
            <v>776445-00H</v>
          </cell>
          <cell r="D13198" t="str">
            <v>OK</v>
          </cell>
          <cell r="E13198">
            <v>44441.447916666664</v>
          </cell>
        </row>
        <row r="13199">
          <cell r="B13199" t="str">
            <v>776445-00H/011129</v>
          </cell>
          <cell r="C13199" t="str">
            <v>776445-00H</v>
          </cell>
          <cell r="D13199" t="str">
            <v>OK</v>
          </cell>
          <cell r="E13199">
            <v>44441.427083333336</v>
          </cell>
        </row>
        <row r="13200">
          <cell r="B13200" t="str">
            <v>776445-00H/011194</v>
          </cell>
          <cell r="C13200" t="str">
            <v>776445-00H</v>
          </cell>
          <cell r="D13200" t="str">
            <v>OK</v>
          </cell>
          <cell r="E13200">
            <v>44441.429861111108</v>
          </cell>
        </row>
        <row r="13201">
          <cell r="B13201" t="str">
            <v>776445-00H/011188</v>
          </cell>
          <cell r="C13201" t="str">
            <v>776445-00H</v>
          </cell>
          <cell r="D13201" t="str">
            <v>OK</v>
          </cell>
          <cell r="E13201">
            <v>44441.295138888891</v>
          </cell>
        </row>
        <row r="13202">
          <cell r="B13202" t="str">
            <v>776445-00H/011190</v>
          </cell>
          <cell r="C13202" t="str">
            <v>776445-00H</v>
          </cell>
          <cell r="D13202" t="str">
            <v>OK</v>
          </cell>
          <cell r="E13202">
            <v>44441.513194444444</v>
          </cell>
        </row>
        <row r="13203">
          <cell r="B13203" t="str">
            <v>776445-00H/011198</v>
          </cell>
          <cell r="C13203" t="str">
            <v>776445-00H</v>
          </cell>
          <cell r="D13203" t="str">
            <v>OK</v>
          </cell>
          <cell r="E13203">
            <v>44441.513888888891</v>
          </cell>
        </row>
        <row r="13204">
          <cell r="B13204" t="str">
            <v>776445-00H/011199</v>
          </cell>
          <cell r="C13204" t="str">
            <v>776445-00H</v>
          </cell>
          <cell r="D13204" t="str">
            <v>OK</v>
          </cell>
          <cell r="E13204">
            <v>44441.623611111114</v>
          </cell>
        </row>
        <row r="13205">
          <cell r="B13205" t="str">
            <v>776445-00H/011202</v>
          </cell>
          <cell r="C13205" t="str">
            <v>776445-00H</v>
          </cell>
          <cell r="D13205" t="str">
            <v>OK</v>
          </cell>
          <cell r="E13205">
            <v>44441.666666666664</v>
          </cell>
        </row>
        <row r="13206">
          <cell r="B13206" t="str">
            <v>776445-00H/011203</v>
          </cell>
          <cell r="C13206" t="str">
            <v>776445-00H</v>
          </cell>
          <cell r="D13206" t="str">
            <v>OK</v>
          </cell>
          <cell r="E13206">
            <v>44441.673611111109</v>
          </cell>
        </row>
        <row r="13207">
          <cell r="B13207" t="str">
            <v>776445-00H/011200</v>
          </cell>
          <cell r="C13207" t="str">
            <v>776445-00H</v>
          </cell>
          <cell r="D13207" t="str">
            <v>OK</v>
          </cell>
          <cell r="E13207">
            <v>44441.628472222219</v>
          </cell>
        </row>
        <row r="13208">
          <cell r="B13208" t="str">
            <v>776445-00H/011201</v>
          </cell>
          <cell r="C13208" t="str">
            <v>776445-00H</v>
          </cell>
          <cell r="D13208" t="str">
            <v>OK</v>
          </cell>
          <cell r="E13208">
            <v>44441.629166666666</v>
          </cell>
        </row>
        <row r="13209">
          <cell r="B13209" t="str">
            <v>776445-00H/011204</v>
          </cell>
          <cell r="C13209" t="str">
            <v>776445-00H</v>
          </cell>
          <cell r="D13209" t="str">
            <v>OK</v>
          </cell>
          <cell r="E13209">
            <v>44441.686111111114</v>
          </cell>
        </row>
        <row r="13210">
          <cell r="B13210" t="str">
            <v>776445-00H/011205</v>
          </cell>
          <cell r="C13210" t="str">
            <v>776445-00H</v>
          </cell>
          <cell r="D13210" t="str">
            <v>OK</v>
          </cell>
          <cell r="E13210">
            <v>44441.70416666667</v>
          </cell>
        </row>
        <row r="13211">
          <cell r="B13211" t="str">
            <v>776445-00H/011195</v>
          </cell>
          <cell r="C13211" t="str">
            <v>776445-00H</v>
          </cell>
          <cell r="D13211" t="str">
            <v>OK</v>
          </cell>
          <cell r="E13211">
            <v>44441.719444444447</v>
          </cell>
        </row>
        <row r="13212">
          <cell r="B13212" t="str">
            <v>776445-00H/011206</v>
          </cell>
          <cell r="C13212" t="str">
            <v>776445-00H</v>
          </cell>
          <cell r="D13212" t="str">
            <v>OK</v>
          </cell>
          <cell r="E13212">
            <v>44441.724999999999</v>
          </cell>
        </row>
        <row r="13213">
          <cell r="B13213" t="str">
            <v>776445-00H/011208</v>
          </cell>
          <cell r="C13213" t="str">
            <v>776445-00H</v>
          </cell>
          <cell r="D13213" t="str">
            <v>OK</v>
          </cell>
          <cell r="E13213">
            <v>44441.801388888889</v>
          </cell>
        </row>
        <row r="13214">
          <cell r="B13214" t="str">
            <v>776445-00H/011209</v>
          </cell>
          <cell r="C13214" t="str">
            <v>776445-00H</v>
          </cell>
          <cell r="D13214" t="str">
            <v>OK</v>
          </cell>
          <cell r="E13214">
            <v>44441.791666666664</v>
          </cell>
        </row>
        <row r="13215">
          <cell r="B13215" t="str">
            <v>776445-00H/011207</v>
          </cell>
          <cell r="C13215" t="str">
            <v>776445-00H</v>
          </cell>
          <cell r="D13215" t="str">
            <v>OK</v>
          </cell>
          <cell r="E13215">
            <v>44441.824305555558</v>
          </cell>
        </row>
        <row r="13216">
          <cell r="B13216" t="str">
            <v>776445-00H/011212</v>
          </cell>
          <cell r="C13216" t="str">
            <v>776445-00H</v>
          </cell>
          <cell r="D13216" t="str">
            <v>OK</v>
          </cell>
          <cell r="E13216">
            <v>44441.965277777781</v>
          </cell>
        </row>
        <row r="13217">
          <cell r="B13217" t="str">
            <v>776445-00H/011213</v>
          </cell>
          <cell r="C13217" t="str">
            <v>776445-00H</v>
          </cell>
          <cell r="D13217" t="str">
            <v>OK</v>
          </cell>
          <cell r="E13217">
            <v>44442.020833333336</v>
          </cell>
        </row>
        <row r="13218">
          <cell r="B13218" t="str">
            <v>774100-00J/011215</v>
          </cell>
          <cell r="C13218" t="str">
            <v>774100-00J</v>
          </cell>
          <cell r="D13218" t="str">
            <v>OK</v>
          </cell>
          <cell r="E13218">
            <v>44442.081944444442</v>
          </cell>
        </row>
        <row r="13219">
          <cell r="B13219" t="str">
            <v>776445-10E/011210</v>
          </cell>
          <cell r="C13219" t="str">
            <v>776445-10E</v>
          </cell>
          <cell r="D13219" t="str">
            <v>OK</v>
          </cell>
          <cell r="E13219">
            <v>44442.347222222219</v>
          </cell>
        </row>
        <row r="13220">
          <cell r="B13220" t="str">
            <v>774100-00J/011216</v>
          </cell>
          <cell r="C13220" t="str">
            <v>774100-00J</v>
          </cell>
          <cell r="D13220" t="str">
            <v>OK</v>
          </cell>
          <cell r="E13220">
            <v>44442.297222222223</v>
          </cell>
        </row>
        <row r="13221">
          <cell r="B13221" t="str">
            <v>776445-10E/011211</v>
          </cell>
          <cell r="C13221" t="str">
            <v>776445-10E</v>
          </cell>
          <cell r="D13221" t="str">
            <v>OK</v>
          </cell>
          <cell r="E13221">
            <v>44442.518750000003</v>
          </cell>
        </row>
        <row r="13222">
          <cell r="B13222" t="str">
            <v>774100-00J/011217</v>
          </cell>
          <cell r="C13222" t="str">
            <v>774100-00J</v>
          </cell>
          <cell r="D13222" t="str">
            <v>OK</v>
          </cell>
          <cell r="E13222">
            <v>44442.404861111114</v>
          </cell>
        </row>
        <row r="13223">
          <cell r="B13223" t="str">
            <v>776445-00H/011220</v>
          </cell>
          <cell r="C13223" t="str">
            <v>776445-00H</v>
          </cell>
          <cell r="D13223" t="str">
            <v>OK</v>
          </cell>
          <cell r="E13223">
            <v>44442.625694444447</v>
          </cell>
        </row>
        <row r="13224">
          <cell r="B13224" t="str">
            <v>776445-00H/011214</v>
          </cell>
          <cell r="C13224" t="str">
            <v>776445-00H</v>
          </cell>
          <cell r="D13224" t="str">
            <v>OK</v>
          </cell>
          <cell r="E13224">
            <v>44442.677083333336</v>
          </cell>
        </row>
        <row r="13225">
          <cell r="B13225" t="str">
            <v>774100-00J/011221</v>
          </cell>
          <cell r="C13225" t="str">
            <v>774100-00J</v>
          </cell>
          <cell r="D13225" t="str">
            <v>OK</v>
          </cell>
          <cell r="E13225">
            <v>44442.716666666667</v>
          </cell>
        </row>
        <row r="13226">
          <cell r="B13226" t="str">
            <v>774100-00J/011222</v>
          </cell>
          <cell r="C13226" t="str">
            <v>774100-00J</v>
          </cell>
          <cell r="D13226" t="str">
            <v>OK</v>
          </cell>
          <cell r="E13226">
            <v>44442.793055555558</v>
          </cell>
        </row>
        <row r="13227">
          <cell r="B13227" t="str">
            <v>774100-00J/011223</v>
          </cell>
          <cell r="C13227" t="str">
            <v>774100-00J</v>
          </cell>
          <cell r="D13227" t="str">
            <v>OK</v>
          </cell>
          <cell r="E13227">
            <v>44445.288194444445</v>
          </cell>
        </row>
        <row r="13228">
          <cell r="B13228" t="str">
            <v>776445-00H/010976</v>
          </cell>
          <cell r="C13228" t="str">
            <v>776445-00H</v>
          </cell>
          <cell r="D13228" t="str">
            <v>OK</v>
          </cell>
          <cell r="E13228">
            <v>44428.000694444447</v>
          </cell>
        </row>
        <row r="13229">
          <cell r="B13229" t="str">
            <v>774100-00J/011224</v>
          </cell>
          <cell r="C13229" t="str">
            <v>774100-00J</v>
          </cell>
          <cell r="D13229" t="str">
            <v>OK</v>
          </cell>
          <cell r="E13229">
            <v>44445.396527777775</v>
          </cell>
        </row>
        <row r="13230">
          <cell r="B13230" t="str">
            <v>774100-00J/011218</v>
          </cell>
          <cell r="C13230" t="str">
            <v>774100-00J</v>
          </cell>
          <cell r="D13230" t="str">
            <v>OK</v>
          </cell>
          <cell r="E13230">
            <v>44445.693749999999</v>
          </cell>
        </row>
        <row r="13231">
          <cell r="B13231" t="str">
            <v>774100-00J/011225</v>
          </cell>
          <cell r="C13231" t="str">
            <v>774100-00J</v>
          </cell>
          <cell r="D13231" t="str">
            <v>OK</v>
          </cell>
          <cell r="E13231">
            <v>44445.640972222223</v>
          </cell>
        </row>
        <row r="13232">
          <cell r="B13232" t="str">
            <v>774100-00J/011226</v>
          </cell>
          <cell r="C13232" t="str">
            <v>774100-00J</v>
          </cell>
          <cell r="D13232" t="str">
            <v>OK</v>
          </cell>
          <cell r="E13232">
            <v>44445.959027777775</v>
          </cell>
        </row>
        <row r="13233">
          <cell r="B13233" t="str">
            <v>774100-00J/011227</v>
          </cell>
          <cell r="C13233" t="str">
            <v>774100-00J</v>
          </cell>
          <cell r="D13233" t="str">
            <v>OK</v>
          </cell>
          <cell r="E13233">
            <v>44446.011805555558</v>
          </cell>
        </row>
        <row r="13234">
          <cell r="B13234" t="str">
            <v>774100-00J/011229</v>
          </cell>
          <cell r="C13234" t="str">
            <v>774100-00J</v>
          </cell>
          <cell r="D13234" t="str">
            <v>OK</v>
          </cell>
          <cell r="E13234">
            <v>44446.299305555556</v>
          </cell>
        </row>
        <row r="13235">
          <cell r="B13235" t="str">
            <v>776445-00H/011197</v>
          </cell>
          <cell r="C13235" t="str">
            <v>776445-00H</v>
          </cell>
          <cell r="D13235" t="str">
            <v>OK</v>
          </cell>
          <cell r="E13235">
            <v>44446.636111111111</v>
          </cell>
        </row>
        <row r="13236">
          <cell r="B13236" t="str">
            <v>776445-00H/011219</v>
          </cell>
          <cell r="C13236" t="str">
            <v>776445-00H</v>
          </cell>
          <cell r="D13236" t="str">
            <v>OK</v>
          </cell>
          <cell r="E13236">
            <v>44446.681944444441</v>
          </cell>
        </row>
        <row r="13237">
          <cell r="B13237" t="str">
            <v>774100-00J/011230</v>
          </cell>
          <cell r="C13237" t="str">
            <v>774100-00J</v>
          </cell>
          <cell r="D13237" t="str">
            <v>OK</v>
          </cell>
          <cell r="E13237">
            <v>44446.729861111111</v>
          </cell>
        </row>
        <row r="13238">
          <cell r="B13238" t="str">
            <v>774100-00J/011232</v>
          </cell>
          <cell r="C13238" t="str">
            <v>774100-00J</v>
          </cell>
          <cell r="D13238" t="str">
            <v>OK</v>
          </cell>
          <cell r="E13238">
            <v>44446.95416666667</v>
          </cell>
        </row>
        <row r="13239">
          <cell r="B13239" t="str">
            <v>774100-00J/011228</v>
          </cell>
          <cell r="C13239" t="str">
            <v>774100-00J</v>
          </cell>
          <cell r="D13239" t="str">
            <v>OK</v>
          </cell>
          <cell r="E13239">
            <v>44447.043749999997</v>
          </cell>
        </row>
        <row r="13240">
          <cell r="B13240" t="str">
            <v>774100-00J/011231</v>
          </cell>
          <cell r="C13240" t="str">
            <v>774100-00J</v>
          </cell>
          <cell r="D13240" t="str">
            <v>OK</v>
          </cell>
          <cell r="E13240">
            <v>44447.009722222225</v>
          </cell>
        </row>
        <row r="13241">
          <cell r="B13241" t="str">
            <v>774100-00J/011233</v>
          </cell>
          <cell r="C13241" t="str">
            <v>774100-00J</v>
          </cell>
          <cell r="D13241" t="str">
            <v>OK</v>
          </cell>
          <cell r="E13241">
            <v>44447.640277777777</v>
          </cell>
        </row>
        <row r="13242">
          <cell r="B13242" t="str">
            <v>774100-00J/011236</v>
          </cell>
          <cell r="C13242" t="str">
            <v>774100-00J</v>
          </cell>
          <cell r="D13242" t="str">
            <v>OK</v>
          </cell>
          <cell r="E13242">
            <v>44447.730555555558</v>
          </cell>
        </row>
        <row r="13243">
          <cell r="B13243" t="str">
            <v>774100-00J/011234</v>
          </cell>
          <cell r="C13243" t="str">
            <v>774100-00J</v>
          </cell>
          <cell r="D13243" t="str">
            <v>OK</v>
          </cell>
          <cell r="E13243">
            <v>44447.807638888888</v>
          </cell>
        </row>
        <row r="13244">
          <cell r="B13244" t="str">
            <v>774100-00J/011238</v>
          </cell>
          <cell r="C13244" t="str">
            <v>774100-00J</v>
          </cell>
          <cell r="D13244" t="str">
            <v>OK</v>
          </cell>
          <cell r="E13244">
            <v>44447.962500000001</v>
          </cell>
        </row>
        <row r="13245">
          <cell r="B13245" t="str">
            <v>774100-00J/011235</v>
          </cell>
          <cell r="C13245" t="str">
            <v>774100-00J</v>
          </cell>
          <cell r="D13245" t="str">
            <v>OK</v>
          </cell>
          <cell r="E13245">
            <v>44448.020833333336</v>
          </cell>
        </row>
        <row r="13246">
          <cell r="B13246" t="str">
            <v>774100-00J/011239</v>
          </cell>
          <cell r="C13246" t="str">
            <v>774100-00J</v>
          </cell>
          <cell r="D13246" t="str">
            <v>OK</v>
          </cell>
          <cell r="E13246">
            <v>44448.432638888888</v>
          </cell>
        </row>
        <row r="13247">
          <cell r="B13247" t="str">
            <v>774100-00J/011241</v>
          </cell>
          <cell r="C13247" t="str">
            <v>774100-00J</v>
          </cell>
          <cell r="D13247" t="str">
            <v>OK</v>
          </cell>
          <cell r="E13247">
            <v>44448.541666666664</v>
          </cell>
        </row>
        <row r="13248">
          <cell r="B13248" t="str">
            <v>774100-00J/011242</v>
          </cell>
          <cell r="C13248" t="str">
            <v>774100-00J</v>
          </cell>
          <cell r="D13248" t="str">
            <v>OK</v>
          </cell>
          <cell r="E13248">
            <v>44448.664583333331</v>
          </cell>
        </row>
        <row r="13249">
          <cell r="B13249" t="str">
            <v>774100-00J/011243</v>
          </cell>
          <cell r="C13249" t="str">
            <v>774100-00J</v>
          </cell>
          <cell r="D13249" t="str">
            <v>OK</v>
          </cell>
          <cell r="E13249">
            <v>44448.725694444445</v>
          </cell>
        </row>
        <row r="13250">
          <cell r="B13250" t="str">
            <v>774100-00J/011244</v>
          </cell>
          <cell r="C13250" t="str">
            <v>774100-00J</v>
          </cell>
          <cell r="D13250" t="str">
            <v>OK</v>
          </cell>
          <cell r="E13250">
            <v>44448.963194444441</v>
          </cell>
        </row>
        <row r="13251">
          <cell r="B13251" t="str">
            <v>774100-00J/011237</v>
          </cell>
          <cell r="C13251" t="str">
            <v>774100-00J</v>
          </cell>
          <cell r="D13251" t="str">
            <v>OK</v>
          </cell>
          <cell r="E13251">
            <v>44449.021527777775</v>
          </cell>
        </row>
        <row r="13252">
          <cell r="B13252" t="str">
            <v>774100-00J/011245</v>
          </cell>
          <cell r="C13252" t="str">
            <v>774100-00J</v>
          </cell>
          <cell r="D13252" t="str">
            <v>OK</v>
          </cell>
          <cell r="E13252">
            <v>44449.037499999999</v>
          </cell>
        </row>
        <row r="13253">
          <cell r="B13253" t="str">
            <v>774100-00J/011246</v>
          </cell>
          <cell r="C13253" t="str">
            <v>774100-00J</v>
          </cell>
          <cell r="D13253" t="str">
            <v>OK</v>
          </cell>
          <cell r="E13253">
            <v>44449.080555555556</v>
          </cell>
        </row>
        <row r="13254">
          <cell r="B13254" t="str">
            <v>776445-00H/011247</v>
          </cell>
          <cell r="C13254" t="str">
            <v>776445-00H</v>
          </cell>
          <cell r="D13254" t="str">
            <v>OK</v>
          </cell>
          <cell r="E13254">
            <v>44449.359027777777</v>
          </cell>
        </row>
        <row r="13255">
          <cell r="B13255" t="str">
            <v>774100-00J/011240</v>
          </cell>
          <cell r="C13255" t="str">
            <v>774100-00J</v>
          </cell>
          <cell r="D13255" t="str">
            <v>OK</v>
          </cell>
          <cell r="E13255">
            <v>44449.337500000001</v>
          </cell>
        </row>
        <row r="13256">
          <cell r="B13256" t="str">
            <v>776445-00H/011248</v>
          </cell>
          <cell r="C13256" t="str">
            <v>776445-00H</v>
          </cell>
          <cell r="D13256" t="str">
            <v>OK</v>
          </cell>
          <cell r="E13256">
            <v>44449.383333333331</v>
          </cell>
        </row>
        <row r="13257">
          <cell r="B13257" t="str">
            <v>774100-00J/011251</v>
          </cell>
          <cell r="C13257" t="str">
            <v>774100-00J</v>
          </cell>
          <cell r="D13257" t="str">
            <v>OK</v>
          </cell>
          <cell r="E13257">
            <v>44449.412499999999</v>
          </cell>
        </row>
        <row r="13258">
          <cell r="B13258" t="str">
            <v>776445-00H/011253</v>
          </cell>
          <cell r="C13258" t="str">
            <v>776445-00H</v>
          </cell>
          <cell r="D13258" t="str">
            <v>OK</v>
          </cell>
          <cell r="E13258">
            <v>44451.995833333334</v>
          </cell>
        </row>
        <row r="13259">
          <cell r="B13259" t="str">
            <v>776445-00H/011253</v>
          </cell>
          <cell r="C13259" t="str">
            <v>776445-00H</v>
          </cell>
          <cell r="D13259" t="str">
            <v>OK</v>
          </cell>
          <cell r="E13259">
            <v>44451.995833333334</v>
          </cell>
        </row>
        <row r="13260">
          <cell r="B13260" t="str">
            <v>776445-00H/011254</v>
          </cell>
          <cell r="C13260" t="str">
            <v>776445-00H</v>
          </cell>
          <cell r="D13260" t="str">
            <v>OK</v>
          </cell>
          <cell r="E13260">
            <v>44452.030555555553</v>
          </cell>
        </row>
        <row r="13261">
          <cell r="B13261" t="str">
            <v>774100-00J/011255</v>
          </cell>
          <cell r="C13261" t="str">
            <v>774100-00J</v>
          </cell>
          <cell r="D13261" t="str">
            <v>OK</v>
          </cell>
          <cell r="E13261">
            <v>44452.046527777777</v>
          </cell>
        </row>
        <row r="13262">
          <cell r="B13262" t="str">
            <v>776445-00H/011256</v>
          </cell>
          <cell r="C13262" t="str">
            <v>776445-00H</v>
          </cell>
          <cell r="D13262" t="str">
            <v>OK</v>
          </cell>
          <cell r="E13262">
            <v>44452.427083333336</v>
          </cell>
        </row>
        <row r="13263">
          <cell r="B13263" t="str">
            <v>774100-00J/011257</v>
          </cell>
          <cell r="C13263" t="str">
            <v>774100-00J</v>
          </cell>
          <cell r="D13263" t="str">
            <v>OK</v>
          </cell>
          <cell r="E13263">
            <v>44452.324305555558</v>
          </cell>
        </row>
        <row r="13264">
          <cell r="B13264" t="str">
            <v>774100-00J/011250</v>
          </cell>
          <cell r="C13264" t="str">
            <v>774100-00J</v>
          </cell>
          <cell r="D13264" t="str">
            <v>OK</v>
          </cell>
          <cell r="E13264">
            <v>44452.385416666664</v>
          </cell>
        </row>
        <row r="13265">
          <cell r="B13265" t="str">
            <v>774100-00J/011252</v>
          </cell>
          <cell r="C13265" t="str">
            <v>774100-00J</v>
          </cell>
          <cell r="D13265" t="str">
            <v>OK</v>
          </cell>
          <cell r="E13265">
            <v>44451.961111111108</v>
          </cell>
        </row>
        <row r="13266">
          <cell r="B13266" t="str">
            <v>776445-00H/011249</v>
          </cell>
          <cell r="C13266" t="str">
            <v>776445-00H</v>
          </cell>
          <cell r="D13266" t="str">
            <v>OK</v>
          </cell>
          <cell r="E13266">
            <v>44452.504166666666</v>
          </cell>
        </row>
        <row r="13267">
          <cell r="B13267" t="str">
            <v>776445-00H/011261</v>
          </cell>
          <cell r="C13267" t="str">
            <v>776445-00H</v>
          </cell>
          <cell r="D13267" t="str">
            <v>OK</v>
          </cell>
          <cell r="E13267">
            <v>44452.96875</v>
          </cell>
        </row>
        <row r="13268">
          <cell r="B13268" t="str">
            <v>776445-00H/011262</v>
          </cell>
          <cell r="C13268" t="str">
            <v>776445-00H</v>
          </cell>
          <cell r="D13268" t="str">
            <v>OK</v>
          </cell>
          <cell r="E13268">
            <v>44453.07916666667</v>
          </cell>
        </row>
        <row r="13269">
          <cell r="B13269" t="str">
            <v>774100-00J/011258</v>
          </cell>
          <cell r="C13269" t="str">
            <v>774100-00J</v>
          </cell>
          <cell r="D13269" t="str">
            <v>OK</v>
          </cell>
          <cell r="E13269">
            <v>44453.022916666669</v>
          </cell>
        </row>
        <row r="13270">
          <cell r="B13270" t="str">
            <v>776445-00H/011263</v>
          </cell>
          <cell r="C13270" t="str">
            <v>776445-00H</v>
          </cell>
          <cell r="D13270" t="str">
            <v>OK</v>
          </cell>
          <cell r="E13270">
            <v>44453.152777777781</v>
          </cell>
        </row>
        <row r="13271">
          <cell r="B13271" t="str">
            <v>774100-00J/011259</v>
          </cell>
          <cell r="C13271" t="str">
            <v>774100-00J</v>
          </cell>
          <cell r="D13271" t="str">
            <v>OK</v>
          </cell>
          <cell r="E13271">
            <v>44453.027083333334</v>
          </cell>
        </row>
        <row r="13272">
          <cell r="B13272" t="str">
            <v>776445-00H/011266</v>
          </cell>
          <cell r="C13272" t="str">
            <v>776445-00H</v>
          </cell>
          <cell r="D13272" t="str">
            <v>OK</v>
          </cell>
          <cell r="E13272">
            <v>44453.29583333333</v>
          </cell>
        </row>
        <row r="13273">
          <cell r="B13273" t="str">
            <v>776445-00H/011260</v>
          </cell>
          <cell r="C13273" t="str">
            <v>776445-00H</v>
          </cell>
          <cell r="D13273" t="str">
            <v>OK</v>
          </cell>
          <cell r="E13273">
            <v>44453.365972222222</v>
          </cell>
        </row>
        <row r="13274">
          <cell r="B13274" t="str">
            <v>776445-00H/011267</v>
          </cell>
          <cell r="C13274" t="str">
            <v>776445-00H</v>
          </cell>
          <cell r="D13274" t="str">
            <v>OK</v>
          </cell>
          <cell r="E13274">
            <v>44453.406944444447</v>
          </cell>
        </row>
        <row r="13275">
          <cell r="B13275" t="str">
            <v>776445-00H/011265</v>
          </cell>
          <cell r="C13275" t="str">
            <v>776445-00H</v>
          </cell>
          <cell r="D13275" t="str">
            <v>OK</v>
          </cell>
          <cell r="E13275">
            <v>44453.448611111111</v>
          </cell>
        </row>
        <row r="13276">
          <cell r="B13276" t="str">
            <v>776445-00H/011270</v>
          </cell>
          <cell r="C13276" t="str">
            <v>776445-00H</v>
          </cell>
          <cell r="D13276" t="str">
            <v>OK</v>
          </cell>
          <cell r="E13276">
            <v>44453.625694444447</v>
          </cell>
        </row>
        <row r="13277">
          <cell r="B13277" t="str">
            <v>776445-00H/011264</v>
          </cell>
          <cell r="C13277" t="str">
            <v>776445-00H</v>
          </cell>
          <cell r="D13277" t="str">
            <v>OK</v>
          </cell>
          <cell r="E13277">
            <v>44453.682638888888</v>
          </cell>
        </row>
        <row r="13278">
          <cell r="B13278" t="str">
            <v>776445-00H/011269</v>
          </cell>
          <cell r="C13278" t="str">
            <v>776445-00H</v>
          </cell>
          <cell r="D13278" t="str">
            <v>OK</v>
          </cell>
          <cell r="E13278">
            <v>44453.72152777778</v>
          </cell>
        </row>
        <row r="13279">
          <cell r="B13279" t="str">
            <v>776445-00H/011272</v>
          </cell>
          <cell r="C13279" t="str">
            <v>776445-00H</v>
          </cell>
          <cell r="D13279" t="str">
            <v>OK</v>
          </cell>
          <cell r="E13279">
            <v>44453.963888888888</v>
          </cell>
        </row>
        <row r="13280">
          <cell r="B13280" t="str">
            <v>776445-00H/011274</v>
          </cell>
          <cell r="C13280" t="str">
            <v>776445-00H</v>
          </cell>
          <cell r="D13280" t="str">
            <v>OK</v>
          </cell>
          <cell r="E13280">
            <v>44453.972916666666</v>
          </cell>
        </row>
        <row r="13281">
          <cell r="B13281" t="str">
            <v>774100-00J/011275</v>
          </cell>
          <cell r="C13281" t="str">
            <v>774100-00J</v>
          </cell>
          <cell r="D13281" t="str">
            <v>OK</v>
          </cell>
          <cell r="E13281">
            <v>44454.058333333334</v>
          </cell>
        </row>
        <row r="13282">
          <cell r="B13282" t="str">
            <v>776445-00H/011278</v>
          </cell>
          <cell r="C13282" t="str">
            <v>776445-00H</v>
          </cell>
          <cell r="D13282" t="str">
            <v>OK</v>
          </cell>
          <cell r="E13282">
            <v>44454.143750000003</v>
          </cell>
        </row>
        <row r="13283">
          <cell r="B13283" t="str">
            <v>776445-00H/011277</v>
          </cell>
          <cell r="C13283" t="str">
            <v>776445-00H</v>
          </cell>
          <cell r="D13283" t="str">
            <v>OK</v>
          </cell>
          <cell r="E13283">
            <v>44454.318055555559</v>
          </cell>
        </row>
        <row r="13284">
          <cell r="B13284" t="str">
            <v>776445-00H/011271</v>
          </cell>
          <cell r="C13284" t="str">
            <v>776445-00H</v>
          </cell>
          <cell r="D13284" t="str">
            <v>OK</v>
          </cell>
          <cell r="E13284">
            <v>44454.319444444445</v>
          </cell>
        </row>
        <row r="13285">
          <cell r="B13285" t="str">
            <v>774100-00J/011280</v>
          </cell>
          <cell r="C13285" t="str">
            <v>774100-00J</v>
          </cell>
          <cell r="D13285" t="str">
            <v>OK</v>
          </cell>
          <cell r="E13285">
            <v>44454.370833333334</v>
          </cell>
        </row>
        <row r="13286">
          <cell r="B13286" t="str">
            <v>776445-00H/011283</v>
          </cell>
          <cell r="C13286" t="str">
            <v>776445-00H</v>
          </cell>
          <cell r="D13286" t="str">
            <v>OK</v>
          </cell>
          <cell r="E13286">
            <v>44454.493055555555</v>
          </cell>
        </row>
        <row r="13287">
          <cell r="B13287" t="str">
            <v>774100-00J/011279</v>
          </cell>
          <cell r="C13287" t="str">
            <v>774100-00J</v>
          </cell>
          <cell r="D13287" t="str">
            <v>OK</v>
          </cell>
          <cell r="E13287">
            <v>44454.417361111111</v>
          </cell>
        </row>
        <row r="13288">
          <cell r="B13288" t="str">
            <v>776445-00H/011282</v>
          </cell>
          <cell r="C13288" t="str">
            <v>776445-00H</v>
          </cell>
          <cell r="D13288" t="str">
            <v>OK</v>
          </cell>
          <cell r="E13288">
            <v>44454.521527777775</v>
          </cell>
        </row>
        <row r="13289">
          <cell r="B13289" t="str">
            <v>776445-00H/011284</v>
          </cell>
          <cell r="C13289" t="str">
            <v>776445-00H</v>
          </cell>
          <cell r="D13289" t="str">
            <v>OK</v>
          </cell>
          <cell r="E13289">
            <v>44454.615972222222</v>
          </cell>
        </row>
        <row r="13290">
          <cell r="B13290" t="str">
            <v>776445-00H/011281</v>
          </cell>
          <cell r="C13290" t="str">
            <v>776445-00H</v>
          </cell>
          <cell r="D13290" t="str">
            <v>OK</v>
          </cell>
          <cell r="E13290">
            <v>44454.645833333336</v>
          </cell>
        </row>
        <row r="13291">
          <cell r="B13291" t="str">
            <v>776445-00H/011285</v>
          </cell>
          <cell r="C13291" t="str">
            <v>776445-00H</v>
          </cell>
          <cell r="D13291" t="str">
            <v>OK</v>
          </cell>
          <cell r="E13291">
            <v>44454.718055555553</v>
          </cell>
        </row>
        <row r="13292">
          <cell r="B13292" t="str">
            <v>776445-00H/011276</v>
          </cell>
          <cell r="C13292" t="str">
            <v>776445-00H</v>
          </cell>
          <cell r="D13292" t="str">
            <v>OK</v>
          </cell>
          <cell r="E13292">
            <v>44454.972916666666</v>
          </cell>
        </row>
        <row r="13293">
          <cell r="B13293" t="str">
            <v>776445-00H/011288</v>
          </cell>
          <cell r="C13293" t="str">
            <v>776445-00H</v>
          </cell>
          <cell r="D13293" t="str">
            <v>OK</v>
          </cell>
          <cell r="E13293">
            <v>44455.039583333331</v>
          </cell>
        </row>
        <row r="13294">
          <cell r="B13294" t="str">
            <v>776445-00H/011286</v>
          </cell>
          <cell r="C13294" t="str">
            <v>776445-00H</v>
          </cell>
          <cell r="D13294" t="str">
            <v>OK</v>
          </cell>
          <cell r="E13294">
            <v>44454.979166666664</v>
          </cell>
        </row>
        <row r="13295">
          <cell r="B13295" t="str">
            <v>774100-00J/011289</v>
          </cell>
          <cell r="C13295" t="str">
            <v>774100-00J</v>
          </cell>
          <cell r="D13295" t="str">
            <v>OK</v>
          </cell>
          <cell r="E13295">
            <v>44455.038194444445</v>
          </cell>
        </row>
        <row r="13296">
          <cell r="B13296" t="str">
            <v>776445-00H/011290</v>
          </cell>
          <cell r="C13296" t="str">
            <v>776445-00H</v>
          </cell>
          <cell r="D13296" t="str">
            <v>OK</v>
          </cell>
          <cell r="E13296">
            <v>44455.307638888888</v>
          </cell>
        </row>
        <row r="13297">
          <cell r="B13297" t="str">
            <v>774100-00J/011291</v>
          </cell>
          <cell r="C13297" t="str">
            <v>774100-00J</v>
          </cell>
          <cell r="D13297" t="str">
            <v>OK</v>
          </cell>
          <cell r="E13297">
            <v>44455.361805555556</v>
          </cell>
        </row>
        <row r="13298">
          <cell r="B13298" t="str">
            <v>776445-00H/011292</v>
          </cell>
          <cell r="C13298" t="str">
            <v>776445-00H</v>
          </cell>
          <cell r="D13298" t="str">
            <v>OK</v>
          </cell>
          <cell r="E13298">
            <v>44455.40625</v>
          </cell>
        </row>
        <row r="13299">
          <cell r="B13299" t="str">
            <v>776445-00H/011293</v>
          </cell>
          <cell r="C13299" t="str">
            <v>776445-00H</v>
          </cell>
          <cell r="D13299" t="str">
            <v>OK</v>
          </cell>
          <cell r="E13299">
            <v>44455.503472222219</v>
          </cell>
        </row>
        <row r="13300">
          <cell r="B13300" t="str">
            <v>776445-10E/011297</v>
          </cell>
          <cell r="C13300" t="str">
            <v>776445-10E</v>
          </cell>
          <cell r="D13300" t="str">
            <v>OK</v>
          </cell>
          <cell r="E13300">
            <v>44455.697916666664</v>
          </cell>
        </row>
        <row r="13301">
          <cell r="B13301" t="str">
            <v>776445-10E/011298</v>
          </cell>
          <cell r="C13301" t="str">
            <v>776445-10E</v>
          </cell>
          <cell r="D13301" t="str">
            <v>OK</v>
          </cell>
          <cell r="E13301">
            <v>44455.740277777775</v>
          </cell>
        </row>
        <row r="13302">
          <cell r="B13302" t="str">
            <v>776445-10E/011299</v>
          </cell>
          <cell r="C13302" t="str">
            <v>776445-10E</v>
          </cell>
          <cell r="D13302" t="str">
            <v>OK</v>
          </cell>
          <cell r="E13302">
            <v>44455.818749999999</v>
          </cell>
        </row>
        <row r="13303">
          <cell r="B13303" t="str">
            <v>776445-00H/011294</v>
          </cell>
          <cell r="C13303" t="str">
            <v>776445-00H</v>
          </cell>
          <cell r="D13303" t="str">
            <v>OK</v>
          </cell>
          <cell r="E13303">
            <v>44455.953472222223</v>
          </cell>
        </row>
        <row r="13304">
          <cell r="B13304" t="str">
            <v>776445-00H/011301</v>
          </cell>
          <cell r="C13304" t="str">
            <v>776445-00H</v>
          </cell>
          <cell r="D13304" t="str">
            <v>OK</v>
          </cell>
          <cell r="E13304">
            <v>44456.061805555553</v>
          </cell>
        </row>
        <row r="13305">
          <cell r="B13305" t="str">
            <v>776445-00H/011296</v>
          </cell>
          <cell r="C13305" t="str">
            <v>776445-00H</v>
          </cell>
          <cell r="D13305" t="str">
            <v>OK</v>
          </cell>
          <cell r="E13305">
            <v>44455.961805555555</v>
          </cell>
        </row>
        <row r="13306">
          <cell r="B13306" t="str">
            <v>776445-00H/011287</v>
          </cell>
          <cell r="C13306" t="str">
            <v>776445-00H</v>
          </cell>
          <cell r="D13306" t="str">
            <v>OK</v>
          </cell>
          <cell r="E13306">
            <v>44456.017361111109</v>
          </cell>
        </row>
        <row r="13307">
          <cell r="B13307" t="str">
            <v>776445-00H/011300</v>
          </cell>
          <cell r="C13307" t="str">
            <v>776445-00H</v>
          </cell>
          <cell r="D13307" t="str">
            <v>OK</v>
          </cell>
          <cell r="E13307">
            <v>44456.025000000001</v>
          </cell>
        </row>
        <row r="13308">
          <cell r="B13308" t="str">
            <v>776445-00H/011303</v>
          </cell>
          <cell r="C13308" t="str">
            <v>776445-00H</v>
          </cell>
          <cell r="D13308" t="str">
            <v>OK</v>
          </cell>
          <cell r="E13308">
            <v>44456.152777777781</v>
          </cell>
        </row>
        <row r="13309">
          <cell r="B13309" t="str">
            <v>776445-00H/011304</v>
          </cell>
          <cell r="C13309" t="str">
            <v>776445-00H</v>
          </cell>
          <cell r="D13309" t="str">
            <v>OK</v>
          </cell>
          <cell r="E13309">
            <v>44456.303472222222</v>
          </cell>
        </row>
        <row r="13310">
          <cell r="B13310" t="str">
            <v>776445-00H/011295</v>
          </cell>
          <cell r="C13310" t="str">
            <v>776445-00H</v>
          </cell>
          <cell r="D13310" t="str">
            <v>OK</v>
          </cell>
          <cell r="E13310">
            <v>44456.395138888889</v>
          </cell>
        </row>
        <row r="13311">
          <cell r="B13311" t="str">
            <v>776445-00H/011305</v>
          </cell>
          <cell r="C13311" t="str">
            <v>776445-00H</v>
          </cell>
          <cell r="D13311" t="str">
            <v>OK</v>
          </cell>
          <cell r="E13311">
            <v>44456.348611111112</v>
          </cell>
        </row>
        <row r="13312">
          <cell r="B13312" t="str">
            <v>776445-00H/011306</v>
          </cell>
          <cell r="C13312" t="str">
            <v>776445-00H</v>
          </cell>
          <cell r="D13312" t="str">
            <v>OK</v>
          </cell>
          <cell r="E13312">
            <v>44456.439583333333</v>
          </cell>
        </row>
        <row r="13313">
          <cell r="B13313" t="str">
            <v>774100-00J/011273</v>
          </cell>
          <cell r="C13313" t="str">
            <v>774100-00J</v>
          </cell>
          <cell r="D13313" t="str">
            <v>OK</v>
          </cell>
          <cell r="E13313">
            <v>44454.023611111108</v>
          </cell>
        </row>
        <row r="13314">
          <cell r="B13314" t="str">
            <v>776445-00H/011308</v>
          </cell>
          <cell r="C13314" t="str">
            <v>776445-00H</v>
          </cell>
          <cell r="D13314" t="str">
            <v>OK</v>
          </cell>
          <cell r="E13314">
            <v>44458.95208333333</v>
          </cell>
        </row>
        <row r="13315">
          <cell r="B13315" t="str">
            <v>776445-00H/011307</v>
          </cell>
          <cell r="C13315" t="str">
            <v>776445-00H</v>
          </cell>
          <cell r="D13315" t="str">
            <v>OK</v>
          </cell>
          <cell r="E13315">
            <v>44459.001388888886</v>
          </cell>
        </row>
        <row r="13316">
          <cell r="B13316" t="str">
            <v>776445-00H/011302</v>
          </cell>
          <cell r="C13316" t="str">
            <v>776445-00H</v>
          </cell>
          <cell r="D13316" t="str">
            <v>OK</v>
          </cell>
          <cell r="E13316">
            <v>44459.03402777778</v>
          </cell>
        </row>
        <row r="13317">
          <cell r="B13317" t="str">
            <v>776445-00H/011309</v>
          </cell>
          <cell r="C13317" t="str">
            <v>776445-00H</v>
          </cell>
          <cell r="D13317" t="str">
            <v>OK</v>
          </cell>
          <cell r="E13317">
            <v>44459.068055555559</v>
          </cell>
        </row>
        <row r="13318">
          <cell r="B13318" t="str">
            <v>776445-00H/011311</v>
          </cell>
          <cell r="C13318" t="str">
            <v>776445-00H</v>
          </cell>
          <cell r="D13318" t="str">
            <v>OK</v>
          </cell>
          <cell r="E13318">
            <v>44459.288888888892</v>
          </cell>
        </row>
        <row r="13319">
          <cell r="B13319" t="str">
            <v>776445-00H/011310</v>
          </cell>
          <cell r="C13319" t="str">
            <v>776445-00H</v>
          </cell>
          <cell r="D13319" t="str">
            <v>OK</v>
          </cell>
          <cell r="E13319">
            <v>44459.55</v>
          </cell>
        </row>
        <row r="13320">
          <cell r="B13320" t="str">
            <v>776445-00H/011316</v>
          </cell>
          <cell r="C13320" t="str">
            <v>776445-00H</v>
          </cell>
          <cell r="D13320" t="str">
            <v>OK</v>
          </cell>
          <cell r="E13320">
            <v>44459.545138888891</v>
          </cell>
        </row>
        <row r="13321">
          <cell r="B13321" t="str">
            <v>776445-00H/011318</v>
          </cell>
          <cell r="C13321" t="str">
            <v>776445-00H</v>
          </cell>
          <cell r="D13321" t="str">
            <v>OK</v>
          </cell>
          <cell r="E13321">
            <v>44459.636805555558</v>
          </cell>
        </row>
        <row r="13322">
          <cell r="B13322" t="str">
            <v>776445-00H/011319</v>
          </cell>
          <cell r="C13322" t="str">
            <v>776445-00H</v>
          </cell>
          <cell r="D13322" t="str">
            <v>OK</v>
          </cell>
          <cell r="E13322">
            <v>44459.690972222219</v>
          </cell>
        </row>
        <row r="13323">
          <cell r="B13323" t="str">
            <v>776445-00H/011320</v>
          </cell>
          <cell r="C13323" t="str">
            <v>776445-00H</v>
          </cell>
          <cell r="D13323" t="str">
            <v>OK</v>
          </cell>
          <cell r="E13323">
            <v>44459.734722222223</v>
          </cell>
        </row>
        <row r="13324">
          <cell r="B13324" t="str">
            <v>776445-00H/011321</v>
          </cell>
          <cell r="C13324" t="str">
            <v>776445-00H</v>
          </cell>
          <cell r="D13324" t="str">
            <v>OK</v>
          </cell>
          <cell r="E13324">
            <v>44459.811805555553</v>
          </cell>
        </row>
        <row r="13325">
          <cell r="B13325" t="str">
            <v>776445-00H/011313</v>
          </cell>
          <cell r="C13325" t="str">
            <v>776445-00H</v>
          </cell>
          <cell r="D13325" t="str">
            <v>OK</v>
          </cell>
          <cell r="E13325">
            <v>44459.365972222222</v>
          </cell>
        </row>
        <row r="13326">
          <cell r="B13326" t="str">
            <v>776445-00H/011323</v>
          </cell>
          <cell r="C13326" t="str">
            <v>776445-00H</v>
          </cell>
          <cell r="D13326" t="str">
            <v>OK</v>
          </cell>
          <cell r="E13326">
            <v>44459.944444444445</v>
          </cell>
        </row>
        <row r="13327">
          <cell r="B13327" t="str">
            <v>776445-00H/011315</v>
          </cell>
          <cell r="C13327" t="str">
            <v>776445-00H</v>
          </cell>
          <cell r="D13327" t="str">
            <v>OK</v>
          </cell>
          <cell r="E13327">
            <v>44460.001388888886</v>
          </cell>
        </row>
        <row r="13328">
          <cell r="B13328" t="str">
            <v>776445-00H/011322</v>
          </cell>
          <cell r="C13328" t="str">
            <v>776445-00H</v>
          </cell>
          <cell r="D13328" t="str">
            <v>OK</v>
          </cell>
          <cell r="E13328">
            <v>44460.037499999999</v>
          </cell>
        </row>
        <row r="13329">
          <cell r="B13329" t="str">
            <v>776445-00H/011312</v>
          </cell>
          <cell r="C13329" t="str">
            <v>776445-00H</v>
          </cell>
          <cell r="D13329" t="str">
            <v>OK</v>
          </cell>
          <cell r="E13329">
            <v>44459.287499999999</v>
          </cell>
        </row>
        <row r="13330">
          <cell r="B13330" t="str">
            <v>776445-00H/011317</v>
          </cell>
          <cell r="C13330" t="str">
            <v>776445-00H</v>
          </cell>
          <cell r="D13330" t="str">
            <v>OK</v>
          </cell>
          <cell r="E13330">
            <v>44460.075694444444</v>
          </cell>
        </row>
        <row r="13331">
          <cell r="B13331" t="str">
            <v>776445-00H/011324</v>
          </cell>
          <cell r="C13331" t="str">
            <v>776445-00H</v>
          </cell>
          <cell r="D13331" t="str">
            <v>OK</v>
          </cell>
          <cell r="E13331">
            <v>44460.35</v>
          </cell>
        </row>
        <row r="13332">
          <cell r="B13332" t="str">
            <v>776445-00H/011327</v>
          </cell>
          <cell r="C13332" t="str">
            <v>776445-00H</v>
          </cell>
          <cell r="D13332" t="str">
            <v>OK</v>
          </cell>
          <cell r="E13332">
            <v>44460.384722222225</v>
          </cell>
        </row>
        <row r="13333">
          <cell r="B13333" t="str">
            <v>776445-00H/011314</v>
          </cell>
          <cell r="C13333" t="str">
            <v>776445-00H</v>
          </cell>
          <cell r="D13333" t="str">
            <v>OK</v>
          </cell>
          <cell r="E13333">
            <v>44459.443055555559</v>
          </cell>
        </row>
        <row r="13334">
          <cell r="B13334" t="str">
            <v>776445-00H/011325</v>
          </cell>
          <cell r="C13334" t="str">
            <v>776445-00H</v>
          </cell>
          <cell r="D13334" t="str">
            <v>OK</v>
          </cell>
          <cell r="E13334">
            <v>44460.643750000003</v>
          </cell>
        </row>
        <row r="13335">
          <cell r="B13335" t="str">
            <v>776445-00H/011328</v>
          </cell>
          <cell r="C13335" t="str">
            <v>776445-00H</v>
          </cell>
          <cell r="D13335" t="str">
            <v>OK</v>
          </cell>
          <cell r="E13335">
            <v>44460.675000000003</v>
          </cell>
        </row>
        <row r="13336">
          <cell r="B13336" t="str">
            <v>776445-00H/011331</v>
          </cell>
          <cell r="C13336" t="str">
            <v>776445-00H</v>
          </cell>
          <cell r="D13336" t="str">
            <v>OK</v>
          </cell>
          <cell r="E13336">
            <v>44460.970138888886</v>
          </cell>
        </row>
        <row r="13337">
          <cell r="B13337" t="str">
            <v>776445-00H/011329</v>
          </cell>
          <cell r="C13337" t="str">
            <v>776445-00H</v>
          </cell>
          <cell r="D13337" t="str">
            <v>OK</v>
          </cell>
          <cell r="E13337">
            <v>44461.04583333333</v>
          </cell>
        </row>
        <row r="13338">
          <cell r="B13338" t="str">
            <v>776445-00H/011332</v>
          </cell>
          <cell r="C13338" t="str">
            <v>776445-00H</v>
          </cell>
          <cell r="D13338" t="str">
            <v>OK</v>
          </cell>
          <cell r="E13338">
            <v>44461.085416666669</v>
          </cell>
        </row>
        <row r="13339">
          <cell r="B13339" t="str">
            <v>776445-00H/011333</v>
          </cell>
          <cell r="C13339" t="str">
            <v>776445-00H</v>
          </cell>
          <cell r="D13339" t="str">
            <v>OK</v>
          </cell>
          <cell r="E13339">
            <v>44461.148611111108</v>
          </cell>
        </row>
        <row r="13340">
          <cell r="B13340" t="str">
            <v>776445-00H/011330</v>
          </cell>
          <cell r="C13340" t="str">
            <v>776445-00H</v>
          </cell>
          <cell r="D13340" t="str">
            <v>OK</v>
          </cell>
          <cell r="E13340">
            <v>44461.351388888892</v>
          </cell>
        </row>
        <row r="13341">
          <cell r="B13341" t="str">
            <v>776445-00H/011326</v>
          </cell>
          <cell r="C13341" t="str">
            <v>776445-00H</v>
          </cell>
          <cell r="D13341" t="str">
            <v>OK</v>
          </cell>
          <cell r="E13341">
            <v>44461.431250000001</v>
          </cell>
        </row>
        <row r="13342">
          <cell r="B13342" t="str">
            <v>776445-00H/011337</v>
          </cell>
          <cell r="C13342" t="str">
            <v>776445-00H</v>
          </cell>
          <cell r="D13342" t="str">
            <v>OK</v>
          </cell>
          <cell r="E13342">
            <v>44461.573611111111</v>
          </cell>
        </row>
        <row r="13343">
          <cell r="B13343" t="str">
            <v>776445-00H/011335</v>
          </cell>
          <cell r="C13343" t="str">
            <v>776445-00H</v>
          </cell>
          <cell r="D13343" t="str">
            <v>OK</v>
          </cell>
          <cell r="E13343">
            <v>44461.60833333333</v>
          </cell>
        </row>
        <row r="13344">
          <cell r="B13344" t="str">
            <v>776445-00H/011336</v>
          </cell>
          <cell r="C13344" t="str">
            <v>776445-00H</v>
          </cell>
          <cell r="D13344" t="str">
            <v>OK</v>
          </cell>
          <cell r="E13344">
            <v>44461.681250000001</v>
          </cell>
        </row>
        <row r="13345">
          <cell r="B13345" t="str">
            <v>776445-00H/011342</v>
          </cell>
          <cell r="C13345" t="str">
            <v>776445-00H</v>
          </cell>
          <cell r="D13345" t="str">
            <v>OK</v>
          </cell>
          <cell r="E13345">
            <v>44461.729861111111</v>
          </cell>
        </row>
        <row r="13346">
          <cell r="B13346" t="str">
            <v>776445-00H/011338</v>
          </cell>
          <cell r="C13346" t="str">
            <v>776445-00H</v>
          </cell>
          <cell r="D13346" t="str">
            <v>OK</v>
          </cell>
          <cell r="E13346">
            <v>44461.621527777781</v>
          </cell>
        </row>
        <row r="13347">
          <cell r="B13347" t="str">
            <v>776445-00H/011339</v>
          </cell>
          <cell r="C13347" t="str">
            <v>776445-00H</v>
          </cell>
          <cell r="D13347" t="str">
            <v>OK</v>
          </cell>
          <cell r="E13347">
            <v>44461.696527777778</v>
          </cell>
        </row>
        <row r="13348">
          <cell r="B13348" t="str">
            <v>776445-00H/011340</v>
          </cell>
          <cell r="C13348" t="str">
            <v>776445-00H</v>
          </cell>
          <cell r="D13348" t="str">
            <v>OK</v>
          </cell>
          <cell r="E13348">
            <v>44461.792361111111</v>
          </cell>
        </row>
        <row r="13349">
          <cell r="B13349" t="str">
            <v>776445-00H/011345</v>
          </cell>
          <cell r="C13349" t="str">
            <v>776445-00H</v>
          </cell>
          <cell r="D13349" t="str">
            <v>OK</v>
          </cell>
          <cell r="E13349">
            <v>44461.951388888891</v>
          </cell>
        </row>
        <row r="13350">
          <cell r="B13350" t="str">
            <v>776445-00H/011343</v>
          </cell>
          <cell r="C13350" t="str">
            <v>776445-00H</v>
          </cell>
          <cell r="D13350" t="str">
            <v>OK</v>
          </cell>
          <cell r="E13350">
            <v>44461.966666666667</v>
          </cell>
        </row>
        <row r="13351">
          <cell r="B13351" t="str">
            <v>776445-00H/011334</v>
          </cell>
          <cell r="C13351" t="str">
            <v>776445-00H</v>
          </cell>
          <cell r="D13351" t="str">
            <v>OK</v>
          </cell>
          <cell r="E13351">
            <v>44461.410416666666</v>
          </cell>
        </row>
        <row r="13352">
          <cell r="B13352" t="str">
            <v>776445-00H/011344</v>
          </cell>
          <cell r="C13352" t="str">
            <v>776445-00H</v>
          </cell>
          <cell r="D13352" t="str">
            <v>OK</v>
          </cell>
          <cell r="E13352">
            <v>44462.02847222222</v>
          </cell>
        </row>
        <row r="13353">
          <cell r="B13353" t="str">
            <v>776445-00H/011347</v>
          </cell>
          <cell r="C13353" t="str">
            <v>776445-00H</v>
          </cell>
          <cell r="D13353" t="str">
            <v>OK</v>
          </cell>
          <cell r="E13353">
            <v>44462.052777777775</v>
          </cell>
        </row>
        <row r="13354">
          <cell r="B13354" t="str">
            <v>776445-00H/011346</v>
          </cell>
          <cell r="C13354" t="str">
            <v>776445-00H</v>
          </cell>
          <cell r="D13354" t="str">
            <v>OK</v>
          </cell>
          <cell r="E13354">
            <v>44462.073611111111</v>
          </cell>
        </row>
        <row r="13355">
          <cell r="B13355" t="str">
            <v>776445-00H/011348</v>
          </cell>
          <cell r="C13355" t="str">
            <v>776445-00H</v>
          </cell>
          <cell r="D13355" t="str">
            <v>OK</v>
          </cell>
          <cell r="E13355">
            <v>44462.134027777778</v>
          </cell>
        </row>
        <row r="13356">
          <cell r="B13356" t="str">
            <v>776445-00H/011351</v>
          </cell>
          <cell r="C13356" t="str">
            <v>776445-00H</v>
          </cell>
          <cell r="D13356" t="str">
            <v>OK</v>
          </cell>
          <cell r="E13356">
            <v>44462.290972222225</v>
          </cell>
        </row>
        <row r="13357">
          <cell r="B13357" t="str">
            <v>776445-00H/011350</v>
          </cell>
          <cell r="C13357" t="str">
            <v>776445-00H</v>
          </cell>
          <cell r="D13357" t="str">
            <v>OK</v>
          </cell>
          <cell r="E13357">
            <v>44462.375</v>
          </cell>
        </row>
        <row r="13358">
          <cell r="B13358" t="str">
            <v>776445-00H/011352</v>
          </cell>
          <cell r="C13358" t="str">
            <v>776445-00H</v>
          </cell>
          <cell r="D13358" t="str">
            <v>OK</v>
          </cell>
          <cell r="E13358">
            <v>44462.395833333336</v>
          </cell>
        </row>
        <row r="13359">
          <cell r="B13359" t="str">
            <v>776445-00H/011349</v>
          </cell>
          <cell r="C13359" t="str">
            <v>776445-00H</v>
          </cell>
          <cell r="D13359" t="str">
            <v>OK</v>
          </cell>
          <cell r="E13359">
            <v>44462.426388888889</v>
          </cell>
        </row>
        <row r="13360">
          <cell r="B13360" t="str">
            <v>776445-00H/011353</v>
          </cell>
          <cell r="C13360" t="str">
            <v>776445-00H</v>
          </cell>
          <cell r="D13360" t="str">
            <v>OK</v>
          </cell>
          <cell r="E13360">
            <v>44462.509027777778</v>
          </cell>
        </row>
        <row r="13361">
          <cell r="B13361" t="str">
            <v>776445-00H/011354</v>
          </cell>
          <cell r="C13361" t="str">
            <v>776445-00H</v>
          </cell>
          <cell r="D13361" t="str">
            <v>OK</v>
          </cell>
          <cell r="E13361">
            <v>44462.629861111112</v>
          </cell>
        </row>
        <row r="13362">
          <cell r="B13362" t="str">
            <v>776445-00H/011357</v>
          </cell>
          <cell r="C13362" t="str">
            <v>776445-00H</v>
          </cell>
          <cell r="D13362" t="str">
            <v>OK</v>
          </cell>
          <cell r="E13362">
            <v>44462.69027777778</v>
          </cell>
        </row>
        <row r="13363">
          <cell r="B13363" t="str">
            <v>774100-00J/011358</v>
          </cell>
          <cell r="C13363" t="str">
            <v>774100-00J</v>
          </cell>
          <cell r="D13363" t="str">
            <v>OK</v>
          </cell>
          <cell r="E13363">
            <v>44462.731249999997</v>
          </cell>
        </row>
        <row r="13364">
          <cell r="B13364" t="str">
            <v>774100-00J/011361</v>
          </cell>
          <cell r="C13364" t="str">
            <v>774100-00J</v>
          </cell>
          <cell r="D13364" t="str">
            <v>OK</v>
          </cell>
          <cell r="E13364">
            <v>44462.81527777778</v>
          </cell>
        </row>
        <row r="13365">
          <cell r="B13365" t="str">
            <v>776445-00H/011359</v>
          </cell>
          <cell r="C13365" t="str">
            <v>776445-00H</v>
          </cell>
          <cell r="D13365" t="str">
            <v>OK</v>
          </cell>
          <cell r="E13365">
            <v>44462.963888888888</v>
          </cell>
        </row>
        <row r="13366">
          <cell r="B13366" t="str">
            <v>776445-00H/011363</v>
          </cell>
          <cell r="C13366" t="str">
            <v>776445-00H</v>
          </cell>
          <cell r="D13366" t="str">
            <v>OK</v>
          </cell>
          <cell r="E13366">
            <v>44463.05</v>
          </cell>
        </row>
        <row r="13367">
          <cell r="B13367" t="str">
            <v>776445-00H/011360</v>
          </cell>
          <cell r="C13367" t="str">
            <v>776445-00H</v>
          </cell>
          <cell r="D13367" t="str">
            <v>OK</v>
          </cell>
          <cell r="E13367">
            <v>44463.018750000003</v>
          </cell>
        </row>
        <row r="13368">
          <cell r="B13368" t="str">
            <v>774100-00J/011367</v>
          </cell>
          <cell r="C13368" t="str">
            <v>774100-00J</v>
          </cell>
          <cell r="D13368" t="str">
            <v>OK</v>
          </cell>
          <cell r="E13368">
            <v>44463.320833333331</v>
          </cell>
        </row>
        <row r="13369">
          <cell r="B13369" t="str">
            <v>776445-00H/011355</v>
          </cell>
          <cell r="C13369" t="str">
            <v>776445-00H</v>
          </cell>
          <cell r="D13369" t="str">
            <v>OK</v>
          </cell>
          <cell r="E13369">
            <v>44463.388194444444</v>
          </cell>
        </row>
        <row r="13370">
          <cell r="B13370" t="str">
            <v>776445-00H/011368</v>
          </cell>
          <cell r="C13370" t="str">
            <v>776445-00H</v>
          </cell>
          <cell r="D13370" t="str">
            <v>OK</v>
          </cell>
          <cell r="E13370">
            <v>44463.425000000003</v>
          </cell>
        </row>
        <row r="13371">
          <cell r="B13371" t="str">
            <v>776445-00H/011356</v>
          </cell>
          <cell r="C13371" t="str">
            <v>776445-00H</v>
          </cell>
          <cell r="D13371" t="str">
            <v>OK</v>
          </cell>
          <cell r="E13371">
            <v>44463.438194444447</v>
          </cell>
        </row>
        <row r="13372">
          <cell r="B13372" t="str">
            <v>776445-00H/011365</v>
          </cell>
          <cell r="C13372" t="str">
            <v>776445-00H</v>
          </cell>
          <cell r="D13372" t="str">
            <v>OK</v>
          </cell>
          <cell r="E13372">
            <v>44463.535416666666</v>
          </cell>
        </row>
        <row r="13373">
          <cell r="B13373" t="str">
            <v>774100-00J/011366</v>
          </cell>
          <cell r="C13373" t="str">
            <v>774100-00J</v>
          </cell>
          <cell r="D13373" t="str">
            <v>OK</v>
          </cell>
          <cell r="E13373">
            <v>44463.535416666666</v>
          </cell>
        </row>
        <row r="13374">
          <cell r="B13374" t="str">
            <v>776445-00H/011341</v>
          </cell>
          <cell r="C13374" t="str">
            <v>776445-00H</v>
          </cell>
          <cell r="D13374" t="str">
            <v>OK</v>
          </cell>
          <cell r="E13374">
            <v>44462.011111111111</v>
          </cell>
        </row>
        <row r="13375">
          <cell r="B13375" t="str">
            <v>776445-00H/011370</v>
          </cell>
          <cell r="C13375" t="str">
            <v>776445-00H</v>
          </cell>
          <cell r="D13375" t="str">
            <v>OK</v>
          </cell>
          <cell r="E13375">
            <v>44466.35</v>
          </cell>
        </row>
        <row r="13376">
          <cell r="B13376" t="str">
            <v>776445-00H/011373</v>
          </cell>
          <cell r="C13376" t="str">
            <v>776445-00H</v>
          </cell>
          <cell r="D13376" t="str">
            <v>OK</v>
          </cell>
          <cell r="E13376">
            <v>44466.706944444442</v>
          </cell>
        </row>
        <row r="13377">
          <cell r="B13377" t="str">
            <v>774100-00J/011372</v>
          </cell>
          <cell r="C13377" t="str">
            <v>774100-00J</v>
          </cell>
          <cell r="D13377" t="str">
            <v>OK</v>
          </cell>
          <cell r="E13377">
            <v>44466.665972222225</v>
          </cell>
        </row>
        <row r="13378">
          <cell r="B13378" t="str">
            <v>774100-00J/011374</v>
          </cell>
          <cell r="C13378" t="str">
            <v>774100-00J</v>
          </cell>
          <cell r="D13378" t="str">
            <v>OK</v>
          </cell>
          <cell r="E13378">
            <v>44466.663194444445</v>
          </cell>
        </row>
        <row r="13379">
          <cell r="B13379" t="str">
            <v>776445-00H/011369</v>
          </cell>
          <cell r="C13379" t="str">
            <v>776445-00H</v>
          </cell>
          <cell r="D13379" t="str">
            <v>OK</v>
          </cell>
          <cell r="E13379">
            <v>44466.719444444447</v>
          </cell>
        </row>
        <row r="13380">
          <cell r="B13380" t="str">
            <v>776445-00H/011377</v>
          </cell>
          <cell r="C13380" t="str">
            <v>776445-00H</v>
          </cell>
          <cell r="D13380" t="str">
            <v>OK</v>
          </cell>
          <cell r="E13380">
            <v>44466.959722222222</v>
          </cell>
        </row>
        <row r="13381">
          <cell r="B13381" t="str">
            <v>776445-00H/011375</v>
          </cell>
          <cell r="C13381" t="str">
            <v>776445-00H</v>
          </cell>
          <cell r="D13381" t="str">
            <v>OK</v>
          </cell>
          <cell r="E13381">
            <v>44466.952777777777</v>
          </cell>
        </row>
        <row r="13382">
          <cell r="B13382" t="str">
            <v>776445-00H/011376</v>
          </cell>
          <cell r="C13382" t="str">
            <v>776445-00H</v>
          </cell>
          <cell r="D13382" t="str">
            <v>OK</v>
          </cell>
          <cell r="E13382">
            <v>44467.003472222219</v>
          </cell>
        </row>
        <row r="13383">
          <cell r="B13383" t="str">
            <v>776445-00H/011379</v>
          </cell>
          <cell r="C13383" t="str">
            <v>776445-00H</v>
          </cell>
          <cell r="D13383" t="str">
            <v>OK</v>
          </cell>
          <cell r="E13383">
            <v>44467.009027777778</v>
          </cell>
        </row>
        <row r="13384">
          <cell r="B13384" t="str">
            <v>776445-00H/011378</v>
          </cell>
          <cell r="C13384" t="str">
            <v>776445-00H</v>
          </cell>
          <cell r="D13384" t="str">
            <v>OK</v>
          </cell>
          <cell r="E13384">
            <v>44467.047222222223</v>
          </cell>
        </row>
        <row r="13385">
          <cell r="B13385" t="str">
            <v>776445-00H/011380</v>
          </cell>
          <cell r="C13385" t="str">
            <v>776445-00H</v>
          </cell>
          <cell r="D13385" t="str">
            <v>OK</v>
          </cell>
          <cell r="E13385">
            <v>44467.078472222223</v>
          </cell>
        </row>
        <row r="13386">
          <cell r="B13386" t="str">
            <v>776445-00H/011364</v>
          </cell>
          <cell r="C13386" t="str">
            <v>776445-00H</v>
          </cell>
          <cell r="D13386" t="str">
            <v>OK</v>
          </cell>
          <cell r="E13386">
            <v>44466.790972222225</v>
          </cell>
        </row>
        <row r="13387">
          <cell r="B13387" t="str">
            <v>776445-00H/011383</v>
          </cell>
          <cell r="C13387" t="str">
            <v>776445-00H</v>
          </cell>
          <cell r="D13387" t="str">
            <v>OK</v>
          </cell>
          <cell r="E13387">
            <v>44467.947916666664</v>
          </cell>
        </row>
        <row r="13388">
          <cell r="B13388" t="str">
            <v>776445-00H/011381</v>
          </cell>
          <cell r="C13388" t="str">
            <v>776445-00H</v>
          </cell>
          <cell r="D13388" t="str">
            <v>OK</v>
          </cell>
          <cell r="E13388">
            <v>44467.974999999999</v>
          </cell>
        </row>
        <row r="13389">
          <cell r="B13389" t="str">
            <v>776445-00H/011384</v>
          </cell>
          <cell r="C13389" t="str">
            <v>776445-00H</v>
          </cell>
          <cell r="D13389" t="str">
            <v>OK</v>
          </cell>
          <cell r="E13389">
            <v>44468.023611111108</v>
          </cell>
        </row>
        <row r="13390">
          <cell r="B13390" t="str">
            <v>776445-00H/011385</v>
          </cell>
          <cell r="C13390" t="str">
            <v>776445-00H</v>
          </cell>
          <cell r="D13390" t="str">
            <v>OK</v>
          </cell>
          <cell r="E13390">
            <v>44468.065972222219</v>
          </cell>
        </row>
        <row r="13391">
          <cell r="B13391" t="str">
            <v>776445-00H/011386</v>
          </cell>
          <cell r="C13391" t="str">
            <v>776445-00H</v>
          </cell>
          <cell r="D13391" t="str">
            <v>OK</v>
          </cell>
          <cell r="E13391">
            <v>44468.14166666667</v>
          </cell>
        </row>
        <row r="13392">
          <cell r="B13392" t="str">
            <v>776445-00H/011389</v>
          </cell>
          <cell r="C13392" t="str">
            <v>776445-00H</v>
          </cell>
          <cell r="D13392" t="str">
            <v>OK</v>
          </cell>
          <cell r="E13392">
            <v>44468.32916666667</v>
          </cell>
        </row>
        <row r="13393">
          <cell r="B13393" t="str">
            <v>776445-00H/011388</v>
          </cell>
          <cell r="C13393" t="str">
            <v>776445-00H</v>
          </cell>
          <cell r="D13393" t="str">
            <v>OK</v>
          </cell>
          <cell r="E13393">
            <v>44468.393055555556</v>
          </cell>
        </row>
        <row r="13394">
          <cell r="B13394" t="str">
            <v>776445-00H/011387</v>
          </cell>
          <cell r="C13394" t="str">
            <v>776445-00H</v>
          </cell>
          <cell r="D13394" t="str">
            <v>OK</v>
          </cell>
          <cell r="E13394">
            <v>44468.488194444442</v>
          </cell>
        </row>
        <row r="13395">
          <cell r="B13395" t="str">
            <v>776445-00H/011393</v>
          </cell>
          <cell r="C13395" t="str">
            <v>776445-00H</v>
          </cell>
          <cell r="D13395" t="str">
            <v>OK</v>
          </cell>
          <cell r="E13395">
            <v>44468.695138888892</v>
          </cell>
        </row>
        <row r="13396">
          <cell r="B13396" t="str">
            <v>776445-00H/011390</v>
          </cell>
          <cell r="C13396" t="str">
            <v>776445-00H</v>
          </cell>
          <cell r="D13396" t="str">
            <v>OK</v>
          </cell>
          <cell r="E13396">
            <v>44468.629166666666</v>
          </cell>
        </row>
        <row r="13397">
          <cell r="B13397" t="str">
            <v>776445-00H/011391</v>
          </cell>
          <cell r="C13397" t="str">
            <v>776445-00H</v>
          </cell>
          <cell r="D13397" t="str">
            <v>OK</v>
          </cell>
          <cell r="E13397">
            <v>44468.952777777777</v>
          </cell>
        </row>
        <row r="13398">
          <cell r="B13398" t="str">
            <v>776445-00H/011394</v>
          </cell>
          <cell r="C13398" t="str">
            <v>776445-00H</v>
          </cell>
          <cell r="D13398" t="str">
            <v>OK</v>
          </cell>
          <cell r="E13398">
            <v>44468.945138888892</v>
          </cell>
        </row>
        <row r="13399">
          <cell r="B13399" t="str">
            <v>776445-00H/011395</v>
          </cell>
          <cell r="C13399" t="str">
            <v>776445-00H</v>
          </cell>
          <cell r="D13399" t="str">
            <v>OK</v>
          </cell>
          <cell r="E13399">
            <v>44469</v>
          </cell>
        </row>
        <row r="13400">
          <cell r="B13400" t="str">
            <v>776445-00H/011392</v>
          </cell>
          <cell r="C13400" t="str">
            <v>776445-00H</v>
          </cell>
          <cell r="D13400" t="str">
            <v>OK</v>
          </cell>
          <cell r="E13400">
            <v>44469.033333333333</v>
          </cell>
        </row>
        <row r="13401">
          <cell r="B13401" t="str">
            <v>776445-00H/011396</v>
          </cell>
          <cell r="C13401" t="str">
            <v>776445-00H</v>
          </cell>
          <cell r="D13401" t="str">
            <v>OK</v>
          </cell>
          <cell r="E13401">
            <v>44469.017361111109</v>
          </cell>
        </row>
        <row r="13402">
          <cell r="B13402" t="str">
            <v>776445-00H/011398</v>
          </cell>
          <cell r="C13402" t="str">
            <v>776445-00H</v>
          </cell>
          <cell r="D13402" t="str">
            <v>OK</v>
          </cell>
          <cell r="E13402">
            <v>44469.056944444441</v>
          </cell>
        </row>
        <row r="13403">
          <cell r="B13403" t="str">
            <v>776445-00H/011400</v>
          </cell>
          <cell r="C13403" t="str">
            <v>776445-00H</v>
          </cell>
          <cell r="D13403" t="str">
            <v>OK</v>
          </cell>
          <cell r="E13403">
            <v>44469.084722222222</v>
          </cell>
        </row>
        <row r="13404">
          <cell r="B13404" t="str">
            <v>776445-00H/011399</v>
          </cell>
          <cell r="C13404" t="str">
            <v>776445-00H</v>
          </cell>
          <cell r="D13404" t="str">
            <v>OK</v>
          </cell>
          <cell r="E13404">
            <v>44469.072222222225</v>
          </cell>
        </row>
        <row r="13405">
          <cell r="B13405" t="str">
            <v>776445-00H/011401</v>
          </cell>
          <cell r="C13405" t="str">
            <v>776445-00H</v>
          </cell>
          <cell r="D13405" t="str">
            <v>OK</v>
          </cell>
          <cell r="E13405">
            <v>44469.327777777777</v>
          </cell>
        </row>
        <row r="13406">
          <cell r="B13406" t="str">
            <v>776445-00H/011403</v>
          </cell>
          <cell r="C13406" t="str">
            <v>776445-00H</v>
          </cell>
          <cell r="D13406" t="str">
            <v>OK</v>
          </cell>
          <cell r="E13406">
            <v>44469.390972222223</v>
          </cell>
        </row>
        <row r="13407">
          <cell r="B13407" t="str">
            <v>776445-00H/011397</v>
          </cell>
          <cell r="C13407" t="str">
            <v>776445-00H</v>
          </cell>
          <cell r="D13407" t="str">
            <v>OK</v>
          </cell>
          <cell r="E13407">
            <v>44469.37777777778</v>
          </cell>
        </row>
        <row r="13408">
          <cell r="B13408" t="str">
            <v>776445-00H/011402</v>
          </cell>
          <cell r="C13408" t="str">
            <v>776445-00H</v>
          </cell>
          <cell r="D13408" t="str">
            <v>OK</v>
          </cell>
          <cell r="E13408">
            <v>44469.53402777778</v>
          </cell>
        </row>
        <row r="13409">
          <cell r="B13409" t="str">
            <v>776445-00H/011408</v>
          </cell>
          <cell r="C13409" t="str">
            <v>776445-00H</v>
          </cell>
          <cell r="D13409" t="str">
            <v>OK</v>
          </cell>
          <cell r="E13409">
            <v>44469.625694444447</v>
          </cell>
        </row>
        <row r="13410">
          <cell r="B13410" t="str">
            <v>776445-00H/011404</v>
          </cell>
          <cell r="C13410" t="str">
            <v>776445-00H</v>
          </cell>
          <cell r="D13410" t="str">
            <v>OK</v>
          </cell>
          <cell r="E13410">
            <v>44469.632638888892</v>
          </cell>
        </row>
        <row r="13411">
          <cell r="B13411" t="str">
            <v>776445-00H/011409</v>
          </cell>
          <cell r="C13411" t="str">
            <v>776445-00H</v>
          </cell>
          <cell r="D13411" t="str">
            <v>OK</v>
          </cell>
          <cell r="E13411">
            <v>44469.688888888886</v>
          </cell>
        </row>
        <row r="13412">
          <cell r="B13412" t="str">
            <v>776445-00H/011411</v>
          </cell>
          <cell r="C13412" t="str">
            <v>776445-00H</v>
          </cell>
          <cell r="D13412" t="str">
            <v>OK</v>
          </cell>
          <cell r="E13412">
            <v>44469.740277777775</v>
          </cell>
        </row>
        <row r="13413">
          <cell r="B13413" t="str">
            <v>776445-00H/011410</v>
          </cell>
          <cell r="C13413" t="str">
            <v>776445-00H</v>
          </cell>
          <cell r="D13413" t="str">
            <v>OK</v>
          </cell>
          <cell r="E13413">
            <v>44469.802777777775</v>
          </cell>
        </row>
        <row r="13414">
          <cell r="B13414" t="str">
            <v>776445-00H/011412</v>
          </cell>
          <cell r="C13414" t="str">
            <v>776445-00H</v>
          </cell>
          <cell r="D13414" t="str">
            <v>OK</v>
          </cell>
          <cell r="E13414">
            <v>44469.811111111114</v>
          </cell>
        </row>
        <row r="13415">
          <cell r="B13415" t="str">
            <v>776445-00H/011414</v>
          </cell>
          <cell r="C13415" t="str">
            <v>776445-00H</v>
          </cell>
          <cell r="D13415" t="str">
            <v>OK</v>
          </cell>
          <cell r="E13415">
            <v>44469.816666666666</v>
          </cell>
        </row>
        <row r="13416">
          <cell r="B13416" t="str">
            <v>776445-00H/011382</v>
          </cell>
          <cell r="C13416" t="str">
            <v>776445-00H</v>
          </cell>
          <cell r="D13416" t="str">
            <v>OK</v>
          </cell>
          <cell r="E13416">
            <v>44467.972222222219</v>
          </cell>
        </row>
        <row r="13417">
          <cell r="B13417" t="str">
            <v>776445-00H/011417</v>
          </cell>
          <cell r="C13417" t="str">
            <v>776445-00H</v>
          </cell>
          <cell r="D13417" t="str">
            <v>OK</v>
          </cell>
          <cell r="E13417">
            <v>44469.945138888892</v>
          </cell>
        </row>
        <row r="13418">
          <cell r="B13418" t="str">
            <v>776445-00H/011415</v>
          </cell>
          <cell r="C13418" t="str">
            <v>776445-00H</v>
          </cell>
          <cell r="D13418" t="str">
            <v>OK</v>
          </cell>
          <cell r="E13418">
            <v>44469.95416666667</v>
          </cell>
        </row>
        <row r="13419">
          <cell r="B13419" t="str">
            <v>776445-00H/011418</v>
          </cell>
          <cell r="C13419" t="str">
            <v>776445-00H</v>
          </cell>
          <cell r="D13419" t="str">
            <v>OK</v>
          </cell>
          <cell r="E13419">
            <v>44469.993055555555</v>
          </cell>
        </row>
        <row r="13420">
          <cell r="B13420" t="str">
            <v>776445-00H/011416</v>
          </cell>
          <cell r="C13420" t="str">
            <v>776445-00H</v>
          </cell>
          <cell r="D13420" t="str">
            <v>OK</v>
          </cell>
          <cell r="E13420">
            <v>44470.013194444444</v>
          </cell>
        </row>
        <row r="13421">
          <cell r="B13421" t="str">
            <v>776445-00H/011420</v>
          </cell>
          <cell r="C13421" t="str">
            <v>776445-00H</v>
          </cell>
          <cell r="D13421" t="str">
            <v>OK</v>
          </cell>
          <cell r="E13421">
            <v>44470.027083333334</v>
          </cell>
        </row>
        <row r="13422">
          <cell r="B13422" t="str">
            <v>776445-00H/011419</v>
          </cell>
          <cell r="C13422" t="str">
            <v>776445-00H</v>
          </cell>
          <cell r="D13422" t="str">
            <v>OK</v>
          </cell>
          <cell r="E13422">
            <v>44470.052777777775</v>
          </cell>
        </row>
        <row r="13423">
          <cell r="B13423" t="str">
            <v>776445-00H/011423</v>
          </cell>
          <cell r="C13423" t="str">
            <v>776445-00H</v>
          </cell>
          <cell r="D13423" t="str">
            <v>OK</v>
          </cell>
          <cell r="E13423">
            <v>44470.068055555559</v>
          </cell>
        </row>
        <row r="13424">
          <cell r="B13424" t="str">
            <v>776445-00H/011421</v>
          </cell>
          <cell r="C13424" t="str">
            <v>776445-00H</v>
          </cell>
          <cell r="D13424" t="str">
            <v>OK</v>
          </cell>
          <cell r="E13424">
            <v>44470.134027777778</v>
          </cell>
        </row>
        <row r="13425">
          <cell r="B13425" t="str">
            <v>776445-00H/011424</v>
          </cell>
          <cell r="C13425" t="str">
            <v>776445-00H</v>
          </cell>
          <cell r="D13425" t="str">
            <v>OK</v>
          </cell>
          <cell r="E13425">
            <v>44470.321527777778</v>
          </cell>
        </row>
        <row r="13426">
          <cell r="B13426" t="str">
            <v>776445-00H/011426</v>
          </cell>
          <cell r="C13426" t="str">
            <v>776445-00H</v>
          </cell>
          <cell r="D13426" t="str">
            <v>OK</v>
          </cell>
          <cell r="E13426">
            <v>44470.326388888891</v>
          </cell>
        </row>
        <row r="13427">
          <cell r="B13427" t="str">
            <v>776445-00H/011425</v>
          </cell>
          <cell r="C13427" t="str">
            <v>776445-00H</v>
          </cell>
          <cell r="D13427" t="str">
            <v>OK</v>
          </cell>
          <cell r="E13427">
            <v>44470.368750000001</v>
          </cell>
        </row>
        <row r="13428">
          <cell r="B13428" t="str">
            <v>776445-00H/011422</v>
          </cell>
          <cell r="C13428" t="str">
            <v>776445-00H</v>
          </cell>
          <cell r="D13428" t="str">
            <v>OK</v>
          </cell>
          <cell r="E13428">
            <v>44470.363888888889</v>
          </cell>
        </row>
        <row r="13429">
          <cell r="B13429" t="str">
            <v>774100-10E/011406</v>
          </cell>
          <cell r="C13429" t="str">
            <v>774100-10E</v>
          </cell>
          <cell r="D13429" t="str">
            <v>OK</v>
          </cell>
          <cell r="E13429">
            <v>44469.694444444445</v>
          </cell>
        </row>
        <row r="13430">
          <cell r="B13430" t="str">
            <v>774100-10E/011407</v>
          </cell>
          <cell r="C13430" t="str">
            <v>774100-10E</v>
          </cell>
          <cell r="D13430" t="str">
            <v>OK</v>
          </cell>
          <cell r="E13430">
            <v>44469.449305555558</v>
          </cell>
        </row>
        <row r="13431">
          <cell r="B13431" t="str">
            <v>774100-10E/011405</v>
          </cell>
          <cell r="C13431" t="str">
            <v>774100-10E</v>
          </cell>
          <cell r="D13431" t="str">
            <v>OK</v>
          </cell>
          <cell r="E13431">
            <v>44469.44027777778</v>
          </cell>
        </row>
        <row r="13432">
          <cell r="B13432" t="str">
            <v>774100-10E/011430</v>
          </cell>
          <cell r="C13432" t="str">
            <v>774100-10E</v>
          </cell>
          <cell r="D13432" t="str">
            <v>OK</v>
          </cell>
          <cell r="E13432">
            <v>44470.447222222225</v>
          </cell>
        </row>
        <row r="13433">
          <cell r="B13433" t="str">
            <v>774100-10E/011428</v>
          </cell>
          <cell r="C13433" t="str">
            <v>774100-10E</v>
          </cell>
          <cell r="D13433" t="str">
            <v>OK</v>
          </cell>
          <cell r="E13433">
            <v>44470.387499999997</v>
          </cell>
        </row>
        <row r="13434">
          <cell r="B13434" t="str">
            <v>776445-00H/011427</v>
          </cell>
          <cell r="C13434" t="str">
            <v>776445-00H</v>
          </cell>
          <cell r="D13434" t="str">
            <v>OK</v>
          </cell>
          <cell r="E13434">
            <v>44470.530555555553</v>
          </cell>
        </row>
        <row r="13435">
          <cell r="B13435" t="str">
            <v>774100-10E/011429</v>
          </cell>
          <cell r="C13435" t="str">
            <v>774100-10E</v>
          </cell>
          <cell r="D13435" t="str">
            <v>OK</v>
          </cell>
          <cell r="E13435">
            <v>44470.436805555553</v>
          </cell>
        </row>
        <row r="13436">
          <cell r="B13436" t="str">
            <v>774100-10E/011431</v>
          </cell>
          <cell r="C13436" t="str">
            <v>774100-10E</v>
          </cell>
          <cell r="D13436" t="str">
            <v>OK</v>
          </cell>
          <cell r="E13436">
            <v>44470.530555555553</v>
          </cell>
        </row>
        <row r="13437">
          <cell r="B13437" t="str">
            <v>776445-00H/011435</v>
          </cell>
          <cell r="C13437" t="str">
            <v>776445-00H</v>
          </cell>
          <cell r="D13437" t="str">
            <v>OK</v>
          </cell>
          <cell r="E13437">
            <v>44470.633333333331</v>
          </cell>
        </row>
        <row r="13438">
          <cell r="B13438" t="str">
            <v>776445-00H/011433</v>
          </cell>
          <cell r="C13438" t="str">
            <v>776445-00H</v>
          </cell>
          <cell r="D13438" t="str">
            <v>OK</v>
          </cell>
          <cell r="E13438">
            <v>44470.688194444447</v>
          </cell>
        </row>
        <row r="13439">
          <cell r="B13439" t="str">
            <v>776445-00H/011432</v>
          </cell>
          <cell r="C13439" t="str">
            <v>776445-00H</v>
          </cell>
          <cell r="D13439" t="str">
            <v>OK</v>
          </cell>
          <cell r="E13439">
            <v>44470.745833333334</v>
          </cell>
        </row>
        <row r="13440">
          <cell r="B13440" t="str">
            <v>776445-00H/011434</v>
          </cell>
          <cell r="C13440" t="str">
            <v>776445-00H</v>
          </cell>
          <cell r="D13440" t="str">
            <v>OK</v>
          </cell>
          <cell r="E13440">
            <v>44470.792361111111</v>
          </cell>
        </row>
        <row r="13441">
          <cell r="B13441" t="str">
            <v>774100-00J/011436</v>
          </cell>
          <cell r="C13441" t="str">
            <v>774100-00J</v>
          </cell>
          <cell r="D13441" t="str">
            <v>OK</v>
          </cell>
          <cell r="E13441">
            <v>44470.961111111108</v>
          </cell>
        </row>
        <row r="13442">
          <cell r="B13442" t="str">
            <v>774100-00J/011439</v>
          </cell>
          <cell r="C13442" t="str">
            <v>774100-00J</v>
          </cell>
          <cell r="D13442" t="str">
            <v>OK</v>
          </cell>
          <cell r="E13442">
            <v>44471.258333333331</v>
          </cell>
        </row>
        <row r="13443">
          <cell r="B13443" t="str">
            <v>774100-00J/011440</v>
          </cell>
          <cell r="C13443" t="str">
            <v>774100-00J</v>
          </cell>
          <cell r="D13443" t="str">
            <v>OK</v>
          </cell>
          <cell r="E13443">
            <v>44471.254861111112</v>
          </cell>
        </row>
        <row r="13444">
          <cell r="B13444" t="str">
            <v>776445-00H/011362</v>
          </cell>
          <cell r="C13444" t="str">
            <v>776445-00H</v>
          </cell>
          <cell r="D13444" t="str">
            <v>OK</v>
          </cell>
          <cell r="E13444">
            <v>44463.080555555556</v>
          </cell>
        </row>
        <row r="13445">
          <cell r="B13445" t="str">
            <v>774100-00J/011442</v>
          </cell>
          <cell r="C13445" t="str">
            <v>774100-00J</v>
          </cell>
          <cell r="D13445" t="str">
            <v>OK</v>
          </cell>
          <cell r="E13445">
            <v>44472.67291666667</v>
          </cell>
        </row>
        <row r="13446">
          <cell r="B13446" t="str">
            <v>774100-00J/011442</v>
          </cell>
          <cell r="C13446" t="str">
            <v>774100-00J</v>
          </cell>
          <cell r="D13446" t="str">
            <v>OK</v>
          </cell>
          <cell r="E13446">
            <v>44472.67291666667</v>
          </cell>
        </row>
        <row r="13447">
          <cell r="B13447" t="str">
            <v>776445-00H/011444</v>
          </cell>
          <cell r="C13447" t="str">
            <v>776445-00H</v>
          </cell>
          <cell r="D13447" t="str">
            <v>OK</v>
          </cell>
          <cell r="E13447">
            <v>44472.727083333331</v>
          </cell>
        </row>
        <row r="13448">
          <cell r="B13448" t="str">
            <v>776445-00H/011443</v>
          </cell>
          <cell r="C13448" t="str">
            <v>776445-00H</v>
          </cell>
          <cell r="D13448" t="str">
            <v>OK</v>
          </cell>
          <cell r="E13448">
            <v>44472.727777777778</v>
          </cell>
        </row>
        <row r="13449">
          <cell r="B13449" t="str">
            <v>774100-00J/011447</v>
          </cell>
          <cell r="C13449" t="str">
            <v>774100-00J</v>
          </cell>
          <cell r="D13449" t="str">
            <v>OK</v>
          </cell>
          <cell r="E13449">
            <v>44472.977777777778</v>
          </cell>
        </row>
        <row r="13450">
          <cell r="B13450" t="str">
            <v>774100-00J/011445</v>
          </cell>
          <cell r="C13450" t="str">
            <v>774100-00J</v>
          </cell>
          <cell r="D13450" t="str">
            <v>OK</v>
          </cell>
          <cell r="E13450">
            <v>44472.947916666664</v>
          </cell>
        </row>
        <row r="13451">
          <cell r="B13451" t="str">
            <v>776445-00H/011413</v>
          </cell>
          <cell r="C13451" t="str">
            <v>776445-00H</v>
          </cell>
          <cell r="D13451" t="str">
            <v>OK</v>
          </cell>
          <cell r="E13451">
            <v>44469.765277777777</v>
          </cell>
        </row>
        <row r="13452">
          <cell r="B13452" t="str">
            <v>774100-00J/011438</v>
          </cell>
          <cell r="C13452" t="str">
            <v>774100-00J</v>
          </cell>
          <cell r="D13452" t="str">
            <v>OK</v>
          </cell>
          <cell r="E13452">
            <v>44473.040972222225</v>
          </cell>
        </row>
        <row r="13453">
          <cell r="B13453" t="str">
            <v>774100-00J/011446</v>
          </cell>
          <cell r="C13453" t="str">
            <v>774100-00J</v>
          </cell>
          <cell r="D13453" t="str">
            <v>OK</v>
          </cell>
          <cell r="E13453">
            <v>44473.018055555556</v>
          </cell>
        </row>
        <row r="13454">
          <cell r="B13454" t="str">
            <v>774100-00J/011448</v>
          </cell>
          <cell r="C13454" t="str">
            <v>774100-00J</v>
          </cell>
          <cell r="D13454" t="str">
            <v>OK</v>
          </cell>
          <cell r="E13454">
            <v>44473.05</v>
          </cell>
        </row>
        <row r="13455">
          <cell r="B13455" t="str">
            <v>776445-00H/011451</v>
          </cell>
          <cell r="C13455" t="str">
            <v>776445-00H</v>
          </cell>
          <cell r="D13455" t="str">
            <v>OK</v>
          </cell>
          <cell r="E13455">
            <v>44473.297222222223</v>
          </cell>
        </row>
        <row r="13456">
          <cell r="B13456" t="str">
            <v>776445-00H/011450</v>
          </cell>
          <cell r="C13456" t="str">
            <v>776445-00H</v>
          </cell>
          <cell r="D13456" t="str">
            <v>OK</v>
          </cell>
          <cell r="E13456">
            <v>44473.295138888891</v>
          </cell>
        </row>
        <row r="13457">
          <cell r="B13457" t="str">
            <v>776445-00H/011452</v>
          </cell>
          <cell r="C13457" t="str">
            <v>776445-00H</v>
          </cell>
          <cell r="D13457" t="str">
            <v>OK</v>
          </cell>
          <cell r="E13457">
            <v>44473.362500000003</v>
          </cell>
        </row>
        <row r="13458">
          <cell r="B13458" t="str">
            <v>774100-00J/011437</v>
          </cell>
          <cell r="C13458" t="str">
            <v>774100-00J</v>
          </cell>
          <cell r="D13458" t="str">
            <v>OK</v>
          </cell>
          <cell r="E13458">
            <v>44470.931250000001</v>
          </cell>
        </row>
        <row r="13459">
          <cell r="B13459" t="str">
            <v>774100-00J/011449</v>
          </cell>
          <cell r="C13459" t="str">
            <v>774100-00J</v>
          </cell>
          <cell r="D13459" t="str">
            <v>OK</v>
          </cell>
          <cell r="E13459">
            <v>44473.363888888889</v>
          </cell>
        </row>
        <row r="13460">
          <cell r="B13460" t="str">
            <v>776445-00H/011455</v>
          </cell>
          <cell r="C13460" t="str">
            <v>776445-00H</v>
          </cell>
          <cell r="D13460" t="str">
            <v>OK</v>
          </cell>
          <cell r="E13460">
            <v>44473.431944444441</v>
          </cell>
        </row>
        <row r="13461">
          <cell r="B13461" t="str">
            <v>774100-00J/011453</v>
          </cell>
          <cell r="C13461" t="str">
            <v>774100-00J</v>
          </cell>
          <cell r="D13461" t="str">
            <v>OK</v>
          </cell>
          <cell r="E13461">
            <v>44473.438888888886</v>
          </cell>
        </row>
        <row r="13462">
          <cell r="B13462" t="str">
            <v>774100-00J/011441</v>
          </cell>
          <cell r="C13462" t="str">
            <v>774100-00J</v>
          </cell>
          <cell r="D13462" t="str">
            <v>OK</v>
          </cell>
          <cell r="E13462">
            <v>44472.67291666667</v>
          </cell>
        </row>
        <row r="13463">
          <cell r="B13463" t="str">
            <v>776445-00H/011456</v>
          </cell>
          <cell r="C13463" t="str">
            <v>776445-00H</v>
          </cell>
          <cell r="D13463" t="str">
            <v>OK</v>
          </cell>
          <cell r="E13463">
            <v>44473.615972222222</v>
          </cell>
        </row>
        <row r="13464">
          <cell r="B13464" t="str">
            <v>776445-00H/011456</v>
          </cell>
          <cell r="C13464" t="str">
            <v>776445-00H</v>
          </cell>
          <cell r="D13464" t="str">
            <v>OK</v>
          </cell>
          <cell r="E13464">
            <v>44473.615972222222</v>
          </cell>
        </row>
        <row r="13465">
          <cell r="B13465" t="str">
            <v>776445-00H/011458</v>
          </cell>
          <cell r="C13465" t="str">
            <v>776445-00H</v>
          </cell>
          <cell r="D13465" t="str">
            <v>OK</v>
          </cell>
          <cell r="E13465">
            <v>44473.681250000001</v>
          </cell>
        </row>
        <row r="13466">
          <cell r="B13466" t="str">
            <v>776445-00H/011457</v>
          </cell>
          <cell r="C13466" t="str">
            <v>776445-00H</v>
          </cell>
          <cell r="D13466" t="str">
            <v>OK</v>
          </cell>
          <cell r="E13466">
            <v>44473.682638888888</v>
          </cell>
        </row>
        <row r="13467">
          <cell r="B13467" t="str">
            <v>776445-00H/011460</v>
          </cell>
          <cell r="C13467" t="str">
            <v>776445-00H</v>
          </cell>
          <cell r="D13467" t="str">
            <v>OK</v>
          </cell>
          <cell r="E13467">
            <v>44473.816666666666</v>
          </cell>
        </row>
        <row r="13468">
          <cell r="B13468" t="str">
            <v>776445-00H/011463</v>
          </cell>
          <cell r="C13468" t="str">
            <v>776445-00H</v>
          </cell>
          <cell r="D13468" t="str">
            <v>OK</v>
          </cell>
          <cell r="E13468">
            <v>44473.950694444444</v>
          </cell>
        </row>
        <row r="13469">
          <cell r="B13469" t="str">
            <v>774100-00J/011459</v>
          </cell>
          <cell r="C13469" t="str">
            <v>774100-00J</v>
          </cell>
          <cell r="D13469" t="str">
            <v>OK</v>
          </cell>
          <cell r="E13469">
            <v>44473.736111111109</v>
          </cell>
        </row>
        <row r="13470">
          <cell r="B13470" t="str">
            <v>776445-00H/011462</v>
          </cell>
          <cell r="C13470" t="str">
            <v>776445-00H</v>
          </cell>
          <cell r="D13470" t="str">
            <v>OK</v>
          </cell>
          <cell r="E13470">
            <v>44473.968055555553</v>
          </cell>
        </row>
        <row r="13471">
          <cell r="B13471" t="str">
            <v>776445-00H/011466</v>
          </cell>
          <cell r="C13471" t="str">
            <v>776445-00H</v>
          </cell>
          <cell r="D13471" t="str">
            <v>OK</v>
          </cell>
          <cell r="E13471">
            <v>44474.041666666664</v>
          </cell>
        </row>
        <row r="13472">
          <cell r="B13472" t="str">
            <v>774100-00J/011454</v>
          </cell>
          <cell r="C13472" t="str">
            <v>774100-00J</v>
          </cell>
          <cell r="D13472" t="str">
            <v>OK</v>
          </cell>
          <cell r="E13472">
            <v>44473.729861111111</v>
          </cell>
        </row>
        <row r="13473">
          <cell r="B13473" t="str">
            <v>776445-00H/011468</v>
          </cell>
          <cell r="C13473" t="str">
            <v>776445-00H</v>
          </cell>
          <cell r="D13473" t="str">
            <v>OK</v>
          </cell>
          <cell r="E13473">
            <v>44474.368055555555</v>
          </cell>
        </row>
        <row r="13474">
          <cell r="B13474" t="str">
            <v>776445-00H/011464</v>
          </cell>
          <cell r="C13474" t="str">
            <v>776445-00H</v>
          </cell>
          <cell r="D13474" t="str">
            <v>OK</v>
          </cell>
          <cell r="E13474">
            <v>44474.081250000003</v>
          </cell>
        </row>
        <row r="13475">
          <cell r="B13475" t="str">
            <v>774100-00J/011465</v>
          </cell>
          <cell r="C13475" t="str">
            <v>774100-00J</v>
          </cell>
          <cell r="D13475" t="str">
            <v>OK</v>
          </cell>
          <cell r="E13475">
            <v>44474.177083333336</v>
          </cell>
        </row>
        <row r="13476">
          <cell r="B13476" t="str">
            <v>776445-00H/011461</v>
          </cell>
          <cell r="C13476" t="str">
            <v>776445-00H</v>
          </cell>
          <cell r="D13476" t="str">
            <v>OK</v>
          </cell>
          <cell r="E13476">
            <v>44473.811805555553</v>
          </cell>
        </row>
        <row r="13477">
          <cell r="B13477" t="str">
            <v>776445-00H/011470</v>
          </cell>
          <cell r="C13477" t="str">
            <v>776445-00H</v>
          </cell>
          <cell r="D13477" t="str">
            <v>OK</v>
          </cell>
          <cell r="E13477">
            <v>44474.619444444441</v>
          </cell>
        </row>
        <row r="13478">
          <cell r="B13478" t="str">
            <v>776445-00H/011467</v>
          </cell>
          <cell r="C13478" t="str">
            <v>776445-00H</v>
          </cell>
          <cell r="D13478" t="str">
            <v>OK</v>
          </cell>
          <cell r="E13478">
            <v>44474.625694444447</v>
          </cell>
        </row>
        <row r="13479">
          <cell r="B13479" t="str">
            <v>776445-00H/011469</v>
          </cell>
          <cell r="C13479" t="str">
            <v>776445-00H</v>
          </cell>
          <cell r="D13479" t="str">
            <v>OK</v>
          </cell>
          <cell r="E13479">
            <v>44474.62777777778</v>
          </cell>
        </row>
        <row r="13480">
          <cell r="B13480" t="str">
            <v>776445-00H/011471</v>
          </cell>
          <cell r="C13480" t="str">
            <v>776445-00H</v>
          </cell>
          <cell r="D13480" t="str">
            <v>OK</v>
          </cell>
          <cell r="E13480">
            <v>44474.672222222223</v>
          </cell>
        </row>
        <row r="13481">
          <cell r="B13481" t="str">
            <v>776445-00H/011472</v>
          </cell>
          <cell r="C13481" t="str">
            <v>776445-00H</v>
          </cell>
          <cell r="D13481" t="str">
            <v>OK</v>
          </cell>
          <cell r="E13481">
            <v>44474.680555555555</v>
          </cell>
        </row>
        <row r="13482">
          <cell r="B13482" t="str">
            <v>776445-00H/011476</v>
          </cell>
          <cell r="C13482" t="str">
            <v>776445-00H</v>
          </cell>
          <cell r="D13482" t="str">
            <v>OK</v>
          </cell>
          <cell r="E13482">
            <v>44474.777083333334</v>
          </cell>
        </row>
        <row r="13483">
          <cell r="B13483" t="str">
            <v>774100-00J/011473</v>
          </cell>
          <cell r="C13483" t="str">
            <v>774100-00J</v>
          </cell>
          <cell r="D13483" t="str">
            <v>OK</v>
          </cell>
          <cell r="E13483">
            <v>44474.723611111112</v>
          </cell>
        </row>
        <row r="13484">
          <cell r="B13484" t="str">
            <v>774100-00J/011473</v>
          </cell>
          <cell r="C13484" t="str">
            <v>774100-00J</v>
          </cell>
          <cell r="D13484" t="str">
            <v>OK</v>
          </cell>
          <cell r="E13484">
            <v>44474.723611111112</v>
          </cell>
        </row>
        <row r="13485">
          <cell r="B13485" t="str">
            <v>776445-00H/011479</v>
          </cell>
          <cell r="C13485" t="str">
            <v>776445-00H</v>
          </cell>
          <cell r="D13485" t="str">
            <v>OK</v>
          </cell>
          <cell r="E13485">
            <v>44474.95208333333</v>
          </cell>
        </row>
        <row r="13486">
          <cell r="B13486" t="str">
            <v>776445-00H/011478</v>
          </cell>
          <cell r="C13486" t="str">
            <v>776445-00H</v>
          </cell>
          <cell r="D13486" t="str">
            <v>OK</v>
          </cell>
          <cell r="E13486">
            <v>44475.031944444447</v>
          </cell>
        </row>
        <row r="13487">
          <cell r="B13487" t="str">
            <v>774100-00J/011480</v>
          </cell>
          <cell r="C13487" t="str">
            <v>774100-00J</v>
          </cell>
          <cell r="D13487" t="str">
            <v>OK</v>
          </cell>
          <cell r="E13487">
            <v>44475.038888888892</v>
          </cell>
        </row>
        <row r="13488">
          <cell r="B13488" t="str">
            <v>774100-00J/011474</v>
          </cell>
          <cell r="C13488" t="str">
            <v>774100-00J</v>
          </cell>
          <cell r="D13488" t="str">
            <v>OK</v>
          </cell>
          <cell r="E13488">
            <v>44474.760416666664</v>
          </cell>
        </row>
        <row r="13489">
          <cell r="B13489" t="str">
            <v>776445-00H/011477</v>
          </cell>
          <cell r="C13489" t="str">
            <v>776445-00H</v>
          </cell>
          <cell r="D13489" t="str">
            <v>OK</v>
          </cell>
          <cell r="E13489">
            <v>44474.947222222225</v>
          </cell>
        </row>
        <row r="13490">
          <cell r="B13490" t="str">
            <v>774100-00J/011482</v>
          </cell>
          <cell r="C13490" t="str">
            <v>774100-00J</v>
          </cell>
          <cell r="D13490" t="str">
            <v>OK</v>
          </cell>
          <cell r="E13490">
            <v>44475.164583333331</v>
          </cell>
        </row>
        <row r="13491">
          <cell r="B13491" t="str">
            <v>774100-00J/011481</v>
          </cell>
          <cell r="C13491" t="str">
            <v>774100-00J</v>
          </cell>
          <cell r="D13491" t="str">
            <v>OK</v>
          </cell>
          <cell r="E13491">
            <v>44475.079861111109</v>
          </cell>
        </row>
        <row r="13492">
          <cell r="B13492" t="str">
            <v>776445-00H/011483</v>
          </cell>
          <cell r="C13492" t="str">
            <v>776445-00H</v>
          </cell>
          <cell r="D13492" t="str">
            <v>OK</v>
          </cell>
          <cell r="E13492">
            <v>44475.298611111109</v>
          </cell>
        </row>
        <row r="13493">
          <cell r="B13493" t="str">
            <v>776445-00H/011485</v>
          </cell>
          <cell r="C13493" t="str">
            <v>776445-00H</v>
          </cell>
          <cell r="D13493" t="str">
            <v>OK</v>
          </cell>
          <cell r="E13493">
            <v>44475.295138888891</v>
          </cell>
        </row>
        <row r="13494">
          <cell r="B13494" t="str">
            <v>776445-00H/011486</v>
          </cell>
          <cell r="C13494" t="str">
            <v>776445-00H</v>
          </cell>
          <cell r="D13494" t="str">
            <v>OK</v>
          </cell>
          <cell r="E13494">
            <v>44475.370833333334</v>
          </cell>
        </row>
        <row r="13495">
          <cell r="B13495" t="str">
            <v>776445-00H/011484</v>
          </cell>
          <cell r="C13495" t="str">
            <v>776445-00H</v>
          </cell>
          <cell r="D13495" t="str">
            <v>OK</v>
          </cell>
          <cell r="E13495">
            <v>44475.371527777781</v>
          </cell>
        </row>
        <row r="13496">
          <cell r="B13496" t="str">
            <v>774100-00J/011491</v>
          </cell>
          <cell r="C13496" t="str">
            <v>774100-00J</v>
          </cell>
          <cell r="D13496" t="str">
            <v>OK</v>
          </cell>
          <cell r="E13496">
            <v>44475.518750000003</v>
          </cell>
        </row>
        <row r="13497">
          <cell r="B13497" t="str">
            <v>774100-00J/011495</v>
          </cell>
          <cell r="C13497" t="str">
            <v>774100-00J</v>
          </cell>
          <cell r="D13497" t="str">
            <v>OK</v>
          </cell>
          <cell r="E13497">
            <v>44475.678472222222</v>
          </cell>
        </row>
        <row r="13498">
          <cell r="B13498" t="str">
            <v>776445-00H/011499</v>
          </cell>
          <cell r="C13498" t="str">
            <v>776445-00H</v>
          </cell>
          <cell r="D13498" t="str">
            <v>OK</v>
          </cell>
          <cell r="E13498">
            <v>44475.792361111111</v>
          </cell>
        </row>
        <row r="13499">
          <cell r="B13499" t="str">
            <v>774100-00J/011497</v>
          </cell>
          <cell r="C13499" t="str">
            <v>774100-00J</v>
          </cell>
          <cell r="D13499" t="str">
            <v>OK</v>
          </cell>
          <cell r="E13499">
            <v>44475.761111111111</v>
          </cell>
        </row>
        <row r="13500">
          <cell r="B13500" t="str">
            <v>776445-00H/011494</v>
          </cell>
          <cell r="C13500" t="str">
            <v>776445-00H</v>
          </cell>
          <cell r="D13500" t="str">
            <v>OK</v>
          </cell>
          <cell r="E13500">
            <v>44475.673611111109</v>
          </cell>
        </row>
        <row r="13501">
          <cell r="B13501" t="str">
            <v>774100-00J/011475</v>
          </cell>
          <cell r="C13501" t="str">
            <v>774100-00J</v>
          </cell>
          <cell r="D13501" t="str">
            <v>OK</v>
          </cell>
          <cell r="E13501">
            <v>44474.834722222222</v>
          </cell>
        </row>
        <row r="13502">
          <cell r="B13502" t="str">
            <v>776445-00H/011502</v>
          </cell>
          <cell r="C13502" t="str">
            <v>776445-00H</v>
          </cell>
          <cell r="D13502" t="str">
            <v>OK</v>
          </cell>
          <cell r="E13502">
            <v>44475.958333333336</v>
          </cell>
        </row>
        <row r="13503">
          <cell r="B13503" t="str">
            <v>776445-00H/011490</v>
          </cell>
          <cell r="C13503" t="str">
            <v>776445-00H</v>
          </cell>
          <cell r="D13503" t="str">
            <v>OK</v>
          </cell>
          <cell r="E13503">
            <v>44475.628472222219</v>
          </cell>
        </row>
        <row r="13504">
          <cell r="B13504" t="str">
            <v>776445-00H/011504</v>
          </cell>
          <cell r="C13504" t="str">
            <v>776445-00H</v>
          </cell>
          <cell r="D13504" t="str">
            <v>OK</v>
          </cell>
          <cell r="E13504">
            <v>44476.023611111108</v>
          </cell>
        </row>
        <row r="13505">
          <cell r="B13505" t="str">
            <v>776445-00H/011507</v>
          </cell>
          <cell r="C13505" t="str">
            <v>776445-00H</v>
          </cell>
          <cell r="D13505" t="str">
            <v>OK</v>
          </cell>
          <cell r="E13505">
            <v>44476.086805555555</v>
          </cell>
        </row>
        <row r="13506">
          <cell r="B13506" t="str">
            <v>776445-00H/011498</v>
          </cell>
          <cell r="C13506" t="str">
            <v>776445-00H</v>
          </cell>
          <cell r="D13506" t="str">
            <v>OK</v>
          </cell>
          <cell r="E13506">
            <v>44475.747916666667</v>
          </cell>
        </row>
        <row r="13507">
          <cell r="B13507" t="str">
            <v>776445-00H/011498</v>
          </cell>
          <cell r="C13507" t="str">
            <v>776445-00H</v>
          </cell>
          <cell r="D13507" t="str">
            <v>OK</v>
          </cell>
          <cell r="E13507">
            <v>44475.747916666667</v>
          </cell>
        </row>
        <row r="13508">
          <cell r="B13508" t="str">
            <v>776445-00H/011501</v>
          </cell>
          <cell r="C13508" t="str">
            <v>776445-00H</v>
          </cell>
          <cell r="D13508" t="str">
            <v>OK</v>
          </cell>
          <cell r="E13508">
            <v>44475.96597222222</v>
          </cell>
        </row>
        <row r="13509">
          <cell r="B13509" t="str">
            <v>774100-00J/011503</v>
          </cell>
          <cell r="C13509" t="str">
            <v>774100-00J</v>
          </cell>
          <cell r="D13509" t="str">
            <v>OK</v>
          </cell>
          <cell r="E13509">
            <v>44476.022916666669</v>
          </cell>
        </row>
        <row r="13510">
          <cell r="B13510" t="str">
            <v>774100-00J/011505</v>
          </cell>
          <cell r="C13510" t="str">
            <v>774100-00J</v>
          </cell>
          <cell r="D13510" t="str">
            <v>OK</v>
          </cell>
          <cell r="E13510">
            <v>44476.056944444441</v>
          </cell>
        </row>
        <row r="13511">
          <cell r="B13511" t="str">
            <v>776445-00H/011508</v>
          </cell>
          <cell r="C13511" t="str">
            <v>776445-00H</v>
          </cell>
          <cell r="D13511" t="str">
            <v>OK</v>
          </cell>
          <cell r="E13511">
            <v>44476.126388888886</v>
          </cell>
        </row>
        <row r="13512">
          <cell r="B13512" t="str">
            <v>776445-00H/011511</v>
          </cell>
          <cell r="C13512" t="str">
            <v>776445-00H</v>
          </cell>
          <cell r="D13512" t="str">
            <v>OK</v>
          </cell>
          <cell r="E13512">
            <v>44476.295138888891</v>
          </cell>
        </row>
        <row r="13513">
          <cell r="B13513" t="str">
            <v>774100-00J/011506</v>
          </cell>
          <cell r="C13513" t="str">
            <v>774100-00J</v>
          </cell>
          <cell r="D13513" t="str">
            <v>OK</v>
          </cell>
          <cell r="E13513">
            <v>44476.079861111109</v>
          </cell>
        </row>
        <row r="13514">
          <cell r="B13514" t="str">
            <v>776445-00H/011509</v>
          </cell>
          <cell r="C13514" t="str">
            <v>776445-00H</v>
          </cell>
          <cell r="D13514" t="str">
            <v>OK</v>
          </cell>
          <cell r="E13514">
            <v>44476.291666666664</v>
          </cell>
        </row>
        <row r="13515">
          <cell r="B13515" t="str">
            <v>776445-00H/011510</v>
          </cell>
          <cell r="C13515" t="str">
            <v>776445-00H</v>
          </cell>
          <cell r="D13515" t="str">
            <v>OK</v>
          </cell>
          <cell r="E13515">
            <v>44476.373611111114</v>
          </cell>
        </row>
        <row r="13516">
          <cell r="B13516" t="str">
            <v>774100-10E/011512</v>
          </cell>
          <cell r="C13516" t="str">
            <v>774100-10E</v>
          </cell>
          <cell r="D13516" t="str">
            <v>OK</v>
          </cell>
          <cell r="E13516">
            <v>44476.354861111111</v>
          </cell>
        </row>
        <row r="13517">
          <cell r="B13517" t="str">
            <v>776445-00H/011493</v>
          </cell>
          <cell r="C13517" t="str">
            <v>776445-00H</v>
          </cell>
          <cell r="D13517" t="str">
            <v>OK</v>
          </cell>
          <cell r="E13517">
            <v>44475.620138888888</v>
          </cell>
        </row>
        <row r="13518">
          <cell r="B13518" t="str">
            <v>774100-00J/011513</v>
          </cell>
          <cell r="C13518" t="str">
            <v>774100-00J</v>
          </cell>
          <cell r="D13518" t="str">
            <v>OK</v>
          </cell>
          <cell r="E13518">
            <v>44476.490277777775</v>
          </cell>
        </row>
        <row r="13519">
          <cell r="B13519" t="str">
            <v>776445-00H/011517</v>
          </cell>
          <cell r="C13519" t="str">
            <v>776445-00H</v>
          </cell>
          <cell r="D13519" t="str">
            <v>OK</v>
          </cell>
          <cell r="E13519">
            <v>44476.693055555559</v>
          </cell>
        </row>
        <row r="13520">
          <cell r="B13520" t="str">
            <v>776445-00H/011492</v>
          </cell>
          <cell r="C13520" t="str">
            <v>776445-00H</v>
          </cell>
          <cell r="D13520" t="str">
            <v>OK</v>
          </cell>
          <cell r="E13520">
            <v>44475.663888888892</v>
          </cell>
        </row>
        <row r="13521">
          <cell r="B13521" t="str">
            <v>776445-00H/011522</v>
          </cell>
          <cell r="C13521" t="str">
            <v>776445-00H</v>
          </cell>
          <cell r="D13521" t="str">
            <v>OK</v>
          </cell>
          <cell r="E13521">
            <v>44476.761111111111</v>
          </cell>
        </row>
        <row r="13522">
          <cell r="B13522" t="str">
            <v>776445-00H/011519</v>
          </cell>
          <cell r="C13522" t="str">
            <v>776445-00H</v>
          </cell>
          <cell r="D13522" t="str">
            <v>OK</v>
          </cell>
          <cell r="E13522">
            <v>44476.831944444442</v>
          </cell>
        </row>
        <row r="13523">
          <cell r="B13523" t="str">
            <v>774100-00J/011514</v>
          </cell>
          <cell r="C13523" t="str">
            <v>774100-00J</v>
          </cell>
          <cell r="D13523" t="str">
            <v>OK</v>
          </cell>
          <cell r="E13523">
            <v>44476.753472222219</v>
          </cell>
        </row>
        <row r="13524">
          <cell r="B13524" t="str">
            <v>776445-00H/011500</v>
          </cell>
          <cell r="C13524" t="str">
            <v>776445-00H</v>
          </cell>
          <cell r="D13524" t="str">
            <v>OK</v>
          </cell>
          <cell r="E13524">
            <v>44475.970138888886</v>
          </cell>
        </row>
        <row r="13525">
          <cell r="B13525" t="str">
            <v>774100-00J/011523</v>
          </cell>
          <cell r="C13525" t="str">
            <v>774100-00J</v>
          </cell>
          <cell r="D13525" t="str">
            <v>OK</v>
          </cell>
          <cell r="E13525">
            <v>44476.832638888889</v>
          </cell>
        </row>
        <row r="13526">
          <cell r="B13526" t="str">
            <v>776445-00H/011515</v>
          </cell>
          <cell r="C13526" t="str">
            <v>776445-00H</v>
          </cell>
          <cell r="D13526" t="str">
            <v>OK</v>
          </cell>
          <cell r="E13526">
            <v>44476.637499999997</v>
          </cell>
        </row>
        <row r="13527">
          <cell r="B13527" t="str">
            <v>776445-00H/011516</v>
          </cell>
          <cell r="C13527" t="str">
            <v>776445-00H</v>
          </cell>
          <cell r="D13527" t="str">
            <v>OK</v>
          </cell>
          <cell r="E13527">
            <v>44476.626388888886</v>
          </cell>
        </row>
        <row r="13528">
          <cell r="B13528" t="str">
            <v>774100-00J/011488</v>
          </cell>
          <cell r="C13528" t="str">
            <v>774100-00J</v>
          </cell>
          <cell r="D13528" t="str">
            <v>OK</v>
          </cell>
          <cell r="E13528">
            <v>44475.436805555553</v>
          </cell>
        </row>
        <row r="13529">
          <cell r="B13529" t="str">
            <v>774100-00J/011487</v>
          </cell>
          <cell r="C13529" t="str">
            <v>774100-00J</v>
          </cell>
          <cell r="D13529" t="str">
            <v>OK</v>
          </cell>
          <cell r="E13529">
            <v>44475.436111111114</v>
          </cell>
        </row>
        <row r="13530">
          <cell r="B13530" t="str">
            <v>774100-00J/011525</v>
          </cell>
          <cell r="C13530" t="str">
            <v>774100-00J</v>
          </cell>
          <cell r="D13530" t="str">
            <v>OK</v>
          </cell>
          <cell r="E13530">
            <v>44477.015277777777</v>
          </cell>
        </row>
        <row r="13531">
          <cell r="B13531" t="str">
            <v>776445-00H/011528</v>
          </cell>
          <cell r="C13531" t="str">
            <v>776445-00H</v>
          </cell>
          <cell r="D13531" t="str">
            <v>OK</v>
          </cell>
          <cell r="E13531">
            <v>44477.09097222222</v>
          </cell>
        </row>
        <row r="13532">
          <cell r="B13532" t="str">
            <v>774100-00J/011526</v>
          </cell>
          <cell r="C13532" t="str">
            <v>774100-00J</v>
          </cell>
          <cell r="D13532" t="str">
            <v>OK</v>
          </cell>
          <cell r="E13532">
            <v>44477.043749999997</v>
          </cell>
        </row>
        <row r="13533">
          <cell r="B13533" t="str">
            <v>774100-00J/011526</v>
          </cell>
          <cell r="C13533" t="str">
            <v>774100-00J</v>
          </cell>
          <cell r="D13533" t="str">
            <v>OK</v>
          </cell>
          <cell r="E13533">
            <v>44477.043749999997</v>
          </cell>
        </row>
        <row r="13534">
          <cell r="B13534" t="str">
            <v>774100-00J/011527</v>
          </cell>
          <cell r="C13534" t="str">
            <v>774100-00J</v>
          </cell>
          <cell r="D13534" t="str">
            <v>OK</v>
          </cell>
          <cell r="E13534">
            <v>44477.082638888889</v>
          </cell>
        </row>
        <row r="13535">
          <cell r="B13535" t="str">
            <v>776445-00H/011530</v>
          </cell>
          <cell r="C13535" t="str">
            <v>776445-00H</v>
          </cell>
          <cell r="D13535" t="str">
            <v>OK</v>
          </cell>
          <cell r="E13535">
            <v>44477.140972222223</v>
          </cell>
        </row>
        <row r="13536">
          <cell r="B13536" t="str">
            <v>774100-00J/011518</v>
          </cell>
          <cell r="C13536" t="str">
            <v>774100-00J</v>
          </cell>
          <cell r="D13536" t="str">
            <v>OK</v>
          </cell>
          <cell r="E13536">
            <v>44476.704861111109</v>
          </cell>
        </row>
        <row r="13537">
          <cell r="B13537" t="str">
            <v>776445-00H/011533</v>
          </cell>
          <cell r="C13537" t="str">
            <v>776445-00H</v>
          </cell>
          <cell r="D13537" t="str">
            <v>OK</v>
          </cell>
          <cell r="E13537">
            <v>44477.384722222225</v>
          </cell>
        </row>
        <row r="13538">
          <cell r="B13538" t="str">
            <v>774100-00J/011532</v>
          </cell>
          <cell r="C13538" t="str">
            <v>774100-00J</v>
          </cell>
          <cell r="D13538" t="str">
            <v>OK</v>
          </cell>
          <cell r="E13538">
            <v>44477.322222222225</v>
          </cell>
        </row>
        <row r="13539">
          <cell r="B13539" t="str">
            <v>774100-00J/011534</v>
          </cell>
          <cell r="C13539" t="str">
            <v>774100-00J</v>
          </cell>
          <cell r="D13539" t="str">
            <v>OK</v>
          </cell>
          <cell r="E13539">
            <v>44477.42291666667</v>
          </cell>
        </row>
        <row r="13540">
          <cell r="B13540" t="str">
            <v>776445-00H/011531</v>
          </cell>
          <cell r="C13540" t="str">
            <v>776445-00H</v>
          </cell>
          <cell r="D13540" t="str">
            <v>OK</v>
          </cell>
          <cell r="E13540">
            <v>44477.497916666667</v>
          </cell>
        </row>
        <row r="13541">
          <cell r="B13541" t="str">
            <v>774100-00J/011538</v>
          </cell>
          <cell r="C13541" t="str">
            <v>774100-00J</v>
          </cell>
          <cell r="D13541" t="str">
            <v>OK</v>
          </cell>
          <cell r="E13541">
            <v>44477.811805555553</v>
          </cell>
        </row>
        <row r="13542">
          <cell r="B13542" t="str">
            <v>774100-00J/011535</v>
          </cell>
          <cell r="C13542" t="str">
            <v>774100-00J</v>
          </cell>
          <cell r="D13542" t="str">
            <v>OK</v>
          </cell>
          <cell r="E13542">
            <v>44477.706944444442</v>
          </cell>
        </row>
        <row r="13543">
          <cell r="B13543" t="str">
            <v>776445-00H/011529</v>
          </cell>
          <cell r="C13543" t="str">
            <v>776445-00H</v>
          </cell>
          <cell r="D13543" t="str">
            <v>OK</v>
          </cell>
          <cell r="E13543">
            <v>44477.167361111111</v>
          </cell>
        </row>
        <row r="13544">
          <cell r="B13544" t="str">
            <v>776445-00H/011524</v>
          </cell>
          <cell r="C13544" t="str">
            <v>776445-00H</v>
          </cell>
          <cell r="D13544" t="str">
            <v>OK</v>
          </cell>
          <cell r="E13544">
            <v>44476.950694444444</v>
          </cell>
        </row>
        <row r="13545">
          <cell r="B13545" t="str">
            <v>776445-00H/011520</v>
          </cell>
          <cell r="C13545" t="str">
            <v>776445-00H</v>
          </cell>
          <cell r="D13545" t="str">
            <v>OK</v>
          </cell>
          <cell r="E13545">
            <v>44477.029166666667</v>
          </cell>
        </row>
        <row r="13546">
          <cell r="B13546" t="str">
            <v>776445-00H/011521</v>
          </cell>
          <cell r="C13546" t="str">
            <v>776445-00H</v>
          </cell>
          <cell r="D13546" t="str">
            <v>OK</v>
          </cell>
          <cell r="E13546">
            <v>44476.957638888889</v>
          </cell>
        </row>
        <row r="13547">
          <cell r="B13547" t="str">
            <v>774100-00J/011536</v>
          </cell>
          <cell r="C13547" t="str">
            <v>774100-00J</v>
          </cell>
          <cell r="D13547" t="str">
            <v>OK</v>
          </cell>
          <cell r="E13547">
            <v>44477.845138888886</v>
          </cell>
        </row>
        <row r="13548">
          <cell r="B13548" t="str">
            <v>776445-00H/011537</v>
          </cell>
          <cell r="C13548" t="str">
            <v>776445-00H</v>
          </cell>
          <cell r="D13548" t="str">
            <v>OK</v>
          </cell>
          <cell r="E13548">
            <v>44479.956250000003</v>
          </cell>
        </row>
        <row r="13549">
          <cell r="B13549" t="str">
            <v>774100-00J/011541</v>
          </cell>
          <cell r="C13549" t="str">
            <v>774100-00J</v>
          </cell>
          <cell r="D13549" t="str">
            <v>OK</v>
          </cell>
          <cell r="E13549">
            <v>44479.953472222223</v>
          </cell>
        </row>
        <row r="13550">
          <cell r="B13550" t="str">
            <v>774100-00J/011540</v>
          </cell>
          <cell r="C13550" t="str">
            <v>774100-00J</v>
          </cell>
          <cell r="D13550" t="str">
            <v>OK</v>
          </cell>
          <cell r="E13550">
            <v>44480.000694444447</v>
          </cell>
        </row>
        <row r="13551">
          <cell r="B13551" t="str">
            <v>774100-00J/011543</v>
          </cell>
          <cell r="C13551" t="str">
            <v>774100-00J</v>
          </cell>
          <cell r="D13551" t="str">
            <v>OK</v>
          </cell>
          <cell r="E13551">
            <v>44480.046527777777</v>
          </cell>
        </row>
        <row r="13552">
          <cell r="B13552" t="str">
            <v>776445-00H/011544</v>
          </cell>
          <cell r="C13552" t="str">
            <v>776445-00H</v>
          </cell>
          <cell r="D13552" t="str">
            <v>OK</v>
          </cell>
          <cell r="E13552">
            <v>44480.106944444444</v>
          </cell>
        </row>
        <row r="13553">
          <cell r="B13553" t="str">
            <v>776445-00H/011545</v>
          </cell>
          <cell r="C13553" t="str">
            <v>776445-00H</v>
          </cell>
          <cell r="D13553" t="str">
            <v>OK</v>
          </cell>
          <cell r="E13553">
            <v>44480.098611111112</v>
          </cell>
        </row>
        <row r="13554">
          <cell r="B13554" t="str">
            <v>774100-00J/011549</v>
          </cell>
          <cell r="C13554" t="str">
            <v>774100-00J</v>
          </cell>
          <cell r="D13554" t="str">
            <v>OK</v>
          </cell>
          <cell r="E13554">
            <v>44480.29791666667</v>
          </cell>
        </row>
        <row r="13555">
          <cell r="B13555" t="str">
            <v>774100-00J/011550</v>
          </cell>
          <cell r="C13555" t="str">
            <v>774100-00J</v>
          </cell>
          <cell r="D13555" t="str">
            <v>OK</v>
          </cell>
          <cell r="E13555">
            <v>44480.409722222219</v>
          </cell>
        </row>
        <row r="13556">
          <cell r="B13556" t="str">
            <v>774100-00J/011551</v>
          </cell>
          <cell r="C13556" t="str">
            <v>774100-00J</v>
          </cell>
          <cell r="D13556" t="str">
            <v>OK</v>
          </cell>
          <cell r="E13556">
            <v>44480.532638888886</v>
          </cell>
        </row>
        <row r="13557">
          <cell r="B13557" t="str">
            <v>774100-00J/011552</v>
          </cell>
          <cell r="C13557" t="str">
            <v>774100-00J</v>
          </cell>
          <cell r="D13557" t="str">
            <v>OK</v>
          </cell>
          <cell r="E13557">
            <v>44480.698611111111</v>
          </cell>
        </row>
        <row r="13558">
          <cell r="B13558" t="str">
            <v>774100-00J/011542</v>
          </cell>
          <cell r="C13558" t="str">
            <v>774100-00J</v>
          </cell>
          <cell r="D13558" t="str">
            <v>OK</v>
          </cell>
          <cell r="E13558">
            <v>44480.644444444442</v>
          </cell>
        </row>
        <row r="13559">
          <cell r="B13559" t="str">
            <v>776445-10E/011554</v>
          </cell>
          <cell r="C13559" t="str">
            <v>776445-10E</v>
          </cell>
          <cell r="D13559" t="str">
            <v>OK</v>
          </cell>
          <cell r="E13559">
            <v>44480.730555555558</v>
          </cell>
        </row>
        <row r="13560">
          <cell r="B13560" t="str">
            <v>776445-10E/011553</v>
          </cell>
          <cell r="C13560" t="str">
            <v>776445-10E</v>
          </cell>
          <cell r="D13560" t="str">
            <v>OK</v>
          </cell>
          <cell r="E13560">
            <v>44480.744444444441</v>
          </cell>
        </row>
        <row r="13561">
          <cell r="B13561" t="str">
            <v>774100-00J/011555</v>
          </cell>
          <cell r="C13561" t="str">
            <v>774100-00J</v>
          </cell>
          <cell r="D13561" t="str">
            <v>OK</v>
          </cell>
          <cell r="E13561">
            <v>44480.82708333333</v>
          </cell>
        </row>
        <row r="13562">
          <cell r="B13562" t="str">
            <v>776445-00H/011548</v>
          </cell>
          <cell r="C13562" t="str">
            <v>776445-00H</v>
          </cell>
          <cell r="D13562" t="str">
            <v>OK</v>
          </cell>
          <cell r="E13562">
            <v>44480.942361111112</v>
          </cell>
        </row>
        <row r="13563">
          <cell r="B13563" t="str">
            <v>776445-00H/011547</v>
          </cell>
          <cell r="C13563" t="str">
            <v>776445-00H</v>
          </cell>
          <cell r="D13563" t="str">
            <v>OK</v>
          </cell>
          <cell r="E13563">
            <v>44481.038888888892</v>
          </cell>
        </row>
        <row r="13564">
          <cell r="B13564" t="str">
            <v>776445-00H/011546</v>
          </cell>
          <cell r="C13564" t="str">
            <v>776445-00H</v>
          </cell>
          <cell r="D13564" t="str">
            <v>OK</v>
          </cell>
          <cell r="E13564">
            <v>44480.975694444445</v>
          </cell>
        </row>
        <row r="13565">
          <cell r="B13565" t="str">
            <v>774100-00J/011557</v>
          </cell>
          <cell r="C13565" t="str">
            <v>774100-00J</v>
          </cell>
          <cell r="D13565" t="str">
            <v>OK</v>
          </cell>
          <cell r="E13565">
            <v>44480.945833333331</v>
          </cell>
        </row>
        <row r="13566">
          <cell r="B13566" t="str">
            <v>774100-00J/011558</v>
          </cell>
          <cell r="C13566" t="str">
            <v>774100-00J</v>
          </cell>
          <cell r="D13566" t="str">
            <v>OK</v>
          </cell>
          <cell r="E13566">
            <v>44481.030555555553</v>
          </cell>
        </row>
        <row r="13567">
          <cell r="B13567" t="str">
            <v>776445-00H/011560</v>
          </cell>
          <cell r="C13567" t="str">
            <v>776445-00H</v>
          </cell>
          <cell r="D13567" t="str">
            <v>OK</v>
          </cell>
          <cell r="E13567">
            <v>44481.095833333333</v>
          </cell>
        </row>
        <row r="13568">
          <cell r="B13568" t="str">
            <v>776445-00H/011539</v>
          </cell>
          <cell r="C13568" t="str">
            <v>776445-00H</v>
          </cell>
          <cell r="D13568" t="str">
            <v>OK</v>
          </cell>
          <cell r="E13568">
            <v>44480.007638888892</v>
          </cell>
        </row>
        <row r="13569">
          <cell r="B13569" t="str">
            <v>774100-00J/011559</v>
          </cell>
          <cell r="C13569" t="str">
            <v>774100-00J</v>
          </cell>
          <cell r="D13569" t="str">
            <v>OK</v>
          </cell>
          <cell r="E13569">
            <v>44481.122916666667</v>
          </cell>
        </row>
        <row r="13570">
          <cell r="B13570" t="str">
            <v>774100-00J/011559</v>
          </cell>
          <cell r="C13570" t="str">
            <v>774100-00J</v>
          </cell>
          <cell r="D13570" t="str">
            <v>OK</v>
          </cell>
          <cell r="E13570">
            <v>44481.122916666667</v>
          </cell>
        </row>
        <row r="13571">
          <cell r="B13571" t="str">
            <v>774100-00J/011566</v>
          </cell>
          <cell r="C13571" t="str">
            <v>774100-00J</v>
          </cell>
          <cell r="D13571" t="str">
            <v>OK</v>
          </cell>
          <cell r="E13571">
            <v>44481.34652777778</v>
          </cell>
        </row>
        <row r="13572">
          <cell r="B13572" t="str">
            <v>774100-00J/011565</v>
          </cell>
          <cell r="C13572" t="str">
            <v>774100-00J</v>
          </cell>
          <cell r="D13572" t="str">
            <v>OK</v>
          </cell>
          <cell r="E13572">
            <v>44481.39166666667</v>
          </cell>
        </row>
        <row r="13573">
          <cell r="B13573" t="str">
            <v>774100-00J/011568</v>
          </cell>
          <cell r="C13573" t="str">
            <v>774100-00J</v>
          </cell>
          <cell r="D13573" t="str">
            <v>OK</v>
          </cell>
          <cell r="E13573">
            <v>44481.521527777775</v>
          </cell>
        </row>
        <row r="13574">
          <cell r="B13574" t="str">
            <v>774100-00J/011570</v>
          </cell>
          <cell r="C13574" t="str">
            <v>774100-00J</v>
          </cell>
          <cell r="D13574" t="str">
            <v>OK</v>
          </cell>
          <cell r="E13574">
            <v>44481.636111111111</v>
          </cell>
        </row>
        <row r="13575">
          <cell r="B13575" t="str">
            <v>776445-00H/011561</v>
          </cell>
          <cell r="C13575" t="str">
            <v>776445-00H</v>
          </cell>
          <cell r="D13575" t="str">
            <v>OK</v>
          </cell>
          <cell r="E13575">
            <v>44481.712500000001</v>
          </cell>
        </row>
        <row r="13576">
          <cell r="B13576" t="str">
            <v>774100-00J/011569</v>
          </cell>
          <cell r="C13576" t="str">
            <v>774100-00J</v>
          </cell>
          <cell r="D13576" t="str">
            <v>OK</v>
          </cell>
          <cell r="E13576">
            <v>44481.686805555553</v>
          </cell>
        </row>
        <row r="13577">
          <cell r="B13577" t="str">
            <v>774100-00J/011571</v>
          </cell>
          <cell r="C13577" t="str">
            <v>774100-00J</v>
          </cell>
          <cell r="D13577" t="str">
            <v>OK</v>
          </cell>
          <cell r="E13577">
            <v>44481.74722222222</v>
          </cell>
        </row>
        <row r="13578">
          <cell r="B13578" t="str">
            <v>776445-00H/011567</v>
          </cell>
          <cell r="C13578" t="str">
            <v>776445-00H</v>
          </cell>
          <cell r="D13578" t="str">
            <v>OK</v>
          </cell>
          <cell r="E13578">
            <v>44481.954861111109</v>
          </cell>
        </row>
        <row r="13579">
          <cell r="B13579" t="str">
            <v>776445-00H/011572</v>
          </cell>
          <cell r="C13579" t="str">
            <v>776445-00H</v>
          </cell>
          <cell r="D13579" t="str">
            <v>OK</v>
          </cell>
          <cell r="E13579">
            <v>44482.006944444445</v>
          </cell>
        </row>
        <row r="13580">
          <cell r="B13580" t="str">
            <v>774100-00J/011574</v>
          </cell>
          <cell r="C13580" t="str">
            <v>774100-00J</v>
          </cell>
          <cell r="D13580" t="str">
            <v>OK</v>
          </cell>
          <cell r="E13580">
            <v>44482.01458333333</v>
          </cell>
        </row>
        <row r="13581">
          <cell r="B13581" t="str">
            <v>776445-00H/011576</v>
          </cell>
          <cell r="C13581" t="str">
            <v>776445-00H</v>
          </cell>
          <cell r="D13581" t="str">
            <v>OK</v>
          </cell>
          <cell r="E13581">
            <v>44482.106944444444</v>
          </cell>
        </row>
        <row r="13582">
          <cell r="B13582" t="str">
            <v>774100-00J/011575</v>
          </cell>
          <cell r="C13582" t="str">
            <v>774100-00J</v>
          </cell>
          <cell r="D13582" t="str">
            <v>OK</v>
          </cell>
          <cell r="E13582">
            <v>44482.047222222223</v>
          </cell>
        </row>
        <row r="13583">
          <cell r="B13583" t="str">
            <v>776445-00H/011582</v>
          </cell>
          <cell r="C13583" t="str">
            <v>776445-00H</v>
          </cell>
          <cell r="D13583" t="str">
            <v>OK</v>
          </cell>
          <cell r="E13583">
            <v>44482.348611111112</v>
          </cell>
        </row>
        <row r="13584">
          <cell r="B13584" t="str">
            <v>774100-00J/011580</v>
          </cell>
          <cell r="C13584" t="str">
            <v>774100-00J</v>
          </cell>
          <cell r="D13584" t="str">
            <v>OK</v>
          </cell>
          <cell r="E13584">
            <v>44482.294444444444</v>
          </cell>
        </row>
        <row r="13585">
          <cell r="B13585" t="str">
            <v>774100-00J/011581</v>
          </cell>
          <cell r="C13585" t="str">
            <v>774100-00J</v>
          </cell>
          <cell r="D13585" t="str">
            <v>OK</v>
          </cell>
          <cell r="E13585">
            <v>44482.393055555556</v>
          </cell>
        </row>
        <row r="13586">
          <cell r="B13586" t="str">
            <v>774100-00J/011583</v>
          </cell>
          <cell r="C13586" t="str">
            <v>774100-00J</v>
          </cell>
          <cell r="D13586" t="str">
            <v>OK</v>
          </cell>
          <cell r="E13586">
            <v>44482.518750000003</v>
          </cell>
        </row>
        <row r="13587">
          <cell r="B13587" t="str">
            <v>776445-00H/011563</v>
          </cell>
          <cell r="C13587" t="str">
            <v>776445-00H</v>
          </cell>
          <cell r="D13587" t="str">
            <v>OK</v>
          </cell>
          <cell r="E13587">
            <v>44481.282638888886</v>
          </cell>
        </row>
        <row r="13588">
          <cell r="B13588" t="str">
            <v>776445-00H/011564</v>
          </cell>
          <cell r="C13588" t="str">
            <v>776445-00H</v>
          </cell>
          <cell r="D13588" t="str">
            <v>OK</v>
          </cell>
          <cell r="E13588">
            <v>44481.521527777775</v>
          </cell>
        </row>
        <row r="13589">
          <cell r="B13589" t="str">
            <v>776445-00H/011578</v>
          </cell>
          <cell r="C13589" t="str">
            <v>776445-00H</v>
          </cell>
          <cell r="D13589" t="str">
            <v>OK</v>
          </cell>
          <cell r="E13589">
            <v>44483.348611111112</v>
          </cell>
        </row>
        <row r="13590">
          <cell r="B13590" t="str">
            <v>776445-00H/011586</v>
          </cell>
          <cell r="C13590" t="str">
            <v>776445-00H</v>
          </cell>
          <cell r="D13590" t="str">
            <v>OK</v>
          </cell>
          <cell r="E13590">
            <v>44483.347916666666</v>
          </cell>
        </row>
        <row r="13591">
          <cell r="B13591" t="str">
            <v>776445-00H/011588</v>
          </cell>
          <cell r="C13591" t="str">
            <v>776445-00H</v>
          </cell>
          <cell r="D13591" t="str">
            <v>OK</v>
          </cell>
          <cell r="E13591">
            <v>44483.5</v>
          </cell>
        </row>
        <row r="13592">
          <cell r="B13592" t="str">
            <v>774100-00J/011585</v>
          </cell>
          <cell r="C13592" t="str">
            <v>774100-00J</v>
          </cell>
          <cell r="D13592" t="str">
            <v>OK</v>
          </cell>
          <cell r="E13592">
            <v>44482.683333333334</v>
          </cell>
        </row>
        <row r="13593">
          <cell r="B13593" t="str">
            <v>776445-00H/011587</v>
          </cell>
          <cell r="C13593" t="str">
            <v>776445-00H</v>
          </cell>
          <cell r="D13593" t="str">
            <v>OK</v>
          </cell>
          <cell r="E13593">
            <v>44483.647222222222</v>
          </cell>
        </row>
        <row r="13594">
          <cell r="B13594" t="str">
            <v>774100-00J/011579</v>
          </cell>
          <cell r="C13594" t="str">
            <v>774100-00J</v>
          </cell>
          <cell r="D13594" t="str">
            <v>OK</v>
          </cell>
          <cell r="E13594">
            <v>44482.637499999997</v>
          </cell>
        </row>
        <row r="13595">
          <cell r="B13595" t="str">
            <v>776445-00H/011593</v>
          </cell>
          <cell r="C13595" t="str">
            <v>776445-00H</v>
          </cell>
          <cell r="D13595" t="str">
            <v>OK</v>
          </cell>
          <cell r="E13595">
            <v>44483.722916666666</v>
          </cell>
        </row>
        <row r="13596">
          <cell r="B13596" t="str">
            <v>776445-00H/011594</v>
          </cell>
          <cell r="C13596" t="str">
            <v>776445-00H</v>
          </cell>
          <cell r="D13596" t="str">
            <v>OK</v>
          </cell>
          <cell r="E13596">
            <v>44483.740972222222</v>
          </cell>
        </row>
        <row r="13597">
          <cell r="B13597" t="str">
            <v>774100-00J/011590</v>
          </cell>
          <cell r="C13597" t="str">
            <v>774100-00J</v>
          </cell>
          <cell r="D13597" t="str">
            <v>OK</v>
          </cell>
          <cell r="E13597">
            <v>44483.636805555558</v>
          </cell>
        </row>
        <row r="13598">
          <cell r="B13598" t="str">
            <v>774100-00J/011589</v>
          </cell>
          <cell r="C13598" t="str">
            <v>774100-00J</v>
          </cell>
          <cell r="D13598" t="str">
            <v>OK</v>
          </cell>
          <cell r="E13598">
            <v>44483.701388888891</v>
          </cell>
        </row>
        <row r="13599">
          <cell r="B13599" t="str">
            <v>774100-00J/011591</v>
          </cell>
          <cell r="C13599" t="str">
            <v>774100-00J</v>
          </cell>
          <cell r="D13599" t="str">
            <v>OK</v>
          </cell>
          <cell r="E13599">
            <v>44483.69027777778</v>
          </cell>
        </row>
        <row r="13600">
          <cell r="B13600" t="str">
            <v>776445-00H/011596</v>
          </cell>
          <cell r="C13600" t="str">
            <v>776445-00H</v>
          </cell>
          <cell r="D13600" t="str">
            <v>OK</v>
          </cell>
          <cell r="E13600">
            <v>44483.945138888892</v>
          </cell>
        </row>
        <row r="13601">
          <cell r="B13601" t="str">
            <v>774100-00J/011592</v>
          </cell>
          <cell r="C13601" t="str">
            <v>774100-00J</v>
          </cell>
          <cell r="D13601" t="str">
            <v>OK</v>
          </cell>
          <cell r="E13601">
            <v>44483.81527777778</v>
          </cell>
        </row>
        <row r="13602">
          <cell r="B13602" t="str">
            <v>774100-00J/011584</v>
          </cell>
          <cell r="C13602" t="str">
            <v>774100-00J</v>
          </cell>
          <cell r="D13602" t="str">
            <v>OK</v>
          </cell>
          <cell r="E13602">
            <v>44482.648611111108</v>
          </cell>
        </row>
        <row r="13603">
          <cell r="B13603" t="str">
            <v>774100-00J/011599</v>
          </cell>
          <cell r="C13603" t="str">
            <v>774100-00J</v>
          </cell>
          <cell r="D13603" t="str">
            <v>OK</v>
          </cell>
          <cell r="E13603">
            <v>44484.114583333336</v>
          </cell>
        </row>
        <row r="13604">
          <cell r="B13604" t="str">
            <v>774100-00J/011597</v>
          </cell>
          <cell r="C13604" t="str">
            <v>774100-00J</v>
          </cell>
          <cell r="D13604" t="str">
            <v>OK</v>
          </cell>
          <cell r="E13604">
            <v>44483.991666666669</v>
          </cell>
        </row>
        <row r="13605">
          <cell r="B13605" t="str">
            <v>776445-00H/011602</v>
          </cell>
          <cell r="C13605" t="str">
            <v>776445-00H</v>
          </cell>
          <cell r="D13605" t="str">
            <v>OK</v>
          </cell>
          <cell r="E13605">
            <v>44484.283333333333</v>
          </cell>
        </row>
        <row r="13606">
          <cell r="B13606" t="str">
            <v>776445-00H/011603</v>
          </cell>
          <cell r="C13606" t="str">
            <v>776445-00H</v>
          </cell>
          <cell r="D13606" t="str">
            <v>OK</v>
          </cell>
          <cell r="E13606">
            <v>44484.392361111109</v>
          </cell>
        </row>
        <row r="13607">
          <cell r="B13607" t="str">
            <v>774100-00J/011551</v>
          </cell>
          <cell r="C13607" t="str">
            <v>774100-00J</v>
          </cell>
          <cell r="D13607" t="str">
            <v>OK</v>
          </cell>
          <cell r="E13607">
            <v>44480.532638888886</v>
          </cell>
        </row>
        <row r="13608">
          <cell r="B13608" t="str">
            <v>774100-00J/011592</v>
          </cell>
          <cell r="C13608" t="str">
            <v>774100-00J</v>
          </cell>
          <cell r="D13608" t="str">
            <v>OK</v>
          </cell>
          <cell r="E13608">
            <v>44483.81527777778</v>
          </cell>
        </row>
        <row r="13609">
          <cell r="B13609" t="str">
            <v>774100-00J/011595</v>
          </cell>
          <cell r="C13609" t="str">
            <v>774100-00J</v>
          </cell>
          <cell r="D13609" t="str">
            <v>OK</v>
          </cell>
          <cell r="E13609">
            <v>44484.34652777778</v>
          </cell>
        </row>
        <row r="13610">
          <cell r="B13610" t="str">
            <v>774100-00J/011601</v>
          </cell>
          <cell r="C13610" t="str">
            <v>774100-00J</v>
          </cell>
          <cell r="D13610" t="str">
            <v>OK</v>
          </cell>
          <cell r="E13610">
            <v>44484.290972222225</v>
          </cell>
        </row>
        <row r="13611">
          <cell r="B13611" t="str">
            <v>776445-00H/011605</v>
          </cell>
          <cell r="C13611" t="str">
            <v>776445-00H</v>
          </cell>
          <cell r="D13611" t="str">
            <v>OK</v>
          </cell>
          <cell r="E13611">
            <v>44484.524305555555</v>
          </cell>
        </row>
        <row r="13612">
          <cell r="B13612" t="str">
            <v>776445-00H/011606</v>
          </cell>
          <cell r="C13612" t="str">
            <v>776445-00H</v>
          </cell>
          <cell r="D13612" t="str">
            <v>OK</v>
          </cell>
          <cell r="E13612">
            <v>44484.53125</v>
          </cell>
        </row>
        <row r="13613">
          <cell r="B13613" t="str">
            <v>774100-00J/011608</v>
          </cell>
          <cell r="C13613" t="str">
            <v>774100-00J</v>
          </cell>
          <cell r="D13613" t="str">
            <v>OK</v>
          </cell>
          <cell r="E13613">
            <v>44484.635416666664</v>
          </cell>
        </row>
        <row r="13614">
          <cell r="B13614" t="str">
            <v>774100-00J/011604</v>
          </cell>
          <cell r="C13614" t="str">
            <v>774100-00J</v>
          </cell>
          <cell r="D13614" t="str">
            <v>OK</v>
          </cell>
          <cell r="E13614">
            <v>44484.727777777778</v>
          </cell>
        </row>
        <row r="13615">
          <cell r="B13615" t="str">
            <v>774100-00J/011598</v>
          </cell>
          <cell r="C13615" t="str">
            <v>774100-00J</v>
          </cell>
          <cell r="D13615" t="str">
            <v>OK</v>
          </cell>
          <cell r="E13615">
            <v>44484.038194444445</v>
          </cell>
        </row>
        <row r="13616">
          <cell r="B13616" t="str">
            <v>776445-00H/011556</v>
          </cell>
          <cell r="C13616" t="str">
            <v>776445-00H</v>
          </cell>
          <cell r="D13616" t="str">
            <v>OK</v>
          </cell>
          <cell r="E13616">
            <v>44481.067361111112</v>
          </cell>
        </row>
        <row r="13617">
          <cell r="B13617" t="str">
            <v>774100-00J/011609</v>
          </cell>
          <cell r="C13617" t="str">
            <v>774100-00J</v>
          </cell>
          <cell r="D13617" t="str">
            <v>OK</v>
          </cell>
          <cell r="E13617">
            <v>44484.685416666667</v>
          </cell>
        </row>
        <row r="13618">
          <cell r="B13618" t="str">
            <v>776445-00H/011577</v>
          </cell>
          <cell r="C13618" t="str">
            <v>776445-00H</v>
          </cell>
          <cell r="D13618" t="str">
            <v>OK</v>
          </cell>
          <cell r="E13618">
            <v>44482.150694444441</v>
          </cell>
        </row>
        <row r="13619">
          <cell r="B13619" t="str">
            <v>774100-00J/011600</v>
          </cell>
          <cell r="C13619" t="str">
            <v>774100-00J</v>
          </cell>
          <cell r="D13619" t="str">
            <v>OK</v>
          </cell>
          <cell r="E13619">
            <v>44484.379166666666</v>
          </cell>
        </row>
        <row r="13620">
          <cell r="B13620" t="str">
            <v>774100-00J/011612</v>
          </cell>
          <cell r="C13620" t="str">
            <v>774100-00J</v>
          </cell>
          <cell r="D13620" t="str">
            <v>OK</v>
          </cell>
          <cell r="E13620">
            <v>44486.395833333336</v>
          </cell>
        </row>
        <row r="13621">
          <cell r="B13621" t="str">
            <v>774100-00J/011614</v>
          </cell>
          <cell r="C13621" t="str">
            <v>774100-00J</v>
          </cell>
          <cell r="D13621" t="str">
            <v>OK</v>
          </cell>
          <cell r="E13621">
            <v>44486.625694444447</v>
          </cell>
        </row>
        <row r="13622">
          <cell r="B13622" t="str">
            <v>774100-00J/011611</v>
          </cell>
          <cell r="C13622" t="str">
            <v>774100-00J</v>
          </cell>
          <cell r="D13622" t="str">
            <v>OK</v>
          </cell>
          <cell r="E13622">
            <v>44486.788888888892</v>
          </cell>
        </row>
        <row r="13623">
          <cell r="B13623" t="str">
            <v>774100-00J/011611</v>
          </cell>
          <cell r="C13623" t="str">
            <v>774100-00J</v>
          </cell>
          <cell r="D13623" t="str">
            <v>OK</v>
          </cell>
          <cell r="E13623">
            <v>44486.788888888892</v>
          </cell>
        </row>
        <row r="13624">
          <cell r="B13624" t="str">
            <v>774100-00J/011613</v>
          </cell>
          <cell r="C13624" t="str">
            <v>774100-00J</v>
          </cell>
          <cell r="D13624" t="str">
            <v>OK</v>
          </cell>
          <cell r="E13624">
            <v>44486.677777777775</v>
          </cell>
        </row>
        <row r="13625">
          <cell r="B13625" t="str">
            <v>774100-00J/011613</v>
          </cell>
          <cell r="C13625" t="str">
            <v>774100-00J</v>
          </cell>
          <cell r="D13625" t="str">
            <v>OK</v>
          </cell>
          <cell r="E13625">
            <v>44486.677777777775</v>
          </cell>
        </row>
        <row r="13626">
          <cell r="B13626" t="str">
            <v>774100-00J/011610</v>
          </cell>
          <cell r="C13626" t="str">
            <v>774100-00J</v>
          </cell>
          <cell r="D13626" t="str">
            <v>OK</v>
          </cell>
          <cell r="E13626">
            <v>44486.706944444442</v>
          </cell>
        </row>
        <row r="13627">
          <cell r="B13627" t="str">
            <v>774100-00J/011610</v>
          </cell>
          <cell r="C13627" t="str">
            <v>774100-00J</v>
          </cell>
          <cell r="D13627" t="str">
            <v>OK</v>
          </cell>
          <cell r="E13627">
            <v>44486.706944444442</v>
          </cell>
        </row>
        <row r="13628">
          <cell r="B13628" t="str">
            <v>774100-00J/011615</v>
          </cell>
          <cell r="C13628" t="str">
            <v>774100-00J</v>
          </cell>
          <cell r="D13628" t="str">
            <v>OK</v>
          </cell>
          <cell r="E13628">
            <v>44486.824999999997</v>
          </cell>
        </row>
        <row r="13629">
          <cell r="B13629" t="str">
            <v>776445-00H/011607</v>
          </cell>
          <cell r="C13629" t="str">
            <v>776445-00H</v>
          </cell>
          <cell r="D13629" t="str">
            <v>OK</v>
          </cell>
          <cell r="E13629">
            <v>44486.731249999997</v>
          </cell>
        </row>
        <row r="13630">
          <cell r="B13630" t="str">
            <v>776445-00H/011618</v>
          </cell>
          <cell r="C13630" t="str">
            <v>776445-00H</v>
          </cell>
          <cell r="D13630" t="str">
            <v>OK</v>
          </cell>
          <cell r="E13630">
            <v>44486.948611111111</v>
          </cell>
        </row>
        <row r="13631">
          <cell r="B13631" t="str">
            <v>774100-00J/011616</v>
          </cell>
          <cell r="C13631" t="str">
            <v>774100-00J</v>
          </cell>
          <cell r="D13631" t="str">
            <v>OK</v>
          </cell>
          <cell r="E13631">
            <v>44486.899305555555</v>
          </cell>
        </row>
        <row r="13632">
          <cell r="B13632" t="str">
            <v>776445-00H/011617</v>
          </cell>
          <cell r="C13632" t="str">
            <v>776445-00H</v>
          </cell>
          <cell r="D13632" t="str">
            <v>OK</v>
          </cell>
          <cell r="E13632">
            <v>44487.029166666667</v>
          </cell>
        </row>
        <row r="13633">
          <cell r="B13633" t="str">
            <v>774100-00J/011621</v>
          </cell>
          <cell r="C13633" t="str">
            <v>774100-00J</v>
          </cell>
          <cell r="D13633" t="str">
            <v>OK</v>
          </cell>
          <cell r="E13633">
            <v>44487.299305555556</v>
          </cell>
        </row>
        <row r="13634">
          <cell r="B13634" t="str">
            <v>774100-00J/011621</v>
          </cell>
          <cell r="C13634" t="str">
            <v>774100-00J</v>
          </cell>
          <cell r="D13634" t="str">
            <v>OK</v>
          </cell>
          <cell r="E13634">
            <v>44487.299305555556</v>
          </cell>
        </row>
        <row r="13635">
          <cell r="B13635" t="str">
            <v>776445-00H/011623</v>
          </cell>
          <cell r="C13635" t="str">
            <v>776445-00H</v>
          </cell>
          <cell r="D13635" t="str">
            <v>OK</v>
          </cell>
          <cell r="E13635">
            <v>44487.371527777781</v>
          </cell>
        </row>
        <row r="13636">
          <cell r="B13636" t="str">
            <v>774100-00J/011622</v>
          </cell>
          <cell r="C13636" t="str">
            <v>774100-00J</v>
          </cell>
          <cell r="D13636" t="str">
            <v>OK</v>
          </cell>
          <cell r="E13636">
            <v>44487.354861111111</v>
          </cell>
        </row>
        <row r="13637">
          <cell r="B13637" t="str">
            <v>776445-00H/011624</v>
          </cell>
          <cell r="C13637" t="str">
            <v>776445-00H</v>
          </cell>
          <cell r="D13637" t="str">
            <v>OK</v>
          </cell>
          <cell r="E13637">
            <v>44487.425000000003</v>
          </cell>
        </row>
        <row r="13638">
          <cell r="B13638" t="str">
            <v>776445-00H/011625</v>
          </cell>
          <cell r="C13638" t="str">
            <v>776445-00H</v>
          </cell>
          <cell r="D13638" t="str">
            <v>OK</v>
          </cell>
          <cell r="E13638">
            <v>44487.498611111114</v>
          </cell>
        </row>
        <row r="13639">
          <cell r="B13639" t="str">
            <v>776445-00H/011627</v>
          </cell>
          <cell r="C13639" t="str">
            <v>776445-00H</v>
          </cell>
          <cell r="D13639" t="str">
            <v>OK</v>
          </cell>
          <cell r="E13639">
            <v>44487.501388888886</v>
          </cell>
        </row>
        <row r="13640">
          <cell r="B13640" t="str">
            <v>776445-00H/011628</v>
          </cell>
          <cell r="C13640" t="str">
            <v>776445-00H</v>
          </cell>
          <cell r="D13640" t="str">
            <v>OK</v>
          </cell>
          <cell r="E13640">
            <v>44487.560416666667</v>
          </cell>
        </row>
        <row r="13641">
          <cell r="B13641" t="str">
            <v>774100-00J/011626</v>
          </cell>
          <cell r="C13641" t="str">
            <v>774100-00J</v>
          </cell>
          <cell r="D13641" t="str">
            <v>OK</v>
          </cell>
          <cell r="E13641">
            <v>44487.439583333333</v>
          </cell>
        </row>
        <row r="13642">
          <cell r="B13642" t="str">
            <v>776445-00H/011631</v>
          </cell>
          <cell r="C13642" t="str">
            <v>776445-00H</v>
          </cell>
          <cell r="D13642" t="str">
            <v>OK</v>
          </cell>
          <cell r="E13642">
            <v>44487.720138888886</v>
          </cell>
        </row>
        <row r="13643">
          <cell r="B13643" t="str">
            <v>774100-00J/011629</v>
          </cell>
          <cell r="C13643" t="str">
            <v>774100-00J</v>
          </cell>
          <cell r="D13643" t="str">
            <v>OK</v>
          </cell>
          <cell r="E13643">
            <v>44487.620138888888</v>
          </cell>
        </row>
        <row r="13644">
          <cell r="B13644" t="str">
            <v>776445-00H/011632</v>
          </cell>
          <cell r="C13644" t="str">
            <v>776445-00H</v>
          </cell>
          <cell r="D13644" t="str">
            <v>OK</v>
          </cell>
          <cell r="E13644">
            <v>44487.8</v>
          </cell>
        </row>
        <row r="13645">
          <cell r="B13645" t="str">
            <v>774100-00J/011630</v>
          </cell>
          <cell r="C13645" t="str">
            <v>774100-00J</v>
          </cell>
          <cell r="D13645" t="str">
            <v>OK</v>
          </cell>
          <cell r="E13645">
            <v>44487.678472222222</v>
          </cell>
        </row>
        <row r="13646">
          <cell r="B13646" t="str">
            <v>776445-00H/011633</v>
          </cell>
          <cell r="C13646" t="str">
            <v>776445-00H</v>
          </cell>
          <cell r="D13646" t="str">
            <v>OK</v>
          </cell>
          <cell r="E13646">
            <v>44487.940972222219</v>
          </cell>
        </row>
        <row r="13647">
          <cell r="B13647" t="str">
            <v>776445-00H/011639</v>
          </cell>
          <cell r="C13647" t="str">
            <v>776445-00H</v>
          </cell>
          <cell r="D13647" t="str">
            <v>OK</v>
          </cell>
          <cell r="E13647">
            <v>44488.05</v>
          </cell>
        </row>
        <row r="13648">
          <cell r="B13648" t="str">
            <v>776445-00H/011635</v>
          </cell>
          <cell r="C13648" t="str">
            <v>776445-00H</v>
          </cell>
          <cell r="D13648" t="str">
            <v>OK</v>
          </cell>
          <cell r="E13648">
            <v>44487.954861111109</v>
          </cell>
        </row>
        <row r="13649">
          <cell r="B13649" t="str">
            <v>776445-00H/011634</v>
          </cell>
          <cell r="C13649" t="str">
            <v>776445-00H</v>
          </cell>
          <cell r="D13649" t="str">
            <v>OK</v>
          </cell>
          <cell r="E13649">
            <v>44488.061111111114</v>
          </cell>
        </row>
        <row r="13650">
          <cell r="B13650" t="str">
            <v>774100-00J/011619</v>
          </cell>
          <cell r="C13650" t="str">
            <v>774100-00J</v>
          </cell>
          <cell r="D13650" t="str">
            <v>OK</v>
          </cell>
          <cell r="E13650">
            <v>44488.008333333331</v>
          </cell>
        </row>
        <row r="13651">
          <cell r="B13651" t="str">
            <v>776445-00H/011640</v>
          </cell>
          <cell r="C13651" t="str">
            <v>776445-00H</v>
          </cell>
          <cell r="D13651" t="str">
            <v>OK</v>
          </cell>
          <cell r="E13651">
            <v>44488.127083333333</v>
          </cell>
        </row>
        <row r="13652">
          <cell r="B13652" t="str">
            <v>776445-00H/011641</v>
          </cell>
          <cell r="C13652" t="str">
            <v>776445-00H</v>
          </cell>
          <cell r="D13652" t="str">
            <v>OK</v>
          </cell>
          <cell r="E13652">
            <v>44488.181250000001</v>
          </cell>
        </row>
        <row r="13653">
          <cell r="B13653" t="str">
            <v>776445-00H/011637</v>
          </cell>
          <cell r="C13653" t="str">
            <v>776445-00H</v>
          </cell>
          <cell r="D13653" t="str">
            <v>OK</v>
          </cell>
          <cell r="E13653">
            <v>44488.147222222222</v>
          </cell>
        </row>
        <row r="13654">
          <cell r="B13654" t="str">
            <v>774100-00J/011620</v>
          </cell>
          <cell r="C13654" t="str">
            <v>774100-00J</v>
          </cell>
          <cell r="D13654" t="str">
            <v>OK</v>
          </cell>
          <cell r="E13654">
            <v>44488.022222222222</v>
          </cell>
        </row>
        <row r="13655">
          <cell r="B13655" t="str">
            <v>776445-00H/011638</v>
          </cell>
          <cell r="C13655" t="str">
            <v>776445-00H</v>
          </cell>
          <cell r="D13655" t="str">
            <v>OK</v>
          </cell>
          <cell r="E13655">
            <v>44488.3</v>
          </cell>
        </row>
        <row r="13656">
          <cell r="B13656" t="str">
            <v>776445-00H/011642</v>
          </cell>
          <cell r="C13656" t="str">
            <v>776445-00H</v>
          </cell>
          <cell r="D13656" t="str">
            <v>OK</v>
          </cell>
          <cell r="E13656">
            <v>44488.300694444442</v>
          </cell>
        </row>
        <row r="13657">
          <cell r="B13657" t="str">
            <v>776445-00H/011647</v>
          </cell>
          <cell r="C13657" t="str">
            <v>776445-00H</v>
          </cell>
          <cell r="D13657" t="str">
            <v>OK</v>
          </cell>
          <cell r="E13657">
            <v>44488.37777777778</v>
          </cell>
        </row>
        <row r="13658">
          <cell r="B13658" t="str">
            <v>776445-00H/011636</v>
          </cell>
          <cell r="C13658" t="str">
            <v>776445-00H</v>
          </cell>
          <cell r="D13658" t="str">
            <v>OK</v>
          </cell>
          <cell r="E13658">
            <v>44488.42083333333</v>
          </cell>
        </row>
        <row r="13659">
          <cell r="B13659" t="str">
            <v>776445-00H/011645</v>
          </cell>
          <cell r="C13659" t="str">
            <v>776445-00H</v>
          </cell>
          <cell r="D13659" t="str">
            <v>OK</v>
          </cell>
          <cell r="E13659">
            <v>44488.375694444447</v>
          </cell>
        </row>
        <row r="13660">
          <cell r="B13660" t="str">
            <v>776445-00H/011648</v>
          </cell>
          <cell r="C13660" t="str">
            <v>776445-00H</v>
          </cell>
          <cell r="D13660" t="str">
            <v>OK</v>
          </cell>
          <cell r="E13660">
            <v>44488.441666666666</v>
          </cell>
        </row>
        <row r="13661">
          <cell r="B13661" t="str">
            <v>776445-00H/011650</v>
          </cell>
          <cell r="C13661" t="str">
            <v>776445-00H</v>
          </cell>
          <cell r="D13661" t="str">
            <v>OK</v>
          </cell>
          <cell r="E13661">
            <v>44488.511805555558</v>
          </cell>
        </row>
        <row r="13662">
          <cell r="B13662" t="str">
            <v>776445-00H/011653</v>
          </cell>
          <cell r="C13662" t="str">
            <v>776445-00H</v>
          </cell>
          <cell r="D13662" t="str">
            <v>OK</v>
          </cell>
          <cell r="E13662">
            <v>44488.624305555553</v>
          </cell>
        </row>
        <row r="13663">
          <cell r="B13663" t="str">
            <v>776445-00H/011654</v>
          </cell>
          <cell r="C13663" t="str">
            <v>776445-00H</v>
          </cell>
          <cell r="D13663" t="str">
            <v>OK</v>
          </cell>
          <cell r="E13663">
            <v>44488.635416666664</v>
          </cell>
        </row>
        <row r="13664">
          <cell r="B13664" t="str">
            <v>776445-00H/011655</v>
          </cell>
          <cell r="C13664" t="str">
            <v>776445-00H</v>
          </cell>
          <cell r="D13664" t="str">
            <v>OK</v>
          </cell>
          <cell r="E13664">
            <v>44488.677777777775</v>
          </cell>
        </row>
        <row r="13665">
          <cell r="B13665" t="str">
            <v>776445-00H/011656</v>
          </cell>
          <cell r="C13665" t="str">
            <v>776445-00H</v>
          </cell>
          <cell r="D13665" t="str">
            <v>OK</v>
          </cell>
          <cell r="E13665">
            <v>44488.727083333331</v>
          </cell>
        </row>
        <row r="13666">
          <cell r="B13666" t="str">
            <v>776445-00H/011652</v>
          </cell>
          <cell r="C13666" t="str">
            <v>776445-00H</v>
          </cell>
          <cell r="D13666" t="str">
            <v>OK</v>
          </cell>
          <cell r="E13666">
            <v>44488.697916666664</v>
          </cell>
        </row>
        <row r="13667">
          <cell r="B13667" t="str">
            <v>776445-00H/011658</v>
          </cell>
          <cell r="C13667" t="str">
            <v>776445-00H</v>
          </cell>
          <cell r="D13667" t="str">
            <v>OK</v>
          </cell>
          <cell r="E13667">
            <v>44488.78402777778</v>
          </cell>
        </row>
        <row r="13668">
          <cell r="B13668" t="str">
            <v>776445-00H/011657</v>
          </cell>
          <cell r="C13668" t="str">
            <v>776445-00H</v>
          </cell>
          <cell r="D13668" t="str">
            <v>OK</v>
          </cell>
          <cell r="E13668">
            <v>44488.770138888889</v>
          </cell>
        </row>
        <row r="13669">
          <cell r="B13669" t="str">
            <v>776445-00H/011663</v>
          </cell>
          <cell r="C13669" t="str">
            <v>776445-00H</v>
          </cell>
          <cell r="D13669" t="str">
            <v>OK</v>
          </cell>
          <cell r="E13669">
            <v>44488.947916666664</v>
          </cell>
        </row>
        <row r="13670">
          <cell r="B13670" t="str">
            <v>776445-00H/011664</v>
          </cell>
          <cell r="C13670" t="str">
            <v>776445-00H</v>
          </cell>
          <cell r="D13670" t="str">
            <v>OK</v>
          </cell>
          <cell r="E13670">
            <v>44488.949305555558</v>
          </cell>
        </row>
        <row r="13671">
          <cell r="B13671" t="str">
            <v>776445-00H/011664</v>
          </cell>
          <cell r="C13671" t="str">
            <v>776445-00H</v>
          </cell>
          <cell r="D13671" t="str">
            <v>OK</v>
          </cell>
          <cell r="E13671">
            <v>44488.949305555558</v>
          </cell>
        </row>
        <row r="13672">
          <cell r="B13672" t="str">
            <v>776445-00H/011649</v>
          </cell>
          <cell r="C13672" t="str">
            <v>776445-00H</v>
          </cell>
          <cell r="D13672" t="str">
            <v>OK</v>
          </cell>
          <cell r="E13672">
            <v>44488.999305555553</v>
          </cell>
        </row>
        <row r="13673">
          <cell r="B13673" t="str">
            <v>776445-00H/011661</v>
          </cell>
          <cell r="C13673" t="str">
            <v>776445-00H</v>
          </cell>
          <cell r="D13673" t="str">
            <v>OK</v>
          </cell>
          <cell r="E13673">
            <v>44489.002083333333</v>
          </cell>
        </row>
        <row r="13674">
          <cell r="B13674" t="str">
            <v>776445-00H/011661</v>
          </cell>
          <cell r="C13674" t="str">
            <v>776445-00H</v>
          </cell>
          <cell r="D13674" t="str">
            <v>OK</v>
          </cell>
          <cell r="E13674">
            <v>44489.002083333333</v>
          </cell>
        </row>
        <row r="13675">
          <cell r="B13675" t="str">
            <v>776445-00H/011661</v>
          </cell>
          <cell r="C13675" t="str">
            <v>776445-00H</v>
          </cell>
          <cell r="D13675" t="str">
            <v>OK</v>
          </cell>
          <cell r="E13675">
            <v>44489.002083333333</v>
          </cell>
        </row>
        <row r="13676">
          <cell r="B13676" t="str">
            <v>776445-00H/011651</v>
          </cell>
          <cell r="C13676" t="str">
            <v>776445-00H</v>
          </cell>
          <cell r="D13676" t="str">
            <v>OK</v>
          </cell>
          <cell r="E13676">
            <v>44488.509027777778</v>
          </cell>
        </row>
        <row r="13677">
          <cell r="B13677" t="str">
            <v>776445-00H/011659</v>
          </cell>
          <cell r="C13677" t="str">
            <v>776445-00H</v>
          </cell>
          <cell r="D13677" t="str">
            <v>OK</v>
          </cell>
          <cell r="E13677">
            <v>44488.811111111114</v>
          </cell>
        </row>
        <row r="13678">
          <cell r="B13678" t="str">
            <v>776445-00H/011667</v>
          </cell>
          <cell r="C13678" t="str">
            <v>776445-00H</v>
          </cell>
          <cell r="D13678" t="str">
            <v>OK</v>
          </cell>
          <cell r="E13678">
            <v>44489.042361111111</v>
          </cell>
        </row>
        <row r="13679">
          <cell r="B13679" t="str">
            <v>776445-00H/011670</v>
          </cell>
          <cell r="C13679" t="str">
            <v>776445-00H</v>
          </cell>
          <cell r="D13679" t="str">
            <v>OK</v>
          </cell>
          <cell r="E13679">
            <v>44489.118055555555</v>
          </cell>
        </row>
        <row r="13680">
          <cell r="B13680" t="str">
            <v>776445-00H/011668</v>
          </cell>
          <cell r="C13680" t="str">
            <v>776445-00H</v>
          </cell>
          <cell r="D13680" t="str">
            <v>OK</v>
          </cell>
          <cell r="E13680">
            <v>44489.041666666664</v>
          </cell>
        </row>
        <row r="13681">
          <cell r="B13681" t="str">
            <v>776445-00H/011669</v>
          </cell>
          <cell r="C13681" t="str">
            <v>776445-00H</v>
          </cell>
          <cell r="D13681" t="str">
            <v>OK</v>
          </cell>
          <cell r="E13681">
            <v>44489.114583333336</v>
          </cell>
        </row>
        <row r="13682">
          <cell r="B13682" t="str">
            <v>776445-00H/011674</v>
          </cell>
          <cell r="C13682" t="str">
            <v>776445-00H</v>
          </cell>
          <cell r="D13682" t="str">
            <v>OK</v>
          </cell>
          <cell r="E13682">
            <v>44489.318749999999</v>
          </cell>
        </row>
        <row r="13683">
          <cell r="B13683" t="str">
            <v>776445-00H/011675</v>
          </cell>
          <cell r="C13683" t="str">
            <v>776445-00H</v>
          </cell>
          <cell r="D13683" t="str">
            <v>OK</v>
          </cell>
          <cell r="E13683">
            <v>44489.336111111108</v>
          </cell>
        </row>
        <row r="13684">
          <cell r="B13684" t="str">
            <v>776445-00H/011671</v>
          </cell>
          <cell r="C13684" t="str">
            <v>776445-00H</v>
          </cell>
          <cell r="D13684" t="str">
            <v>OK</v>
          </cell>
          <cell r="E13684">
            <v>44489.370833333334</v>
          </cell>
        </row>
        <row r="13685">
          <cell r="B13685" t="str">
            <v>776445-00H/011672</v>
          </cell>
          <cell r="C13685" t="str">
            <v>776445-00H</v>
          </cell>
          <cell r="D13685" t="str">
            <v>OK</v>
          </cell>
          <cell r="E13685">
            <v>44489.371527777781</v>
          </cell>
        </row>
        <row r="13686">
          <cell r="B13686" t="str">
            <v>776445-00H/011677</v>
          </cell>
          <cell r="C13686" t="str">
            <v>776445-00H</v>
          </cell>
          <cell r="D13686" t="str">
            <v>OK</v>
          </cell>
          <cell r="E13686">
            <v>44489.429861111108</v>
          </cell>
        </row>
        <row r="13687">
          <cell r="B13687" t="str">
            <v>776445-00H/011676</v>
          </cell>
          <cell r="C13687" t="str">
            <v>776445-00H</v>
          </cell>
          <cell r="D13687" t="str">
            <v>OK</v>
          </cell>
          <cell r="E13687">
            <v>44489.438888888886</v>
          </cell>
        </row>
        <row r="13688">
          <cell r="B13688" t="str">
            <v>776445-00H/011676</v>
          </cell>
          <cell r="C13688" t="str">
            <v>776445-00H</v>
          </cell>
          <cell r="D13688" t="str">
            <v>OK</v>
          </cell>
          <cell r="E13688">
            <v>44489.438888888886</v>
          </cell>
        </row>
        <row r="13689">
          <cell r="B13689" t="str">
            <v>776445-00H/011678</v>
          </cell>
          <cell r="C13689" t="str">
            <v>776445-00H</v>
          </cell>
          <cell r="D13689" t="str">
            <v>OK</v>
          </cell>
          <cell r="E13689">
            <v>44489.524305555555</v>
          </cell>
        </row>
        <row r="13690">
          <cell r="B13690" t="str">
            <v>776445-00H/011681</v>
          </cell>
          <cell r="C13690" t="str">
            <v>776445-00H</v>
          </cell>
          <cell r="D13690" t="str">
            <v>OK</v>
          </cell>
          <cell r="E13690">
            <v>44489.631249999999</v>
          </cell>
        </row>
        <row r="13691">
          <cell r="B13691" t="str">
            <v>776445-00H/011681</v>
          </cell>
          <cell r="C13691" t="str">
            <v>776445-00H</v>
          </cell>
          <cell r="D13691" t="str">
            <v>OK</v>
          </cell>
          <cell r="E13691">
            <v>44489.631249999999</v>
          </cell>
        </row>
        <row r="13692">
          <cell r="B13692" t="str">
            <v>776445-00H/011679</v>
          </cell>
          <cell r="C13692" t="str">
            <v>776445-00H</v>
          </cell>
          <cell r="D13692" t="str">
            <v>OK</v>
          </cell>
          <cell r="E13692">
            <v>44489.690972222219</v>
          </cell>
        </row>
        <row r="13693">
          <cell r="B13693" t="str">
            <v>776445-00H/011680</v>
          </cell>
          <cell r="C13693" t="str">
            <v>776445-00H</v>
          </cell>
          <cell r="D13693" t="str">
            <v>OK</v>
          </cell>
          <cell r="E13693">
            <v>44489.636111111111</v>
          </cell>
        </row>
        <row r="13694">
          <cell r="B13694" t="str">
            <v>776445-00H/011682</v>
          </cell>
          <cell r="C13694" t="str">
            <v>776445-00H</v>
          </cell>
          <cell r="D13694" t="str">
            <v>OK</v>
          </cell>
          <cell r="E13694">
            <v>44489.689583333333</v>
          </cell>
        </row>
        <row r="13695">
          <cell r="B13695" t="str">
            <v>776445-00H/011665</v>
          </cell>
          <cell r="C13695" t="str">
            <v>776445-00H</v>
          </cell>
          <cell r="D13695" t="str">
            <v>OK</v>
          </cell>
          <cell r="E13695">
            <v>44489.738194444442</v>
          </cell>
        </row>
        <row r="13696">
          <cell r="B13696" t="str">
            <v>776445-00H/011673</v>
          </cell>
          <cell r="C13696" t="str">
            <v>776445-00H</v>
          </cell>
          <cell r="D13696" t="str">
            <v>OK</v>
          </cell>
          <cell r="E13696">
            <v>44489.804861111108</v>
          </cell>
        </row>
        <row r="13697">
          <cell r="B13697" t="str">
            <v>776445-00H/011660</v>
          </cell>
          <cell r="C13697" t="str">
            <v>776445-00H</v>
          </cell>
          <cell r="D13697" t="str">
            <v>OK</v>
          </cell>
          <cell r="E13697">
            <v>44489.737500000003</v>
          </cell>
        </row>
        <row r="13698">
          <cell r="B13698" t="str">
            <v>776445-00H/011666</v>
          </cell>
          <cell r="C13698" t="str">
            <v>776445-00H</v>
          </cell>
          <cell r="D13698" t="str">
            <v>OK</v>
          </cell>
          <cell r="E13698">
            <v>44489.830555555556</v>
          </cell>
        </row>
        <row r="13699">
          <cell r="B13699" t="str">
            <v>776445-00H/011685</v>
          </cell>
          <cell r="C13699" t="str">
            <v>776445-00H</v>
          </cell>
          <cell r="D13699" t="str">
            <v>OK</v>
          </cell>
          <cell r="E13699">
            <v>44489.962500000001</v>
          </cell>
        </row>
        <row r="13700">
          <cell r="B13700" t="str">
            <v>776445-00H/011688</v>
          </cell>
          <cell r="C13700" t="str">
            <v>776445-00H</v>
          </cell>
          <cell r="D13700" t="str">
            <v>OK</v>
          </cell>
          <cell r="E13700">
            <v>44490.033333333333</v>
          </cell>
        </row>
        <row r="13701">
          <cell r="B13701" t="str">
            <v>776445-00H/011692</v>
          </cell>
          <cell r="C13701" t="str">
            <v>776445-00H</v>
          </cell>
          <cell r="D13701" t="str">
            <v>OK</v>
          </cell>
          <cell r="E13701">
            <v>44490.115972222222</v>
          </cell>
        </row>
        <row r="13702">
          <cell r="B13702" t="str">
            <v>774100-00J/011683</v>
          </cell>
          <cell r="C13702" t="str">
            <v>774100-00J</v>
          </cell>
          <cell r="D13702" t="str">
            <v>OK</v>
          </cell>
          <cell r="E13702">
            <v>44489.95416666667</v>
          </cell>
        </row>
        <row r="13703">
          <cell r="B13703" t="str">
            <v>774100-00J/011686</v>
          </cell>
          <cell r="C13703" t="str">
            <v>774100-00J</v>
          </cell>
          <cell r="D13703" t="str">
            <v>OK</v>
          </cell>
          <cell r="E13703">
            <v>44490.065972222219</v>
          </cell>
        </row>
        <row r="13704">
          <cell r="B13704" t="str">
            <v>776445-00H/011689</v>
          </cell>
          <cell r="C13704" t="str">
            <v>776445-00H</v>
          </cell>
          <cell r="D13704" t="str">
            <v>OK</v>
          </cell>
          <cell r="E13704">
            <v>44490.076388888891</v>
          </cell>
        </row>
        <row r="13705">
          <cell r="B13705" t="str">
            <v>776445-00H/011690</v>
          </cell>
          <cell r="C13705" t="str">
            <v>776445-00H</v>
          </cell>
          <cell r="D13705" t="str">
            <v>OK</v>
          </cell>
          <cell r="E13705">
            <v>44490.142361111109</v>
          </cell>
        </row>
        <row r="13706">
          <cell r="B13706" t="str">
            <v>776445-00H/011691</v>
          </cell>
          <cell r="C13706" t="str">
            <v>776445-00H</v>
          </cell>
          <cell r="D13706" t="str">
            <v>OK</v>
          </cell>
          <cell r="E13706">
            <v>44490.34652777778</v>
          </cell>
        </row>
        <row r="13707">
          <cell r="B13707" t="str">
            <v>774100-00J/011687</v>
          </cell>
          <cell r="C13707" t="str">
            <v>774100-00J</v>
          </cell>
          <cell r="D13707" t="str">
            <v>OK</v>
          </cell>
          <cell r="E13707">
            <v>44490.325694444444</v>
          </cell>
        </row>
        <row r="13708">
          <cell r="B13708" t="str">
            <v>774100-00J/011693</v>
          </cell>
          <cell r="C13708" t="str">
            <v>774100-00J</v>
          </cell>
          <cell r="D13708" t="str">
            <v>OK</v>
          </cell>
          <cell r="E13708">
            <v>44490.378472222219</v>
          </cell>
        </row>
        <row r="13709">
          <cell r="B13709" t="str">
            <v>776445-00H/011662</v>
          </cell>
          <cell r="C13709" t="str">
            <v>776445-00H</v>
          </cell>
          <cell r="D13709" t="str">
            <v>OK</v>
          </cell>
          <cell r="E13709">
            <v>44490.453472222223</v>
          </cell>
        </row>
        <row r="13710">
          <cell r="B13710" t="str">
            <v>776445-00H/011695</v>
          </cell>
          <cell r="C13710" t="str">
            <v>776445-00H</v>
          </cell>
          <cell r="D13710" t="str">
            <v>OK</v>
          </cell>
          <cell r="E13710">
            <v>44490.521527777775</v>
          </cell>
        </row>
        <row r="13711">
          <cell r="B13711" t="str">
            <v>776445-00H/011694</v>
          </cell>
          <cell r="C13711" t="str">
            <v>776445-00H</v>
          </cell>
          <cell r="D13711" t="str">
            <v>OK</v>
          </cell>
          <cell r="E13711">
            <v>44490.629861111112</v>
          </cell>
        </row>
        <row r="13712">
          <cell r="B13712" t="str">
            <v>776445-00H/011696</v>
          </cell>
          <cell r="C13712" t="str">
            <v>776445-00H</v>
          </cell>
          <cell r="D13712" t="str">
            <v>OK</v>
          </cell>
          <cell r="E13712">
            <v>44490.617361111108</v>
          </cell>
        </row>
        <row r="13713">
          <cell r="B13713" t="str">
            <v>776445-00H/011697</v>
          </cell>
          <cell r="C13713" t="str">
            <v>776445-00H</v>
          </cell>
          <cell r="D13713" t="str">
            <v>OK</v>
          </cell>
          <cell r="E13713">
            <v>44490.677777777775</v>
          </cell>
        </row>
        <row r="13714">
          <cell r="B13714" t="str">
            <v>776445-00H/011700</v>
          </cell>
          <cell r="C13714" t="str">
            <v>776445-00H</v>
          </cell>
          <cell r="D13714" t="str">
            <v>OK</v>
          </cell>
          <cell r="E13714">
            <v>44490.75</v>
          </cell>
        </row>
        <row r="13715">
          <cell r="B13715" t="str">
            <v>774100-00J/011698</v>
          </cell>
          <cell r="C13715" t="str">
            <v>774100-00J</v>
          </cell>
          <cell r="D13715" t="str">
            <v>OK</v>
          </cell>
          <cell r="E13715">
            <v>44490.691666666666</v>
          </cell>
        </row>
        <row r="13716">
          <cell r="B13716" t="str">
            <v>776445-00H/011644</v>
          </cell>
          <cell r="C13716" t="str">
            <v>776445-00H</v>
          </cell>
          <cell r="D13716" t="str">
            <v>OK</v>
          </cell>
          <cell r="E13716">
            <v>44490.8</v>
          </cell>
        </row>
        <row r="13717">
          <cell r="B13717" t="str">
            <v>776445-00H/011646</v>
          </cell>
          <cell r="C13717" t="str">
            <v>776445-00H</v>
          </cell>
          <cell r="D13717" t="str">
            <v>OK</v>
          </cell>
          <cell r="E13717">
            <v>44490.79583333333</v>
          </cell>
        </row>
        <row r="13718">
          <cell r="B13718" t="str">
            <v>774100-00J/011699</v>
          </cell>
          <cell r="C13718" t="str">
            <v>774100-00J</v>
          </cell>
          <cell r="D13718" t="str">
            <v>OK</v>
          </cell>
          <cell r="E13718">
            <v>44490.728472222225</v>
          </cell>
        </row>
        <row r="13719">
          <cell r="B13719" t="str">
            <v>776445-00H/011704</v>
          </cell>
          <cell r="C13719" t="str">
            <v>776445-00H</v>
          </cell>
          <cell r="D13719" t="str">
            <v>OK</v>
          </cell>
          <cell r="E13719">
            <v>44491.025694444441</v>
          </cell>
        </row>
        <row r="13720">
          <cell r="B13720" t="str">
            <v>774100-00J/011703</v>
          </cell>
          <cell r="C13720" t="str">
            <v>774100-00J</v>
          </cell>
          <cell r="D13720" t="str">
            <v>OK</v>
          </cell>
          <cell r="E13720">
            <v>44491.025000000001</v>
          </cell>
        </row>
        <row r="13721">
          <cell r="B13721" t="str">
            <v>774100-00J/011701</v>
          </cell>
          <cell r="C13721" t="str">
            <v>774100-00J</v>
          </cell>
          <cell r="D13721" t="str">
            <v>OK</v>
          </cell>
          <cell r="E13721">
            <v>44490.96875</v>
          </cell>
        </row>
        <row r="13722">
          <cell r="B13722" t="str">
            <v>776445-00H/011643</v>
          </cell>
          <cell r="C13722" t="str">
            <v>776445-00H</v>
          </cell>
          <cell r="D13722" t="str">
            <v>OK</v>
          </cell>
          <cell r="E13722">
            <v>44490.969444444447</v>
          </cell>
        </row>
        <row r="13723">
          <cell r="B13723" t="str">
            <v>776445-00H/011643</v>
          </cell>
          <cell r="C13723" t="str">
            <v>776445-00H</v>
          </cell>
          <cell r="D13723" t="str">
            <v>OK</v>
          </cell>
          <cell r="E13723">
            <v>44490.969444444447</v>
          </cell>
        </row>
        <row r="13724">
          <cell r="B13724" t="str">
            <v>776445-00H/011705</v>
          </cell>
          <cell r="C13724" t="str">
            <v>776445-00H</v>
          </cell>
          <cell r="D13724" t="str">
            <v>OK</v>
          </cell>
          <cell r="E13724">
            <v>44491.078472222223</v>
          </cell>
        </row>
        <row r="13725">
          <cell r="B13725" t="str">
            <v>776445-00H/011707</v>
          </cell>
          <cell r="C13725" t="str">
            <v>776445-00H</v>
          </cell>
          <cell r="D13725" t="str">
            <v>OK</v>
          </cell>
          <cell r="E13725">
            <v>44491.146527777775</v>
          </cell>
        </row>
        <row r="13726">
          <cell r="B13726" t="str">
            <v>776445-00H/011709</v>
          </cell>
          <cell r="C13726" t="str">
            <v>776445-00H</v>
          </cell>
          <cell r="D13726" t="str">
            <v>OK</v>
          </cell>
          <cell r="E13726">
            <v>44491.303472222222</v>
          </cell>
        </row>
        <row r="13727">
          <cell r="B13727" t="str">
            <v>776445-00H/011708</v>
          </cell>
          <cell r="C13727" t="str">
            <v>776445-00H</v>
          </cell>
          <cell r="D13727" t="str">
            <v>OK</v>
          </cell>
          <cell r="E13727">
            <v>44491.3</v>
          </cell>
        </row>
        <row r="13728">
          <cell r="B13728" t="str">
            <v>774100-00J/011710</v>
          </cell>
          <cell r="C13728" t="str">
            <v>774100-00J</v>
          </cell>
          <cell r="D13728" t="str">
            <v>OK</v>
          </cell>
          <cell r="E13728">
            <v>44491.375</v>
          </cell>
        </row>
        <row r="13729">
          <cell r="B13729" t="str">
            <v>774100-00J/011711</v>
          </cell>
          <cell r="C13729" t="str">
            <v>774100-00J</v>
          </cell>
          <cell r="D13729" t="str">
            <v>OK</v>
          </cell>
          <cell r="E13729">
            <v>44491.440972222219</v>
          </cell>
        </row>
        <row r="13730">
          <cell r="B13730" t="str">
            <v>776445-00H/011702</v>
          </cell>
          <cell r="C13730" t="str">
            <v>776445-00H</v>
          </cell>
          <cell r="D13730" t="str">
            <v>OK</v>
          </cell>
          <cell r="E13730">
            <v>44491.496527777781</v>
          </cell>
        </row>
        <row r="13731">
          <cell r="B13731" t="str">
            <v>774100-00J/011712</v>
          </cell>
          <cell r="C13731" t="str">
            <v>774100-00J</v>
          </cell>
          <cell r="D13731" t="str">
            <v>OK</v>
          </cell>
          <cell r="E13731">
            <v>44491.540277777778</v>
          </cell>
        </row>
        <row r="13732">
          <cell r="B13732" t="str">
            <v>774100-00J/011715</v>
          </cell>
          <cell r="C13732" t="str">
            <v>774100-00J</v>
          </cell>
          <cell r="D13732" t="str">
            <v>OK</v>
          </cell>
          <cell r="E13732">
            <v>44491.634027777778</v>
          </cell>
        </row>
        <row r="13733">
          <cell r="B13733" t="str">
            <v>774100-00J/011716</v>
          </cell>
          <cell r="C13733" t="str">
            <v>774100-00J</v>
          </cell>
          <cell r="D13733" t="str">
            <v>OK</v>
          </cell>
          <cell r="E13733">
            <v>44491.71875</v>
          </cell>
        </row>
        <row r="13734">
          <cell r="B13734" t="str">
            <v>776445-00H/011714</v>
          </cell>
          <cell r="C13734" t="str">
            <v>776445-00H</v>
          </cell>
          <cell r="D13734" t="str">
            <v>OK</v>
          </cell>
          <cell r="E13734">
            <v>44491.886111111111</v>
          </cell>
        </row>
        <row r="13735">
          <cell r="B13735" t="str">
            <v>776445-00H/011706</v>
          </cell>
          <cell r="C13735" t="str">
            <v>776445-00H</v>
          </cell>
          <cell r="D13735" t="str">
            <v>OK</v>
          </cell>
          <cell r="E13735">
            <v>44493.652777777781</v>
          </cell>
        </row>
        <row r="13736">
          <cell r="B13736" t="str">
            <v>776445-00H/011713</v>
          </cell>
          <cell r="C13736" t="str">
            <v>776445-00H</v>
          </cell>
          <cell r="D13736" t="str">
            <v>OK</v>
          </cell>
          <cell r="E13736">
            <v>44493.988888888889</v>
          </cell>
        </row>
        <row r="13737">
          <cell r="B13737" t="str">
            <v>776445-00H/011719</v>
          </cell>
          <cell r="C13737" t="str">
            <v>776445-00H</v>
          </cell>
          <cell r="D13737" t="str">
            <v>OK</v>
          </cell>
          <cell r="E13737">
            <v>44494.025694444441</v>
          </cell>
        </row>
        <row r="13738">
          <cell r="B13738" t="str">
            <v>776445-00H/011720</v>
          </cell>
          <cell r="C13738" t="str">
            <v>776445-00H</v>
          </cell>
          <cell r="D13738" t="str">
            <v>OK</v>
          </cell>
          <cell r="E13738">
            <v>44494.039583333331</v>
          </cell>
        </row>
        <row r="13739">
          <cell r="B13739" t="str">
            <v>776445-00H/011718</v>
          </cell>
          <cell r="C13739" t="str">
            <v>776445-00H</v>
          </cell>
          <cell r="D13739" t="str">
            <v>OK</v>
          </cell>
          <cell r="E13739">
            <v>44494.063888888886</v>
          </cell>
        </row>
        <row r="13740">
          <cell r="B13740" t="str">
            <v>776445-00H/011721</v>
          </cell>
          <cell r="C13740" t="str">
            <v>776445-00H</v>
          </cell>
          <cell r="D13740" t="str">
            <v>OK</v>
          </cell>
          <cell r="E13740">
            <v>44494.125694444447</v>
          </cell>
        </row>
        <row r="13741">
          <cell r="B13741" t="str">
            <v>776445-00H/011724</v>
          </cell>
          <cell r="C13741" t="str">
            <v>776445-00H</v>
          </cell>
          <cell r="D13741" t="str">
            <v>OK</v>
          </cell>
          <cell r="E13741">
            <v>44494.297222222223</v>
          </cell>
        </row>
        <row r="13742">
          <cell r="B13742" t="str">
            <v>776445-10E/011726</v>
          </cell>
          <cell r="C13742" t="str">
            <v>776445-10E</v>
          </cell>
          <cell r="D13742" t="str">
            <v>OK</v>
          </cell>
          <cell r="E13742">
            <v>44494.427777777775</v>
          </cell>
        </row>
        <row r="13743">
          <cell r="B13743" t="str">
            <v>774100-00J/011727</v>
          </cell>
          <cell r="C13743" t="str">
            <v>774100-00J</v>
          </cell>
          <cell r="D13743" t="str">
            <v>OK</v>
          </cell>
          <cell r="E13743">
            <v>44494.522916666669</v>
          </cell>
        </row>
        <row r="13744">
          <cell r="B13744" t="str">
            <v>776445-00H/011725</v>
          </cell>
          <cell r="C13744" t="str">
            <v>776445-00H</v>
          </cell>
          <cell r="D13744" t="str">
            <v>OK</v>
          </cell>
          <cell r="E13744">
            <v>44494.370138888888</v>
          </cell>
        </row>
        <row r="13745">
          <cell r="B13745" t="str">
            <v>774100-00J/011717</v>
          </cell>
          <cell r="C13745" t="str">
            <v>774100-00J</v>
          </cell>
          <cell r="D13745" t="str">
            <v>OK</v>
          </cell>
          <cell r="E13745">
            <v>44493.998611111114</v>
          </cell>
        </row>
        <row r="13746">
          <cell r="B13746" t="str">
            <v>776445-00H/011722</v>
          </cell>
          <cell r="C13746" t="str">
            <v>776445-00H</v>
          </cell>
          <cell r="D13746" t="str">
            <v>OK</v>
          </cell>
          <cell r="E13746">
            <v>44494.638888888891</v>
          </cell>
        </row>
        <row r="13747">
          <cell r="B13747" t="str">
            <v>774100-00J/011728</v>
          </cell>
          <cell r="C13747" t="str">
            <v>774100-00J</v>
          </cell>
          <cell r="D13747" t="str">
            <v>OK</v>
          </cell>
          <cell r="E13747">
            <v>44494.625694444447</v>
          </cell>
        </row>
        <row r="13748">
          <cell r="B13748" t="str">
            <v>776445-00H/011723</v>
          </cell>
          <cell r="C13748" t="str">
            <v>776445-00H</v>
          </cell>
          <cell r="D13748" t="str">
            <v>OK</v>
          </cell>
          <cell r="E13748">
            <v>44494.746527777781</v>
          </cell>
        </row>
        <row r="13749">
          <cell r="B13749" t="str">
            <v>776445-00H/011731</v>
          </cell>
          <cell r="C13749" t="str">
            <v>776445-00H</v>
          </cell>
          <cell r="D13749" t="str">
            <v>OK</v>
          </cell>
          <cell r="E13749">
            <v>44494.818749999999</v>
          </cell>
        </row>
        <row r="13750">
          <cell r="B13750" t="str">
            <v>776445-00H/011734</v>
          </cell>
          <cell r="C13750" t="str">
            <v>776445-00H</v>
          </cell>
          <cell r="D13750" t="str">
            <v>OK</v>
          </cell>
          <cell r="E13750">
            <v>44494.965277777781</v>
          </cell>
        </row>
        <row r="13751">
          <cell r="B13751" t="str">
            <v>776445-00H/011734</v>
          </cell>
          <cell r="C13751" t="str">
            <v>776445-00H</v>
          </cell>
          <cell r="D13751" t="str">
            <v>OK</v>
          </cell>
          <cell r="E13751">
            <v>44494.965277777781</v>
          </cell>
        </row>
        <row r="13752">
          <cell r="B13752" t="str">
            <v>776445-00H/011737</v>
          </cell>
          <cell r="C13752" t="str">
            <v>776445-00H</v>
          </cell>
          <cell r="D13752" t="str">
            <v>OK</v>
          </cell>
          <cell r="E13752">
            <v>44495.025694444441</v>
          </cell>
        </row>
        <row r="13753">
          <cell r="B13753" t="str">
            <v>776445-00H/011732</v>
          </cell>
          <cell r="C13753" t="str">
            <v>776445-00H</v>
          </cell>
          <cell r="D13753" t="str">
            <v>OK</v>
          </cell>
          <cell r="E13753">
            <v>44495.052777777775</v>
          </cell>
        </row>
        <row r="13754">
          <cell r="B13754" t="str">
            <v>776445-00H/011733</v>
          </cell>
          <cell r="C13754" t="str">
            <v>776445-00H</v>
          </cell>
          <cell r="D13754" t="str">
            <v>OK</v>
          </cell>
          <cell r="E13754">
            <v>44495.074305555558</v>
          </cell>
        </row>
        <row r="13755">
          <cell r="B13755" t="str">
            <v>776445-00H/011733</v>
          </cell>
          <cell r="C13755" t="str">
            <v>776445-00H</v>
          </cell>
          <cell r="D13755" t="str">
            <v>OK</v>
          </cell>
          <cell r="E13755">
            <v>44495.074305555558</v>
          </cell>
        </row>
        <row r="13756">
          <cell r="B13756" t="str">
            <v>776445-00H/011729</v>
          </cell>
          <cell r="C13756" t="str">
            <v>776445-00H</v>
          </cell>
          <cell r="D13756" t="str">
            <v>OK</v>
          </cell>
          <cell r="E13756">
            <v>44494.686111111114</v>
          </cell>
        </row>
        <row r="13757">
          <cell r="B13757" t="str">
            <v>776445-00H/011739</v>
          </cell>
          <cell r="C13757" t="str">
            <v>776445-00H</v>
          </cell>
          <cell r="D13757" t="str">
            <v>OK</v>
          </cell>
          <cell r="E13757">
            <v>44495.107638888891</v>
          </cell>
        </row>
        <row r="13758">
          <cell r="B13758" t="str">
            <v>776445-00H/011738</v>
          </cell>
          <cell r="C13758" t="str">
            <v>776445-00H</v>
          </cell>
          <cell r="D13758" t="str">
            <v>OK</v>
          </cell>
          <cell r="E13758">
            <v>44495.085416666669</v>
          </cell>
        </row>
        <row r="13759">
          <cell r="B13759" t="str">
            <v>776445-00H/011746</v>
          </cell>
          <cell r="C13759" t="str">
            <v>776445-00H</v>
          </cell>
          <cell r="D13759" t="str">
            <v>OK</v>
          </cell>
          <cell r="E13759">
            <v>44495.409722222219</v>
          </cell>
        </row>
        <row r="13760">
          <cell r="B13760" t="str">
            <v>776445-00H/011745</v>
          </cell>
          <cell r="C13760" t="str">
            <v>776445-00H</v>
          </cell>
          <cell r="D13760" t="str">
            <v>OK</v>
          </cell>
          <cell r="E13760">
            <v>44495.354861111111</v>
          </cell>
        </row>
        <row r="13761">
          <cell r="B13761" t="str">
            <v>776445-00H/011740</v>
          </cell>
          <cell r="C13761" t="str">
            <v>776445-00H</v>
          </cell>
          <cell r="D13761" t="str">
            <v>OK</v>
          </cell>
          <cell r="E13761">
            <v>44495.109722222223</v>
          </cell>
        </row>
        <row r="13762">
          <cell r="B13762" t="str">
            <v>776445-00H/011736</v>
          </cell>
          <cell r="C13762" t="str">
            <v>776445-00H</v>
          </cell>
          <cell r="D13762" t="str">
            <v>OK</v>
          </cell>
          <cell r="E13762">
            <v>44495.061111111114</v>
          </cell>
        </row>
        <row r="13763">
          <cell r="B13763" t="str">
            <v>776445-00H/011744</v>
          </cell>
          <cell r="C13763" t="str">
            <v>776445-00H</v>
          </cell>
          <cell r="D13763" t="str">
            <v>OK</v>
          </cell>
          <cell r="E13763">
            <v>44495.498611111114</v>
          </cell>
        </row>
        <row r="13764">
          <cell r="B13764" t="str">
            <v>776445-00H/011749</v>
          </cell>
          <cell r="C13764" t="str">
            <v>776445-00H</v>
          </cell>
          <cell r="D13764" t="str">
            <v>OK</v>
          </cell>
          <cell r="E13764">
            <v>44495.716666666667</v>
          </cell>
        </row>
        <row r="13765">
          <cell r="B13765" t="str">
            <v>776445-00H/011749</v>
          </cell>
          <cell r="C13765" t="str">
            <v>776445-00H</v>
          </cell>
          <cell r="D13765" t="str">
            <v>OK</v>
          </cell>
          <cell r="E13765">
            <v>44495.716666666667</v>
          </cell>
        </row>
        <row r="13766">
          <cell r="B13766" t="str">
            <v>774100-00J/011735</v>
          </cell>
          <cell r="C13766" t="str">
            <v>774100-00J</v>
          </cell>
          <cell r="D13766" t="str">
            <v>OK</v>
          </cell>
          <cell r="E13766">
            <v>44495.293749999997</v>
          </cell>
        </row>
        <row r="13767">
          <cell r="B13767" t="str">
            <v>774100-00J/011730</v>
          </cell>
          <cell r="C13767" t="str">
            <v>774100-00J</v>
          </cell>
          <cell r="D13767" t="str">
            <v>OK</v>
          </cell>
          <cell r="E13767">
            <v>44494.832638888889</v>
          </cell>
        </row>
        <row r="13768">
          <cell r="B13768" t="str">
            <v>776445-00H/011748</v>
          </cell>
          <cell r="C13768" t="str">
            <v>776445-00H</v>
          </cell>
          <cell r="D13768" t="str">
            <v>OK</v>
          </cell>
          <cell r="E13768">
            <v>44495.961805555555</v>
          </cell>
        </row>
        <row r="13769">
          <cell r="B13769" t="str">
            <v>776445-00H/011747</v>
          </cell>
          <cell r="C13769" t="str">
            <v>776445-00H</v>
          </cell>
          <cell r="D13769" t="str">
            <v>OK</v>
          </cell>
          <cell r="E13769">
            <v>44496.064583333333</v>
          </cell>
        </row>
        <row r="13770">
          <cell r="B13770" t="str">
            <v>776445-00H/011741</v>
          </cell>
          <cell r="C13770" t="str">
            <v>776445-00H</v>
          </cell>
          <cell r="D13770" t="str">
            <v>OK</v>
          </cell>
          <cell r="E13770">
            <v>44496.085416666669</v>
          </cell>
        </row>
        <row r="13771">
          <cell r="B13771" t="str">
            <v>776445-00H/011753</v>
          </cell>
          <cell r="C13771" t="str">
            <v>776445-00H</v>
          </cell>
          <cell r="D13771" t="str">
            <v>OK</v>
          </cell>
          <cell r="E13771">
            <v>44496.29791666667</v>
          </cell>
        </row>
        <row r="13772">
          <cell r="B13772" t="str">
            <v>776445-00H/011755</v>
          </cell>
          <cell r="C13772" t="str">
            <v>776445-00H</v>
          </cell>
          <cell r="D13772" t="str">
            <v>OK</v>
          </cell>
          <cell r="E13772">
            <v>44496.364583333336</v>
          </cell>
        </row>
        <row r="13773">
          <cell r="B13773" t="str">
            <v>776445-00H/011758</v>
          </cell>
          <cell r="C13773" t="str">
            <v>776445-00H</v>
          </cell>
          <cell r="D13773" t="str">
            <v>OK</v>
          </cell>
          <cell r="E13773">
            <v>44496.70416666667</v>
          </cell>
        </row>
        <row r="13774">
          <cell r="B13774" t="str">
            <v>776445-00H/011754</v>
          </cell>
          <cell r="C13774" t="str">
            <v>776445-00H</v>
          </cell>
          <cell r="D13774" t="str">
            <v>OK</v>
          </cell>
          <cell r="E13774">
            <v>44496.741666666669</v>
          </cell>
        </row>
        <row r="13775">
          <cell r="B13775" t="str">
            <v>776445-00H/011754</v>
          </cell>
          <cell r="C13775" t="str">
            <v>776445-00H</v>
          </cell>
          <cell r="D13775" t="str">
            <v>OK</v>
          </cell>
          <cell r="E13775">
            <v>44496.741666666669</v>
          </cell>
        </row>
        <row r="13776">
          <cell r="B13776" t="str">
            <v>776445-00H/011760</v>
          </cell>
          <cell r="C13776" t="str">
            <v>776445-00H</v>
          </cell>
          <cell r="D13776" t="str">
            <v>OK</v>
          </cell>
          <cell r="E13776">
            <v>44496.817361111112</v>
          </cell>
        </row>
        <row r="13777">
          <cell r="B13777" t="str">
            <v>776445-00H/011760</v>
          </cell>
          <cell r="C13777" t="str">
            <v>776445-00H</v>
          </cell>
          <cell r="D13777" t="str">
            <v>OK</v>
          </cell>
          <cell r="E13777">
            <v>44496.817361111112</v>
          </cell>
        </row>
        <row r="13778">
          <cell r="B13778" t="str">
            <v>776445-00H/011761</v>
          </cell>
          <cell r="C13778" t="str">
            <v>776445-00H</v>
          </cell>
          <cell r="D13778" t="str">
            <v>OK</v>
          </cell>
          <cell r="E13778">
            <v>44496.819444444445</v>
          </cell>
        </row>
        <row r="13779">
          <cell r="B13779" t="str">
            <v>776445-00H/011763</v>
          </cell>
          <cell r="C13779" t="str">
            <v>776445-00H</v>
          </cell>
          <cell r="D13779" t="str">
            <v>OK</v>
          </cell>
          <cell r="E13779">
            <v>44496.862500000003</v>
          </cell>
        </row>
        <row r="13780">
          <cell r="B13780" t="str">
            <v>776445-00H/011759</v>
          </cell>
          <cell r="C13780" t="str">
            <v>776445-00H</v>
          </cell>
          <cell r="D13780" t="str">
            <v>OK</v>
          </cell>
          <cell r="E13780">
            <v>44496.861111111109</v>
          </cell>
        </row>
        <row r="13781">
          <cell r="B13781" t="str">
            <v>776445-00H/011759</v>
          </cell>
          <cell r="C13781" t="str">
            <v>776445-00H</v>
          </cell>
          <cell r="D13781" t="str">
            <v>OK</v>
          </cell>
          <cell r="E13781">
            <v>44496.861111111109</v>
          </cell>
        </row>
        <row r="13782">
          <cell r="B13782" t="str">
            <v>776445-00H/011752</v>
          </cell>
          <cell r="C13782" t="str">
            <v>776445-00H</v>
          </cell>
          <cell r="D13782" t="str">
            <v>OK</v>
          </cell>
          <cell r="E13782">
            <v>44496.943055555559</v>
          </cell>
        </row>
        <row r="13783">
          <cell r="B13783" t="str">
            <v>776445-00H/011757</v>
          </cell>
          <cell r="C13783" t="str">
            <v>776445-00H</v>
          </cell>
          <cell r="D13783" t="str">
            <v>OK</v>
          </cell>
          <cell r="E13783">
            <v>44496.945138888892</v>
          </cell>
        </row>
        <row r="13784">
          <cell r="B13784" t="str">
            <v>776445-00H/011743</v>
          </cell>
          <cell r="C13784" t="str">
            <v>776445-00H</v>
          </cell>
          <cell r="D13784" t="str">
            <v>OK</v>
          </cell>
          <cell r="E13784">
            <v>44496.990277777775</v>
          </cell>
        </row>
        <row r="13785">
          <cell r="B13785" t="str">
            <v>776445-00H/011751</v>
          </cell>
          <cell r="C13785" t="str">
            <v>776445-00H</v>
          </cell>
          <cell r="D13785" t="str">
            <v>OK</v>
          </cell>
          <cell r="E13785">
            <v>44496.768055555556</v>
          </cell>
        </row>
        <row r="13786">
          <cell r="B13786" t="str">
            <v>774100-00J/011756</v>
          </cell>
          <cell r="C13786" t="str">
            <v>774100-00J</v>
          </cell>
          <cell r="D13786" t="str">
            <v>OK</v>
          </cell>
          <cell r="E13786">
            <v>44496.418749999997</v>
          </cell>
        </row>
        <row r="13787">
          <cell r="B13787" t="str">
            <v>776445-00H/011764</v>
          </cell>
          <cell r="C13787" t="str">
            <v>776445-00H</v>
          </cell>
          <cell r="D13787" t="str">
            <v>OK</v>
          </cell>
          <cell r="E13787">
            <v>44496.979861111111</v>
          </cell>
        </row>
        <row r="13788">
          <cell r="B13788" t="str">
            <v>776445-00H/011765</v>
          </cell>
          <cell r="C13788" t="str">
            <v>776445-00H</v>
          </cell>
          <cell r="D13788" t="str">
            <v>OK</v>
          </cell>
          <cell r="E13788">
            <v>44497.068749999999</v>
          </cell>
        </row>
        <row r="13789">
          <cell r="B13789" t="str">
            <v>776445-00H/011765</v>
          </cell>
          <cell r="C13789" t="str">
            <v>776445-00H</v>
          </cell>
          <cell r="D13789" t="str">
            <v>OK</v>
          </cell>
          <cell r="E13789">
            <v>44497.068749999999</v>
          </cell>
        </row>
        <row r="13790">
          <cell r="B13790" t="str">
            <v>776445-00H/011771</v>
          </cell>
          <cell r="C13790" t="str">
            <v>776445-00H</v>
          </cell>
          <cell r="D13790" t="str">
            <v>OK</v>
          </cell>
          <cell r="E13790">
            <v>44497.286805555559</v>
          </cell>
        </row>
        <row r="13791">
          <cell r="B13791" t="str">
            <v>776445-00H/011767</v>
          </cell>
          <cell r="C13791" t="str">
            <v>776445-00H</v>
          </cell>
          <cell r="D13791" t="str">
            <v>OK</v>
          </cell>
          <cell r="E13791">
            <v>44497.286805555559</v>
          </cell>
        </row>
        <row r="13792">
          <cell r="B13792" t="str">
            <v>776445-00H/011770</v>
          </cell>
          <cell r="C13792" t="str">
            <v>776445-00H</v>
          </cell>
          <cell r="D13792" t="str">
            <v>OK</v>
          </cell>
          <cell r="E13792">
            <v>44497.352083333331</v>
          </cell>
        </row>
        <row r="13793">
          <cell r="B13793" t="str">
            <v>776445-00H/011768</v>
          </cell>
          <cell r="C13793" t="str">
            <v>776445-00H</v>
          </cell>
          <cell r="D13793" t="str">
            <v>OK</v>
          </cell>
          <cell r="E13793">
            <v>44497.402777777781</v>
          </cell>
        </row>
        <row r="13794">
          <cell r="B13794" t="str">
            <v>776445-00H/011742</v>
          </cell>
          <cell r="C13794" t="str">
            <v>776445-00H</v>
          </cell>
          <cell r="D13794" t="str">
            <v>OK</v>
          </cell>
          <cell r="E13794">
            <v>44497.404166666667</v>
          </cell>
        </row>
        <row r="13795">
          <cell r="B13795" t="str">
            <v>776445-00H/011769</v>
          </cell>
          <cell r="C13795" t="str">
            <v>776445-00H</v>
          </cell>
          <cell r="D13795" t="str">
            <v>OK</v>
          </cell>
          <cell r="E13795">
            <v>44497.352083333331</v>
          </cell>
        </row>
        <row r="13796">
          <cell r="B13796" t="str">
            <v>776445-00H/011772</v>
          </cell>
          <cell r="C13796" t="str">
            <v>776445-00H</v>
          </cell>
          <cell r="D13796" t="str">
            <v>OK</v>
          </cell>
          <cell r="E13796">
            <v>44497.488888888889</v>
          </cell>
        </row>
        <row r="13797">
          <cell r="B13797" t="str">
            <v>776445-00H/011774</v>
          </cell>
          <cell r="C13797" t="str">
            <v>776445-00H</v>
          </cell>
          <cell r="D13797" t="str">
            <v>OK</v>
          </cell>
          <cell r="E13797">
            <v>44497.527777777781</v>
          </cell>
        </row>
        <row r="13798">
          <cell r="B13798" t="str">
            <v>776445-00H/011775</v>
          </cell>
          <cell r="C13798" t="str">
            <v>776445-00H</v>
          </cell>
          <cell r="D13798" t="str">
            <v>OK</v>
          </cell>
          <cell r="E13798">
            <v>44497.612500000003</v>
          </cell>
        </row>
        <row r="13799">
          <cell r="B13799" t="str">
            <v>776445-00H/011762</v>
          </cell>
          <cell r="C13799" t="str">
            <v>776445-00H</v>
          </cell>
          <cell r="D13799" t="str">
            <v>OK</v>
          </cell>
          <cell r="E13799">
            <v>44497.622916666667</v>
          </cell>
        </row>
        <row r="13800">
          <cell r="B13800" t="str">
            <v>776445-00H/011773</v>
          </cell>
          <cell r="C13800" t="str">
            <v>776445-00H</v>
          </cell>
          <cell r="D13800" t="str">
            <v>OK</v>
          </cell>
          <cell r="E13800">
            <v>44497.446527777778</v>
          </cell>
        </row>
        <row r="13801">
          <cell r="B13801" t="str">
            <v>776445-00H/011776</v>
          </cell>
          <cell r="C13801" t="str">
            <v>776445-00H</v>
          </cell>
          <cell r="D13801" t="str">
            <v>OK</v>
          </cell>
          <cell r="E13801">
            <v>44497.679166666669</v>
          </cell>
        </row>
        <row r="13802">
          <cell r="B13802" t="str">
            <v>776445-00H/011780</v>
          </cell>
          <cell r="C13802" t="str">
            <v>776445-00H</v>
          </cell>
          <cell r="D13802" t="str">
            <v>OK</v>
          </cell>
          <cell r="E13802">
            <v>44500.960416666669</v>
          </cell>
        </row>
        <row r="13803">
          <cell r="B13803" t="str">
            <v>776445-00H/011781</v>
          </cell>
          <cell r="C13803" t="str">
            <v>776445-00H</v>
          </cell>
          <cell r="D13803" t="str">
            <v>OK</v>
          </cell>
          <cell r="E13803">
            <v>44501.022222222222</v>
          </cell>
        </row>
        <row r="13804">
          <cell r="B13804" t="str">
            <v>776445-00H/011782</v>
          </cell>
          <cell r="C13804" t="str">
            <v>776445-00H</v>
          </cell>
          <cell r="D13804" t="str">
            <v>OK</v>
          </cell>
          <cell r="E13804">
            <v>44501.073611111111</v>
          </cell>
        </row>
        <row r="13805">
          <cell r="B13805" t="str">
            <v>774100-00J/011783</v>
          </cell>
          <cell r="C13805" t="str">
            <v>774100-00J</v>
          </cell>
          <cell r="D13805" t="str">
            <v>OK</v>
          </cell>
          <cell r="E13805">
            <v>44501.145833333336</v>
          </cell>
        </row>
        <row r="13806">
          <cell r="B13806" t="str">
            <v>776445-00H/011785</v>
          </cell>
          <cell r="C13806" t="str">
            <v>776445-00H</v>
          </cell>
          <cell r="D13806" t="str">
            <v>OK</v>
          </cell>
          <cell r="E13806">
            <v>44501.287499999999</v>
          </cell>
        </row>
        <row r="13807">
          <cell r="B13807" t="str">
            <v>774100-00J/011777</v>
          </cell>
          <cell r="C13807" t="str">
            <v>774100-00J</v>
          </cell>
          <cell r="D13807" t="str">
            <v>OK</v>
          </cell>
          <cell r="E13807">
            <v>44497.765972222223</v>
          </cell>
        </row>
        <row r="13808">
          <cell r="B13808" t="str">
            <v>776445-00H/011779</v>
          </cell>
          <cell r="C13808" t="str">
            <v>776445-00H</v>
          </cell>
          <cell r="D13808" t="str">
            <v>OK</v>
          </cell>
          <cell r="E13808">
            <v>44501.292361111111</v>
          </cell>
        </row>
        <row r="13809">
          <cell r="B13809" t="str">
            <v>776445-00H/011786</v>
          </cell>
          <cell r="C13809" t="str">
            <v>776445-00H</v>
          </cell>
          <cell r="D13809" t="str">
            <v>OK</v>
          </cell>
          <cell r="E13809">
            <v>44501.394444444442</v>
          </cell>
        </row>
        <row r="13810">
          <cell r="B13810" t="str">
            <v>776445-00H/011786</v>
          </cell>
          <cell r="C13810" t="str">
            <v>776445-00H</v>
          </cell>
          <cell r="D13810" t="str">
            <v>OK</v>
          </cell>
          <cell r="E13810">
            <v>44501.394444444442</v>
          </cell>
        </row>
        <row r="13811">
          <cell r="B13811" t="str">
            <v>776445-00H/011789</v>
          </cell>
          <cell r="C13811" t="str">
            <v>776445-00H</v>
          </cell>
          <cell r="D13811" t="str">
            <v>OK</v>
          </cell>
          <cell r="E13811">
            <v>44501.426388888889</v>
          </cell>
        </row>
        <row r="13812">
          <cell r="B13812" t="str">
            <v>774100-00J/011784</v>
          </cell>
          <cell r="C13812" t="str">
            <v>774100-00J</v>
          </cell>
          <cell r="D13812" t="str">
            <v>OK</v>
          </cell>
          <cell r="E13812">
            <v>44501.366666666669</v>
          </cell>
        </row>
        <row r="13813">
          <cell r="B13813" t="str">
            <v>774100-00J/011787</v>
          </cell>
          <cell r="C13813" t="str">
            <v>774100-00J</v>
          </cell>
          <cell r="D13813" t="str">
            <v>OK</v>
          </cell>
          <cell r="E13813">
            <v>44501.441666666666</v>
          </cell>
        </row>
        <row r="13814">
          <cell r="B13814" t="str">
            <v>776445-00H/011790</v>
          </cell>
          <cell r="C13814" t="str">
            <v>776445-00H</v>
          </cell>
          <cell r="D13814" t="str">
            <v>OK</v>
          </cell>
          <cell r="E13814">
            <v>44501.53125</v>
          </cell>
        </row>
        <row r="13815">
          <cell r="B13815" t="str">
            <v>776445-00H/011791</v>
          </cell>
          <cell r="C13815" t="str">
            <v>776445-00H</v>
          </cell>
          <cell r="D13815" t="str">
            <v>OK</v>
          </cell>
          <cell r="E13815">
            <v>44501.52847222222</v>
          </cell>
        </row>
        <row r="13816">
          <cell r="B13816" t="str">
            <v>776445-00H/011788</v>
          </cell>
          <cell r="C13816" t="str">
            <v>776445-00H</v>
          </cell>
          <cell r="D13816" t="str">
            <v>OK</v>
          </cell>
          <cell r="E13816">
            <v>44501.635416666664</v>
          </cell>
        </row>
        <row r="13817">
          <cell r="B13817" t="str">
            <v>776445-00H/011794</v>
          </cell>
          <cell r="C13817" t="str">
            <v>776445-00H</v>
          </cell>
          <cell r="D13817" t="str">
            <v>OK</v>
          </cell>
          <cell r="E13817">
            <v>44501.629861111112</v>
          </cell>
        </row>
        <row r="13818">
          <cell r="B13818" t="str">
            <v>776445-00H/011795</v>
          </cell>
          <cell r="C13818" t="str">
            <v>776445-00H</v>
          </cell>
          <cell r="D13818" t="str">
            <v>OK</v>
          </cell>
          <cell r="E13818">
            <v>44501.689583333333</v>
          </cell>
        </row>
        <row r="13819">
          <cell r="B13819" t="str">
            <v>776445-00H/011792</v>
          </cell>
          <cell r="C13819" t="str">
            <v>776445-00H</v>
          </cell>
          <cell r="D13819" t="str">
            <v>OK</v>
          </cell>
          <cell r="E13819">
            <v>44501.754861111112</v>
          </cell>
        </row>
        <row r="13820">
          <cell r="B13820" t="str">
            <v>774100-00J/011793</v>
          </cell>
          <cell r="C13820" t="str">
            <v>774100-00J</v>
          </cell>
          <cell r="D13820" t="str">
            <v>OK</v>
          </cell>
          <cell r="E13820">
            <v>44501.715277777781</v>
          </cell>
        </row>
        <row r="13821">
          <cell r="B13821" t="str">
            <v>776445-00H/011797</v>
          </cell>
          <cell r="C13821" t="str">
            <v>776445-00H</v>
          </cell>
          <cell r="D13821" t="str">
            <v>OK</v>
          </cell>
          <cell r="E13821">
            <v>44501.821527777778</v>
          </cell>
        </row>
        <row r="13822">
          <cell r="B13822" t="str">
            <v>776445-00H/011798</v>
          </cell>
          <cell r="C13822" t="str">
            <v>776445-00H</v>
          </cell>
          <cell r="D13822" t="str">
            <v>OK</v>
          </cell>
          <cell r="E13822">
            <v>44501.82708333333</v>
          </cell>
        </row>
        <row r="13823">
          <cell r="B13823" t="str">
            <v>774100-00J/011796</v>
          </cell>
          <cell r="C13823" t="str">
            <v>774100-00J</v>
          </cell>
          <cell r="D13823" t="str">
            <v>OK</v>
          </cell>
          <cell r="E13823">
            <v>44501.738888888889</v>
          </cell>
        </row>
        <row r="13824">
          <cell r="B13824" t="str">
            <v>776445-00H/011801</v>
          </cell>
          <cell r="C13824" t="str">
            <v>776445-00H</v>
          </cell>
          <cell r="D13824" t="str">
            <v>OK</v>
          </cell>
          <cell r="E13824">
            <v>44501.96597222222</v>
          </cell>
        </row>
        <row r="13825">
          <cell r="B13825" t="str">
            <v>774100-00J/011803</v>
          </cell>
          <cell r="C13825" t="str">
            <v>774100-00J</v>
          </cell>
          <cell r="D13825" t="str">
            <v>OK</v>
          </cell>
          <cell r="E13825">
            <v>44502.036805555559</v>
          </cell>
        </row>
        <row r="13826">
          <cell r="B13826" t="str">
            <v>776445-00H/011799</v>
          </cell>
          <cell r="C13826" t="str">
            <v>776445-00H</v>
          </cell>
          <cell r="D13826" t="str">
            <v>OK</v>
          </cell>
          <cell r="E13826">
            <v>44502.072916666664</v>
          </cell>
        </row>
        <row r="13827">
          <cell r="B13827" t="str">
            <v>774100-00J/011778</v>
          </cell>
          <cell r="C13827" t="str">
            <v>774100-00J</v>
          </cell>
          <cell r="D13827" t="str">
            <v>OK</v>
          </cell>
          <cell r="E13827">
            <v>44497.740972222222</v>
          </cell>
        </row>
        <row r="13828">
          <cell r="B13828" t="str">
            <v>774100-00J/011805</v>
          </cell>
          <cell r="C13828" t="str">
            <v>774100-00J</v>
          </cell>
          <cell r="D13828" t="str">
            <v>OK</v>
          </cell>
          <cell r="E13828">
            <v>44502.150694444441</v>
          </cell>
        </row>
        <row r="13829">
          <cell r="B13829" t="str">
            <v>776445-00H/011800</v>
          </cell>
          <cell r="C13829" t="str">
            <v>776445-00H</v>
          </cell>
          <cell r="D13829" t="str">
            <v>OK</v>
          </cell>
          <cell r="E13829">
            <v>44502.150694444441</v>
          </cell>
        </row>
        <row r="13830">
          <cell r="B13830" t="str">
            <v>776445-00H/011808</v>
          </cell>
          <cell r="C13830" t="str">
            <v>776445-00H</v>
          </cell>
          <cell r="D13830" t="str">
            <v>OK</v>
          </cell>
          <cell r="E13830">
            <v>44502.328472222223</v>
          </cell>
        </row>
        <row r="13831">
          <cell r="B13831" t="str">
            <v>776445-00H/011807</v>
          </cell>
          <cell r="C13831" t="str">
            <v>776445-00H</v>
          </cell>
          <cell r="D13831" t="str">
            <v>OK</v>
          </cell>
          <cell r="E13831">
            <v>44502.333333333336</v>
          </cell>
        </row>
        <row r="13832">
          <cell r="B13832" t="str">
            <v>776445-00H/011810</v>
          </cell>
          <cell r="C13832" t="str">
            <v>776445-00H</v>
          </cell>
          <cell r="D13832" t="str">
            <v>OK</v>
          </cell>
          <cell r="E13832">
            <v>44502.379166666666</v>
          </cell>
        </row>
        <row r="13833">
          <cell r="B13833" t="str">
            <v>776445-00H/011810</v>
          </cell>
          <cell r="C13833" t="str">
            <v>776445-00H</v>
          </cell>
          <cell r="D13833" t="str">
            <v>OK</v>
          </cell>
          <cell r="E13833">
            <v>44502.379166666666</v>
          </cell>
        </row>
        <row r="13834">
          <cell r="B13834" t="str">
            <v>776445-00H/011810</v>
          </cell>
          <cell r="C13834" t="str">
            <v>776445-00H</v>
          </cell>
          <cell r="D13834" t="str">
            <v>OK</v>
          </cell>
          <cell r="E13834">
            <v>44502.379166666666</v>
          </cell>
        </row>
        <row r="13835">
          <cell r="B13835" t="str">
            <v>774100-00J/011804</v>
          </cell>
          <cell r="C13835" t="str">
            <v>774100-00J</v>
          </cell>
          <cell r="D13835" t="str">
            <v>OK</v>
          </cell>
          <cell r="E13835">
            <v>44502.386111111111</v>
          </cell>
        </row>
        <row r="13836">
          <cell r="B13836" t="str">
            <v>776445-00H/011812</v>
          </cell>
          <cell r="C13836" t="str">
            <v>776445-00H</v>
          </cell>
          <cell r="D13836" t="str">
            <v>OK</v>
          </cell>
          <cell r="E13836">
            <v>44502.448611111111</v>
          </cell>
        </row>
        <row r="13837">
          <cell r="B13837" t="str">
            <v>776445-00H/011812</v>
          </cell>
          <cell r="C13837" t="str">
            <v>776445-00H</v>
          </cell>
          <cell r="D13837" t="str">
            <v>OK</v>
          </cell>
          <cell r="E13837">
            <v>44502.448611111111</v>
          </cell>
        </row>
        <row r="13838">
          <cell r="B13838" t="str">
            <v>776445-00H/011812</v>
          </cell>
          <cell r="C13838" t="str">
            <v>776445-00H</v>
          </cell>
          <cell r="D13838" t="str">
            <v>OK</v>
          </cell>
          <cell r="E13838">
            <v>44502.448611111111</v>
          </cell>
        </row>
        <row r="13839">
          <cell r="B13839" t="str">
            <v>776445-00H/011809</v>
          </cell>
          <cell r="C13839" t="str">
            <v>776445-00H</v>
          </cell>
          <cell r="D13839" t="str">
            <v>OK</v>
          </cell>
          <cell r="E13839">
            <v>44502.486111111109</v>
          </cell>
        </row>
        <row r="13840">
          <cell r="B13840" t="str">
            <v>776445-00H/011815</v>
          </cell>
          <cell r="C13840" t="str">
            <v>776445-00H</v>
          </cell>
          <cell r="D13840" t="str">
            <v>OK</v>
          </cell>
          <cell r="E13840">
            <v>44502.532638888886</v>
          </cell>
        </row>
        <row r="13841">
          <cell r="B13841" t="str">
            <v>774100-00J/011818</v>
          </cell>
          <cell r="C13841" t="str">
            <v>774100-00J</v>
          </cell>
          <cell r="D13841" t="str">
            <v>OK</v>
          </cell>
          <cell r="E13841">
            <v>44502.629861111112</v>
          </cell>
        </row>
        <row r="13842">
          <cell r="B13842" t="str">
            <v>776445-00H/011813</v>
          </cell>
          <cell r="C13842" t="str">
            <v>776445-00H</v>
          </cell>
          <cell r="D13842" t="str">
            <v>OK</v>
          </cell>
          <cell r="E13842">
            <v>44502.714583333334</v>
          </cell>
        </row>
        <row r="13843">
          <cell r="B13843" t="str">
            <v>774100-00J/011816</v>
          </cell>
          <cell r="C13843" t="str">
            <v>774100-00J</v>
          </cell>
          <cell r="D13843" t="str">
            <v>OK</v>
          </cell>
          <cell r="E13843">
            <v>44502.532638888886</v>
          </cell>
        </row>
        <row r="13844">
          <cell r="B13844" t="str">
            <v>776445-00H/011811</v>
          </cell>
          <cell r="C13844" t="str">
            <v>776445-00H</v>
          </cell>
          <cell r="D13844" t="str">
            <v>OK</v>
          </cell>
          <cell r="E13844">
            <v>44502.646527777775</v>
          </cell>
        </row>
        <row r="13845">
          <cell r="B13845" t="str">
            <v>776445-00H/011819</v>
          </cell>
          <cell r="C13845" t="str">
            <v>776445-00H</v>
          </cell>
          <cell r="D13845" t="str">
            <v>OK</v>
          </cell>
          <cell r="E13845">
            <v>44502.72152777778</v>
          </cell>
        </row>
        <row r="13846">
          <cell r="B13846" t="str">
            <v>776445-00H/011814</v>
          </cell>
          <cell r="C13846" t="str">
            <v>776445-00H</v>
          </cell>
          <cell r="D13846" t="str">
            <v>OK</v>
          </cell>
          <cell r="E13846">
            <v>44502.765277777777</v>
          </cell>
        </row>
        <row r="13847">
          <cell r="B13847" t="str">
            <v>776445-00H/011822</v>
          </cell>
          <cell r="C13847" t="str">
            <v>776445-00H</v>
          </cell>
          <cell r="D13847" t="str">
            <v>OK</v>
          </cell>
          <cell r="E13847">
            <v>44502.8125</v>
          </cell>
        </row>
        <row r="13848">
          <cell r="B13848" t="str">
            <v>776445-00H/011822</v>
          </cell>
          <cell r="C13848" t="str">
            <v>776445-00H</v>
          </cell>
          <cell r="D13848" t="str">
            <v>OK</v>
          </cell>
          <cell r="E13848">
            <v>44502.8125</v>
          </cell>
        </row>
        <row r="13849">
          <cell r="B13849" t="str">
            <v>776445-00H/011822</v>
          </cell>
          <cell r="C13849" t="str">
            <v>776445-00H</v>
          </cell>
          <cell r="D13849" t="str">
            <v>OK</v>
          </cell>
          <cell r="E13849">
            <v>44502.8125</v>
          </cell>
        </row>
        <row r="13850">
          <cell r="B13850" t="str">
            <v>774100-00J/011821</v>
          </cell>
          <cell r="C13850" t="str">
            <v>774100-00J</v>
          </cell>
          <cell r="D13850" t="str">
            <v>OK</v>
          </cell>
          <cell r="E13850">
            <v>44502.79791666667</v>
          </cell>
        </row>
        <row r="13851">
          <cell r="B13851" t="str">
            <v>776445-00H/011817</v>
          </cell>
          <cell r="C13851" t="str">
            <v>776445-00H</v>
          </cell>
          <cell r="D13851" t="str">
            <v>OK</v>
          </cell>
          <cell r="E13851">
            <v>44502.643750000003</v>
          </cell>
        </row>
        <row r="13852">
          <cell r="B13852" t="str">
            <v>776445-00H/011828</v>
          </cell>
          <cell r="C13852" t="str">
            <v>776445-00H</v>
          </cell>
          <cell r="D13852" t="str">
            <v>OK</v>
          </cell>
          <cell r="E13852">
            <v>44502.970138888886</v>
          </cell>
        </row>
        <row r="13853">
          <cell r="B13853" t="str">
            <v>776445-00H/011823</v>
          </cell>
          <cell r="C13853" t="str">
            <v>776445-00H</v>
          </cell>
          <cell r="D13853" t="str">
            <v>OK</v>
          </cell>
          <cell r="E13853">
            <v>44502.96597222222</v>
          </cell>
        </row>
        <row r="13854">
          <cell r="B13854" t="str">
            <v>776445-00H/011802</v>
          </cell>
          <cell r="C13854" t="str">
            <v>776445-00H</v>
          </cell>
          <cell r="D13854" t="str">
            <v>OK</v>
          </cell>
          <cell r="E13854">
            <v>44503.020833333336</v>
          </cell>
        </row>
        <row r="13855">
          <cell r="B13855" t="str">
            <v>776445-00H/011820</v>
          </cell>
          <cell r="C13855" t="str">
            <v>776445-00H</v>
          </cell>
          <cell r="D13855" t="str">
            <v>OK</v>
          </cell>
          <cell r="E13855">
            <v>44503.01458333333</v>
          </cell>
        </row>
        <row r="13856">
          <cell r="B13856" t="str">
            <v>776445-00H/011832</v>
          </cell>
          <cell r="C13856" t="str">
            <v>776445-00H</v>
          </cell>
          <cell r="D13856" t="str">
            <v>OK</v>
          </cell>
          <cell r="E13856">
            <v>44503.059027777781</v>
          </cell>
        </row>
        <row r="13857">
          <cell r="B13857" t="str">
            <v>776445-00H/011825</v>
          </cell>
          <cell r="C13857" t="str">
            <v>776445-00H</v>
          </cell>
          <cell r="D13857" t="str">
            <v>OK</v>
          </cell>
          <cell r="E13857">
            <v>44502.865277777775</v>
          </cell>
        </row>
        <row r="13858">
          <cell r="B13858" t="str">
            <v>776445-00H/011806</v>
          </cell>
          <cell r="C13858" t="str">
            <v>776445-00H</v>
          </cell>
          <cell r="D13858" t="str">
            <v>OK</v>
          </cell>
          <cell r="E13858">
            <v>44503.046527777777</v>
          </cell>
        </row>
        <row r="13859">
          <cell r="B13859" t="str">
            <v>776445-00H/011829</v>
          </cell>
          <cell r="C13859" t="str">
            <v>776445-00H</v>
          </cell>
          <cell r="D13859" t="str">
            <v>OK</v>
          </cell>
          <cell r="E13859">
            <v>44503.026388888888</v>
          </cell>
        </row>
        <row r="13860">
          <cell r="B13860" t="str">
            <v>776445-00H/011834</v>
          </cell>
          <cell r="C13860" t="str">
            <v>776445-00H</v>
          </cell>
          <cell r="D13860" t="str">
            <v>OK</v>
          </cell>
          <cell r="E13860">
            <v>44503.129861111112</v>
          </cell>
        </row>
        <row r="13861">
          <cell r="B13861" t="str">
            <v>774100-00J/011830</v>
          </cell>
          <cell r="C13861" t="str">
            <v>774100-00J</v>
          </cell>
          <cell r="D13861" t="str">
            <v>OK</v>
          </cell>
          <cell r="E13861">
            <v>44503.074305555558</v>
          </cell>
        </row>
        <row r="13862">
          <cell r="B13862" t="str">
            <v>776445-00H/011835</v>
          </cell>
          <cell r="C13862" t="str">
            <v>776445-00H</v>
          </cell>
          <cell r="D13862" t="str">
            <v>OK</v>
          </cell>
          <cell r="E13862">
            <v>44503.297222222223</v>
          </cell>
        </row>
        <row r="13863">
          <cell r="B13863" t="str">
            <v>776445-00H/011837</v>
          </cell>
          <cell r="C13863" t="str">
            <v>776445-00H</v>
          </cell>
          <cell r="D13863" t="str">
            <v>OK</v>
          </cell>
          <cell r="E13863">
            <v>44503.353472222225</v>
          </cell>
        </row>
        <row r="13864">
          <cell r="B13864" t="str">
            <v>774100-00J/011831</v>
          </cell>
          <cell r="C13864" t="str">
            <v>774100-00J</v>
          </cell>
          <cell r="D13864" t="str">
            <v>OK</v>
          </cell>
          <cell r="E13864">
            <v>44503.290277777778</v>
          </cell>
        </row>
        <row r="13865">
          <cell r="B13865" t="str">
            <v>776445-00H/011838</v>
          </cell>
          <cell r="C13865" t="str">
            <v>776445-00H</v>
          </cell>
          <cell r="D13865" t="str">
            <v>OK</v>
          </cell>
          <cell r="E13865">
            <v>44503.388888888891</v>
          </cell>
        </row>
        <row r="13866">
          <cell r="B13866" t="str">
            <v>776445-00H/011841</v>
          </cell>
          <cell r="C13866" t="str">
            <v>776445-00H</v>
          </cell>
          <cell r="D13866" t="str">
            <v>OK</v>
          </cell>
          <cell r="E13866">
            <v>44503.515972222223</v>
          </cell>
        </row>
        <row r="13867">
          <cell r="B13867" t="str">
            <v>776445-00H/011843</v>
          </cell>
          <cell r="C13867" t="str">
            <v>776445-00H</v>
          </cell>
          <cell r="D13867" t="str">
            <v>OK</v>
          </cell>
          <cell r="E13867">
            <v>44503.539583333331</v>
          </cell>
        </row>
        <row r="13868">
          <cell r="B13868" t="str">
            <v>776445-00H/011846</v>
          </cell>
          <cell r="C13868" t="str">
            <v>776445-00H</v>
          </cell>
          <cell r="D13868" t="str">
            <v>OK</v>
          </cell>
          <cell r="E13868">
            <v>44503.627083333333</v>
          </cell>
        </row>
        <row r="13869">
          <cell r="B13869" t="str">
            <v>774100-00J/011842</v>
          </cell>
          <cell r="C13869" t="str">
            <v>774100-00J</v>
          </cell>
          <cell r="D13869" t="str">
            <v>OK</v>
          </cell>
          <cell r="E13869">
            <v>44503.45208333333</v>
          </cell>
        </row>
        <row r="13870">
          <cell r="B13870" t="str">
            <v>776445-00H/011766</v>
          </cell>
          <cell r="C13870" t="str">
            <v>776445-00H</v>
          </cell>
          <cell r="D13870" t="str">
            <v>OK</v>
          </cell>
          <cell r="E13870">
            <v>44497.076388888891</v>
          </cell>
        </row>
        <row r="13871">
          <cell r="B13871" t="str">
            <v>774100-00J/011840</v>
          </cell>
          <cell r="C13871" t="str">
            <v>774100-00J</v>
          </cell>
          <cell r="D13871" t="str">
            <v>OK</v>
          </cell>
          <cell r="E13871">
            <v>44503.540277777778</v>
          </cell>
        </row>
        <row r="13872">
          <cell r="B13872" t="str">
            <v>776445-00H/011844</v>
          </cell>
          <cell r="C13872" t="str">
            <v>776445-00H</v>
          </cell>
          <cell r="D13872" t="str">
            <v>OK</v>
          </cell>
          <cell r="E13872">
            <v>44503.675000000003</v>
          </cell>
        </row>
        <row r="13873">
          <cell r="B13873" t="str">
            <v>776445-00H/011845</v>
          </cell>
          <cell r="C13873" t="str">
            <v>776445-00H</v>
          </cell>
          <cell r="D13873" t="str">
            <v>OK</v>
          </cell>
          <cell r="E13873">
            <v>44503.689583333333</v>
          </cell>
        </row>
        <row r="13874">
          <cell r="B13874" t="str">
            <v>776445-00H/011833</v>
          </cell>
          <cell r="C13874" t="str">
            <v>776445-00H</v>
          </cell>
          <cell r="D13874" t="str">
            <v>OK</v>
          </cell>
          <cell r="E13874">
            <v>44503.115972222222</v>
          </cell>
        </row>
        <row r="13875">
          <cell r="B13875" t="str">
            <v>776445-00H/011827</v>
          </cell>
          <cell r="C13875" t="str">
            <v>776445-00H</v>
          </cell>
          <cell r="D13875" t="str">
            <v>OK</v>
          </cell>
          <cell r="E13875">
            <v>44502.955555555556</v>
          </cell>
        </row>
        <row r="13876">
          <cell r="B13876" t="str">
            <v>776445-00H/011824</v>
          </cell>
          <cell r="C13876" t="str">
            <v>776445-00H</v>
          </cell>
          <cell r="D13876" t="str">
            <v>OK</v>
          </cell>
          <cell r="E13876">
            <v>44502.847222222219</v>
          </cell>
        </row>
        <row r="13877">
          <cell r="B13877" t="str">
            <v>774100-00J/011826</v>
          </cell>
          <cell r="C13877" t="str">
            <v>774100-00J</v>
          </cell>
          <cell r="D13877" t="str">
            <v>OK</v>
          </cell>
          <cell r="E13877">
            <v>44503.148611111108</v>
          </cell>
        </row>
        <row r="13878">
          <cell r="B13878" t="str">
            <v>774100-00J/011826</v>
          </cell>
          <cell r="C13878" t="str">
            <v>774100-00J</v>
          </cell>
          <cell r="D13878" t="str">
            <v>OK</v>
          </cell>
          <cell r="E13878">
            <v>44503.148611111108</v>
          </cell>
        </row>
        <row r="13879">
          <cell r="B13879" t="str">
            <v>776445-00H/011848</v>
          </cell>
          <cell r="C13879" t="str">
            <v>776445-00H</v>
          </cell>
          <cell r="D13879" t="str">
            <v>OK</v>
          </cell>
          <cell r="E13879">
            <v>44503.742361111108</v>
          </cell>
        </row>
        <row r="13880">
          <cell r="B13880" t="str">
            <v>776445-00H/011850</v>
          </cell>
          <cell r="C13880" t="str">
            <v>776445-00H</v>
          </cell>
          <cell r="D13880" t="str">
            <v>OK</v>
          </cell>
          <cell r="E13880">
            <v>44503.813888888886</v>
          </cell>
        </row>
        <row r="13881">
          <cell r="B13881" t="str">
            <v>776445-00H/011853</v>
          </cell>
          <cell r="C13881" t="str">
            <v>776445-00H</v>
          </cell>
          <cell r="D13881" t="str">
            <v>OK</v>
          </cell>
          <cell r="E13881">
            <v>44503.875</v>
          </cell>
        </row>
        <row r="13882">
          <cell r="B13882" t="str">
            <v>776445-00H/011849</v>
          </cell>
          <cell r="C13882" t="str">
            <v>776445-00H</v>
          </cell>
          <cell r="D13882" t="str">
            <v>OK</v>
          </cell>
          <cell r="E13882">
            <v>44503.835416666669</v>
          </cell>
        </row>
        <row r="13883">
          <cell r="B13883" t="str">
            <v>776445-00H/011852</v>
          </cell>
          <cell r="C13883" t="str">
            <v>776445-00H</v>
          </cell>
          <cell r="D13883" t="str">
            <v>OK</v>
          </cell>
          <cell r="E13883">
            <v>44503.958333333336</v>
          </cell>
        </row>
        <row r="13884">
          <cell r="B13884" t="str">
            <v>776445-00H/011851</v>
          </cell>
          <cell r="C13884" t="str">
            <v>776445-00H</v>
          </cell>
          <cell r="D13884" t="str">
            <v>OK</v>
          </cell>
          <cell r="E13884">
            <v>44504.006944444445</v>
          </cell>
        </row>
        <row r="13885">
          <cell r="B13885" t="str">
            <v>776445-00H/011857</v>
          </cell>
          <cell r="C13885" t="str">
            <v>776445-00H</v>
          </cell>
          <cell r="D13885" t="str">
            <v>OK</v>
          </cell>
          <cell r="E13885">
            <v>44504.056944444441</v>
          </cell>
        </row>
        <row r="13886">
          <cell r="B13886" t="str">
            <v>774100-00J/011854</v>
          </cell>
          <cell r="C13886" t="str">
            <v>774100-00J</v>
          </cell>
          <cell r="D13886" t="str">
            <v>OK</v>
          </cell>
          <cell r="E13886">
            <v>44503.981249999997</v>
          </cell>
        </row>
        <row r="13887">
          <cell r="B13887" t="str">
            <v>776445-00H/011861</v>
          </cell>
          <cell r="C13887" t="str">
            <v>776445-00H</v>
          </cell>
          <cell r="D13887" t="str">
            <v>OK</v>
          </cell>
          <cell r="E13887">
            <v>44504.059027777781</v>
          </cell>
        </row>
        <row r="13888">
          <cell r="B13888" t="str">
            <v>774100-00J/011855</v>
          </cell>
          <cell r="C13888" t="str">
            <v>774100-00J</v>
          </cell>
          <cell r="D13888" t="str">
            <v>OK</v>
          </cell>
          <cell r="E13888">
            <v>44504.018055555556</v>
          </cell>
        </row>
        <row r="13889">
          <cell r="B13889" t="str">
            <v>776445-00H/011858</v>
          </cell>
          <cell r="C13889" t="str">
            <v>776445-00H</v>
          </cell>
          <cell r="D13889" t="str">
            <v>OK</v>
          </cell>
          <cell r="E13889">
            <v>44504.125694444447</v>
          </cell>
        </row>
        <row r="13890">
          <cell r="B13890" t="str">
            <v>776445-00H/011859</v>
          </cell>
          <cell r="C13890" t="str">
            <v>776445-00H</v>
          </cell>
          <cell r="D13890" t="str">
            <v>OK</v>
          </cell>
          <cell r="E13890">
            <v>44504.133333333331</v>
          </cell>
        </row>
        <row r="13891">
          <cell r="B13891" t="str">
            <v>776445-00H/011860</v>
          </cell>
          <cell r="C13891" t="str">
            <v>776445-00H</v>
          </cell>
          <cell r="D13891" t="str">
            <v>OK</v>
          </cell>
          <cell r="E13891">
            <v>44504.15</v>
          </cell>
        </row>
        <row r="13892">
          <cell r="B13892" t="str">
            <v>776445-00H/011857</v>
          </cell>
          <cell r="C13892" t="str">
            <v>776445-00H</v>
          </cell>
          <cell r="D13892" t="str">
            <v>OK</v>
          </cell>
          <cell r="E13892">
            <v>44504.056944444441</v>
          </cell>
        </row>
        <row r="13893">
          <cell r="B13893" t="str">
            <v>776445-00H/011862</v>
          </cell>
          <cell r="C13893" t="str">
            <v>776445-00H</v>
          </cell>
          <cell r="D13893" t="str">
            <v>OK</v>
          </cell>
          <cell r="E13893">
            <v>44504.28402777778</v>
          </cell>
        </row>
        <row r="13894">
          <cell r="B13894" t="str">
            <v>776445-00H/011750</v>
          </cell>
          <cell r="C13894" t="str">
            <v>776445-00H</v>
          </cell>
          <cell r="D13894" t="str">
            <v>OK</v>
          </cell>
          <cell r="E13894">
            <v>44496.15625</v>
          </cell>
        </row>
        <row r="13895">
          <cell r="B13895" t="str">
            <v>776445-00H/011863</v>
          </cell>
          <cell r="C13895" t="str">
            <v>776445-00H</v>
          </cell>
          <cell r="D13895" t="str">
            <v>OK</v>
          </cell>
          <cell r="E13895">
            <v>44504.29583333333</v>
          </cell>
        </row>
        <row r="13896">
          <cell r="B13896" t="str">
            <v>776445-00H/011866</v>
          </cell>
          <cell r="C13896" t="str">
            <v>776445-00H</v>
          </cell>
          <cell r="D13896" t="str">
            <v>OK</v>
          </cell>
          <cell r="E13896">
            <v>44504.362500000003</v>
          </cell>
        </row>
        <row r="13897">
          <cell r="B13897" t="str">
            <v>774100-00J/011864</v>
          </cell>
          <cell r="C13897" t="str">
            <v>774100-00J</v>
          </cell>
          <cell r="D13897" t="str">
            <v>OK</v>
          </cell>
          <cell r="E13897">
            <v>44504.284722222219</v>
          </cell>
        </row>
        <row r="13898">
          <cell r="B13898" t="str">
            <v>776445-00H/011865</v>
          </cell>
          <cell r="C13898" t="str">
            <v>776445-00H</v>
          </cell>
          <cell r="D13898" t="str">
            <v>OK</v>
          </cell>
          <cell r="E13898">
            <v>44504.361805555556</v>
          </cell>
        </row>
        <row r="13899">
          <cell r="B13899" t="str">
            <v>776445-00H/011868</v>
          </cell>
          <cell r="C13899" t="str">
            <v>776445-00H</v>
          </cell>
          <cell r="D13899" t="str">
            <v>OK</v>
          </cell>
          <cell r="E13899">
            <v>44504.42083333333</v>
          </cell>
        </row>
        <row r="13900">
          <cell r="B13900" t="str">
            <v>776445-00H/011871</v>
          </cell>
          <cell r="C13900" t="str">
            <v>776445-00H</v>
          </cell>
          <cell r="D13900" t="str">
            <v>OK</v>
          </cell>
          <cell r="E13900">
            <v>44504.536805555559</v>
          </cell>
        </row>
        <row r="13901">
          <cell r="B13901" t="str">
            <v>774100-00J/011847</v>
          </cell>
          <cell r="C13901" t="str">
            <v>774100-00J</v>
          </cell>
          <cell r="D13901" t="str">
            <v>OK</v>
          </cell>
          <cell r="E13901">
            <v>44503.754861111112</v>
          </cell>
        </row>
        <row r="13902">
          <cell r="B13902" t="str">
            <v>774100-00J/011867</v>
          </cell>
          <cell r="C13902" t="str">
            <v>774100-00J</v>
          </cell>
          <cell r="D13902" t="str">
            <v>OK</v>
          </cell>
          <cell r="E13902">
            <v>44504.427777777775</v>
          </cell>
        </row>
        <row r="13903">
          <cell r="B13903" t="str">
            <v>776445-00H/011870</v>
          </cell>
          <cell r="C13903" t="str">
            <v>776445-00H</v>
          </cell>
          <cell r="D13903" t="str">
            <v>OK</v>
          </cell>
          <cell r="E13903">
            <v>44504.546527777777</v>
          </cell>
        </row>
        <row r="13904">
          <cell r="B13904" t="str">
            <v>776445-00H/011874</v>
          </cell>
          <cell r="C13904" t="str">
            <v>776445-00H</v>
          </cell>
          <cell r="D13904" t="str">
            <v>OK</v>
          </cell>
          <cell r="E13904">
            <v>44504.62222222222</v>
          </cell>
        </row>
        <row r="13905">
          <cell r="B13905" t="str">
            <v>776445-00H/011873</v>
          </cell>
          <cell r="C13905" t="str">
            <v>776445-00H</v>
          </cell>
          <cell r="D13905" t="str">
            <v>OK</v>
          </cell>
          <cell r="E13905">
            <v>44504.65902777778</v>
          </cell>
        </row>
        <row r="13906">
          <cell r="B13906" t="str">
            <v>776445-00H/011875</v>
          </cell>
          <cell r="C13906" t="str">
            <v>776445-00H</v>
          </cell>
          <cell r="D13906" t="str">
            <v>OK</v>
          </cell>
          <cell r="E13906">
            <v>44504.690972222219</v>
          </cell>
        </row>
        <row r="13907">
          <cell r="B13907" t="str">
            <v>774100-00J/011872</v>
          </cell>
          <cell r="C13907" t="str">
            <v>774100-00J</v>
          </cell>
          <cell r="D13907" t="str">
            <v>OK</v>
          </cell>
          <cell r="E13907">
            <v>44504.611111111109</v>
          </cell>
        </row>
        <row r="13908">
          <cell r="B13908" t="str">
            <v>776445-00H/011877</v>
          </cell>
          <cell r="C13908" t="str">
            <v>776445-00H</v>
          </cell>
          <cell r="D13908" t="str">
            <v>OK</v>
          </cell>
          <cell r="E13908">
            <v>44504.734027777777</v>
          </cell>
        </row>
        <row r="13909">
          <cell r="B13909" t="str">
            <v>774100-00J/011876</v>
          </cell>
          <cell r="C13909" t="str">
            <v>774100-00J</v>
          </cell>
          <cell r="D13909" t="str">
            <v>OK</v>
          </cell>
          <cell r="E13909">
            <v>44504.699305555558</v>
          </cell>
        </row>
        <row r="13910">
          <cell r="B13910" t="str">
            <v>776445-00H/011878</v>
          </cell>
          <cell r="C13910" t="str">
            <v>776445-00H</v>
          </cell>
          <cell r="D13910" t="str">
            <v>OK</v>
          </cell>
          <cell r="E13910">
            <v>44504.75</v>
          </cell>
        </row>
        <row r="13911">
          <cell r="B13911" t="str">
            <v>776445-00H/011869</v>
          </cell>
          <cell r="C13911" t="str">
            <v>776445-00H</v>
          </cell>
          <cell r="D13911" t="str">
            <v>OK</v>
          </cell>
          <cell r="E13911">
            <v>44504.543055555558</v>
          </cell>
        </row>
        <row r="13912">
          <cell r="B13912" t="str">
            <v>774100-00J/011883</v>
          </cell>
          <cell r="C13912" t="str">
            <v>774100-00J</v>
          </cell>
          <cell r="D13912" t="str">
            <v>OK</v>
          </cell>
          <cell r="E13912">
            <v>44505.052083333336</v>
          </cell>
        </row>
        <row r="13913">
          <cell r="B13913" t="str">
            <v>776445-00H/011880</v>
          </cell>
          <cell r="C13913" t="str">
            <v>776445-00H</v>
          </cell>
          <cell r="D13913" t="str">
            <v>OK</v>
          </cell>
          <cell r="E13913">
            <v>44505.064583333333</v>
          </cell>
        </row>
        <row r="13914">
          <cell r="B13914" t="str">
            <v>774100-00J/011879</v>
          </cell>
          <cell r="C13914" t="str">
            <v>774100-00J</v>
          </cell>
          <cell r="D13914" t="str">
            <v>OK</v>
          </cell>
          <cell r="E13914">
            <v>44505.010416666664</v>
          </cell>
        </row>
        <row r="13915">
          <cell r="B13915" t="str">
            <v>776445-00H/011882</v>
          </cell>
          <cell r="C13915" t="str">
            <v>776445-00H</v>
          </cell>
          <cell r="D13915" t="str">
            <v>OK</v>
          </cell>
          <cell r="E13915">
            <v>44505.117361111108</v>
          </cell>
        </row>
        <row r="13916">
          <cell r="B13916" t="str">
            <v>776445-00H/011885</v>
          </cell>
          <cell r="C13916" t="str">
            <v>776445-00H</v>
          </cell>
          <cell r="D13916" t="str">
            <v>OK</v>
          </cell>
          <cell r="E13916">
            <v>44505.15</v>
          </cell>
        </row>
        <row r="13917">
          <cell r="B13917" t="str">
            <v>776445-00H/011884</v>
          </cell>
          <cell r="C13917" t="str">
            <v>776445-00H</v>
          </cell>
          <cell r="D13917" t="str">
            <v>OK</v>
          </cell>
          <cell r="E13917">
            <v>44505.380555555559</v>
          </cell>
        </row>
        <row r="13918">
          <cell r="B13918" t="str">
            <v>774100-00J/011887</v>
          </cell>
          <cell r="C13918" t="str">
            <v>774100-00J</v>
          </cell>
          <cell r="D13918" t="str">
            <v>OK</v>
          </cell>
          <cell r="E13918">
            <v>44505.32916666667</v>
          </cell>
        </row>
        <row r="13919">
          <cell r="B13919" t="str">
            <v>774100-00J/011887</v>
          </cell>
          <cell r="C13919" t="str">
            <v>774100-00J</v>
          </cell>
          <cell r="D13919" t="str">
            <v>OK</v>
          </cell>
          <cell r="E13919">
            <v>44505.32916666667</v>
          </cell>
        </row>
        <row r="13920">
          <cell r="B13920" t="str">
            <v>776445-00H/011886</v>
          </cell>
          <cell r="C13920" t="str">
            <v>776445-00H</v>
          </cell>
          <cell r="D13920" t="str">
            <v>OK</v>
          </cell>
          <cell r="E13920">
            <v>44505.330555555556</v>
          </cell>
        </row>
        <row r="13921">
          <cell r="B13921" t="str">
            <v>774100-00J/011888</v>
          </cell>
          <cell r="C13921" t="str">
            <v>774100-00J</v>
          </cell>
          <cell r="D13921" t="str">
            <v>OK</v>
          </cell>
          <cell r="E13921">
            <v>44505.384027777778</v>
          </cell>
        </row>
        <row r="13922">
          <cell r="B13922" t="str">
            <v>774100-00J/011888</v>
          </cell>
          <cell r="C13922" t="str">
            <v>774100-00J</v>
          </cell>
          <cell r="D13922" t="str">
            <v>OK</v>
          </cell>
          <cell r="E13922">
            <v>44505.384027777778</v>
          </cell>
        </row>
        <row r="13923">
          <cell r="B13923" t="str">
            <v>776445-00H/011892</v>
          </cell>
          <cell r="C13923" t="str">
            <v>776445-00H</v>
          </cell>
          <cell r="D13923" t="str">
            <v>OK</v>
          </cell>
          <cell r="E13923">
            <v>44505.440972222219</v>
          </cell>
        </row>
        <row r="13924">
          <cell r="B13924" t="str">
            <v>776445-00H/011890</v>
          </cell>
          <cell r="C13924" t="str">
            <v>776445-00H</v>
          </cell>
          <cell r="D13924" t="str">
            <v>OK</v>
          </cell>
          <cell r="E13924">
            <v>44505.440972222219</v>
          </cell>
        </row>
        <row r="13925">
          <cell r="B13925" t="str">
            <v>776445-00H/011894</v>
          </cell>
          <cell r="C13925" t="str">
            <v>776445-00H</v>
          </cell>
          <cell r="D13925" t="str">
            <v>OK</v>
          </cell>
          <cell r="E13925">
            <v>44505.54791666667</v>
          </cell>
        </row>
        <row r="13926">
          <cell r="B13926" t="str">
            <v>776445-00H/011893</v>
          </cell>
          <cell r="C13926" t="str">
            <v>776445-00H</v>
          </cell>
          <cell r="D13926" t="str">
            <v>OK</v>
          </cell>
          <cell r="E13926">
            <v>44505.543749999997</v>
          </cell>
        </row>
        <row r="13927">
          <cell r="B13927" t="str">
            <v>776445-00H/011897</v>
          </cell>
          <cell r="C13927" t="str">
            <v>776445-00H</v>
          </cell>
          <cell r="D13927" t="str">
            <v>OK</v>
          </cell>
          <cell r="E13927">
            <v>44505.621527777781</v>
          </cell>
        </row>
        <row r="13928">
          <cell r="B13928" t="str">
            <v>776445-00H/011896</v>
          </cell>
          <cell r="C13928" t="str">
            <v>776445-00H</v>
          </cell>
          <cell r="D13928" t="str">
            <v>OK</v>
          </cell>
          <cell r="E13928">
            <v>44505.677083333336</v>
          </cell>
        </row>
        <row r="13929">
          <cell r="B13929" t="str">
            <v>774100-00J/011899</v>
          </cell>
          <cell r="C13929" t="str">
            <v>774100-00J</v>
          </cell>
          <cell r="D13929" t="str">
            <v>OK</v>
          </cell>
          <cell r="E13929">
            <v>44505.725694444445</v>
          </cell>
        </row>
        <row r="13930">
          <cell r="B13930" t="str">
            <v>774100-00J/011891</v>
          </cell>
          <cell r="C13930" t="str">
            <v>774100-00J</v>
          </cell>
          <cell r="D13930" t="str">
            <v>OK</v>
          </cell>
          <cell r="E13930">
            <v>44505.804861111108</v>
          </cell>
        </row>
        <row r="13931">
          <cell r="B13931" t="str">
            <v>776445-00H/011900</v>
          </cell>
          <cell r="C13931" t="str">
            <v>776445-00H</v>
          </cell>
          <cell r="D13931" t="str">
            <v>OK</v>
          </cell>
          <cell r="E13931">
            <v>44507.950694444444</v>
          </cell>
        </row>
        <row r="13932">
          <cell r="B13932" t="str">
            <v>776445-00H/011902</v>
          </cell>
          <cell r="C13932" t="str">
            <v>776445-00H</v>
          </cell>
          <cell r="D13932" t="str">
            <v>OK</v>
          </cell>
          <cell r="E13932">
            <v>44508.018750000003</v>
          </cell>
        </row>
        <row r="13933">
          <cell r="B13933" t="str">
            <v>776445-00H/011895</v>
          </cell>
          <cell r="C13933" t="str">
            <v>776445-00H</v>
          </cell>
          <cell r="D13933" t="str">
            <v>OK</v>
          </cell>
          <cell r="E13933">
            <v>44507.951388888891</v>
          </cell>
        </row>
        <row r="13934">
          <cell r="B13934" t="str">
            <v>776445-00H/011898</v>
          </cell>
          <cell r="C13934" t="str">
            <v>776445-00H</v>
          </cell>
          <cell r="D13934" t="str">
            <v>OK</v>
          </cell>
          <cell r="E13934">
            <v>44508.025000000001</v>
          </cell>
        </row>
        <row r="13935">
          <cell r="B13935" t="str">
            <v>774100-00J/011901</v>
          </cell>
          <cell r="C13935" t="str">
            <v>774100-00J</v>
          </cell>
          <cell r="D13935" t="str">
            <v>OK</v>
          </cell>
          <cell r="E13935">
            <v>44507.993750000001</v>
          </cell>
        </row>
        <row r="13936">
          <cell r="B13936" t="str">
            <v>776445-00H/011881</v>
          </cell>
          <cell r="C13936" t="str">
            <v>776445-00H</v>
          </cell>
          <cell r="D13936" t="str">
            <v>OK</v>
          </cell>
          <cell r="E13936">
            <v>44508.054861111108</v>
          </cell>
        </row>
        <row r="13937">
          <cell r="B13937" t="str">
            <v>774100-00J/011904</v>
          </cell>
          <cell r="C13937" t="str">
            <v>774100-00J</v>
          </cell>
          <cell r="D13937" t="str">
            <v>OK</v>
          </cell>
          <cell r="E13937">
            <v>44508.164583333331</v>
          </cell>
        </row>
        <row r="13938">
          <cell r="B13938" t="str">
            <v>776445-00H/011909</v>
          </cell>
          <cell r="C13938" t="str">
            <v>776445-00H</v>
          </cell>
          <cell r="D13938" t="str">
            <v>OK</v>
          </cell>
          <cell r="E13938">
            <v>44508.382638888892</v>
          </cell>
        </row>
        <row r="13939">
          <cell r="B13939" t="str">
            <v>774100-00J/011908</v>
          </cell>
          <cell r="C13939" t="str">
            <v>774100-00J</v>
          </cell>
          <cell r="D13939" t="str">
            <v>OK</v>
          </cell>
          <cell r="E13939">
            <v>44508.330555555556</v>
          </cell>
        </row>
        <row r="13940">
          <cell r="B13940" t="str">
            <v>776445-00H/011903</v>
          </cell>
          <cell r="C13940" t="str">
            <v>776445-00H</v>
          </cell>
          <cell r="D13940" t="str">
            <v>OK</v>
          </cell>
          <cell r="E13940">
            <v>44508.118055555555</v>
          </cell>
        </row>
        <row r="13941">
          <cell r="B13941" t="str">
            <v>774100-00J/011910</v>
          </cell>
          <cell r="C13941" t="str">
            <v>774100-00J</v>
          </cell>
          <cell r="D13941" t="str">
            <v>OK</v>
          </cell>
          <cell r="E13941">
            <v>44508.444444444445</v>
          </cell>
        </row>
        <row r="13942">
          <cell r="B13942" t="str">
            <v>774100-00J/011912</v>
          </cell>
          <cell r="C13942" t="str">
            <v>774100-00J</v>
          </cell>
          <cell r="D13942" t="str">
            <v>OK</v>
          </cell>
          <cell r="E13942">
            <v>44508.636805555558</v>
          </cell>
        </row>
        <row r="13943">
          <cell r="B13943" t="str">
            <v>776445-00H/011911</v>
          </cell>
          <cell r="C13943" t="str">
            <v>776445-00H</v>
          </cell>
          <cell r="D13943" t="str">
            <v>OK</v>
          </cell>
          <cell r="E13943">
            <v>44508.636805555558</v>
          </cell>
        </row>
        <row r="13944">
          <cell r="B13944" t="str">
            <v>776445-00H/011906</v>
          </cell>
          <cell r="C13944" t="str">
            <v>776445-00H</v>
          </cell>
          <cell r="D13944" t="str">
            <v>OK</v>
          </cell>
          <cell r="E13944">
            <v>44508.703472222223</v>
          </cell>
        </row>
        <row r="13945">
          <cell r="B13945" t="str">
            <v>776445-00H/011907</v>
          </cell>
          <cell r="C13945" t="str">
            <v>776445-00H</v>
          </cell>
          <cell r="D13945" t="str">
            <v>OK</v>
          </cell>
          <cell r="E13945">
            <v>44508.51458333333</v>
          </cell>
        </row>
        <row r="13946">
          <cell r="B13946" t="str">
            <v>774100-00J/011914</v>
          </cell>
          <cell r="C13946" t="str">
            <v>774100-00J</v>
          </cell>
          <cell r="D13946" t="str">
            <v>OK</v>
          </cell>
          <cell r="E13946">
            <v>44508.74722222222</v>
          </cell>
        </row>
        <row r="13947">
          <cell r="B13947" t="str">
            <v>776445-00H/011915</v>
          </cell>
          <cell r="C13947" t="str">
            <v>776445-00H</v>
          </cell>
          <cell r="D13947" t="str">
            <v>OK</v>
          </cell>
          <cell r="E13947">
            <v>44508.831944444442</v>
          </cell>
        </row>
        <row r="13948">
          <cell r="B13948" t="str">
            <v>776445-00H/011917</v>
          </cell>
          <cell r="C13948" t="str">
            <v>776445-00H</v>
          </cell>
          <cell r="D13948" t="str">
            <v>OK</v>
          </cell>
          <cell r="E13948">
            <v>44508.970138888886</v>
          </cell>
        </row>
        <row r="13949">
          <cell r="B13949" t="str">
            <v>776445-00H/011918</v>
          </cell>
          <cell r="C13949" t="str">
            <v>776445-00H</v>
          </cell>
          <cell r="D13949" t="str">
            <v>OK</v>
          </cell>
          <cell r="E13949">
            <v>44508.966666666667</v>
          </cell>
        </row>
        <row r="13950">
          <cell r="B13950" t="str">
            <v>776445-00H/011889</v>
          </cell>
          <cell r="C13950" t="str">
            <v>776445-00H</v>
          </cell>
          <cell r="D13950" t="str">
            <v>OK</v>
          </cell>
          <cell r="E13950">
            <v>44509.03125</v>
          </cell>
        </row>
        <row r="13951">
          <cell r="B13951" t="str">
            <v>776445-00H/011916</v>
          </cell>
          <cell r="C13951" t="str">
            <v>776445-00H</v>
          </cell>
          <cell r="D13951" t="str">
            <v>OK</v>
          </cell>
          <cell r="E13951">
            <v>44509.015972222223</v>
          </cell>
        </row>
        <row r="13952">
          <cell r="B13952" t="str">
            <v>776445-00H/011923</v>
          </cell>
          <cell r="C13952" t="str">
            <v>776445-00H</v>
          </cell>
          <cell r="D13952" t="str">
            <v>OK</v>
          </cell>
          <cell r="E13952">
            <v>44509.070833333331</v>
          </cell>
        </row>
        <row r="13953">
          <cell r="B13953" t="str">
            <v>776445-00H/011924</v>
          </cell>
          <cell r="C13953" t="str">
            <v>776445-00H</v>
          </cell>
          <cell r="D13953" t="str">
            <v>OK</v>
          </cell>
          <cell r="E13953">
            <v>44509.119444444441</v>
          </cell>
        </row>
        <row r="13954">
          <cell r="B13954" t="str">
            <v>776445-00H/011924</v>
          </cell>
          <cell r="C13954" t="str">
            <v>776445-00H</v>
          </cell>
          <cell r="D13954" t="str">
            <v>OK</v>
          </cell>
          <cell r="E13954">
            <v>44509.119444444441</v>
          </cell>
        </row>
        <row r="13955">
          <cell r="B13955" t="str">
            <v>774100-00J/011925</v>
          </cell>
          <cell r="C13955" t="str">
            <v>774100-00J</v>
          </cell>
          <cell r="D13955" t="str">
            <v>OK</v>
          </cell>
          <cell r="E13955">
            <v>44509.134027777778</v>
          </cell>
        </row>
        <row r="13956">
          <cell r="B13956" t="str">
            <v>776445-00H/011920</v>
          </cell>
          <cell r="C13956" t="str">
            <v>776445-00H</v>
          </cell>
          <cell r="D13956" t="str">
            <v>OK</v>
          </cell>
          <cell r="E13956">
            <v>44509.298611111109</v>
          </cell>
        </row>
        <row r="13957">
          <cell r="B13957" t="str">
            <v>776445-00H/011905</v>
          </cell>
          <cell r="C13957" t="str">
            <v>776445-00H</v>
          </cell>
          <cell r="D13957" t="str">
            <v>OK</v>
          </cell>
          <cell r="E13957">
            <v>44508.321527777778</v>
          </cell>
        </row>
        <row r="13958">
          <cell r="B13958" t="str">
            <v>776445-00H/011922</v>
          </cell>
          <cell r="C13958" t="str">
            <v>776445-00H</v>
          </cell>
          <cell r="D13958" t="str">
            <v>OK</v>
          </cell>
          <cell r="E13958">
            <v>44509.354861111111</v>
          </cell>
        </row>
        <row r="13959">
          <cell r="B13959" t="str">
            <v>776445-00H/011913</v>
          </cell>
          <cell r="C13959" t="str">
            <v>776445-00H</v>
          </cell>
          <cell r="D13959" t="str">
            <v>OK</v>
          </cell>
          <cell r="E13959">
            <v>44509.356249999997</v>
          </cell>
        </row>
        <row r="13960">
          <cell r="B13960" t="str">
            <v>774100-00J/011919</v>
          </cell>
          <cell r="C13960" t="str">
            <v>774100-00J</v>
          </cell>
          <cell r="D13960" t="str">
            <v>OK</v>
          </cell>
          <cell r="E13960">
            <v>44509.061805555553</v>
          </cell>
        </row>
        <row r="13961">
          <cell r="B13961" t="str">
            <v>774100-00J/011927</v>
          </cell>
          <cell r="C13961" t="str">
            <v>774100-00J</v>
          </cell>
          <cell r="D13961" t="str">
            <v>OK</v>
          </cell>
          <cell r="E13961">
            <v>44509.428472222222</v>
          </cell>
        </row>
        <row r="13962">
          <cell r="B13962" t="str">
            <v>774100-00J/011926</v>
          </cell>
          <cell r="C13962" t="str">
            <v>774100-00J</v>
          </cell>
          <cell r="D13962" t="str">
            <v>OK</v>
          </cell>
          <cell r="E13962">
            <v>44509.531944444447</v>
          </cell>
        </row>
        <row r="13963">
          <cell r="B13963" t="str">
            <v>774100-00J/011926</v>
          </cell>
          <cell r="C13963" t="str">
            <v>774100-00J</v>
          </cell>
          <cell r="D13963" t="str">
            <v>OK</v>
          </cell>
          <cell r="E13963">
            <v>44509.531944444447</v>
          </cell>
        </row>
        <row r="13964">
          <cell r="B13964" t="str">
            <v>774100-00J/011926</v>
          </cell>
          <cell r="C13964" t="str">
            <v>774100-00J</v>
          </cell>
          <cell r="D13964" t="str">
            <v>OK</v>
          </cell>
          <cell r="E13964">
            <v>44509.531944444447</v>
          </cell>
        </row>
        <row r="13965">
          <cell r="B13965" t="str">
            <v>776445-00H/011928</v>
          </cell>
          <cell r="C13965" t="str">
            <v>776445-00H</v>
          </cell>
          <cell r="D13965" t="str">
            <v>OK</v>
          </cell>
          <cell r="E13965">
            <v>44509.623611111114</v>
          </cell>
        </row>
        <row r="13966">
          <cell r="B13966" t="str">
            <v>776445-00H/011930</v>
          </cell>
          <cell r="C13966" t="str">
            <v>776445-00H</v>
          </cell>
          <cell r="D13966" t="str">
            <v>OK</v>
          </cell>
          <cell r="E13966">
            <v>44509.62777777778</v>
          </cell>
        </row>
        <row r="13967">
          <cell r="B13967" t="str">
            <v>776445-00H/011931</v>
          </cell>
          <cell r="C13967" t="str">
            <v>776445-00H</v>
          </cell>
          <cell r="D13967" t="str">
            <v>OK</v>
          </cell>
          <cell r="E13967">
            <v>44509.686805555553</v>
          </cell>
        </row>
        <row r="13968">
          <cell r="B13968" t="str">
            <v>774100-00J/011932</v>
          </cell>
          <cell r="C13968" t="str">
            <v>774100-00J</v>
          </cell>
          <cell r="D13968" t="str">
            <v>OK</v>
          </cell>
          <cell r="E13968">
            <v>44509.6875</v>
          </cell>
        </row>
        <row r="13969">
          <cell r="B13969" t="str">
            <v>776445-00H/011936</v>
          </cell>
          <cell r="C13969" t="str">
            <v>776445-00H</v>
          </cell>
          <cell r="D13969" t="str">
            <v>OK</v>
          </cell>
          <cell r="E13969">
            <v>44509.790972222225</v>
          </cell>
        </row>
        <row r="13970">
          <cell r="B13970" t="str">
            <v>776445-00H/011937</v>
          </cell>
          <cell r="C13970" t="str">
            <v>776445-00H</v>
          </cell>
          <cell r="D13970" t="str">
            <v>OK</v>
          </cell>
          <cell r="E13970">
            <v>44509.836111111108</v>
          </cell>
        </row>
        <row r="13971">
          <cell r="B13971" t="str">
            <v>776445-00H/011938</v>
          </cell>
          <cell r="C13971" t="str">
            <v>776445-00H</v>
          </cell>
          <cell r="D13971" t="str">
            <v>OK</v>
          </cell>
          <cell r="E13971">
            <v>44509.966666666667</v>
          </cell>
        </row>
        <row r="13972">
          <cell r="B13972" t="str">
            <v>776445-00H/011941</v>
          </cell>
          <cell r="C13972" t="str">
            <v>776445-00H</v>
          </cell>
          <cell r="D13972" t="str">
            <v>OK</v>
          </cell>
          <cell r="E13972">
            <v>44510.056250000001</v>
          </cell>
        </row>
        <row r="13973">
          <cell r="B13973" t="str">
            <v>776445-00H/011943</v>
          </cell>
          <cell r="C13973" t="str">
            <v>776445-00H</v>
          </cell>
          <cell r="D13973" t="str">
            <v>OK</v>
          </cell>
          <cell r="E13973">
            <v>44510.088194444441</v>
          </cell>
        </row>
        <row r="13974">
          <cell r="B13974" t="str">
            <v>776445-00H/011943</v>
          </cell>
          <cell r="C13974" t="str">
            <v>776445-00H</v>
          </cell>
          <cell r="D13974" t="str">
            <v>OK</v>
          </cell>
          <cell r="E13974">
            <v>44510.088194444441</v>
          </cell>
        </row>
        <row r="13975">
          <cell r="B13975" t="str">
            <v>776445-00H/011944</v>
          </cell>
          <cell r="C13975" t="str">
            <v>776445-00H</v>
          </cell>
          <cell r="D13975" t="str">
            <v>OK</v>
          </cell>
          <cell r="E13975">
            <v>44510.142361111109</v>
          </cell>
        </row>
        <row r="13976">
          <cell r="B13976" t="str">
            <v>776445-00H/011929</v>
          </cell>
          <cell r="C13976" t="str">
            <v>776445-00H</v>
          </cell>
          <cell r="D13976" t="str">
            <v>OK</v>
          </cell>
          <cell r="E13976">
            <v>44510.181944444441</v>
          </cell>
        </row>
        <row r="13977">
          <cell r="B13977" t="str">
            <v>776445-00H/011947</v>
          </cell>
          <cell r="C13977" t="str">
            <v>776445-00H</v>
          </cell>
          <cell r="D13977" t="str">
            <v>OK</v>
          </cell>
          <cell r="E13977">
            <v>44510.15625</v>
          </cell>
        </row>
        <row r="13978">
          <cell r="B13978" t="str">
            <v>774100-00J/011934</v>
          </cell>
          <cell r="C13978" t="str">
            <v>774100-00J</v>
          </cell>
          <cell r="D13978" t="str">
            <v>OK</v>
          </cell>
          <cell r="E13978">
            <v>44509.972916666666</v>
          </cell>
        </row>
        <row r="13979">
          <cell r="B13979" t="str">
            <v>776445-00H/011949</v>
          </cell>
          <cell r="C13979" t="str">
            <v>776445-00H</v>
          </cell>
          <cell r="D13979" t="str">
            <v>OK</v>
          </cell>
          <cell r="E13979">
            <v>44510.29791666667</v>
          </cell>
        </row>
        <row r="13980">
          <cell r="B13980" t="str">
            <v>776445-00H/011950</v>
          </cell>
          <cell r="C13980" t="str">
            <v>776445-00H</v>
          </cell>
          <cell r="D13980" t="str">
            <v>OK</v>
          </cell>
          <cell r="E13980">
            <v>44510.292361111111</v>
          </cell>
        </row>
        <row r="13981">
          <cell r="B13981" t="str">
            <v>776445-00H/011951</v>
          </cell>
          <cell r="C13981" t="str">
            <v>776445-00H</v>
          </cell>
          <cell r="D13981" t="str">
            <v>OK</v>
          </cell>
          <cell r="E13981">
            <v>44510.416666666664</v>
          </cell>
        </row>
        <row r="13982">
          <cell r="B13982" t="str">
            <v>774100-00J/011942</v>
          </cell>
          <cell r="C13982" t="str">
            <v>774100-00J</v>
          </cell>
          <cell r="D13982" t="str">
            <v>OK</v>
          </cell>
          <cell r="E13982">
            <v>44510.077777777777</v>
          </cell>
        </row>
        <row r="13983">
          <cell r="B13983" t="str">
            <v>776445-00H/011948</v>
          </cell>
          <cell r="C13983" t="str">
            <v>776445-00H</v>
          </cell>
          <cell r="D13983" t="str">
            <v>OK</v>
          </cell>
          <cell r="E13983">
            <v>44510.381249999999</v>
          </cell>
        </row>
        <row r="13984">
          <cell r="B13984" t="str">
            <v>776445-00H/011940</v>
          </cell>
          <cell r="C13984" t="str">
            <v>776445-00H</v>
          </cell>
          <cell r="D13984" t="str">
            <v>OK</v>
          </cell>
          <cell r="E13984">
            <v>44510.05</v>
          </cell>
        </row>
        <row r="13985">
          <cell r="B13985" t="str">
            <v>776445-00H/011940</v>
          </cell>
          <cell r="C13985" t="str">
            <v>776445-00H</v>
          </cell>
          <cell r="D13985" t="str">
            <v>OK</v>
          </cell>
          <cell r="E13985">
            <v>44510.05</v>
          </cell>
        </row>
        <row r="13986">
          <cell r="B13986" t="str">
            <v>776445-00H/011939</v>
          </cell>
          <cell r="C13986" t="str">
            <v>776445-00H</v>
          </cell>
          <cell r="D13986" t="str">
            <v>OK</v>
          </cell>
          <cell r="E13986">
            <v>44509.977777777778</v>
          </cell>
        </row>
        <row r="13987">
          <cell r="B13987" t="str">
            <v>776445-00H/011935</v>
          </cell>
          <cell r="C13987" t="str">
            <v>776445-00H</v>
          </cell>
          <cell r="D13987" t="str">
            <v>OK</v>
          </cell>
          <cell r="E13987">
            <v>44509.816666666666</v>
          </cell>
        </row>
        <row r="13988">
          <cell r="B13988" t="str">
            <v>774100-00J/011945</v>
          </cell>
          <cell r="C13988" t="str">
            <v>774100-00J</v>
          </cell>
          <cell r="D13988" t="str">
            <v>OK</v>
          </cell>
          <cell r="E13988">
            <v>44510.386111111111</v>
          </cell>
        </row>
        <row r="13989">
          <cell r="B13989" t="str">
            <v>774100-00J/011945</v>
          </cell>
          <cell r="C13989" t="str">
            <v>774100-00J</v>
          </cell>
          <cell r="D13989" t="str">
            <v>OK</v>
          </cell>
          <cell r="E13989">
            <v>44510.386111111111</v>
          </cell>
        </row>
        <row r="13990">
          <cell r="B13990" t="str">
            <v>776445-00H/011955</v>
          </cell>
          <cell r="C13990" t="str">
            <v>776445-00H</v>
          </cell>
          <cell r="D13990" t="str">
            <v>OK</v>
          </cell>
          <cell r="E13990">
            <v>44510.523611111108</v>
          </cell>
        </row>
        <row r="13991">
          <cell r="B13991" t="str">
            <v>776445-00H/011958</v>
          </cell>
          <cell r="C13991" t="str">
            <v>776445-00H</v>
          </cell>
          <cell r="D13991" t="str">
            <v>OK</v>
          </cell>
          <cell r="E13991">
            <v>44510.626388888886</v>
          </cell>
        </row>
        <row r="13992">
          <cell r="B13992" t="str">
            <v>776445-00H/011956</v>
          </cell>
          <cell r="C13992" t="str">
            <v>776445-00H</v>
          </cell>
          <cell r="D13992" t="str">
            <v>OK</v>
          </cell>
          <cell r="E13992">
            <v>44510.709722222222</v>
          </cell>
        </row>
        <row r="13993">
          <cell r="B13993" t="str">
            <v>776445-00H/011946</v>
          </cell>
          <cell r="C13993" t="str">
            <v>776445-00H</v>
          </cell>
          <cell r="D13993" t="str">
            <v>OK</v>
          </cell>
          <cell r="E13993">
            <v>44510.165277777778</v>
          </cell>
        </row>
        <row r="13994">
          <cell r="B13994" t="str">
            <v>774100-00J/011957</v>
          </cell>
          <cell r="C13994" t="str">
            <v>774100-00J</v>
          </cell>
          <cell r="D13994" t="str">
            <v>OK</v>
          </cell>
          <cell r="E13994">
            <v>44510.64166666667</v>
          </cell>
        </row>
        <row r="13995">
          <cell r="B13995" t="str">
            <v>776445-00H/011961</v>
          </cell>
          <cell r="C13995" t="str">
            <v>776445-00H</v>
          </cell>
          <cell r="D13995" t="str">
            <v>OK</v>
          </cell>
          <cell r="E13995">
            <v>44510.748611111114</v>
          </cell>
        </row>
        <row r="13996">
          <cell r="B13996" t="str">
            <v>774100-00J/011933</v>
          </cell>
          <cell r="C13996" t="str">
            <v>774100-00J</v>
          </cell>
          <cell r="D13996" t="str">
            <v>OK</v>
          </cell>
          <cell r="E13996">
            <v>44509.744444444441</v>
          </cell>
        </row>
        <row r="13997">
          <cell r="B13997" t="str">
            <v>774100-00J/011960</v>
          </cell>
          <cell r="C13997" t="str">
            <v>774100-00J</v>
          </cell>
          <cell r="D13997" t="str">
            <v>OK</v>
          </cell>
          <cell r="E13997">
            <v>44510.695138888892</v>
          </cell>
        </row>
        <row r="13998">
          <cell r="B13998" t="str">
            <v>776445-00H/011964</v>
          </cell>
          <cell r="C13998" t="str">
            <v>776445-00H</v>
          </cell>
          <cell r="D13998" t="str">
            <v>OK</v>
          </cell>
          <cell r="E13998">
            <v>44510.804166666669</v>
          </cell>
        </row>
        <row r="13999">
          <cell r="B13999" t="str">
            <v>776445-00H/011962</v>
          </cell>
          <cell r="C13999" t="str">
            <v>776445-00H</v>
          </cell>
          <cell r="D13999" t="str">
            <v>OK</v>
          </cell>
          <cell r="E13999">
            <v>44510.947916666664</v>
          </cell>
        </row>
        <row r="14000">
          <cell r="B14000" t="str">
            <v>776445-00H/011954</v>
          </cell>
          <cell r="C14000" t="str">
            <v>776445-00H</v>
          </cell>
          <cell r="D14000" t="str">
            <v>OK</v>
          </cell>
          <cell r="E14000">
            <v>44510.963194444441</v>
          </cell>
        </row>
        <row r="14001">
          <cell r="B14001" t="str">
            <v>776445-00H/011966</v>
          </cell>
          <cell r="C14001" t="str">
            <v>776445-00H</v>
          </cell>
          <cell r="D14001" t="str">
            <v>OK</v>
          </cell>
          <cell r="E14001">
            <v>44511.001388888886</v>
          </cell>
        </row>
        <row r="14002">
          <cell r="B14002" t="str">
            <v>776445-00H/011968</v>
          </cell>
          <cell r="C14002" t="str">
            <v>776445-00H</v>
          </cell>
          <cell r="D14002" t="str">
            <v>OK</v>
          </cell>
          <cell r="E14002">
            <v>44511.045138888891</v>
          </cell>
        </row>
        <row r="14003">
          <cell r="B14003" t="str">
            <v>776445-00H/011967</v>
          </cell>
          <cell r="C14003" t="str">
            <v>776445-00H</v>
          </cell>
          <cell r="D14003" t="str">
            <v>OK</v>
          </cell>
          <cell r="E14003">
            <v>44511.03402777778</v>
          </cell>
        </row>
        <row r="14004">
          <cell r="B14004" t="str">
            <v>776445-00H/011963</v>
          </cell>
          <cell r="C14004" t="str">
            <v>776445-00H</v>
          </cell>
          <cell r="D14004" t="str">
            <v>OK</v>
          </cell>
          <cell r="E14004">
            <v>44511.007638888892</v>
          </cell>
        </row>
        <row r="14005">
          <cell r="B14005" t="str">
            <v>776445-00H/011969</v>
          </cell>
          <cell r="C14005" t="str">
            <v>776445-00H</v>
          </cell>
          <cell r="D14005" t="str">
            <v>OK</v>
          </cell>
          <cell r="E14005">
            <v>44511.048611111109</v>
          </cell>
        </row>
        <row r="14006">
          <cell r="B14006" t="str">
            <v>776445-00H/011971</v>
          </cell>
          <cell r="C14006" t="str">
            <v>776445-00H</v>
          </cell>
          <cell r="D14006" t="str">
            <v>OK</v>
          </cell>
          <cell r="E14006">
            <v>44511.078472222223</v>
          </cell>
        </row>
        <row r="14007">
          <cell r="B14007" t="str">
            <v>774100-00J/011965</v>
          </cell>
          <cell r="C14007" t="str">
            <v>774100-00J</v>
          </cell>
          <cell r="D14007" t="str">
            <v>OK</v>
          </cell>
          <cell r="E14007">
            <v>44511.018750000003</v>
          </cell>
        </row>
        <row r="14008">
          <cell r="B14008" t="str">
            <v>774100-00J/011965</v>
          </cell>
          <cell r="C14008" t="str">
            <v>774100-00J</v>
          </cell>
          <cell r="D14008" t="str">
            <v>OK</v>
          </cell>
          <cell r="E14008">
            <v>44511.018750000003</v>
          </cell>
        </row>
        <row r="14009">
          <cell r="B14009" t="str">
            <v>776445-00H/011970</v>
          </cell>
          <cell r="C14009" t="str">
            <v>776445-00H</v>
          </cell>
          <cell r="D14009" t="str">
            <v>OK</v>
          </cell>
          <cell r="E14009">
            <v>44511.072916666664</v>
          </cell>
        </row>
        <row r="14010">
          <cell r="B14010" t="str">
            <v>776445-00H/011952</v>
          </cell>
          <cell r="C14010" t="str">
            <v>776445-00H</v>
          </cell>
          <cell r="D14010" t="str">
            <v>OK</v>
          </cell>
          <cell r="E14010">
            <v>44510.353472222225</v>
          </cell>
        </row>
        <row r="14011">
          <cell r="B14011" t="str">
            <v>776445-00H/011973</v>
          </cell>
          <cell r="C14011" t="str">
            <v>776445-00H</v>
          </cell>
          <cell r="D14011" t="str">
            <v>OK</v>
          </cell>
          <cell r="E14011">
            <v>44511.298611111109</v>
          </cell>
        </row>
        <row r="14012">
          <cell r="B14012" t="str">
            <v>776445-00H/011974</v>
          </cell>
          <cell r="C14012" t="str">
            <v>776445-00H</v>
          </cell>
          <cell r="D14012" t="str">
            <v>OK</v>
          </cell>
          <cell r="E14012">
            <v>44511.324305555558</v>
          </cell>
        </row>
        <row r="14013">
          <cell r="B14013" t="str">
            <v>776445-00H/011972</v>
          </cell>
          <cell r="C14013" t="str">
            <v>776445-00H</v>
          </cell>
          <cell r="D14013" t="str">
            <v>OK</v>
          </cell>
          <cell r="E14013">
            <v>44511.354861111111</v>
          </cell>
        </row>
        <row r="14014">
          <cell r="B14014" t="str">
            <v>776445-00H/011975</v>
          </cell>
          <cell r="C14014" t="str">
            <v>776445-00H</v>
          </cell>
          <cell r="D14014" t="str">
            <v>OK</v>
          </cell>
          <cell r="E14014">
            <v>44511.370833333334</v>
          </cell>
        </row>
        <row r="14015">
          <cell r="B14015" t="str">
            <v>776445-00H/011976</v>
          </cell>
          <cell r="C14015" t="str">
            <v>776445-00H</v>
          </cell>
          <cell r="D14015" t="str">
            <v>OK</v>
          </cell>
          <cell r="E14015">
            <v>44511.370833333334</v>
          </cell>
        </row>
        <row r="14016">
          <cell r="B14016" t="str">
            <v>776445-00H/011959</v>
          </cell>
          <cell r="C14016" t="str">
            <v>776445-00H</v>
          </cell>
          <cell r="D14016" t="str">
            <v>OK</v>
          </cell>
          <cell r="E14016">
            <v>44510.730555555558</v>
          </cell>
        </row>
        <row r="14017">
          <cell r="B14017" t="str">
            <v>776445-00H/011959</v>
          </cell>
          <cell r="C14017" t="str">
            <v>776445-00H</v>
          </cell>
          <cell r="D14017" t="str">
            <v>OK</v>
          </cell>
          <cell r="E14017">
            <v>44510.730555555558</v>
          </cell>
        </row>
        <row r="14018">
          <cell r="B14018" t="str">
            <v>776445-00H/011977</v>
          </cell>
          <cell r="C14018" t="str">
            <v>776445-00H</v>
          </cell>
          <cell r="D14018" t="str">
            <v>OK</v>
          </cell>
          <cell r="E14018">
            <v>44511.422222222223</v>
          </cell>
        </row>
        <row r="14019">
          <cell r="B14019" t="str">
            <v>776445-00H/011978</v>
          </cell>
          <cell r="C14019" t="str">
            <v>776445-00H</v>
          </cell>
          <cell r="D14019" t="str">
            <v>OK</v>
          </cell>
          <cell r="E14019">
            <v>44511.442361111112</v>
          </cell>
        </row>
        <row r="14020">
          <cell r="B14020" t="str">
            <v>776445-00H/011979</v>
          </cell>
          <cell r="C14020" t="str">
            <v>776445-00H</v>
          </cell>
          <cell r="D14020" t="str">
            <v>OK</v>
          </cell>
          <cell r="E14020">
            <v>44511.512499999997</v>
          </cell>
        </row>
        <row r="14021">
          <cell r="B14021" t="str">
            <v>776445-00H/011981</v>
          </cell>
          <cell r="C14021" t="str">
            <v>776445-00H</v>
          </cell>
          <cell r="D14021" t="str">
            <v>OK</v>
          </cell>
          <cell r="E14021">
            <v>44511.529861111114</v>
          </cell>
        </row>
        <row r="14022">
          <cell r="B14022" t="str">
            <v>776445-00H/011921</v>
          </cell>
          <cell r="C14022" t="str">
            <v>776445-00H</v>
          </cell>
          <cell r="D14022" t="str">
            <v>OK</v>
          </cell>
          <cell r="E14022">
            <v>44509.293749999997</v>
          </cell>
        </row>
        <row r="14023">
          <cell r="B14023" t="str">
            <v>774100-00J/011573</v>
          </cell>
          <cell r="C14023" t="str">
            <v>774100-00J</v>
          </cell>
          <cell r="D14023" t="str">
            <v>OK</v>
          </cell>
          <cell r="E14023">
            <v>44481.96597222222</v>
          </cell>
        </row>
        <row r="14024">
          <cell r="B14024" t="str">
            <v>776445-00H/011984</v>
          </cell>
          <cell r="C14024" t="str">
            <v>776445-00H</v>
          </cell>
          <cell r="D14024" t="str">
            <v>OK</v>
          </cell>
          <cell r="E14024">
            <v>44511.624305555553</v>
          </cell>
        </row>
        <row r="14025">
          <cell r="B14025" t="str">
            <v>776445-00H/011983</v>
          </cell>
          <cell r="C14025" t="str">
            <v>776445-00H</v>
          </cell>
          <cell r="D14025" t="str">
            <v>OK</v>
          </cell>
          <cell r="E14025">
            <v>44511.62777777778</v>
          </cell>
        </row>
        <row r="14026">
          <cell r="B14026" t="str">
            <v>776445-00H/011836</v>
          </cell>
          <cell r="C14026" t="str">
            <v>776445-00H</v>
          </cell>
          <cell r="D14026" t="str">
            <v>OK</v>
          </cell>
          <cell r="E14026">
            <v>44503.425000000003</v>
          </cell>
        </row>
        <row r="14027">
          <cell r="B14027" t="str">
            <v>776445-00H/011982</v>
          </cell>
          <cell r="C14027" t="str">
            <v>776445-00H</v>
          </cell>
          <cell r="D14027" t="str">
            <v>OK</v>
          </cell>
          <cell r="E14027">
            <v>44511.688888888886</v>
          </cell>
        </row>
        <row r="14028">
          <cell r="B14028" t="str">
            <v>776445-00H/011985</v>
          </cell>
          <cell r="C14028" t="str">
            <v>776445-00H</v>
          </cell>
          <cell r="D14028" t="str">
            <v>OK</v>
          </cell>
          <cell r="E14028">
            <v>44511.679861111108</v>
          </cell>
        </row>
        <row r="14029">
          <cell r="B14029" t="str">
            <v>776445-00H/011986</v>
          </cell>
          <cell r="C14029" t="str">
            <v>776445-00H</v>
          </cell>
          <cell r="D14029" t="str">
            <v>OK</v>
          </cell>
          <cell r="E14029">
            <v>44511.725694444445</v>
          </cell>
        </row>
        <row r="14030">
          <cell r="B14030" t="str">
            <v>776445-00H/011987</v>
          </cell>
          <cell r="C14030" t="str">
            <v>776445-00H</v>
          </cell>
          <cell r="D14030" t="str">
            <v>OK</v>
          </cell>
          <cell r="E14030">
            <v>44511.719444444447</v>
          </cell>
        </row>
        <row r="14031">
          <cell r="B14031" t="str">
            <v>776445-00H/011988</v>
          </cell>
          <cell r="C14031" t="str">
            <v>776445-00H</v>
          </cell>
          <cell r="D14031" t="str">
            <v>OK</v>
          </cell>
          <cell r="E14031">
            <v>44511.732638888891</v>
          </cell>
        </row>
        <row r="14032">
          <cell r="B14032" t="str">
            <v>776445-00H/011989</v>
          </cell>
          <cell r="C14032" t="str">
            <v>776445-00H</v>
          </cell>
          <cell r="D14032" t="str">
            <v>OK</v>
          </cell>
          <cell r="E14032">
            <v>44511.793055555558</v>
          </cell>
        </row>
        <row r="14033">
          <cell r="B14033" t="str">
            <v>776445-00H/011990</v>
          </cell>
          <cell r="C14033" t="str">
            <v>776445-00H</v>
          </cell>
          <cell r="D14033" t="str">
            <v>OK</v>
          </cell>
          <cell r="E14033">
            <v>44511.809027777781</v>
          </cell>
        </row>
        <row r="14034">
          <cell r="B14034" t="str">
            <v>776445-00H/011994</v>
          </cell>
          <cell r="C14034" t="str">
            <v>776445-00H</v>
          </cell>
          <cell r="D14034" t="str">
            <v>OK</v>
          </cell>
          <cell r="E14034">
            <v>44511.946527777778</v>
          </cell>
        </row>
        <row r="14035">
          <cell r="B14035" t="str">
            <v>776445-00H/011992</v>
          </cell>
          <cell r="C14035" t="str">
            <v>776445-00H</v>
          </cell>
          <cell r="D14035" t="str">
            <v>OK</v>
          </cell>
          <cell r="E14035">
            <v>44512.024305555555</v>
          </cell>
        </row>
        <row r="14036">
          <cell r="B14036" t="str">
            <v>776445-00H/011991</v>
          </cell>
          <cell r="C14036" t="str">
            <v>776445-00H</v>
          </cell>
          <cell r="D14036" t="str">
            <v>OK</v>
          </cell>
          <cell r="E14036">
            <v>44511.993055555555</v>
          </cell>
        </row>
        <row r="14037">
          <cell r="B14037" t="str">
            <v>776445-00H/011993</v>
          </cell>
          <cell r="C14037" t="str">
            <v>776445-00H</v>
          </cell>
          <cell r="D14037" t="str">
            <v>OK</v>
          </cell>
          <cell r="E14037">
            <v>44512.025694444441</v>
          </cell>
        </row>
        <row r="14038">
          <cell r="B14038" t="str">
            <v>776445-00H/011997</v>
          </cell>
          <cell r="C14038" t="str">
            <v>776445-00H</v>
          </cell>
          <cell r="D14038" t="str">
            <v>OK</v>
          </cell>
          <cell r="E14038">
            <v>44512.057638888888</v>
          </cell>
        </row>
        <row r="14039">
          <cell r="B14039" t="str">
            <v>776445-00H/011996</v>
          </cell>
          <cell r="C14039" t="str">
            <v>776445-00H</v>
          </cell>
          <cell r="D14039" t="str">
            <v>OK</v>
          </cell>
          <cell r="E14039">
            <v>44512.058333333334</v>
          </cell>
        </row>
        <row r="14040">
          <cell r="B14040" t="str">
            <v>776445-00H/011995</v>
          </cell>
          <cell r="C14040" t="str">
            <v>776445-00H</v>
          </cell>
          <cell r="D14040" t="str">
            <v>OK</v>
          </cell>
          <cell r="E14040">
            <v>44511.986805555556</v>
          </cell>
        </row>
        <row r="14041">
          <cell r="B14041" t="str">
            <v>776445-00H/011998</v>
          </cell>
          <cell r="C14041" t="str">
            <v>776445-00H</v>
          </cell>
          <cell r="D14041" t="str">
            <v>OK</v>
          </cell>
          <cell r="E14041">
            <v>44512.140972222223</v>
          </cell>
        </row>
        <row r="14042">
          <cell r="B14042" t="str">
            <v>774100-00J/011953</v>
          </cell>
          <cell r="C14042" t="str">
            <v>774100-00J</v>
          </cell>
          <cell r="D14042" t="str">
            <v>OK</v>
          </cell>
          <cell r="E14042">
            <v>44510.461111111108</v>
          </cell>
        </row>
        <row r="14043">
          <cell r="B14043" t="str">
            <v>774100-00J/011953</v>
          </cell>
          <cell r="C14043" t="str">
            <v>774100-00J</v>
          </cell>
          <cell r="D14043" t="str">
            <v>OK</v>
          </cell>
          <cell r="E14043">
            <v>44510.461111111108</v>
          </cell>
        </row>
        <row r="14044">
          <cell r="B14044" t="str">
            <v>776445-00H/012002</v>
          </cell>
          <cell r="C14044" t="str">
            <v>776445-00H</v>
          </cell>
          <cell r="D14044" t="str">
            <v>OK</v>
          </cell>
          <cell r="E14044">
            <v>44512.297222222223</v>
          </cell>
        </row>
        <row r="14045">
          <cell r="B14045" t="str">
            <v>776445-00H/012002</v>
          </cell>
          <cell r="C14045" t="str">
            <v>776445-00H</v>
          </cell>
          <cell r="D14045" t="str">
            <v>OK</v>
          </cell>
          <cell r="E14045">
            <v>44512.297222222223</v>
          </cell>
        </row>
        <row r="14046">
          <cell r="B14046" t="str">
            <v>776445-00H/011999</v>
          </cell>
          <cell r="C14046" t="str">
            <v>776445-00H</v>
          </cell>
          <cell r="D14046" t="str">
            <v>OK</v>
          </cell>
          <cell r="E14046">
            <v>44512.291666666664</v>
          </cell>
        </row>
        <row r="14047">
          <cell r="B14047" t="str">
            <v>776445-00H/012001</v>
          </cell>
          <cell r="C14047" t="str">
            <v>776445-00H</v>
          </cell>
          <cell r="D14047" t="str">
            <v>OK</v>
          </cell>
          <cell r="E14047">
            <v>44512.301388888889</v>
          </cell>
        </row>
        <row r="14048">
          <cell r="B14048" t="str">
            <v>776445-00H/012004</v>
          </cell>
          <cell r="C14048" t="str">
            <v>776445-00H</v>
          </cell>
          <cell r="D14048" t="str">
            <v>OK</v>
          </cell>
          <cell r="E14048">
            <v>44512.380555555559</v>
          </cell>
        </row>
        <row r="14049">
          <cell r="B14049" t="str">
            <v>776445-00H/012003</v>
          </cell>
          <cell r="C14049" t="str">
            <v>776445-00H</v>
          </cell>
          <cell r="D14049" t="str">
            <v>OK</v>
          </cell>
          <cell r="E14049">
            <v>44512.375694444447</v>
          </cell>
        </row>
        <row r="14050">
          <cell r="B14050" t="str">
            <v>776445-00H/012003</v>
          </cell>
          <cell r="C14050" t="str">
            <v>776445-00H</v>
          </cell>
          <cell r="D14050" t="str">
            <v>OK</v>
          </cell>
          <cell r="E14050">
            <v>44512.375694444447</v>
          </cell>
        </row>
        <row r="14051">
          <cell r="B14051" t="str">
            <v>776445-00H/012003</v>
          </cell>
          <cell r="C14051" t="str">
            <v>776445-00H</v>
          </cell>
          <cell r="D14051" t="str">
            <v>OK</v>
          </cell>
          <cell r="E14051">
            <v>44512.375694444447</v>
          </cell>
        </row>
        <row r="14052">
          <cell r="B14052" t="str">
            <v>776445-00H/012005</v>
          </cell>
          <cell r="C14052" t="str">
            <v>776445-00H</v>
          </cell>
          <cell r="D14052" t="str">
            <v>OK</v>
          </cell>
          <cell r="E14052">
            <v>44512.379166666666</v>
          </cell>
        </row>
        <row r="14053">
          <cell r="B14053" t="str">
            <v>776445-00H/012006</v>
          </cell>
          <cell r="C14053" t="str">
            <v>776445-00H</v>
          </cell>
          <cell r="D14053" t="str">
            <v>OK</v>
          </cell>
          <cell r="E14053">
            <v>44512.412499999999</v>
          </cell>
        </row>
        <row r="14054">
          <cell r="B14054" t="str">
            <v>776445-00H/012007</v>
          </cell>
          <cell r="C14054" t="str">
            <v>776445-00H</v>
          </cell>
          <cell r="D14054" t="str">
            <v>OK</v>
          </cell>
          <cell r="E14054">
            <v>44512.438194444447</v>
          </cell>
        </row>
        <row r="14055">
          <cell r="B14055" t="str">
            <v>776445-00H/012008</v>
          </cell>
          <cell r="C14055" t="str">
            <v>776445-00H</v>
          </cell>
          <cell r="D14055" t="str">
            <v>OK</v>
          </cell>
          <cell r="E14055">
            <v>44512.438194444447</v>
          </cell>
        </row>
        <row r="14056">
          <cell r="B14056" t="str">
            <v>776445-00H/012010</v>
          </cell>
          <cell r="C14056" t="str">
            <v>776445-00H</v>
          </cell>
          <cell r="D14056" t="str">
            <v>OK</v>
          </cell>
          <cell r="E14056">
            <v>44512.532638888886</v>
          </cell>
        </row>
        <row r="14057">
          <cell r="B14057" t="str">
            <v>776445-00H/012009</v>
          </cell>
          <cell r="C14057" t="str">
            <v>776445-00H</v>
          </cell>
          <cell r="D14057" t="str">
            <v>OK</v>
          </cell>
          <cell r="E14057">
            <v>44512.525000000001</v>
          </cell>
        </row>
        <row r="14058">
          <cell r="B14058" t="str">
            <v>776445-00H/012011</v>
          </cell>
          <cell r="C14058" t="str">
            <v>776445-00H</v>
          </cell>
          <cell r="D14058" t="str">
            <v>OK</v>
          </cell>
          <cell r="E14058">
            <v>44512.530555555553</v>
          </cell>
        </row>
        <row r="14059">
          <cell r="B14059" t="str">
            <v>776445-00H/012014</v>
          </cell>
          <cell r="C14059" t="str">
            <v>776445-00H</v>
          </cell>
          <cell r="D14059" t="str">
            <v>OK</v>
          </cell>
          <cell r="E14059">
            <v>44512.611805555556</v>
          </cell>
        </row>
        <row r="14060">
          <cell r="B14060" t="str">
            <v>776445-00H/012000</v>
          </cell>
          <cell r="C14060" t="str">
            <v>776445-00H</v>
          </cell>
          <cell r="D14060" t="str">
            <v>OK</v>
          </cell>
          <cell r="E14060">
            <v>44512.676388888889</v>
          </cell>
        </row>
        <row r="14061">
          <cell r="B14061" t="str">
            <v>774100-00J/012015</v>
          </cell>
          <cell r="C14061" t="str">
            <v>774100-00J</v>
          </cell>
          <cell r="D14061" t="str">
            <v>OK</v>
          </cell>
          <cell r="E14061">
            <v>44512.72152777778</v>
          </cell>
        </row>
        <row r="14062">
          <cell r="B14062" t="str">
            <v>776445-00H/012019</v>
          </cell>
          <cell r="C14062" t="str">
            <v>776445-00H</v>
          </cell>
          <cell r="D14062" t="str">
            <v>OK</v>
          </cell>
          <cell r="E14062">
            <v>44514.62777777778</v>
          </cell>
        </row>
        <row r="14063">
          <cell r="B14063" t="str">
            <v>774100-00J/012016</v>
          </cell>
          <cell r="C14063" t="str">
            <v>774100-00J</v>
          </cell>
          <cell r="D14063" t="str">
            <v>OK</v>
          </cell>
          <cell r="E14063">
            <v>44512.806944444441</v>
          </cell>
        </row>
        <row r="14064">
          <cell r="B14064" t="str">
            <v>774100-00J/012016</v>
          </cell>
          <cell r="C14064" t="str">
            <v>774100-00J</v>
          </cell>
          <cell r="D14064" t="str">
            <v>OK</v>
          </cell>
          <cell r="E14064">
            <v>44512.806944444441</v>
          </cell>
        </row>
        <row r="14065">
          <cell r="B14065" t="str">
            <v>776445-00H/012021</v>
          </cell>
          <cell r="C14065" t="str">
            <v>776445-00H</v>
          </cell>
          <cell r="D14065" t="str">
            <v>OK</v>
          </cell>
          <cell r="E14065">
            <v>44514.715277777781</v>
          </cell>
        </row>
        <row r="14066">
          <cell r="B14066" t="str">
            <v>776445-00H/012018</v>
          </cell>
          <cell r="C14066" t="str">
            <v>776445-00H</v>
          </cell>
          <cell r="D14066" t="str">
            <v>OK</v>
          </cell>
          <cell r="E14066">
            <v>44514.834722222222</v>
          </cell>
        </row>
        <row r="14067">
          <cell r="B14067" t="str">
            <v>774100-00J/012022</v>
          </cell>
          <cell r="C14067" t="str">
            <v>774100-00J</v>
          </cell>
          <cell r="D14067" t="str">
            <v>OK</v>
          </cell>
          <cell r="E14067">
            <v>44514.8125</v>
          </cell>
        </row>
        <row r="14068">
          <cell r="B14068" t="str">
            <v>774100-00J/012023</v>
          </cell>
          <cell r="C14068" t="str">
            <v>774100-00J</v>
          </cell>
          <cell r="D14068" t="str">
            <v>OK</v>
          </cell>
          <cell r="E14068">
            <v>44514.851388888892</v>
          </cell>
        </row>
        <row r="14069">
          <cell r="B14069" t="str">
            <v>776445-00H/012025</v>
          </cell>
          <cell r="C14069" t="str">
            <v>776445-00H</v>
          </cell>
          <cell r="D14069" t="str">
            <v>OK</v>
          </cell>
          <cell r="E14069">
            <v>44514.987500000003</v>
          </cell>
        </row>
        <row r="14070">
          <cell r="B14070" t="str">
            <v>776445-00H/012025</v>
          </cell>
          <cell r="C14070" t="str">
            <v>776445-00H</v>
          </cell>
          <cell r="D14070" t="str">
            <v>OK</v>
          </cell>
          <cell r="E14070">
            <v>44514.987500000003</v>
          </cell>
        </row>
        <row r="14071">
          <cell r="B14071" t="str">
            <v>776445-00H/012013</v>
          </cell>
          <cell r="C14071" t="str">
            <v>776445-00H</v>
          </cell>
          <cell r="D14071" t="str">
            <v>OK</v>
          </cell>
          <cell r="E14071">
            <v>44515.03402777778</v>
          </cell>
        </row>
        <row r="14072">
          <cell r="B14072" t="str">
            <v>776445-00H/012024</v>
          </cell>
          <cell r="C14072" t="str">
            <v>776445-00H</v>
          </cell>
          <cell r="D14072" t="str">
            <v>OK</v>
          </cell>
          <cell r="E14072">
            <v>44515.033333333333</v>
          </cell>
        </row>
        <row r="14073">
          <cell r="B14073" t="str">
            <v>776445-00H/012029</v>
          </cell>
          <cell r="C14073" t="str">
            <v>776445-00H</v>
          </cell>
          <cell r="D14073" t="str">
            <v>OK</v>
          </cell>
          <cell r="E14073">
            <v>44515.144444444442</v>
          </cell>
        </row>
        <row r="14074">
          <cell r="B14074" t="str">
            <v>774100-00J/012026</v>
          </cell>
          <cell r="C14074" t="str">
            <v>774100-00J</v>
          </cell>
          <cell r="D14074" t="str">
            <v>OK</v>
          </cell>
          <cell r="E14074">
            <v>44515.073611111111</v>
          </cell>
        </row>
        <row r="14075">
          <cell r="B14075" t="str">
            <v>774100-00J/012027</v>
          </cell>
          <cell r="C14075" t="str">
            <v>774100-00J</v>
          </cell>
          <cell r="D14075" t="str">
            <v>OK</v>
          </cell>
          <cell r="E14075">
            <v>44515.084722222222</v>
          </cell>
        </row>
        <row r="14076">
          <cell r="B14076" t="str">
            <v>776445-00H/012028</v>
          </cell>
          <cell r="C14076" t="str">
            <v>776445-00H</v>
          </cell>
          <cell r="D14076" t="str">
            <v>OK</v>
          </cell>
          <cell r="E14076">
            <v>44515.154166666667</v>
          </cell>
        </row>
        <row r="14077">
          <cell r="B14077" t="str">
            <v>776445-00H/012032</v>
          </cell>
          <cell r="C14077" t="str">
            <v>776445-00H</v>
          </cell>
          <cell r="D14077" t="str">
            <v>OK</v>
          </cell>
          <cell r="E14077">
            <v>44515.32708333333</v>
          </cell>
        </row>
        <row r="14078">
          <cell r="B14078" t="str">
            <v>774100-00J/012033</v>
          </cell>
          <cell r="C14078" t="str">
            <v>774100-00J</v>
          </cell>
          <cell r="D14078" t="str">
            <v>OK</v>
          </cell>
          <cell r="E14078">
            <v>44515.387499999997</v>
          </cell>
        </row>
        <row r="14079">
          <cell r="B14079" t="str">
            <v>774100-00J/012034</v>
          </cell>
          <cell r="C14079" t="str">
            <v>774100-00J</v>
          </cell>
          <cell r="D14079" t="str">
            <v>OK</v>
          </cell>
          <cell r="E14079">
            <v>44515.431250000001</v>
          </cell>
        </row>
        <row r="14080">
          <cell r="B14080" t="str">
            <v>776445-00H/012035</v>
          </cell>
          <cell r="C14080" t="str">
            <v>776445-00H</v>
          </cell>
          <cell r="D14080" t="str">
            <v>OK</v>
          </cell>
          <cell r="E14080">
            <v>44515.507638888892</v>
          </cell>
        </row>
        <row r="14081">
          <cell r="B14081" t="str">
            <v>776445-00H/012036</v>
          </cell>
          <cell r="C14081" t="str">
            <v>776445-00H</v>
          </cell>
          <cell r="D14081" t="str">
            <v>OK</v>
          </cell>
          <cell r="E14081">
            <v>44515.615972222222</v>
          </cell>
        </row>
        <row r="14082">
          <cell r="B14082" t="str">
            <v>776445-00H/012037</v>
          </cell>
          <cell r="C14082" t="str">
            <v>776445-00H</v>
          </cell>
          <cell r="D14082" t="str">
            <v>OK</v>
          </cell>
          <cell r="E14082">
            <v>44515.617361111108</v>
          </cell>
        </row>
        <row r="14083">
          <cell r="B14083" t="str">
            <v>776445-00H/012020</v>
          </cell>
          <cell r="C14083" t="str">
            <v>776445-00H</v>
          </cell>
          <cell r="D14083" t="str">
            <v>OK</v>
          </cell>
          <cell r="E14083">
            <v>44515.661805555559</v>
          </cell>
        </row>
        <row r="14084">
          <cell r="B14084" t="str">
            <v>776445-00H/012031</v>
          </cell>
          <cell r="C14084" t="str">
            <v>776445-00H</v>
          </cell>
          <cell r="D14084" t="str">
            <v>OK</v>
          </cell>
          <cell r="E14084">
            <v>44515.668055555558</v>
          </cell>
        </row>
        <row r="14085">
          <cell r="B14085" t="str">
            <v>776445-00H/012030</v>
          </cell>
          <cell r="C14085" t="str">
            <v>776445-00H</v>
          </cell>
          <cell r="D14085" t="str">
            <v>OK</v>
          </cell>
          <cell r="E14085">
            <v>44515.3</v>
          </cell>
        </row>
        <row r="14086">
          <cell r="B14086" t="str">
            <v>776445-00H/012043</v>
          </cell>
          <cell r="C14086" t="str">
            <v>776445-00H</v>
          </cell>
          <cell r="D14086" t="str">
            <v>OK</v>
          </cell>
          <cell r="E14086">
            <v>44516.038888888892</v>
          </cell>
        </row>
        <row r="14087">
          <cell r="B14087" t="str">
            <v>774100-00J/012042</v>
          </cell>
          <cell r="C14087" t="str">
            <v>774100-00J</v>
          </cell>
          <cell r="D14087" t="str">
            <v>OK</v>
          </cell>
          <cell r="E14087">
            <v>44515.96597222222</v>
          </cell>
        </row>
        <row r="14088">
          <cell r="B14088" t="str">
            <v>776445-00H/012044</v>
          </cell>
          <cell r="C14088" t="str">
            <v>776445-00H</v>
          </cell>
          <cell r="D14088" t="str">
            <v>OK</v>
          </cell>
          <cell r="E14088">
            <v>44516.07708333333</v>
          </cell>
        </row>
        <row r="14089">
          <cell r="B14089" t="str">
            <v>774100-00J/012040</v>
          </cell>
          <cell r="C14089" t="str">
            <v>774100-00J</v>
          </cell>
          <cell r="D14089" t="str">
            <v>OK</v>
          </cell>
          <cell r="E14089">
            <v>44516.049305555556</v>
          </cell>
        </row>
        <row r="14090">
          <cell r="B14090" t="str">
            <v>776445-00H/012038</v>
          </cell>
          <cell r="C14090" t="str">
            <v>776445-00H</v>
          </cell>
          <cell r="D14090" t="str">
            <v>OK</v>
          </cell>
          <cell r="E14090">
            <v>44516.143055555556</v>
          </cell>
        </row>
        <row r="14091">
          <cell r="B14091" t="str">
            <v>774100-00J/012045</v>
          </cell>
          <cell r="C14091" t="str">
            <v>774100-00J</v>
          </cell>
          <cell r="D14091" t="str">
            <v>OK</v>
          </cell>
          <cell r="E14091">
            <v>44516.165972222225</v>
          </cell>
        </row>
        <row r="14092">
          <cell r="B14092" t="str">
            <v>774100-00J/012045</v>
          </cell>
          <cell r="C14092" t="str">
            <v>774100-00J</v>
          </cell>
          <cell r="D14092" t="str">
            <v>OK</v>
          </cell>
          <cell r="E14092">
            <v>44516.165972222225</v>
          </cell>
        </row>
        <row r="14093">
          <cell r="B14093" t="str">
            <v>774100-00J/012041</v>
          </cell>
          <cell r="C14093" t="str">
            <v>774100-00J</v>
          </cell>
          <cell r="D14093" t="str">
            <v>OK</v>
          </cell>
          <cell r="E14093">
            <v>44516.2</v>
          </cell>
        </row>
        <row r="14094">
          <cell r="B14094" t="str">
            <v>774100-00J/012047</v>
          </cell>
          <cell r="C14094" t="str">
            <v>774100-00J</v>
          </cell>
          <cell r="D14094" t="str">
            <v>OK</v>
          </cell>
          <cell r="E14094">
            <v>44516.326388888891</v>
          </cell>
        </row>
        <row r="14095">
          <cell r="B14095" t="str">
            <v>774100-00J/012046</v>
          </cell>
          <cell r="C14095" t="str">
            <v>774100-00J</v>
          </cell>
          <cell r="D14095" t="str">
            <v>OK</v>
          </cell>
          <cell r="E14095">
            <v>44516.354861111111</v>
          </cell>
        </row>
        <row r="14096">
          <cell r="B14096" t="str">
            <v>776445-00H/012049</v>
          </cell>
          <cell r="C14096" t="str">
            <v>776445-00H</v>
          </cell>
          <cell r="D14096" t="str">
            <v>OK</v>
          </cell>
          <cell r="E14096">
            <v>44516.444444444445</v>
          </cell>
        </row>
        <row r="14097">
          <cell r="B14097" t="str">
            <v>776445-00H/012051</v>
          </cell>
          <cell r="C14097" t="str">
            <v>776445-00H</v>
          </cell>
          <cell r="D14097" t="str">
            <v>OK</v>
          </cell>
          <cell r="E14097">
            <v>44516.404861111114</v>
          </cell>
        </row>
        <row r="14098">
          <cell r="B14098" t="str">
            <v>776445-00H/012052</v>
          </cell>
          <cell r="C14098" t="str">
            <v>776445-00H</v>
          </cell>
          <cell r="D14098" t="str">
            <v>OK</v>
          </cell>
          <cell r="E14098">
            <v>44516.487500000003</v>
          </cell>
        </row>
        <row r="14099">
          <cell r="B14099" t="str">
            <v>774100-00J/012039</v>
          </cell>
          <cell r="C14099" t="str">
            <v>774100-00J</v>
          </cell>
          <cell r="D14099" t="str">
            <v>OK</v>
          </cell>
          <cell r="E14099">
            <v>44516.366666666669</v>
          </cell>
        </row>
        <row r="14100">
          <cell r="B14100" t="str">
            <v>776445-00H/012050</v>
          </cell>
          <cell r="C14100" t="str">
            <v>776445-00H</v>
          </cell>
          <cell r="D14100" t="str">
            <v>OK</v>
          </cell>
          <cell r="E14100">
            <v>44516.524305555555</v>
          </cell>
        </row>
        <row r="14101">
          <cell r="B14101" t="str">
            <v>774100-00J/012054</v>
          </cell>
          <cell r="C14101" t="str">
            <v>774100-00J</v>
          </cell>
          <cell r="D14101" t="str">
            <v>OK</v>
          </cell>
          <cell r="E14101">
            <v>44516.538888888892</v>
          </cell>
        </row>
        <row r="14102">
          <cell r="B14102" t="str">
            <v>774100-00J/012056</v>
          </cell>
          <cell r="C14102" t="str">
            <v>774100-00J</v>
          </cell>
          <cell r="D14102" t="str">
            <v>OK</v>
          </cell>
          <cell r="E14102">
            <v>44516.631249999999</v>
          </cell>
        </row>
        <row r="14103">
          <cell r="B14103" t="str">
            <v>774100-00J/012056</v>
          </cell>
          <cell r="C14103" t="str">
            <v>774100-00J</v>
          </cell>
          <cell r="D14103" t="str">
            <v>OK</v>
          </cell>
          <cell r="E14103">
            <v>44516.631249999999</v>
          </cell>
        </row>
        <row r="14104">
          <cell r="B14104" t="str">
            <v>776445-00H/012017</v>
          </cell>
          <cell r="C14104" t="str">
            <v>776445-00H</v>
          </cell>
          <cell r="D14104" t="str">
            <v>OK</v>
          </cell>
          <cell r="E14104">
            <v>44516.689583333333</v>
          </cell>
        </row>
        <row r="14105">
          <cell r="B14105" t="str">
            <v>774100-00J/012048</v>
          </cell>
          <cell r="C14105" t="str">
            <v>774100-00J</v>
          </cell>
          <cell r="D14105" t="str">
            <v>OK</v>
          </cell>
          <cell r="E14105">
            <v>44516.409722222219</v>
          </cell>
        </row>
        <row r="14106">
          <cell r="B14106" t="str">
            <v>774100-00J/012053</v>
          </cell>
          <cell r="C14106" t="str">
            <v>774100-00J</v>
          </cell>
          <cell r="D14106" t="str">
            <v>OK</v>
          </cell>
          <cell r="E14106">
            <v>44516.761805555558</v>
          </cell>
        </row>
        <row r="14107">
          <cell r="B14107" t="str">
            <v>774100-00J/012057</v>
          </cell>
          <cell r="C14107" t="str">
            <v>774100-00J</v>
          </cell>
          <cell r="D14107" t="str">
            <v>OK</v>
          </cell>
          <cell r="E14107">
            <v>44516.728472222225</v>
          </cell>
        </row>
        <row r="14108">
          <cell r="B14108" t="str">
            <v>774100-00J/012058</v>
          </cell>
          <cell r="C14108" t="str">
            <v>774100-00J</v>
          </cell>
          <cell r="D14108" t="str">
            <v>OK</v>
          </cell>
          <cell r="E14108">
            <v>44517.007638888892</v>
          </cell>
        </row>
        <row r="14109">
          <cell r="B14109" t="str">
            <v>776445-00H/012061</v>
          </cell>
          <cell r="C14109" t="str">
            <v>776445-00H</v>
          </cell>
          <cell r="D14109" t="str">
            <v>OK</v>
          </cell>
          <cell r="E14109">
            <v>44517.068055555559</v>
          </cell>
        </row>
        <row r="14110">
          <cell r="B14110" t="str">
            <v>774100-00J/012059</v>
          </cell>
          <cell r="C14110" t="str">
            <v>774100-00J</v>
          </cell>
          <cell r="D14110" t="str">
            <v>OK</v>
          </cell>
          <cell r="E14110">
            <v>44517.025000000001</v>
          </cell>
        </row>
        <row r="14111">
          <cell r="B14111" t="str">
            <v>776445-00H/012064</v>
          </cell>
          <cell r="C14111" t="str">
            <v>776445-00H</v>
          </cell>
          <cell r="D14111" t="str">
            <v>OK</v>
          </cell>
          <cell r="E14111">
            <v>44517.135416666664</v>
          </cell>
        </row>
        <row r="14112">
          <cell r="B14112" t="str">
            <v>774100-00J/012060</v>
          </cell>
          <cell r="C14112" t="str">
            <v>774100-00J</v>
          </cell>
          <cell r="D14112" t="str">
            <v>OK</v>
          </cell>
          <cell r="E14112">
            <v>44517.086111111108</v>
          </cell>
        </row>
        <row r="14113">
          <cell r="B14113" t="str">
            <v>774100-00J/012055</v>
          </cell>
          <cell r="C14113" t="str">
            <v>774100-00J</v>
          </cell>
          <cell r="D14113" t="str">
            <v>OK</v>
          </cell>
          <cell r="E14113">
            <v>44517.168055555558</v>
          </cell>
        </row>
        <row r="14114">
          <cell r="B14114" t="str">
            <v>776445-00H/012069</v>
          </cell>
          <cell r="C14114" t="str">
            <v>776445-00H</v>
          </cell>
          <cell r="D14114" t="str">
            <v>OK</v>
          </cell>
          <cell r="E14114">
            <v>44517.354861111111</v>
          </cell>
        </row>
        <row r="14115">
          <cell r="B14115" t="str">
            <v>776445-00H/012070</v>
          </cell>
          <cell r="C14115" t="str">
            <v>776445-00H</v>
          </cell>
          <cell r="D14115" t="str">
            <v>OK</v>
          </cell>
          <cell r="E14115">
            <v>44517.354861111111</v>
          </cell>
        </row>
        <row r="14116">
          <cell r="B14116" t="str">
            <v>776445-00H/012071</v>
          </cell>
          <cell r="C14116" t="str">
            <v>776445-00H</v>
          </cell>
          <cell r="D14116" t="str">
            <v>OK</v>
          </cell>
          <cell r="E14116">
            <v>44517.410416666666</v>
          </cell>
        </row>
        <row r="14117">
          <cell r="B14117" t="str">
            <v>774100-00J/012065</v>
          </cell>
          <cell r="C14117" t="str">
            <v>774100-00J</v>
          </cell>
          <cell r="D14117" t="str">
            <v>OK</v>
          </cell>
          <cell r="E14117">
            <v>44517.294444444444</v>
          </cell>
        </row>
        <row r="14118">
          <cell r="B14118" t="str">
            <v>774100-00J/012067</v>
          </cell>
          <cell r="C14118" t="str">
            <v>774100-00J</v>
          </cell>
          <cell r="D14118" t="str">
            <v>OK</v>
          </cell>
          <cell r="E14118">
            <v>44517.298611111109</v>
          </cell>
        </row>
        <row r="14119">
          <cell r="B14119" t="str">
            <v>776445-00H/012072</v>
          </cell>
          <cell r="C14119" t="str">
            <v>776445-00H</v>
          </cell>
          <cell r="D14119" t="str">
            <v>OK</v>
          </cell>
          <cell r="E14119">
            <v>44517.413194444445</v>
          </cell>
        </row>
        <row r="14120">
          <cell r="B14120" t="str">
            <v>776445-00H/012074</v>
          </cell>
          <cell r="C14120" t="str">
            <v>776445-00H</v>
          </cell>
          <cell r="D14120" t="str">
            <v>OK</v>
          </cell>
          <cell r="E14120">
            <v>44517.500694444447</v>
          </cell>
        </row>
        <row r="14121">
          <cell r="B14121" t="str">
            <v>776445-00H/012073</v>
          </cell>
          <cell r="C14121" t="str">
            <v>776445-00H</v>
          </cell>
          <cell r="D14121" t="str">
            <v>OK</v>
          </cell>
          <cell r="E14121">
            <v>44517.501388888886</v>
          </cell>
        </row>
        <row r="14122">
          <cell r="B14122" t="str">
            <v>776445-00H/012078</v>
          </cell>
          <cell r="C14122" t="str">
            <v>776445-00H</v>
          </cell>
          <cell r="D14122" t="str">
            <v>OK</v>
          </cell>
          <cell r="E14122">
            <v>44517.615972222222</v>
          </cell>
        </row>
        <row r="14123">
          <cell r="B14123" t="str">
            <v>776445-00H/012076</v>
          </cell>
          <cell r="C14123" t="str">
            <v>776445-00H</v>
          </cell>
          <cell r="D14123" t="str">
            <v>OK</v>
          </cell>
          <cell r="E14123">
            <v>44517.62222222222</v>
          </cell>
        </row>
        <row r="14124">
          <cell r="B14124" t="str">
            <v>776445-00H/012075</v>
          </cell>
          <cell r="C14124" t="str">
            <v>776445-00H</v>
          </cell>
          <cell r="D14124" t="str">
            <v>OK</v>
          </cell>
          <cell r="E14124">
            <v>44517.661111111112</v>
          </cell>
        </row>
        <row r="14125">
          <cell r="B14125" t="str">
            <v>776445-00H/012062</v>
          </cell>
          <cell r="C14125" t="str">
            <v>776445-00H</v>
          </cell>
          <cell r="D14125" t="str">
            <v>OK</v>
          </cell>
          <cell r="E14125">
            <v>44517.689583333333</v>
          </cell>
        </row>
        <row r="14126">
          <cell r="B14126" t="str">
            <v>776445-00H/012077</v>
          </cell>
          <cell r="C14126" t="str">
            <v>776445-00H</v>
          </cell>
          <cell r="D14126" t="str">
            <v>OK</v>
          </cell>
          <cell r="E14126">
            <v>44517.713888888888</v>
          </cell>
        </row>
        <row r="14127">
          <cell r="B14127" t="str">
            <v>776445-00H/012082</v>
          </cell>
          <cell r="C14127" t="str">
            <v>776445-00H</v>
          </cell>
          <cell r="D14127" t="str">
            <v>OK</v>
          </cell>
          <cell r="E14127">
            <v>44517.729861111111</v>
          </cell>
        </row>
        <row r="14128">
          <cell r="B14128" t="str">
            <v>776445-00H/012081</v>
          </cell>
          <cell r="C14128" t="str">
            <v>776445-00H</v>
          </cell>
          <cell r="D14128" t="str">
            <v>OK</v>
          </cell>
          <cell r="E14128">
            <v>44517.741666666669</v>
          </cell>
        </row>
        <row r="14129">
          <cell r="B14129" t="str">
            <v>776445-00H/012079</v>
          </cell>
          <cell r="C14129" t="str">
            <v>776445-00H</v>
          </cell>
          <cell r="D14129" t="str">
            <v>OK</v>
          </cell>
          <cell r="E14129">
            <v>44517.699305555558</v>
          </cell>
        </row>
        <row r="14130">
          <cell r="B14130" t="str">
            <v>776445-00H/012087</v>
          </cell>
          <cell r="C14130" t="str">
            <v>776445-00H</v>
          </cell>
          <cell r="D14130" t="str">
            <v>OK</v>
          </cell>
          <cell r="E14130">
            <v>44517.943055555559</v>
          </cell>
        </row>
        <row r="14131">
          <cell r="B14131" t="str">
            <v>776445-00H/012085</v>
          </cell>
          <cell r="C14131" t="str">
            <v>776445-00H</v>
          </cell>
          <cell r="D14131" t="str">
            <v>OK</v>
          </cell>
          <cell r="E14131">
            <v>44517.958333333336</v>
          </cell>
        </row>
        <row r="14132">
          <cell r="B14132" t="str">
            <v>776445-00H/012083</v>
          </cell>
          <cell r="C14132" t="str">
            <v>776445-00H</v>
          </cell>
          <cell r="D14132" t="str">
            <v>OK</v>
          </cell>
          <cell r="E14132">
            <v>44518.025000000001</v>
          </cell>
        </row>
        <row r="14133">
          <cell r="B14133" t="str">
            <v>776445-00H/012089</v>
          </cell>
          <cell r="C14133" t="str">
            <v>776445-00H</v>
          </cell>
          <cell r="D14133" t="str">
            <v>OK</v>
          </cell>
          <cell r="E14133">
            <v>44518.036111111112</v>
          </cell>
        </row>
        <row r="14134">
          <cell r="B14134" t="str">
            <v>776445-00H/012086</v>
          </cell>
          <cell r="C14134" t="str">
            <v>776445-00H</v>
          </cell>
          <cell r="D14134" t="str">
            <v>OK</v>
          </cell>
          <cell r="E14134">
            <v>44517.961111111108</v>
          </cell>
        </row>
        <row r="14135">
          <cell r="B14135" t="str">
            <v>776445-00H/012090</v>
          </cell>
          <cell r="C14135" t="str">
            <v>776445-00H</v>
          </cell>
          <cell r="D14135" t="str">
            <v>OK</v>
          </cell>
          <cell r="E14135">
            <v>44518.061805555553</v>
          </cell>
        </row>
        <row r="14136">
          <cell r="B14136" t="str">
            <v>776445-00H/012091</v>
          </cell>
          <cell r="C14136" t="str">
            <v>776445-00H</v>
          </cell>
          <cell r="D14136" t="str">
            <v>OK</v>
          </cell>
          <cell r="E14136">
            <v>44518.070138888892</v>
          </cell>
        </row>
        <row r="14137">
          <cell r="B14137" t="str">
            <v>776445-00H/012092</v>
          </cell>
          <cell r="C14137" t="str">
            <v>776445-00H</v>
          </cell>
          <cell r="D14137" t="str">
            <v>OK</v>
          </cell>
          <cell r="E14137">
            <v>44518.117361111108</v>
          </cell>
        </row>
        <row r="14138">
          <cell r="B14138" t="str">
            <v>776445-00H/012093</v>
          </cell>
          <cell r="C14138" t="str">
            <v>776445-00H</v>
          </cell>
          <cell r="D14138" t="str">
            <v>OK</v>
          </cell>
          <cell r="E14138">
            <v>44518.134027777778</v>
          </cell>
        </row>
        <row r="14139">
          <cell r="B14139" t="str">
            <v>776445-00H/012094</v>
          </cell>
          <cell r="C14139" t="str">
            <v>776445-00H</v>
          </cell>
          <cell r="D14139" t="str">
            <v>OK</v>
          </cell>
          <cell r="E14139">
            <v>44518.182638888888</v>
          </cell>
        </row>
        <row r="14140">
          <cell r="B14140" t="str">
            <v>776445-00H/012098</v>
          </cell>
          <cell r="C14140" t="str">
            <v>776445-00H</v>
          </cell>
          <cell r="D14140" t="str">
            <v>OK</v>
          </cell>
          <cell r="E14140">
            <v>44518.327777777777</v>
          </cell>
        </row>
        <row r="14141">
          <cell r="B14141" t="str">
            <v>776445-00H/012097</v>
          </cell>
          <cell r="C14141" t="str">
            <v>776445-00H</v>
          </cell>
          <cell r="D14141" t="str">
            <v>OK</v>
          </cell>
          <cell r="E14141">
            <v>44518.296527777777</v>
          </cell>
        </row>
        <row r="14142">
          <cell r="B14142" t="str">
            <v>776445-00H/012099</v>
          </cell>
          <cell r="C14142" t="str">
            <v>776445-00H</v>
          </cell>
          <cell r="D14142" t="str">
            <v>OK</v>
          </cell>
          <cell r="E14142">
            <v>44518.387499999997</v>
          </cell>
        </row>
        <row r="14143">
          <cell r="B14143" t="str">
            <v>776445-00H/012095</v>
          </cell>
          <cell r="C14143" t="str">
            <v>776445-00H</v>
          </cell>
          <cell r="D14143" t="str">
            <v>OK</v>
          </cell>
          <cell r="E14143">
            <v>44518.380555555559</v>
          </cell>
        </row>
        <row r="14144">
          <cell r="B14144" t="str">
            <v>776445-00H/012080</v>
          </cell>
          <cell r="C14144" t="str">
            <v>776445-00H</v>
          </cell>
          <cell r="D14144" t="str">
            <v>OK</v>
          </cell>
          <cell r="E14144">
            <v>44518.435416666667</v>
          </cell>
        </row>
        <row r="14145">
          <cell r="B14145" t="str">
            <v>776445-00H/012084</v>
          </cell>
          <cell r="C14145" t="str">
            <v>776445-00H</v>
          </cell>
          <cell r="D14145" t="str">
            <v>OK</v>
          </cell>
          <cell r="E14145">
            <v>44518.430555555555</v>
          </cell>
        </row>
        <row r="14146">
          <cell r="B14146" t="str">
            <v>776445-00H/012100</v>
          </cell>
          <cell r="C14146" t="str">
            <v>776445-00H</v>
          </cell>
          <cell r="D14146" t="str">
            <v>OK</v>
          </cell>
          <cell r="E14146">
            <v>44518.525694444441</v>
          </cell>
        </row>
        <row r="14147">
          <cell r="B14147" t="str">
            <v>776445-00H/012100</v>
          </cell>
          <cell r="C14147" t="str">
            <v>776445-00H</v>
          </cell>
          <cell r="D14147" t="str">
            <v>OK</v>
          </cell>
          <cell r="E14147">
            <v>44518.525694444441</v>
          </cell>
        </row>
        <row r="14148">
          <cell r="B14148" t="str">
            <v>776445-00H/012102</v>
          </cell>
          <cell r="C14148" t="str">
            <v>776445-00H</v>
          </cell>
          <cell r="D14148" t="str">
            <v>OK</v>
          </cell>
          <cell r="E14148">
            <v>44518.624305555553</v>
          </cell>
        </row>
        <row r="14149">
          <cell r="B14149" t="str">
            <v>776445-00H/012101</v>
          </cell>
          <cell r="C14149" t="str">
            <v>776445-00H</v>
          </cell>
          <cell r="D14149" t="str">
            <v>OK</v>
          </cell>
          <cell r="E14149">
            <v>44518.68472222222</v>
          </cell>
        </row>
        <row r="14150">
          <cell r="B14150" t="str">
            <v>776445-00H/012088</v>
          </cell>
          <cell r="C14150" t="str">
            <v>776445-00H</v>
          </cell>
          <cell r="D14150" t="str">
            <v>OK</v>
          </cell>
          <cell r="E14150">
            <v>44518.018750000003</v>
          </cell>
        </row>
        <row r="14151">
          <cell r="B14151" t="str">
            <v>774100-00J/012068</v>
          </cell>
          <cell r="C14151" t="str">
            <v>774100-00J</v>
          </cell>
          <cell r="D14151" t="str">
            <v>OK</v>
          </cell>
          <cell r="E14151">
            <v>44518.729166666664</v>
          </cell>
        </row>
        <row r="14152">
          <cell r="B14152" t="str">
            <v>776445-00H/012012</v>
          </cell>
          <cell r="C14152" t="str">
            <v>776445-00H</v>
          </cell>
          <cell r="D14152" t="str">
            <v>OK</v>
          </cell>
          <cell r="E14152">
            <v>44512.734722222223</v>
          </cell>
        </row>
        <row r="14153">
          <cell r="B14153" t="str">
            <v>776445-00H/012103</v>
          </cell>
          <cell r="C14153" t="str">
            <v>776445-00H</v>
          </cell>
          <cell r="D14153" t="str">
            <v>OK</v>
          </cell>
          <cell r="E14153">
            <v>44521.970138888886</v>
          </cell>
        </row>
        <row r="14154">
          <cell r="B14154" t="str">
            <v>774100-00J/012104</v>
          </cell>
          <cell r="C14154" t="str">
            <v>774100-00J</v>
          </cell>
          <cell r="D14154" t="str">
            <v>OK</v>
          </cell>
          <cell r="E14154">
            <v>44521.973611111112</v>
          </cell>
        </row>
        <row r="14155">
          <cell r="B14155" t="str">
            <v>776445-00H/012107</v>
          </cell>
          <cell r="C14155" t="str">
            <v>776445-00H</v>
          </cell>
          <cell r="D14155" t="str">
            <v>OK</v>
          </cell>
          <cell r="E14155">
            <v>44522.045138888891</v>
          </cell>
        </row>
        <row r="14156">
          <cell r="B14156" t="str">
            <v>776445-00H/012109</v>
          </cell>
          <cell r="C14156" t="str">
            <v>776445-00H</v>
          </cell>
          <cell r="D14156" t="str">
            <v>OK</v>
          </cell>
          <cell r="E14156">
            <v>44522.082638888889</v>
          </cell>
        </row>
        <row r="14157">
          <cell r="B14157" t="str">
            <v>776445-00H/012106</v>
          </cell>
          <cell r="C14157" t="str">
            <v>776445-00H</v>
          </cell>
          <cell r="D14157" t="str">
            <v>OK</v>
          </cell>
          <cell r="E14157">
            <v>44522.140972222223</v>
          </cell>
        </row>
        <row r="14158">
          <cell r="B14158" t="str">
            <v>776445-00H/012106</v>
          </cell>
          <cell r="C14158" t="str">
            <v>776445-00H</v>
          </cell>
          <cell r="D14158" t="str">
            <v>OK</v>
          </cell>
          <cell r="E14158">
            <v>44522.140972222223</v>
          </cell>
        </row>
        <row r="14159">
          <cell r="B14159" t="str">
            <v>776445-00H/012106</v>
          </cell>
          <cell r="C14159" t="str">
            <v>776445-00H</v>
          </cell>
          <cell r="D14159" t="str">
            <v>OK</v>
          </cell>
          <cell r="E14159">
            <v>44522.140972222223</v>
          </cell>
        </row>
        <row r="14160">
          <cell r="B14160" t="str">
            <v>776445-00H/012012</v>
          </cell>
          <cell r="C14160" t="str">
            <v>776445-00H</v>
          </cell>
          <cell r="D14160" t="str">
            <v>OK</v>
          </cell>
          <cell r="E14160">
            <v>44512.734722222223</v>
          </cell>
        </row>
        <row r="14161">
          <cell r="B14161" t="str">
            <v>776445-00H/012174</v>
          </cell>
          <cell r="C14161" t="str">
            <v>776445-00H</v>
          </cell>
          <cell r="D14161" t="str">
            <v>OK</v>
          </cell>
          <cell r="E14161">
            <v>44524.443749999999</v>
          </cell>
        </row>
        <row r="14162">
          <cell r="B14162" t="str">
            <v>776445-00H/012177</v>
          </cell>
          <cell r="C14162" t="str">
            <v>776445-00H</v>
          </cell>
          <cell r="D14162" t="str">
            <v>OK</v>
          </cell>
          <cell r="E14162">
            <v>44524.529166666667</v>
          </cell>
        </row>
        <row r="14163">
          <cell r="B14163" t="str">
            <v>776445-00H/012182</v>
          </cell>
          <cell r="C14163" t="str">
            <v>776445-00H</v>
          </cell>
          <cell r="D14163" t="str">
            <v>OK</v>
          </cell>
          <cell r="E14163">
            <v>44524.686111111114</v>
          </cell>
        </row>
        <row r="14164">
          <cell r="B14164" t="str">
            <v>774100-00J/012176</v>
          </cell>
          <cell r="C14164" t="str">
            <v>774100-00J</v>
          </cell>
          <cell r="D14164" t="str">
            <v>OK</v>
          </cell>
          <cell r="E14164">
            <v>44524.62777777778</v>
          </cell>
        </row>
        <row r="14165">
          <cell r="B14165" t="str">
            <v>776445-00H/012181</v>
          </cell>
          <cell r="C14165" t="str">
            <v>776445-00H</v>
          </cell>
          <cell r="D14165" t="str">
            <v>OK</v>
          </cell>
          <cell r="E14165">
            <v>44524.692361111112</v>
          </cell>
        </row>
        <row r="14166">
          <cell r="B14166" t="str">
            <v>776445-00H/012186</v>
          </cell>
          <cell r="C14166" t="str">
            <v>776445-00H</v>
          </cell>
          <cell r="D14166" t="str">
            <v>OK</v>
          </cell>
          <cell r="E14166">
            <v>44524.802777777775</v>
          </cell>
        </row>
        <row r="14167">
          <cell r="B14167" t="str">
            <v>776445-00H/012184</v>
          </cell>
          <cell r="C14167" t="str">
            <v>776445-00H</v>
          </cell>
          <cell r="D14167" t="str">
            <v>OK</v>
          </cell>
          <cell r="E14167">
            <v>44524.73541666667</v>
          </cell>
        </row>
        <row r="14168">
          <cell r="B14168" t="str">
            <v>776445-00H/012191</v>
          </cell>
          <cell r="C14168" t="str">
            <v>776445-00H</v>
          </cell>
          <cell r="D14168" t="str">
            <v>OK</v>
          </cell>
          <cell r="E14168">
            <v>44524.956250000003</v>
          </cell>
        </row>
        <row r="14169">
          <cell r="B14169" t="str">
            <v>776445-00H/012194</v>
          </cell>
          <cell r="C14169" t="str">
            <v>776445-00H</v>
          </cell>
          <cell r="D14169" t="str">
            <v>OK</v>
          </cell>
          <cell r="E14169">
            <v>44525.019444444442</v>
          </cell>
        </row>
        <row r="14170">
          <cell r="B14170" t="str">
            <v>776445-00H/012195</v>
          </cell>
          <cell r="C14170" t="str">
            <v>776445-00H</v>
          </cell>
          <cell r="D14170" t="str">
            <v>OK</v>
          </cell>
          <cell r="E14170">
            <v>44525.055555555555</v>
          </cell>
        </row>
        <row r="14171">
          <cell r="B14171" t="str">
            <v>776445-00H/012192</v>
          </cell>
          <cell r="C14171" t="str">
            <v>776445-00H</v>
          </cell>
          <cell r="D14171" t="str">
            <v>OK</v>
          </cell>
          <cell r="E14171">
            <v>44525.026388888888</v>
          </cell>
        </row>
        <row r="14172">
          <cell r="B14172" t="str">
            <v>776445-00H/012199</v>
          </cell>
          <cell r="C14172" t="str">
            <v>776445-00H</v>
          </cell>
          <cell r="D14172" t="str">
            <v>OK</v>
          </cell>
          <cell r="E14172">
            <v>44525.131944444445</v>
          </cell>
        </row>
        <row r="14173">
          <cell r="B14173" t="str">
            <v>776445-00H/012200</v>
          </cell>
          <cell r="C14173" t="str">
            <v>776445-00H</v>
          </cell>
          <cell r="D14173" t="str">
            <v>OK</v>
          </cell>
          <cell r="E14173">
            <v>44525.158333333333</v>
          </cell>
        </row>
        <row r="14174">
          <cell r="B14174" t="str">
            <v>776445-00H/012183</v>
          </cell>
          <cell r="C14174" t="str">
            <v>776445-00H</v>
          </cell>
          <cell r="D14174" t="str">
            <v>OK</v>
          </cell>
          <cell r="E14174">
            <v>44524.723611111112</v>
          </cell>
        </row>
        <row r="14175">
          <cell r="B14175" t="str">
            <v>776445-00H/012197</v>
          </cell>
          <cell r="C14175" t="str">
            <v>776445-00H</v>
          </cell>
          <cell r="D14175" t="str">
            <v>OK</v>
          </cell>
          <cell r="E14175">
            <v>44525.082638888889</v>
          </cell>
        </row>
        <row r="14176">
          <cell r="B14176" t="str">
            <v>776445-00H/012193</v>
          </cell>
          <cell r="C14176" t="str">
            <v>776445-00H</v>
          </cell>
          <cell r="D14176" t="str">
            <v>OK</v>
          </cell>
          <cell r="E14176">
            <v>44525.011805555558</v>
          </cell>
        </row>
        <row r="14177">
          <cell r="B14177" t="str">
            <v>776445-00H/012201</v>
          </cell>
          <cell r="C14177" t="str">
            <v>776445-00H</v>
          </cell>
          <cell r="D14177" t="str">
            <v>OK</v>
          </cell>
          <cell r="E14177">
            <v>44525.329861111109</v>
          </cell>
        </row>
        <row r="14178">
          <cell r="B14178" t="str">
            <v>776445-00H/012202</v>
          </cell>
          <cell r="C14178" t="str">
            <v>776445-00H</v>
          </cell>
          <cell r="D14178" t="str">
            <v>OK</v>
          </cell>
          <cell r="E14178">
            <v>44525.285416666666</v>
          </cell>
        </row>
        <row r="14179">
          <cell r="B14179" t="str">
            <v>776445-00H/012203</v>
          </cell>
          <cell r="C14179" t="str">
            <v>776445-00H</v>
          </cell>
          <cell r="D14179" t="str">
            <v>OK</v>
          </cell>
          <cell r="E14179">
            <v>44525.282638888886</v>
          </cell>
        </row>
        <row r="14180">
          <cell r="B14180" t="str">
            <v>776445-00H/012204</v>
          </cell>
          <cell r="C14180" t="str">
            <v>776445-00H</v>
          </cell>
          <cell r="D14180" t="str">
            <v>OK</v>
          </cell>
          <cell r="E14180">
            <v>44525.332638888889</v>
          </cell>
        </row>
        <row r="14181">
          <cell r="B14181" t="str">
            <v>776445-00H/012180</v>
          </cell>
          <cell r="C14181" t="str">
            <v>776445-00H</v>
          </cell>
          <cell r="D14181" t="str">
            <v>OK</v>
          </cell>
          <cell r="E14181">
            <v>44524.676388888889</v>
          </cell>
        </row>
        <row r="14182">
          <cell r="B14182" t="str">
            <v>774100-00J/012189</v>
          </cell>
          <cell r="C14182" t="str">
            <v>774100-00J</v>
          </cell>
          <cell r="D14182" t="str">
            <v>OK</v>
          </cell>
          <cell r="E14182">
            <v>44524.953472222223</v>
          </cell>
        </row>
        <row r="14183">
          <cell r="B14183" t="str">
            <v>776445-00H/012207</v>
          </cell>
          <cell r="C14183" t="str">
            <v>776445-00H</v>
          </cell>
          <cell r="D14183" t="str">
            <v>OK</v>
          </cell>
          <cell r="E14183">
            <v>44525.455555555556</v>
          </cell>
        </row>
        <row r="14184">
          <cell r="B14184" t="str">
            <v>776445-00H/012206</v>
          </cell>
          <cell r="C14184" t="str">
            <v>776445-00H</v>
          </cell>
          <cell r="D14184" t="str">
            <v>OK</v>
          </cell>
          <cell r="E14184">
            <v>44525.4375</v>
          </cell>
        </row>
        <row r="14185">
          <cell r="B14185" t="str">
            <v>776445-00H/012198</v>
          </cell>
          <cell r="C14185" t="str">
            <v>776445-00H</v>
          </cell>
          <cell r="D14185" t="str">
            <v>OK</v>
          </cell>
          <cell r="E14185">
            <v>44525.125</v>
          </cell>
        </row>
        <row r="14186">
          <cell r="B14186" t="str">
            <v>776445-00H/012173</v>
          </cell>
          <cell r="C14186" t="str">
            <v>776445-00H</v>
          </cell>
          <cell r="D14186" t="str">
            <v>OK</v>
          </cell>
          <cell r="E14186">
            <v>44524.436111111114</v>
          </cell>
        </row>
        <row r="14187">
          <cell r="B14187" t="str">
            <v>776445-00H/012173</v>
          </cell>
          <cell r="C14187" t="str">
            <v>776445-00H</v>
          </cell>
          <cell r="D14187" t="str">
            <v>OK</v>
          </cell>
          <cell r="E14187">
            <v>44524.436111111114</v>
          </cell>
        </row>
        <row r="14188">
          <cell r="B14188" t="str">
            <v>776445-00H/012205</v>
          </cell>
          <cell r="C14188" t="str">
            <v>776445-00H</v>
          </cell>
          <cell r="D14188" t="str">
            <v>OK</v>
          </cell>
          <cell r="E14188">
            <v>44525.425000000003</v>
          </cell>
        </row>
        <row r="14189">
          <cell r="B14189" t="str">
            <v>776445-00H/012178</v>
          </cell>
          <cell r="C14189" t="str">
            <v>776445-00H</v>
          </cell>
          <cell r="D14189" t="str">
            <v>OK</v>
          </cell>
          <cell r="E14189">
            <v>44524.5625</v>
          </cell>
        </row>
        <row r="14190">
          <cell r="B14190" t="str">
            <v>774100-00J/012168</v>
          </cell>
          <cell r="C14190" t="str">
            <v>774100-00J</v>
          </cell>
          <cell r="D14190" t="str">
            <v>OK</v>
          </cell>
          <cell r="E14190">
            <v>44524.295138888891</v>
          </cell>
        </row>
        <row r="14191">
          <cell r="B14191" t="str">
            <v>774100-00J/012175</v>
          </cell>
          <cell r="C14191" t="str">
            <v>774100-00J</v>
          </cell>
          <cell r="D14191" t="str">
            <v>OK</v>
          </cell>
          <cell r="E14191">
            <v>44524.636805555558</v>
          </cell>
        </row>
        <row r="14192">
          <cell r="B14192" t="str">
            <v>776445-00H/012210</v>
          </cell>
          <cell r="C14192" t="str">
            <v>776445-00H</v>
          </cell>
          <cell r="D14192" t="str">
            <v>OK</v>
          </cell>
          <cell r="E14192">
            <v>44525.525000000001</v>
          </cell>
        </row>
        <row r="14193">
          <cell r="B14193" t="str">
            <v>776445-00H/012210</v>
          </cell>
          <cell r="C14193" t="str">
            <v>776445-00H</v>
          </cell>
          <cell r="D14193" t="str">
            <v>OK</v>
          </cell>
          <cell r="E14193">
            <v>44525.525000000001</v>
          </cell>
        </row>
        <row r="14194">
          <cell r="B14194" t="str">
            <v>776445-00H/012196</v>
          </cell>
          <cell r="C14194" t="str">
            <v>776445-00H</v>
          </cell>
          <cell r="D14194" t="str">
            <v>OK</v>
          </cell>
          <cell r="E14194">
            <v>44525.0625</v>
          </cell>
        </row>
        <row r="14195">
          <cell r="B14195" t="str">
            <v>774100-00J/012169</v>
          </cell>
          <cell r="C14195" t="str">
            <v>774100-00J</v>
          </cell>
          <cell r="D14195" t="str">
            <v>OK</v>
          </cell>
          <cell r="E14195">
            <v>44524.289583333331</v>
          </cell>
        </row>
        <row r="14196">
          <cell r="B14196" t="str">
            <v>776445-00H/012185</v>
          </cell>
          <cell r="C14196" t="str">
            <v>776445-00H</v>
          </cell>
          <cell r="D14196" t="str">
            <v>OK</v>
          </cell>
          <cell r="E14196">
            <v>44524.758333333331</v>
          </cell>
        </row>
        <row r="14197">
          <cell r="B14197" t="str">
            <v>776445-00H/012179</v>
          </cell>
          <cell r="C14197" t="str">
            <v>776445-00H</v>
          </cell>
          <cell r="D14197" t="str">
            <v>OK</v>
          </cell>
          <cell r="E14197">
            <v>44524.62222222222</v>
          </cell>
        </row>
        <row r="14198">
          <cell r="B14198" t="str">
            <v>776445-00H/012215</v>
          </cell>
          <cell r="C14198" t="str">
            <v>776445-00H</v>
          </cell>
          <cell r="D14198" t="str">
            <v>OK</v>
          </cell>
          <cell r="E14198">
            <v>44525.736805555556</v>
          </cell>
        </row>
        <row r="14199">
          <cell r="B14199" t="str">
            <v>776445-00H/012214</v>
          </cell>
          <cell r="C14199" t="str">
            <v>776445-00H</v>
          </cell>
          <cell r="D14199" t="str">
            <v>OK</v>
          </cell>
          <cell r="E14199">
            <v>44525.713888888888</v>
          </cell>
        </row>
        <row r="14200">
          <cell r="B14200" t="str">
            <v>776445-00H/012219</v>
          </cell>
          <cell r="C14200" t="str">
            <v>776445-00H</v>
          </cell>
          <cell r="D14200" t="str">
            <v>OK</v>
          </cell>
          <cell r="E14200">
            <v>44525.950694444444</v>
          </cell>
        </row>
        <row r="14201">
          <cell r="B14201" t="str">
            <v>776445-00H/012217</v>
          </cell>
          <cell r="C14201" t="str">
            <v>776445-00H</v>
          </cell>
          <cell r="D14201" t="str">
            <v>OK</v>
          </cell>
          <cell r="E14201">
            <v>44525.946527777778</v>
          </cell>
        </row>
        <row r="14202">
          <cell r="B14202" t="str">
            <v>776445-00H/012216</v>
          </cell>
          <cell r="C14202" t="str">
            <v>776445-00H</v>
          </cell>
          <cell r="D14202" t="str">
            <v>OK</v>
          </cell>
          <cell r="E14202">
            <v>44525.950694444444</v>
          </cell>
        </row>
        <row r="14203">
          <cell r="B14203" t="str">
            <v>776445-00H/012221</v>
          </cell>
          <cell r="C14203" t="str">
            <v>776445-00H</v>
          </cell>
          <cell r="D14203" t="str">
            <v>OK</v>
          </cell>
          <cell r="E14203">
            <v>44526.015277777777</v>
          </cell>
        </row>
        <row r="14204">
          <cell r="B14204" t="str">
            <v>776445-00H/012218</v>
          </cell>
          <cell r="C14204" t="str">
            <v>776445-00H</v>
          </cell>
          <cell r="D14204" t="str">
            <v>OK</v>
          </cell>
          <cell r="E14204">
            <v>44526.012499999997</v>
          </cell>
        </row>
        <row r="14205">
          <cell r="B14205" t="str">
            <v>776445-00H/012220</v>
          </cell>
          <cell r="C14205" t="str">
            <v>776445-00H</v>
          </cell>
          <cell r="D14205" t="str">
            <v>OK</v>
          </cell>
          <cell r="E14205">
            <v>44526.038888888892</v>
          </cell>
        </row>
        <row r="14206">
          <cell r="B14206" t="str">
            <v>776445-00H/012223</v>
          </cell>
          <cell r="C14206" t="str">
            <v>776445-00H</v>
          </cell>
          <cell r="D14206" t="str">
            <v>OK</v>
          </cell>
          <cell r="E14206">
            <v>44526.063888888886</v>
          </cell>
        </row>
        <row r="14207">
          <cell r="B14207" t="str">
            <v>776445-00H/012222</v>
          </cell>
          <cell r="C14207" t="str">
            <v>776445-00H</v>
          </cell>
          <cell r="D14207" t="str">
            <v>OK</v>
          </cell>
          <cell r="E14207">
            <v>44526.063888888886</v>
          </cell>
        </row>
        <row r="14208">
          <cell r="B14208" t="str">
            <v>776445-00H/012225</v>
          </cell>
          <cell r="C14208" t="str">
            <v>776445-00H</v>
          </cell>
          <cell r="D14208" t="str">
            <v>OK</v>
          </cell>
          <cell r="E14208">
            <v>44526.136805555558</v>
          </cell>
        </row>
        <row r="14209">
          <cell r="B14209" t="str">
            <v>776445-00H/012224</v>
          </cell>
          <cell r="C14209" t="str">
            <v>776445-00H</v>
          </cell>
          <cell r="D14209" t="str">
            <v>OK</v>
          </cell>
          <cell r="E14209">
            <v>44526.124305555553</v>
          </cell>
        </row>
        <row r="14210">
          <cell r="B14210" t="str">
            <v>776445-00H/012224</v>
          </cell>
          <cell r="C14210" t="str">
            <v>776445-00H</v>
          </cell>
          <cell r="D14210" t="str">
            <v>OK</v>
          </cell>
          <cell r="E14210">
            <v>44526.124305555553</v>
          </cell>
        </row>
        <row r="14211">
          <cell r="B14211" t="str">
            <v>776445-00H/012224</v>
          </cell>
          <cell r="C14211" t="str">
            <v>776445-00H</v>
          </cell>
          <cell r="D14211" t="str">
            <v>OK</v>
          </cell>
          <cell r="E14211">
            <v>44526.124305555553</v>
          </cell>
        </row>
        <row r="14212">
          <cell r="B14212" t="str">
            <v>776445-00H/012224</v>
          </cell>
          <cell r="C14212" t="str">
            <v>776445-00H</v>
          </cell>
          <cell r="D14212" t="str">
            <v>OK</v>
          </cell>
          <cell r="E14212">
            <v>44526.124305555553</v>
          </cell>
        </row>
        <row r="14213">
          <cell r="B14213" t="str">
            <v>776445-00H/012224</v>
          </cell>
          <cell r="C14213" t="str">
            <v>776445-00H</v>
          </cell>
          <cell r="D14213" t="str">
            <v>OK</v>
          </cell>
          <cell r="E14213">
            <v>44526.124305555553</v>
          </cell>
        </row>
        <row r="14214">
          <cell r="B14214" t="str">
            <v>776445-00H/012206</v>
          </cell>
          <cell r="C14214" t="str">
            <v>776445-00H</v>
          </cell>
          <cell r="D14214" t="str">
            <v>OK</v>
          </cell>
          <cell r="E14214">
            <v>44525.4375</v>
          </cell>
        </row>
        <row r="14215">
          <cell r="B14215" t="str">
            <v>776445-00H/012213</v>
          </cell>
          <cell r="C14215" t="str">
            <v>776445-00H</v>
          </cell>
          <cell r="D14215" t="str">
            <v>OK</v>
          </cell>
          <cell r="E14215">
            <v>44525.634027777778</v>
          </cell>
        </row>
        <row r="14216">
          <cell r="B14216" t="str">
            <v>776445-00H/012211</v>
          </cell>
          <cell r="C14216" t="str">
            <v>776445-00H</v>
          </cell>
          <cell r="D14216" t="str">
            <v>OK</v>
          </cell>
          <cell r="E14216">
            <v>44525.705555555556</v>
          </cell>
        </row>
        <row r="14217">
          <cell r="B14217" t="str">
            <v>776445-00H/012227</v>
          </cell>
          <cell r="C14217" t="str">
            <v>776445-00H</v>
          </cell>
          <cell r="D14217" t="str">
            <v>OK</v>
          </cell>
          <cell r="E14217">
            <v>44526.321527777778</v>
          </cell>
        </row>
        <row r="14218">
          <cell r="B14218" t="str">
            <v>776445-00H/012229</v>
          </cell>
          <cell r="C14218" t="str">
            <v>776445-00H</v>
          </cell>
          <cell r="D14218" t="str">
            <v>OK</v>
          </cell>
          <cell r="E14218">
            <v>44526.317361111112</v>
          </cell>
        </row>
        <row r="14219">
          <cell r="B14219" t="str">
            <v>776445-00H/012226</v>
          </cell>
          <cell r="C14219" t="str">
            <v>776445-00H</v>
          </cell>
          <cell r="D14219" t="str">
            <v>OK</v>
          </cell>
          <cell r="E14219">
            <v>44526.370138888888</v>
          </cell>
        </row>
        <row r="14220">
          <cell r="B14220" t="str">
            <v>776445-00H/012187</v>
          </cell>
          <cell r="C14220" t="str">
            <v>776445-00H</v>
          </cell>
          <cell r="D14220" t="str">
            <v>OK</v>
          </cell>
          <cell r="E14220">
            <v>44526.375</v>
          </cell>
        </row>
        <row r="14221">
          <cell r="B14221" t="str">
            <v>776445-00H/012209</v>
          </cell>
          <cell r="C14221" t="str">
            <v>776445-00H</v>
          </cell>
          <cell r="D14221" t="str">
            <v>OK</v>
          </cell>
          <cell r="E14221">
            <v>44525.525000000001</v>
          </cell>
        </row>
        <row r="14222">
          <cell r="B14222" t="str">
            <v>776445-00H/012228</v>
          </cell>
          <cell r="C14222" t="str">
            <v>776445-00H</v>
          </cell>
          <cell r="D14222" t="str">
            <v>OK</v>
          </cell>
          <cell r="E14222">
            <v>44526.458333333336</v>
          </cell>
        </row>
        <row r="14223">
          <cell r="B14223" t="str">
            <v>776445-00H/012190</v>
          </cell>
          <cell r="C14223" t="str">
            <v>776445-00H</v>
          </cell>
          <cell r="D14223" t="str">
            <v>OK</v>
          </cell>
          <cell r="E14223">
            <v>44525.999305555553</v>
          </cell>
        </row>
        <row r="14224">
          <cell r="B14224" t="str">
            <v>776445-10E/012231</v>
          </cell>
          <cell r="C14224" t="str">
            <v>776445-10E</v>
          </cell>
          <cell r="D14224" t="str">
            <v>OK</v>
          </cell>
          <cell r="E14224">
            <v>44526.443749999999</v>
          </cell>
        </row>
        <row r="14225">
          <cell r="B14225" t="str">
            <v>776445-10E/012230</v>
          </cell>
          <cell r="C14225" t="str">
            <v>776445-10E</v>
          </cell>
          <cell r="D14225" t="str">
            <v>OK</v>
          </cell>
          <cell r="E14225">
            <v>44526.446527777778</v>
          </cell>
        </row>
        <row r="14226">
          <cell r="B14226" t="str">
            <v>776445-00H/012208</v>
          </cell>
          <cell r="C14226" t="str">
            <v>776445-00H</v>
          </cell>
          <cell r="D14226" t="str">
            <v>OK</v>
          </cell>
          <cell r="E14226">
            <v>44525.518750000003</v>
          </cell>
        </row>
        <row r="14227">
          <cell r="B14227" t="str">
            <v>774100-00J/012234</v>
          </cell>
          <cell r="C14227" t="str">
            <v>774100-00J</v>
          </cell>
          <cell r="D14227" t="str">
            <v>OK</v>
          </cell>
          <cell r="E14227">
            <v>44526.538194444445</v>
          </cell>
        </row>
        <row r="14228">
          <cell r="B14228" t="str">
            <v>774100-00J/012233</v>
          </cell>
          <cell r="C14228" t="str">
            <v>774100-00J</v>
          </cell>
          <cell r="D14228" t="str">
            <v>OK</v>
          </cell>
          <cell r="E14228">
            <v>44526.543749999997</v>
          </cell>
        </row>
        <row r="14229">
          <cell r="B14229" t="str">
            <v>776445-10E/012235</v>
          </cell>
          <cell r="C14229" t="str">
            <v>776445-10E</v>
          </cell>
          <cell r="D14229" t="str">
            <v>OK</v>
          </cell>
          <cell r="E14229">
            <v>44526.731249999997</v>
          </cell>
        </row>
        <row r="14230">
          <cell r="B14230" t="str">
            <v>776445-10E/012236</v>
          </cell>
          <cell r="C14230" t="str">
            <v>776445-10E</v>
          </cell>
          <cell r="D14230" t="str">
            <v>OK</v>
          </cell>
          <cell r="E14230">
            <v>44526.67291666667</v>
          </cell>
        </row>
        <row r="14231">
          <cell r="B14231" t="str">
            <v>776445-10E/012232</v>
          </cell>
          <cell r="C14231" t="str">
            <v>776445-10E</v>
          </cell>
          <cell r="D14231" t="str">
            <v>OK</v>
          </cell>
          <cell r="E14231">
            <v>44526.741666666669</v>
          </cell>
        </row>
        <row r="14232">
          <cell r="B14232" t="str">
            <v>776445-10E/012238</v>
          </cell>
          <cell r="C14232" t="str">
            <v>776445-10E</v>
          </cell>
          <cell r="D14232" t="str">
            <v>OK</v>
          </cell>
          <cell r="E14232">
            <v>44526.782638888886</v>
          </cell>
        </row>
        <row r="14233">
          <cell r="B14233" t="str">
            <v>774100-00J/012188</v>
          </cell>
          <cell r="C14233" t="str">
            <v>774100-00J</v>
          </cell>
          <cell r="D14233" t="str">
            <v>OK</v>
          </cell>
          <cell r="E14233">
            <v>44524.955555555556</v>
          </cell>
        </row>
        <row r="14234">
          <cell r="B14234" t="str">
            <v>774100-00J/012188</v>
          </cell>
          <cell r="C14234" t="str">
            <v>774100-00J</v>
          </cell>
          <cell r="D14234" t="str">
            <v>OK</v>
          </cell>
          <cell r="E14234">
            <v>44524.955555555556</v>
          </cell>
        </row>
        <row r="14235">
          <cell r="B14235" t="str">
            <v>774100-00J/012237</v>
          </cell>
          <cell r="C14235" t="str">
            <v>774100-00J</v>
          </cell>
          <cell r="D14235" t="str">
            <v>OK</v>
          </cell>
          <cell r="E14235">
            <v>44526.807638888888</v>
          </cell>
        </row>
        <row r="14236">
          <cell r="B14236" t="str">
            <v>776445-00H/012244</v>
          </cell>
          <cell r="C14236" t="str">
            <v>776445-00H</v>
          </cell>
          <cell r="D14236" t="str">
            <v>OK</v>
          </cell>
          <cell r="E14236">
            <v>44527.308333333334</v>
          </cell>
        </row>
        <row r="14237">
          <cell r="B14237" t="str">
            <v>776445-00H/012245</v>
          </cell>
          <cell r="C14237" t="str">
            <v>776445-00H</v>
          </cell>
          <cell r="D14237" t="str">
            <v>OK</v>
          </cell>
          <cell r="E14237">
            <v>44527.338888888888</v>
          </cell>
        </row>
        <row r="14238">
          <cell r="B14238" t="str">
            <v>774100-00J/012239</v>
          </cell>
          <cell r="C14238" t="str">
            <v>774100-00J</v>
          </cell>
          <cell r="D14238" t="str">
            <v>OK</v>
          </cell>
          <cell r="E14238">
            <v>44527.288888888892</v>
          </cell>
        </row>
        <row r="14239">
          <cell r="B14239" t="str">
            <v>774100-00J/012242</v>
          </cell>
          <cell r="C14239" t="str">
            <v>774100-00J</v>
          </cell>
          <cell r="D14239" t="str">
            <v>OK</v>
          </cell>
          <cell r="E14239">
            <v>44527.256944444445</v>
          </cell>
        </row>
        <row r="14240">
          <cell r="B14240" t="str">
            <v>774100-00J/012240</v>
          </cell>
          <cell r="C14240" t="str">
            <v>774100-00J</v>
          </cell>
          <cell r="D14240" t="str">
            <v>OK</v>
          </cell>
          <cell r="E14240">
            <v>44527.252083333333</v>
          </cell>
        </row>
        <row r="14241">
          <cell r="B14241" t="str">
            <v>776445-00H/012246</v>
          </cell>
          <cell r="C14241" t="str">
            <v>776445-00H</v>
          </cell>
          <cell r="D14241" t="str">
            <v>OK</v>
          </cell>
          <cell r="E14241">
            <v>44527.34097222222</v>
          </cell>
        </row>
        <row r="14242">
          <cell r="B14242" t="str">
            <v>774100-00J/012247</v>
          </cell>
          <cell r="C14242" t="str">
            <v>774100-00J</v>
          </cell>
          <cell r="D14242" t="str">
            <v>OK</v>
          </cell>
          <cell r="E14242">
            <v>44527.37777777778</v>
          </cell>
        </row>
        <row r="14243">
          <cell r="B14243" t="str">
            <v>774100-00J/012248</v>
          </cell>
          <cell r="C14243" t="str">
            <v>774100-00J</v>
          </cell>
          <cell r="D14243" t="str">
            <v>OK</v>
          </cell>
          <cell r="E14243">
            <v>44528.631944444445</v>
          </cell>
        </row>
        <row r="14244">
          <cell r="B14244" t="str">
            <v>774100-00J/012241</v>
          </cell>
          <cell r="C14244" t="str">
            <v>774100-00J</v>
          </cell>
          <cell r="D14244" t="str">
            <v>OK</v>
          </cell>
          <cell r="E14244">
            <v>44528.751388888886</v>
          </cell>
        </row>
        <row r="14245">
          <cell r="B14245" t="str">
            <v>774100-00J/012243</v>
          </cell>
          <cell r="C14245" t="str">
            <v>774100-00J</v>
          </cell>
          <cell r="D14245" t="str">
            <v>OK</v>
          </cell>
          <cell r="E14245">
            <v>44528.694444444445</v>
          </cell>
        </row>
        <row r="14246">
          <cell r="B14246" t="str">
            <v>774100-00J/012249</v>
          </cell>
          <cell r="C14246" t="str">
            <v>774100-00J</v>
          </cell>
          <cell r="D14246" t="str">
            <v>OK</v>
          </cell>
          <cell r="E14246">
            <v>44528.765277777777</v>
          </cell>
        </row>
        <row r="14247">
          <cell r="B14247" t="str">
            <v>776445-00H/012254</v>
          </cell>
          <cell r="C14247" t="str">
            <v>776445-00H</v>
          </cell>
          <cell r="D14247" t="str">
            <v>OK</v>
          </cell>
          <cell r="E14247">
            <v>44528.951388888891</v>
          </cell>
        </row>
        <row r="14248">
          <cell r="B14248" t="str">
            <v>774100-00J/012250</v>
          </cell>
          <cell r="C14248" t="str">
            <v>774100-00J</v>
          </cell>
          <cell r="D14248" t="str">
            <v>OK</v>
          </cell>
          <cell r="E14248">
            <v>44528.809027777781</v>
          </cell>
        </row>
        <row r="14249">
          <cell r="B14249" t="str">
            <v>774100-00J/012251</v>
          </cell>
          <cell r="C14249" t="str">
            <v>774100-00J</v>
          </cell>
          <cell r="D14249" t="str">
            <v>OK</v>
          </cell>
          <cell r="E14249">
            <v>44528.958333333336</v>
          </cell>
        </row>
        <row r="14250">
          <cell r="B14250" t="str">
            <v>776445-00H/012255</v>
          </cell>
          <cell r="C14250" t="str">
            <v>776445-00H</v>
          </cell>
          <cell r="D14250" t="str">
            <v>OK</v>
          </cell>
          <cell r="E14250">
            <v>44529.02847222222</v>
          </cell>
        </row>
        <row r="14251">
          <cell r="B14251" t="str">
            <v>776445-00H/012253</v>
          </cell>
          <cell r="C14251" t="str">
            <v>776445-00H</v>
          </cell>
          <cell r="D14251" t="str">
            <v>OK</v>
          </cell>
          <cell r="E14251">
            <v>44529.029166666667</v>
          </cell>
        </row>
        <row r="14252">
          <cell r="B14252" t="str">
            <v>776445-00H/012257</v>
          </cell>
          <cell r="C14252" t="str">
            <v>776445-00H</v>
          </cell>
          <cell r="D14252" t="str">
            <v>OK</v>
          </cell>
          <cell r="E14252">
            <v>44529.124305555553</v>
          </cell>
        </row>
        <row r="14253">
          <cell r="B14253" t="str">
            <v>774100-00J/012252</v>
          </cell>
          <cell r="C14253" t="str">
            <v>774100-00J</v>
          </cell>
          <cell r="D14253" t="str">
            <v>OK</v>
          </cell>
          <cell r="E14253">
            <v>44528.957638888889</v>
          </cell>
        </row>
        <row r="14254">
          <cell r="B14254" t="str">
            <v>774100-00J/012256</v>
          </cell>
          <cell r="C14254" t="str">
            <v>774100-00J</v>
          </cell>
          <cell r="D14254" t="str">
            <v>OK</v>
          </cell>
          <cell r="E14254">
            <v>44529.119444444441</v>
          </cell>
        </row>
        <row r="14255">
          <cell r="B14255" t="str">
            <v>776445-00H/012259</v>
          </cell>
          <cell r="C14255" t="str">
            <v>776445-00H</v>
          </cell>
          <cell r="D14255" t="str">
            <v>OK</v>
          </cell>
          <cell r="E14255">
            <v>44529.355555555558</v>
          </cell>
        </row>
        <row r="14256">
          <cell r="B14256" t="str">
            <v>774100-00J/012261</v>
          </cell>
          <cell r="C14256" t="str">
            <v>774100-00J</v>
          </cell>
          <cell r="D14256" t="str">
            <v>OK</v>
          </cell>
          <cell r="E14256">
            <v>44529.322222222225</v>
          </cell>
        </row>
        <row r="14257">
          <cell r="B14257" t="str">
            <v>776445-00H/012110</v>
          </cell>
          <cell r="C14257" t="str">
            <v>776445-00H</v>
          </cell>
          <cell r="D14257" t="str">
            <v>OK</v>
          </cell>
          <cell r="E14257">
            <v>44522.36041666667</v>
          </cell>
        </row>
        <row r="14258">
          <cell r="B14258" t="str">
            <v>776445-00H/012106</v>
          </cell>
          <cell r="C14258" t="str">
            <v>776445-00H</v>
          </cell>
          <cell r="D14258" t="str">
            <v>OK</v>
          </cell>
          <cell r="E14258">
            <v>44522.140972222223</v>
          </cell>
        </row>
        <row r="14259">
          <cell r="B14259" t="str">
            <v>776445-00H/012106</v>
          </cell>
          <cell r="C14259" t="str">
            <v>776445-00H</v>
          </cell>
          <cell r="D14259" t="str">
            <v>OK</v>
          </cell>
          <cell r="E14259">
            <v>44522.140972222223</v>
          </cell>
        </row>
        <row r="14260">
          <cell r="B14260" t="str">
            <v>774100-00J/012262</v>
          </cell>
          <cell r="C14260" t="str">
            <v>774100-00J</v>
          </cell>
          <cell r="D14260" t="str">
            <v>OK</v>
          </cell>
          <cell r="E14260">
            <v>44529.369444444441</v>
          </cell>
        </row>
        <row r="14261">
          <cell r="B14261" t="str">
            <v>776445-00H/012258</v>
          </cell>
          <cell r="C14261" t="str">
            <v>776445-00H</v>
          </cell>
          <cell r="D14261" t="str">
            <v>OK</v>
          </cell>
          <cell r="E14261">
            <v>44529.393055555556</v>
          </cell>
        </row>
        <row r="14262">
          <cell r="B14262" t="str">
            <v>776445-00H/012109</v>
          </cell>
          <cell r="C14262" t="str">
            <v>776445-00H</v>
          </cell>
          <cell r="D14262" t="str">
            <v>OK</v>
          </cell>
          <cell r="E14262">
            <v>44522.082638888889</v>
          </cell>
        </row>
        <row r="14263">
          <cell r="B14263" t="str">
            <v>776445-00H/012109</v>
          </cell>
          <cell r="C14263" t="str">
            <v>776445-00H</v>
          </cell>
          <cell r="D14263" t="str">
            <v>OK</v>
          </cell>
          <cell r="E14263">
            <v>44522.082638888889</v>
          </cell>
        </row>
        <row r="14264">
          <cell r="B14264" t="str">
            <v>776445-00H/012107</v>
          </cell>
          <cell r="C14264" t="str">
            <v>776445-00H</v>
          </cell>
          <cell r="D14264" t="str">
            <v>OK</v>
          </cell>
          <cell r="E14264">
            <v>44522.045138888891</v>
          </cell>
        </row>
        <row r="14265">
          <cell r="B14265" t="str">
            <v>776445-00H/012103</v>
          </cell>
          <cell r="C14265" t="str">
            <v>776445-00H</v>
          </cell>
          <cell r="D14265" t="str">
            <v>OK</v>
          </cell>
          <cell r="E14265">
            <v>44521.970138888886</v>
          </cell>
        </row>
        <row r="14266">
          <cell r="B14266" t="str">
            <v>776445-00H/012264</v>
          </cell>
          <cell r="C14266" t="str">
            <v>776445-00H</v>
          </cell>
          <cell r="D14266" t="str">
            <v>OK</v>
          </cell>
          <cell r="E14266">
            <v>44529.53402777778</v>
          </cell>
        </row>
        <row r="14267">
          <cell r="B14267" t="str">
            <v>774100-00J/012263</v>
          </cell>
          <cell r="C14267" t="str">
            <v>774100-00J</v>
          </cell>
          <cell r="D14267" t="str">
            <v>OK</v>
          </cell>
          <cell r="E14267">
            <v>44529.430555555555</v>
          </cell>
        </row>
        <row r="14268">
          <cell r="B14268" t="str">
            <v>774100-00J/012158</v>
          </cell>
          <cell r="C14268" t="str">
            <v>774100-00J</v>
          </cell>
          <cell r="D14268" t="str">
            <v>OK</v>
          </cell>
          <cell r="E14268">
            <v>44523.95</v>
          </cell>
        </row>
        <row r="14269">
          <cell r="B14269" t="str">
            <v>774100-00J/012157</v>
          </cell>
          <cell r="C14269" t="str">
            <v>774100-00J</v>
          </cell>
          <cell r="D14269" t="str">
            <v>OK</v>
          </cell>
          <cell r="E14269">
            <v>44523.948611111111</v>
          </cell>
        </row>
        <row r="14270">
          <cell r="B14270" t="str">
            <v>774100-00J/012267</v>
          </cell>
          <cell r="C14270" t="str">
            <v>774100-00J</v>
          </cell>
          <cell r="D14270" t="str">
            <v>OK</v>
          </cell>
          <cell r="E14270">
            <v>44529.662499999999</v>
          </cell>
        </row>
        <row r="14271">
          <cell r="B14271" t="str">
            <v>776445-00H/012266</v>
          </cell>
          <cell r="C14271" t="str">
            <v>776445-00H</v>
          </cell>
          <cell r="D14271" t="str">
            <v>OK</v>
          </cell>
          <cell r="E14271">
            <v>44529.740277777775</v>
          </cell>
        </row>
        <row r="14272">
          <cell r="B14272" t="str">
            <v>776445-00H/012266</v>
          </cell>
          <cell r="C14272" t="str">
            <v>776445-00H</v>
          </cell>
          <cell r="D14272" t="str">
            <v>OK</v>
          </cell>
          <cell r="E14272">
            <v>44529.740277777775</v>
          </cell>
        </row>
        <row r="14273">
          <cell r="B14273" t="str">
            <v>774100-00J/012269</v>
          </cell>
          <cell r="C14273" t="str">
            <v>774100-00J</v>
          </cell>
          <cell r="D14273" t="str">
            <v>OK</v>
          </cell>
          <cell r="E14273">
            <v>44529.692361111112</v>
          </cell>
        </row>
        <row r="14274">
          <cell r="B14274" t="str">
            <v>774100-00J/012268</v>
          </cell>
          <cell r="C14274" t="str">
            <v>774100-00J</v>
          </cell>
          <cell r="D14274" t="str">
            <v>OK</v>
          </cell>
          <cell r="E14274">
            <v>44529.633333333331</v>
          </cell>
        </row>
        <row r="14275">
          <cell r="B14275" t="str">
            <v>776445-00H/012163</v>
          </cell>
          <cell r="C14275" t="str">
            <v>776445-00H</v>
          </cell>
          <cell r="D14275" t="str">
            <v>OK</v>
          </cell>
          <cell r="E14275">
            <v>44524.029861111114</v>
          </cell>
        </row>
        <row r="14276">
          <cell r="B14276" t="str">
            <v>776445-00H/012166</v>
          </cell>
          <cell r="C14276" t="str">
            <v>776445-00H</v>
          </cell>
          <cell r="D14276" t="str">
            <v>OK</v>
          </cell>
          <cell r="E14276">
            <v>44524.111111111109</v>
          </cell>
        </row>
        <row r="14277">
          <cell r="B14277" t="str">
            <v>776445-00H/012162</v>
          </cell>
          <cell r="C14277" t="str">
            <v>776445-00H</v>
          </cell>
          <cell r="D14277" t="str">
            <v>OK</v>
          </cell>
          <cell r="E14277">
            <v>44524.024305555555</v>
          </cell>
        </row>
        <row r="14278">
          <cell r="B14278" t="str">
            <v>776445-00H/012164</v>
          </cell>
          <cell r="C14278" t="str">
            <v>776445-00H</v>
          </cell>
          <cell r="D14278" t="str">
            <v>OK</v>
          </cell>
          <cell r="E14278">
            <v>44524.060416666667</v>
          </cell>
        </row>
        <row r="14279">
          <cell r="B14279" t="str">
            <v>776445-00H/012164</v>
          </cell>
          <cell r="C14279" t="str">
            <v>776445-00H</v>
          </cell>
          <cell r="D14279" t="str">
            <v>OK</v>
          </cell>
          <cell r="E14279">
            <v>44524.060416666667</v>
          </cell>
        </row>
        <row r="14280">
          <cell r="B14280" t="str">
            <v>776445-00H/012160</v>
          </cell>
          <cell r="C14280" t="str">
            <v>776445-00H</v>
          </cell>
          <cell r="D14280" t="str">
            <v>OK</v>
          </cell>
          <cell r="E14280">
            <v>44523.987500000003</v>
          </cell>
        </row>
        <row r="14281">
          <cell r="B14281" t="str">
            <v>776445-00H/012260</v>
          </cell>
          <cell r="C14281" t="str">
            <v>776445-00H</v>
          </cell>
          <cell r="D14281" t="str">
            <v>OK</v>
          </cell>
          <cell r="E14281">
            <v>44530.029861111114</v>
          </cell>
        </row>
        <row r="14282">
          <cell r="B14282" t="str">
            <v>776445-00H/012275</v>
          </cell>
          <cell r="C14282" t="str">
            <v>776445-00H</v>
          </cell>
          <cell r="D14282" t="str">
            <v>OK</v>
          </cell>
          <cell r="E14282">
            <v>44529.999305555553</v>
          </cell>
        </row>
        <row r="14283">
          <cell r="B14283" t="str">
            <v>776445-00H/012276</v>
          </cell>
          <cell r="C14283" t="str">
            <v>776445-00H</v>
          </cell>
          <cell r="D14283" t="str">
            <v>OK</v>
          </cell>
          <cell r="E14283">
            <v>44530.018055555556</v>
          </cell>
        </row>
        <row r="14284">
          <cell r="B14284" t="str">
            <v>776445-00H/012279</v>
          </cell>
          <cell r="C14284" t="str">
            <v>776445-00H</v>
          </cell>
          <cell r="D14284" t="str">
            <v>OK</v>
          </cell>
          <cell r="E14284">
            <v>44530.05972222222</v>
          </cell>
        </row>
        <row r="14285">
          <cell r="B14285" t="str">
            <v>774100-00J/012277</v>
          </cell>
          <cell r="C14285" t="str">
            <v>774100-00J</v>
          </cell>
          <cell r="D14285" t="str">
            <v>OK</v>
          </cell>
          <cell r="E14285">
            <v>44530.055555555555</v>
          </cell>
        </row>
        <row r="14286">
          <cell r="B14286" t="str">
            <v>776445-00H/012270</v>
          </cell>
          <cell r="C14286" t="str">
            <v>776445-00H</v>
          </cell>
          <cell r="D14286" t="str">
            <v>OK</v>
          </cell>
          <cell r="E14286">
            <v>44529.989583333336</v>
          </cell>
        </row>
        <row r="14287">
          <cell r="B14287" t="str">
            <v>774100-00J/012274</v>
          </cell>
          <cell r="C14287" t="str">
            <v>774100-00J</v>
          </cell>
          <cell r="D14287" t="str">
            <v>OK</v>
          </cell>
          <cell r="E14287">
            <v>44529.953472222223</v>
          </cell>
        </row>
        <row r="14288">
          <cell r="B14288" t="str">
            <v>776445-00H/012265</v>
          </cell>
          <cell r="C14288" t="str">
            <v>776445-00H</v>
          </cell>
          <cell r="D14288" t="str">
            <v>OK</v>
          </cell>
          <cell r="E14288">
            <v>44529.826388888891</v>
          </cell>
        </row>
        <row r="14289">
          <cell r="B14289" t="str">
            <v>774100-00J/012273</v>
          </cell>
          <cell r="C14289" t="str">
            <v>774100-00J</v>
          </cell>
          <cell r="D14289" t="str">
            <v>OK</v>
          </cell>
          <cell r="E14289">
            <v>44529.956250000003</v>
          </cell>
        </row>
        <row r="14290">
          <cell r="B14290" t="str">
            <v>776445-00H/012172</v>
          </cell>
          <cell r="C14290" t="str">
            <v>776445-00H</v>
          </cell>
          <cell r="D14290" t="str">
            <v>OK</v>
          </cell>
          <cell r="E14290">
            <v>44524.406944444447</v>
          </cell>
        </row>
        <row r="14291">
          <cell r="B14291" t="str">
            <v>776445-00H/012170</v>
          </cell>
          <cell r="C14291" t="str">
            <v>776445-00H</v>
          </cell>
          <cell r="D14291" t="str">
            <v>OK</v>
          </cell>
          <cell r="E14291">
            <v>44524.420138888891</v>
          </cell>
        </row>
        <row r="14292">
          <cell r="B14292" t="str">
            <v>776445-00H/012063</v>
          </cell>
          <cell r="C14292" t="str">
            <v>776445-00H</v>
          </cell>
          <cell r="D14292" t="str">
            <v>OK</v>
          </cell>
          <cell r="E14292">
            <v>44518.522222222222</v>
          </cell>
        </row>
        <row r="14293">
          <cell r="B14293" t="str">
            <v>776445-00H/012167</v>
          </cell>
          <cell r="C14293" t="str">
            <v>776445-00H</v>
          </cell>
          <cell r="D14293" t="str">
            <v>OK</v>
          </cell>
          <cell r="E14293">
            <v>44524.288194444445</v>
          </cell>
        </row>
        <row r="14294">
          <cell r="B14294" t="str">
            <v>776445-00H/012171</v>
          </cell>
          <cell r="C14294" t="str">
            <v>776445-00H</v>
          </cell>
          <cell r="D14294" t="str">
            <v>OK</v>
          </cell>
          <cell r="E14294">
            <v>44524.362500000003</v>
          </cell>
        </row>
        <row r="14295">
          <cell r="B14295" t="str">
            <v>776445-00H/012280</v>
          </cell>
          <cell r="C14295" t="str">
            <v>776445-00H</v>
          </cell>
          <cell r="D14295" t="str">
            <v>OK</v>
          </cell>
          <cell r="E14295">
            <v>44530.293055555558</v>
          </cell>
        </row>
        <row r="14296">
          <cell r="B14296" t="str">
            <v>776445-00H/012281</v>
          </cell>
          <cell r="C14296" t="str">
            <v>776445-00H</v>
          </cell>
          <cell r="D14296" t="str">
            <v>OK</v>
          </cell>
          <cell r="E14296">
            <v>44530.323611111111</v>
          </cell>
        </row>
        <row r="14297">
          <cell r="B14297" t="str">
            <v>776445-00H/012154</v>
          </cell>
          <cell r="C14297" t="str">
            <v>776445-00H</v>
          </cell>
          <cell r="D14297" t="str">
            <v>OK</v>
          </cell>
          <cell r="E14297">
            <v>44523.818749999999</v>
          </cell>
        </row>
        <row r="14298">
          <cell r="B14298" t="str">
            <v>776445-00H/012285</v>
          </cell>
          <cell r="C14298" t="str">
            <v>776445-00H</v>
          </cell>
          <cell r="D14298" t="str">
            <v>OK</v>
          </cell>
          <cell r="E14298">
            <v>44530.429861111108</v>
          </cell>
        </row>
        <row r="14299">
          <cell r="B14299" t="str">
            <v>776445-00H/012271</v>
          </cell>
          <cell r="C14299" t="str">
            <v>776445-00H</v>
          </cell>
          <cell r="D14299" t="str">
            <v>OK</v>
          </cell>
          <cell r="E14299">
            <v>44530.373611111114</v>
          </cell>
        </row>
        <row r="14300">
          <cell r="B14300" t="str">
            <v>774100-00J/012282</v>
          </cell>
          <cell r="C14300" t="str">
            <v>774100-00J</v>
          </cell>
          <cell r="D14300" t="str">
            <v>OK</v>
          </cell>
          <cell r="E14300">
            <v>44530.378472222219</v>
          </cell>
        </row>
        <row r="14301">
          <cell r="B14301" t="str">
            <v>774100-00J/012283</v>
          </cell>
          <cell r="C14301" t="str">
            <v>774100-00J</v>
          </cell>
          <cell r="D14301" t="str">
            <v>OK</v>
          </cell>
          <cell r="E14301">
            <v>44530.451388888891</v>
          </cell>
        </row>
        <row r="14302">
          <cell r="B14302" t="str">
            <v>774100-00J/012287</v>
          </cell>
          <cell r="C14302" t="str">
            <v>774100-00J</v>
          </cell>
          <cell r="D14302" t="str">
            <v>OK</v>
          </cell>
          <cell r="E14302">
            <v>44530.537499999999</v>
          </cell>
        </row>
        <row r="14303">
          <cell r="B14303" t="str">
            <v>776445-00H/012286</v>
          </cell>
          <cell r="C14303" t="str">
            <v>776445-00H</v>
          </cell>
          <cell r="D14303" t="str">
            <v>OK</v>
          </cell>
          <cell r="E14303">
            <v>44530.62222222222</v>
          </cell>
        </row>
        <row r="14304">
          <cell r="B14304" t="str">
            <v>776445-00H/012288</v>
          </cell>
          <cell r="C14304" t="str">
            <v>776445-00H</v>
          </cell>
          <cell r="D14304" t="str">
            <v>OK</v>
          </cell>
          <cell r="E14304">
            <v>44530.625</v>
          </cell>
        </row>
        <row r="14305">
          <cell r="B14305" t="str">
            <v>776445-00H/012291</v>
          </cell>
          <cell r="C14305" t="str">
            <v>776445-00H</v>
          </cell>
          <cell r="D14305" t="str">
            <v>OK</v>
          </cell>
          <cell r="E14305">
            <v>44530.726388888892</v>
          </cell>
        </row>
        <row r="14306">
          <cell r="B14306" t="str">
            <v>776445-00H/012292</v>
          </cell>
          <cell r="C14306" t="str">
            <v>776445-00H</v>
          </cell>
          <cell r="D14306" t="str">
            <v>OK</v>
          </cell>
          <cell r="E14306">
            <v>44530.734027777777</v>
          </cell>
        </row>
        <row r="14307">
          <cell r="B14307" t="str">
            <v>776445-00H/012292</v>
          </cell>
          <cell r="C14307" t="str">
            <v>776445-00H</v>
          </cell>
          <cell r="D14307" t="str">
            <v>OK</v>
          </cell>
          <cell r="E14307">
            <v>44530.734027777777</v>
          </cell>
        </row>
        <row r="14308">
          <cell r="B14308" t="str">
            <v>774100-00J/012278</v>
          </cell>
          <cell r="C14308" t="str">
            <v>774100-00J</v>
          </cell>
          <cell r="D14308" t="str">
            <v>OK</v>
          </cell>
          <cell r="E14308">
            <v>44530.69027777778</v>
          </cell>
        </row>
        <row r="14309">
          <cell r="B14309" t="str">
            <v>776445-00H/012295</v>
          </cell>
          <cell r="C14309" t="str">
            <v>776445-00H</v>
          </cell>
          <cell r="D14309" t="str">
            <v>OK</v>
          </cell>
          <cell r="E14309">
            <v>44530.801388888889</v>
          </cell>
        </row>
        <row r="14310">
          <cell r="B14310" t="str">
            <v>776445-00H/012296</v>
          </cell>
          <cell r="C14310" t="str">
            <v>776445-00H</v>
          </cell>
          <cell r="D14310" t="str">
            <v>OK</v>
          </cell>
          <cell r="E14310">
            <v>44530.947916666664</v>
          </cell>
        </row>
        <row r="14311">
          <cell r="B14311" t="str">
            <v>776445-00H/012284</v>
          </cell>
          <cell r="C14311" t="str">
            <v>776445-00H</v>
          </cell>
          <cell r="D14311" t="str">
            <v>OK</v>
          </cell>
          <cell r="E14311">
            <v>44530.96875</v>
          </cell>
        </row>
        <row r="14312">
          <cell r="B14312" t="str">
            <v>776445-00H/012272</v>
          </cell>
          <cell r="C14312" t="str">
            <v>776445-00H</v>
          </cell>
          <cell r="D14312" t="str">
            <v>OK</v>
          </cell>
          <cell r="E14312">
            <v>44530.967361111114</v>
          </cell>
        </row>
        <row r="14313">
          <cell r="B14313" t="str">
            <v>776445-00H/012298</v>
          </cell>
          <cell r="C14313" t="str">
            <v>776445-00H</v>
          </cell>
          <cell r="D14313" t="str">
            <v>OK</v>
          </cell>
          <cell r="E14313">
            <v>44531.002083333333</v>
          </cell>
        </row>
        <row r="14314">
          <cell r="B14314" t="str">
            <v>776445-00H/012299</v>
          </cell>
          <cell r="C14314" t="str">
            <v>776445-00H</v>
          </cell>
          <cell r="D14314" t="str">
            <v>OK</v>
          </cell>
          <cell r="E14314">
            <v>44531.003472222219</v>
          </cell>
        </row>
        <row r="14315">
          <cell r="B14315" t="str">
            <v>776445-00H/012297</v>
          </cell>
          <cell r="C14315" t="str">
            <v>776445-00H</v>
          </cell>
          <cell r="D14315" t="str">
            <v>OK</v>
          </cell>
          <cell r="E14315">
            <v>44531.027083333334</v>
          </cell>
        </row>
        <row r="14316">
          <cell r="B14316" t="str">
            <v>776445-00H/012300</v>
          </cell>
          <cell r="C14316" t="str">
            <v>776445-00H</v>
          </cell>
          <cell r="D14316" t="str">
            <v>OK</v>
          </cell>
          <cell r="E14316">
            <v>44531.027777777781</v>
          </cell>
        </row>
        <row r="14317">
          <cell r="B14317" t="str">
            <v>776445-00H/012294</v>
          </cell>
          <cell r="C14317" t="str">
            <v>776445-00H</v>
          </cell>
          <cell r="D14317" t="str">
            <v>OK</v>
          </cell>
          <cell r="E14317">
            <v>44530.946527777778</v>
          </cell>
        </row>
        <row r="14318">
          <cell r="B14318" t="str">
            <v>776445-00H/012289</v>
          </cell>
          <cell r="C14318" t="str">
            <v>776445-00H</v>
          </cell>
          <cell r="D14318" t="str">
            <v>OK</v>
          </cell>
          <cell r="E14318">
            <v>44530.611111111109</v>
          </cell>
        </row>
        <row r="14319">
          <cell r="B14319" t="str">
            <v>774100-00J/012114</v>
          </cell>
          <cell r="C14319" t="str">
            <v>774100-00J</v>
          </cell>
          <cell r="D14319" t="str">
            <v>OK</v>
          </cell>
          <cell r="E14319">
            <v>44522.294444444444</v>
          </cell>
        </row>
        <row r="14320">
          <cell r="B14320" t="str">
            <v>774100-00J/012139</v>
          </cell>
          <cell r="C14320" t="str">
            <v>774100-00J</v>
          </cell>
          <cell r="D14320" t="str">
            <v>OK</v>
          </cell>
          <cell r="E14320">
            <v>44523.315972222219</v>
          </cell>
        </row>
        <row r="14321">
          <cell r="B14321" t="str">
            <v>774100-00J/012290</v>
          </cell>
          <cell r="C14321" t="str">
            <v>774100-00J</v>
          </cell>
          <cell r="D14321" t="str">
            <v>OK</v>
          </cell>
          <cell r="E14321">
            <v>44530.6875</v>
          </cell>
        </row>
        <row r="14322">
          <cell r="B14322" t="str">
            <v>776445-00H/012293</v>
          </cell>
          <cell r="C14322" t="str">
            <v>776445-00H</v>
          </cell>
          <cell r="D14322" t="str">
            <v>OK</v>
          </cell>
          <cell r="E14322">
            <v>44530.802777777775</v>
          </cell>
        </row>
        <row r="14323">
          <cell r="B14323" t="str">
            <v>774100-00J/012115</v>
          </cell>
          <cell r="C14323" t="str">
            <v>774100-00J</v>
          </cell>
          <cell r="D14323" t="str">
            <v>OK</v>
          </cell>
          <cell r="E14323">
            <v>44523.540972222225</v>
          </cell>
        </row>
        <row r="14324">
          <cell r="B14324" t="str">
            <v>776445-00H/012302</v>
          </cell>
          <cell r="C14324" t="str">
            <v>776445-00H</v>
          </cell>
          <cell r="D14324" t="str">
            <v>OK</v>
          </cell>
          <cell r="E14324">
            <v>44531.3</v>
          </cell>
        </row>
        <row r="14325">
          <cell r="B14325" t="str">
            <v>776445-00H/012301</v>
          </cell>
          <cell r="C14325" t="str">
            <v>776445-00H</v>
          </cell>
          <cell r="D14325" t="str">
            <v>OK</v>
          </cell>
          <cell r="E14325">
            <v>44531.29583333333</v>
          </cell>
        </row>
        <row r="14326">
          <cell r="B14326" t="str">
            <v>776445-00H/012304</v>
          </cell>
          <cell r="C14326" t="str">
            <v>776445-00H</v>
          </cell>
          <cell r="D14326" t="str">
            <v>OK</v>
          </cell>
          <cell r="E14326">
            <v>44531.384027777778</v>
          </cell>
        </row>
        <row r="14327">
          <cell r="B14327" t="str">
            <v>776445-00H/012305</v>
          </cell>
          <cell r="C14327" t="str">
            <v>776445-00H</v>
          </cell>
          <cell r="D14327" t="str">
            <v>OK</v>
          </cell>
          <cell r="E14327">
            <v>44531.377083333333</v>
          </cell>
        </row>
        <row r="14328">
          <cell r="B14328" t="str">
            <v>774100-00J/012150</v>
          </cell>
          <cell r="C14328" t="str">
            <v>774100-00J</v>
          </cell>
          <cell r="D14328" t="str">
            <v>OK</v>
          </cell>
          <cell r="E14328">
            <v>44523.706250000003</v>
          </cell>
        </row>
        <row r="14329">
          <cell r="B14329" t="str">
            <v>774100-00J/012149</v>
          </cell>
          <cell r="C14329" t="str">
            <v>774100-00J</v>
          </cell>
          <cell r="D14329" t="str">
            <v>OK</v>
          </cell>
          <cell r="E14329">
            <v>44523.649305555555</v>
          </cell>
        </row>
        <row r="14330">
          <cell r="B14330" t="str">
            <v>776445-00H/012306</v>
          </cell>
          <cell r="C14330" t="str">
            <v>776445-00H</v>
          </cell>
          <cell r="D14330" t="str">
            <v>OK</v>
          </cell>
          <cell r="E14330">
            <v>44531.438888888886</v>
          </cell>
        </row>
        <row r="14331">
          <cell r="B14331" t="str">
            <v>776445-00H/012307</v>
          </cell>
          <cell r="C14331" t="str">
            <v>776445-00H</v>
          </cell>
          <cell r="D14331" t="str">
            <v>OK</v>
          </cell>
          <cell r="E14331">
            <v>44531.445138888892</v>
          </cell>
        </row>
        <row r="14332">
          <cell r="B14332" t="str">
            <v>776445-00H/012308</v>
          </cell>
          <cell r="C14332" t="str">
            <v>776445-00H</v>
          </cell>
          <cell r="D14332" t="str">
            <v>OK</v>
          </cell>
          <cell r="E14332">
            <v>44531.507638888892</v>
          </cell>
        </row>
        <row r="14333">
          <cell r="B14333" t="str">
            <v>776445-00H/012135</v>
          </cell>
          <cell r="C14333" t="str">
            <v>776445-00H</v>
          </cell>
          <cell r="D14333" t="str">
            <v>OK</v>
          </cell>
          <cell r="E14333">
            <v>44523.068749999999</v>
          </cell>
        </row>
        <row r="14334">
          <cell r="B14334" t="str">
            <v>776445-00H/012131</v>
          </cell>
          <cell r="C14334" t="str">
            <v>776445-00H</v>
          </cell>
          <cell r="D14334" t="str">
            <v>OK</v>
          </cell>
          <cell r="E14334">
            <v>44522.955555555556</v>
          </cell>
        </row>
        <row r="14335">
          <cell r="B14335" t="str">
            <v>776445-00H/012310</v>
          </cell>
          <cell r="C14335" t="str">
            <v>776445-00H</v>
          </cell>
          <cell r="D14335" t="str">
            <v>OK</v>
          </cell>
          <cell r="E14335">
            <v>44531.53402777778</v>
          </cell>
        </row>
        <row r="14336">
          <cell r="B14336" t="str">
            <v>776445-00H/012309</v>
          </cell>
          <cell r="C14336" t="str">
            <v>776445-00H</v>
          </cell>
          <cell r="D14336" t="str">
            <v>OK</v>
          </cell>
          <cell r="E14336">
            <v>44531.533333333333</v>
          </cell>
        </row>
        <row r="14337">
          <cell r="B14337" t="str">
            <v>776445-00H/012130</v>
          </cell>
          <cell r="C14337" t="str">
            <v>776445-00H</v>
          </cell>
          <cell r="D14337" t="str">
            <v>OK</v>
          </cell>
          <cell r="E14337">
            <v>44522.855555555558</v>
          </cell>
        </row>
        <row r="14338">
          <cell r="B14338" t="str">
            <v>776445-00H/012134</v>
          </cell>
          <cell r="C14338" t="str">
            <v>776445-00H</v>
          </cell>
          <cell r="D14338" t="str">
            <v>OK</v>
          </cell>
          <cell r="E14338">
            <v>44523.01666666667</v>
          </cell>
        </row>
        <row r="14339">
          <cell r="B14339" t="str">
            <v>776445-00H/012132</v>
          </cell>
          <cell r="C14339" t="str">
            <v>776445-00H</v>
          </cell>
          <cell r="D14339" t="str">
            <v>OK</v>
          </cell>
          <cell r="E14339">
            <v>44523.038194444445</v>
          </cell>
        </row>
        <row r="14340">
          <cell r="B14340" t="str">
            <v>776445-00H/012151</v>
          </cell>
          <cell r="C14340" t="str">
            <v>776445-00H</v>
          </cell>
          <cell r="D14340" t="str">
            <v>OK</v>
          </cell>
          <cell r="E14340">
            <v>44523.712500000001</v>
          </cell>
        </row>
        <row r="14341">
          <cell r="B14341" t="str">
            <v>776445-00H/012155</v>
          </cell>
          <cell r="C14341" t="str">
            <v>776445-00H</v>
          </cell>
          <cell r="D14341" t="str">
            <v>OK</v>
          </cell>
          <cell r="E14341">
            <v>44523.747916666667</v>
          </cell>
        </row>
        <row r="14342">
          <cell r="B14342" t="str">
            <v>776445-00H/012155</v>
          </cell>
          <cell r="C14342" t="str">
            <v>776445-00H</v>
          </cell>
          <cell r="D14342" t="str">
            <v>OK</v>
          </cell>
          <cell r="E14342">
            <v>44523.747916666667</v>
          </cell>
        </row>
        <row r="14343">
          <cell r="B14343" t="str">
            <v>776445-00H/012153</v>
          </cell>
          <cell r="C14343" t="str">
            <v>776445-00H</v>
          </cell>
          <cell r="D14343" t="str">
            <v>OK</v>
          </cell>
          <cell r="E14343">
            <v>44523.756944444445</v>
          </cell>
        </row>
        <row r="14344">
          <cell r="B14344" t="str">
            <v>776445-00H/012148</v>
          </cell>
          <cell r="C14344" t="str">
            <v>776445-00H</v>
          </cell>
          <cell r="D14344" t="str">
            <v>OK</v>
          </cell>
          <cell r="E14344">
            <v>44523.640972222223</v>
          </cell>
        </row>
        <row r="14345">
          <cell r="B14345" t="str">
            <v>776445-00H/012313</v>
          </cell>
          <cell r="C14345" t="str">
            <v>776445-00H</v>
          </cell>
          <cell r="D14345" t="str">
            <v>OK</v>
          </cell>
          <cell r="E14345">
            <v>44531.631944444445</v>
          </cell>
        </row>
        <row r="14346">
          <cell r="B14346" t="str">
            <v>776445-00H/012312</v>
          </cell>
          <cell r="C14346" t="str">
            <v>776445-00H</v>
          </cell>
          <cell r="D14346" t="str">
            <v>OK</v>
          </cell>
          <cell r="E14346">
            <v>44531.69027777778</v>
          </cell>
        </row>
        <row r="14347">
          <cell r="B14347" t="str">
            <v>776445-00H/012141</v>
          </cell>
          <cell r="C14347" t="str">
            <v>776445-00H</v>
          </cell>
          <cell r="D14347" t="str">
            <v>OK</v>
          </cell>
          <cell r="E14347">
            <v>44523.368750000001</v>
          </cell>
        </row>
        <row r="14348">
          <cell r="B14348" t="str">
            <v>776445-00H/012142</v>
          </cell>
          <cell r="C14348" t="str">
            <v>776445-00H</v>
          </cell>
          <cell r="D14348" t="str">
            <v>OK</v>
          </cell>
          <cell r="E14348">
            <v>44523.430555555555</v>
          </cell>
        </row>
        <row r="14349">
          <cell r="B14349" t="str">
            <v>776445-00H/012311</v>
          </cell>
          <cell r="C14349" t="str">
            <v>776445-00H</v>
          </cell>
          <cell r="D14349" t="str">
            <v>OK</v>
          </cell>
          <cell r="E14349">
            <v>44531.729166666664</v>
          </cell>
        </row>
        <row r="14350">
          <cell r="B14350" t="str">
            <v>776445-00H/012143</v>
          </cell>
          <cell r="C14350" t="str">
            <v>776445-00H</v>
          </cell>
          <cell r="D14350" t="str">
            <v>OK</v>
          </cell>
          <cell r="E14350">
            <v>44523.532638888886</v>
          </cell>
        </row>
        <row r="14351">
          <cell r="B14351" t="str">
            <v>776445-00H/012146</v>
          </cell>
          <cell r="C14351" t="str">
            <v>776445-00H</v>
          </cell>
          <cell r="D14351" t="str">
            <v>OK</v>
          </cell>
          <cell r="E14351">
            <v>44523.53402777778</v>
          </cell>
        </row>
        <row r="14352">
          <cell r="B14352" t="str">
            <v>776445-00H/012147</v>
          </cell>
          <cell r="C14352" t="str">
            <v>776445-00H</v>
          </cell>
          <cell r="D14352" t="str">
            <v>OK</v>
          </cell>
          <cell r="E14352">
            <v>44523.635416666664</v>
          </cell>
        </row>
        <row r="14353">
          <cell r="B14353" t="str">
            <v>776445-00H/012147</v>
          </cell>
          <cell r="C14353" t="str">
            <v>776445-00H</v>
          </cell>
          <cell r="D14353" t="str">
            <v>OK</v>
          </cell>
          <cell r="E14353">
            <v>44523.635416666664</v>
          </cell>
        </row>
        <row r="14354">
          <cell r="B14354" t="str">
            <v>776445-00H/012315</v>
          </cell>
          <cell r="C14354" t="str">
            <v>776445-00H</v>
          </cell>
          <cell r="D14354" t="str">
            <v>OK</v>
          </cell>
          <cell r="E14354">
            <v>44531.785416666666</v>
          </cell>
        </row>
        <row r="14355">
          <cell r="B14355" t="str">
            <v>776445-00H/012144</v>
          </cell>
          <cell r="C14355" t="str">
            <v>776445-00H</v>
          </cell>
          <cell r="D14355" t="str">
            <v>OK</v>
          </cell>
          <cell r="E14355">
            <v>44523.424305555556</v>
          </cell>
        </row>
        <row r="14356">
          <cell r="B14356" t="str">
            <v>776445-00H/012138</v>
          </cell>
          <cell r="C14356" t="str">
            <v>776445-00H</v>
          </cell>
          <cell r="D14356" t="str">
            <v>OK</v>
          </cell>
          <cell r="E14356">
            <v>44523.359027777777</v>
          </cell>
        </row>
        <row r="14357">
          <cell r="B14357" t="str">
            <v>776445-00H/012129</v>
          </cell>
          <cell r="C14357" t="str">
            <v>776445-00H</v>
          </cell>
          <cell r="D14357" t="str">
            <v>OK</v>
          </cell>
          <cell r="E14357">
            <v>44522.820138888892</v>
          </cell>
        </row>
        <row r="14358">
          <cell r="B14358" t="str">
            <v>776445-00H/012129</v>
          </cell>
          <cell r="C14358" t="str">
            <v>776445-00H</v>
          </cell>
          <cell r="D14358" t="str">
            <v>OK</v>
          </cell>
          <cell r="E14358">
            <v>44522.820138888892</v>
          </cell>
        </row>
        <row r="14359">
          <cell r="B14359" t="str">
            <v>776445-00H/012128</v>
          </cell>
          <cell r="C14359" t="str">
            <v>776445-00H</v>
          </cell>
          <cell r="D14359" t="str">
            <v>OK</v>
          </cell>
          <cell r="E14359">
            <v>44522.794444444444</v>
          </cell>
        </row>
        <row r="14360">
          <cell r="B14360" t="str">
            <v>776445-00H/012136</v>
          </cell>
          <cell r="C14360" t="str">
            <v>776445-00H</v>
          </cell>
          <cell r="D14360" t="str">
            <v>OK</v>
          </cell>
          <cell r="E14360">
            <v>44523.063194444447</v>
          </cell>
        </row>
        <row r="14361">
          <cell r="B14361" t="str">
            <v>776445-00H/012116</v>
          </cell>
          <cell r="C14361" t="str">
            <v>776445-00H</v>
          </cell>
          <cell r="D14361" t="str">
            <v>OK</v>
          </cell>
          <cell r="E14361">
            <v>44522.427083333336</v>
          </cell>
        </row>
        <row r="14362">
          <cell r="B14362" t="str">
            <v>776445-00H/012137</v>
          </cell>
          <cell r="C14362" t="str">
            <v>776445-00H</v>
          </cell>
          <cell r="D14362" t="str">
            <v>OK</v>
          </cell>
          <cell r="E14362">
            <v>44523.134722222225</v>
          </cell>
        </row>
        <row r="14363">
          <cell r="B14363" t="str">
            <v>776445-00H/012123</v>
          </cell>
          <cell r="C14363" t="str">
            <v>776445-00H</v>
          </cell>
          <cell r="D14363" t="str">
            <v>OK</v>
          </cell>
          <cell r="E14363">
            <v>44522.645833333336</v>
          </cell>
        </row>
        <row r="14364">
          <cell r="B14364" t="str">
            <v>776445-00H/012118</v>
          </cell>
          <cell r="C14364" t="str">
            <v>776445-00H</v>
          </cell>
          <cell r="D14364" t="str">
            <v>OK</v>
          </cell>
          <cell r="E14364">
            <v>44522.538194444445</v>
          </cell>
        </row>
        <row r="14365">
          <cell r="B14365" t="str">
            <v>776445-00H/012119</v>
          </cell>
          <cell r="C14365" t="str">
            <v>776445-00H</v>
          </cell>
          <cell r="D14365" t="str">
            <v>OK</v>
          </cell>
          <cell r="E14365">
            <v>44522.529861111114</v>
          </cell>
        </row>
        <row r="14366">
          <cell r="B14366" t="str">
            <v>776445-00H/012317</v>
          </cell>
          <cell r="C14366" t="str">
            <v>776445-00H</v>
          </cell>
          <cell r="D14366" t="str">
            <v>OK</v>
          </cell>
          <cell r="E14366">
            <v>44531.95</v>
          </cell>
        </row>
        <row r="14367">
          <cell r="B14367" t="str">
            <v>776445-00H/012317</v>
          </cell>
          <cell r="C14367" t="str">
            <v>776445-00H</v>
          </cell>
          <cell r="D14367" t="str">
            <v>OK</v>
          </cell>
          <cell r="E14367">
            <v>44531.95</v>
          </cell>
        </row>
        <row r="14368">
          <cell r="B14368" t="str">
            <v>776445-00H/012126</v>
          </cell>
          <cell r="C14368" t="str">
            <v>776445-00H</v>
          </cell>
          <cell r="D14368" t="str">
            <v>OK</v>
          </cell>
          <cell r="E14368">
            <v>44522.719444444447</v>
          </cell>
        </row>
        <row r="14369">
          <cell r="B14369" t="str">
            <v>776445-00H/012121</v>
          </cell>
          <cell r="C14369" t="str">
            <v>776445-00H</v>
          </cell>
          <cell r="D14369" t="str">
            <v>OK</v>
          </cell>
          <cell r="E14369">
            <v>44522.538194444445</v>
          </cell>
        </row>
        <row r="14370">
          <cell r="B14370" t="str">
            <v>776445-00H/012121</v>
          </cell>
          <cell r="C14370" t="str">
            <v>776445-00H</v>
          </cell>
          <cell r="D14370" t="str">
            <v>OK</v>
          </cell>
          <cell r="E14370">
            <v>44522.538194444445</v>
          </cell>
        </row>
        <row r="14371">
          <cell r="B14371" t="str">
            <v>776445-00H/012122</v>
          </cell>
          <cell r="C14371" t="str">
            <v>776445-00H</v>
          </cell>
          <cell r="D14371" t="str">
            <v>OK</v>
          </cell>
          <cell r="E14371">
            <v>44522.623611111114</v>
          </cell>
        </row>
        <row r="14372">
          <cell r="B14372" t="str">
            <v>776445-00H/012127</v>
          </cell>
          <cell r="C14372" t="str">
            <v>776445-00H</v>
          </cell>
          <cell r="D14372" t="str">
            <v>OK</v>
          </cell>
          <cell r="E14372">
            <v>44522.730555555558</v>
          </cell>
        </row>
        <row r="14373">
          <cell r="B14373" t="str">
            <v>776445-00H/012108</v>
          </cell>
          <cell r="C14373" t="str">
            <v>776445-00H</v>
          </cell>
          <cell r="D14373" t="str">
            <v>OK</v>
          </cell>
          <cell r="E14373">
            <v>44522.362500000003</v>
          </cell>
        </row>
        <row r="14374">
          <cell r="B14374" t="str">
            <v>776445-00H/012112</v>
          </cell>
          <cell r="C14374" t="str">
            <v>776445-00H</v>
          </cell>
          <cell r="D14374" t="str">
            <v>OK</v>
          </cell>
          <cell r="E14374">
            <v>44522.154166666667</v>
          </cell>
        </row>
        <row r="14375">
          <cell r="B14375" t="str">
            <v>776445-00H/012111</v>
          </cell>
          <cell r="C14375" t="str">
            <v>776445-00H</v>
          </cell>
          <cell r="D14375" t="str">
            <v>OK</v>
          </cell>
          <cell r="E14375">
            <v>44522.293055555558</v>
          </cell>
        </row>
        <row r="14376">
          <cell r="B14376" t="str">
            <v>776445-00H/012113</v>
          </cell>
          <cell r="C14376" t="str">
            <v>776445-00H</v>
          </cell>
          <cell r="D14376" t="str">
            <v>OK</v>
          </cell>
          <cell r="E14376">
            <v>44522.193055555559</v>
          </cell>
        </row>
        <row r="14377">
          <cell r="B14377" t="str">
            <v>776445-00H/012117</v>
          </cell>
          <cell r="C14377" t="str">
            <v>776445-00H</v>
          </cell>
          <cell r="D14377" t="str">
            <v>OK</v>
          </cell>
          <cell r="E14377">
            <v>44522.418749999997</v>
          </cell>
        </row>
        <row r="14378">
          <cell r="B14378" t="str">
            <v>776445-00H/012096</v>
          </cell>
          <cell r="C14378" t="str">
            <v>776445-00H</v>
          </cell>
          <cell r="D14378" t="str">
            <v>OK</v>
          </cell>
          <cell r="E14378">
            <v>44522.427777777775</v>
          </cell>
        </row>
        <row r="14379">
          <cell r="B14379" t="str">
            <v>776445-00H/012314</v>
          </cell>
          <cell r="C14379" t="str">
            <v>776445-00H</v>
          </cell>
          <cell r="D14379" t="str">
            <v>OK</v>
          </cell>
          <cell r="E14379">
            <v>44531.946527777778</v>
          </cell>
        </row>
        <row r="14380">
          <cell r="B14380" t="str">
            <v>776445-00H/012212</v>
          </cell>
          <cell r="C14380" t="str">
            <v>776445-00H</v>
          </cell>
          <cell r="D14380" t="str">
            <v>OK</v>
          </cell>
          <cell r="E14380">
            <v>44525.621527777781</v>
          </cell>
        </row>
        <row r="14381">
          <cell r="B14381" t="str">
            <v>774100-00J/012140</v>
          </cell>
          <cell r="C14381" t="str">
            <v>774100-00J</v>
          </cell>
          <cell r="D14381" t="str">
            <v>OK</v>
          </cell>
          <cell r="E14381">
            <v>44523.290972222225</v>
          </cell>
        </row>
        <row r="14382">
          <cell r="B14382" t="str">
            <v>774100-00J/011496</v>
          </cell>
          <cell r="C14382" t="str">
            <v>774100-00J</v>
          </cell>
          <cell r="D14382" t="str">
            <v>OK</v>
          </cell>
          <cell r="E14382">
            <v>44475.736805555556</v>
          </cell>
        </row>
        <row r="14383">
          <cell r="B14383" t="str">
            <v>776445-00H/012392</v>
          </cell>
          <cell r="C14383" t="str">
            <v>776445-00H</v>
          </cell>
          <cell r="D14383" t="str">
            <v>OK</v>
          </cell>
          <cell r="E14383">
            <v>44536.525694444441</v>
          </cell>
        </row>
        <row r="14384">
          <cell r="B14384" t="str">
            <v>776445-00H/012377</v>
          </cell>
          <cell r="C14384" t="str">
            <v>776445-00H</v>
          </cell>
          <cell r="D14384" t="str">
            <v>OK</v>
          </cell>
          <cell r="E14384">
            <v>44535.364583333336</v>
          </cell>
        </row>
        <row r="14385">
          <cell r="B14385" t="str">
            <v>776445-00H/012373</v>
          </cell>
          <cell r="C14385" t="str">
            <v>776445-00H</v>
          </cell>
          <cell r="D14385" t="str">
            <v>OK</v>
          </cell>
          <cell r="E14385">
            <v>44535.285416666666</v>
          </cell>
        </row>
        <row r="14386">
          <cell r="B14386" t="str">
            <v>776445-00H/012373</v>
          </cell>
          <cell r="C14386" t="str">
            <v>776445-00H</v>
          </cell>
          <cell r="D14386" t="str">
            <v>OK</v>
          </cell>
          <cell r="E14386">
            <v>44535.285416666666</v>
          </cell>
        </row>
        <row r="14387">
          <cell r="B14387" t="str">
            <v>776445-00H/012345</v>
          </cell>
          <cell r="C14387" t="str">
            <v>776445-00H</v>
          </cell>
          <cell r="D14387" t="str">
            <v>OK</v>
          </cell>
          <cell r="E14387">
            <v>44533.722916666666</v>
          </cell>
        </row>
        <row r="14388">
          <cell r="B14388" t="str">
            <v>776445-00H/012384</v>
          </cell>
          <cell r="C14388" t="str">
            <v>776445-00H</v>
          </cell>
          <cell r="D14388" t="str">
            <v>OK</v>
          </cell>
          <cell r="E14388">
            <v>44536.063194444447</v>
          </cell>
        </row>
        <row r="14389">
          <cell r="B14389" t="str">
            <v>776445-00H/012389</v>
          </cell>
          <cell r="C14389" t="str">
            <v>776445-00H</v>
          </cell>
          <cell r="D14389" t="str">
            <v>OK</v>
          </cell>
          <cell r="E14389">
            <v>44536.290972222225</v>
          </cell>
        </row>
        <row r="14390">
          <cell r="B14390" t="str">
            <v>776445-00H/012394</v>
          </cell>
          <cell r="C14390" t="str">
            <v>776445-00H</v>
          </cell>
          <cell r="D14390" t="str">
            <v>OK</v>
          </cell>
          <cell r="E14390">
            <v>44536.615277777775</v>
          </cell>
        </row>
        <row r="14391">
          <cell r="B14391" t="str">
            <v>776445-00H/012383</v>
          </cell>
          <cell r="C14391" t="str">
            <v>776445-00H</v>
          </cell>
          <cell r="D14391" t="str">
            <v>OK</v>
          </cell>
          <cell r="E14391">
            <v>44536.025000000001</v>
          </cell>
        </row>
        <row r="14392">
          <cell r="B14392" t="str">
            <v>776445-00H/012370</v>
          </cell>
          <cell r="C14392" t="str">
            <v>776445-00H</v>
          </cell>
          <cell r="D14392" t="str">
            <v>OK</v>
          </cell>
          <cell r="E14392">
            <v>44534.4375</v>
          </cell>
        </row>
        <row r="14393">
          <cell r="B14393" t="str">
            <v>776445-00H/012370</v>
          </cell>
          <cell r="C14393" t="str">
            <v>776445-00H</v>
          </cell>
          <cell r="D14393" t="str">
            <v>OK</v>
          </cell>
          <cell r="E14393">
            <v>44534.4375</v>
          </cell>
        </row>
        <row r="14394">
          <cell r="B14394" t="str">
            <v>776445-00H/012374</v>
          </cell>
          <cell r="C14394" t="str">
            <v>776445-00H</v>
          </cell>
          <cell r="D14394" t="str">
            <v>OK</v>
          </cell>
          <cell r="E14394">
            <v>44535.284722222219</v>
          </cell>
        </row>
        <row r="14395">
          <cell r="B14395" t="str">
            <v>776445-00H/012393</v>
          </cell>
          <cell r="C14395" t="str">
            <v>776445-00H</v>
          </cell>
          <cell r="D14395" t="str">
            <v>OK</v>
          </cell>
          <cell r="E14395">
            <v>44536.686805555553</v>
          </cell>
        </row>
        <row r="14396">
          <cell r="B14396" t="str">
            <v>776445-00H/012401</v>
          </cell>
          <cell r="C14396" t="str">
            <v>776445-00H</v>
          </cell>
          <cell r="D14396" t="str">
            <v>OK</v>
          </cell>
          <cell r="E14396">
            <v>44537.15625</v>
          </cell>
        </row>
        <row r="14397">
          <cell r="B14397" t="str">
            <v>776445-00H/012390</v>
          </cell>
          <cell r="C14397" t="str">
            <v>776445-00H</v>
          </cell>
          <cell r="D14397" t="str">
            <v>OK</v>
          </cell>
          <cell r="E14397">
            <v>44536.356944444444</v>
          </cell>
        </row>
        <row r="14398">
          <cell r="B14398" t="str">
            <v>776445-00H/012399</v>
          </cell>
          <cell r="C14398" t="str">
            <v>776445-00H</v>
          </cell>
          <cell r="D14398" t="str">
            <v>OK</v>
          </cell>
          <cell r="E14398">
            <v>44537.070833333331</v>
          </cell>
        </row>
        <row r="14399">
          <cell r="B14399" t="str">
            <v>776445-00H/012387</v>
          </cell>
          <cell r="C14399" t="str">
            <v>776445-00H</v>
          </cell>
          <cell r="D14399" t="str">
            <v>OK</v>
          </cell>
          <cell r="E14399">
            <v>44537.036805555559</v>
          </cell>
        </row>
        <row r="14400">
          <cell r="B14400" t="str">
            <v>776445-00H/012388</v>
          </cell>
          <cell r="C14400" t="str">
            <v>776445-00H</v>
          </cell>
          <cell r="D14400" t="str">
            <v>OK</v>
          </cell>
          <cell r="E14400">
            <v>44536.972222222219</v>
          </cell>
        </row>
        <row r="14401">
          <cell r="B14401" t="str">
            <v>774100-00J/012356</v>
          </cell>
          <cell r="C14401" t="str">
            <v>774100-00J</v>
          </cell>
          <cell r="D14401" t="str">
            <v>OK</v>
          </cell>
          <cell r="E14401">
            <v>44533.663194444445</v>
          </cell>
        </row>
        <row r="14402">
          <cell r="B14402" t="str">
            <v>776445-00H/012391</v>
          </cell>
          <cell r="C14402" t="str">
            <v>776445-00H</v>
          </cell>
          <cell r="D14402" t="str">
            <v>OK</v>
          </cell>
          <cell r="E14402">
            <v>44536.429861111108</v>
          </cell>
        </row>
        <row r="14403">
          <cell r="B14403" t="str">
            <v>776445-00H/012395</v>
          </cell>
          <cell r="C14403" t="str">
            <v>776445-00H</v>
          </cell>
          <cell r="D14403" t="str">
            <v>OK</v>
          </cell>
          <cell r="E14403">
            <v>44536.754166666666</v>
          </cell>
        </row>
        <row r="14404">
          <cell r="B14404" t="str">
            <v>776445-00H/012402</v>
          </cell>
          <cell r="C14404" t="str">
            <v>776445-00H</v>
          </cell>
          <cell r="D14404" t="str">
            <v>OK</v>
          </cell>
          <cell r="E14404">
            <v>44537.299305555556</v>
          </cell>
        </row>
        <row r="14405">
          <cell r="B14405" t="str">
            <v>776445-00H/012398</v>
          </cell>
          <cell r="C14405" t="str">
            <v>776445-00H</v>
          </cell>
          <cell r="D14405" t="str">
            <v>OK</v>
          </cell>
          <cell r="E14405">
            <v>44536.965277777781</v>
          </cell>
        </row>
        <row r="14406">
          <cell r="B14406" t="str">
            <v>776445-00H/012382</v>
          </cell>
          <cell r="C14406" t="str">
            <v>776445-00H</v>
          </cell>
          <cell r="D14406" t="str">
            <v>OK</v>
          </cell>
          <cell r="E14406">
            <v>44536.009722222225</v>
          </cell>
        </row>
        <row r="14407">
          <cell r="B14407" t="str">
            <v>776445-00H/012397</v>
          </cell>
          <cell r="C14407" t="str">
            <v>776445-00H</v>
          </cell>
          <cell r="D14407" t="str">
            <v>OK</v>
          </cell>
          <cell r="E14407">
            <v>44537.088888888888</v>
          </cell>
        </row>
        <row r="14408">
          <cell r="B14408" t="str">
            <v>776445-00H/012396</v>
          </cell>
          <cell r="C14408" t="str">
            <v>776445-00H</v>
          </cell>
          <cell r="D14408" t="str">
            <v>OK</v>
          </cell>
          <cell r="E14408">
            <v>44537.348611111112</v>
          </cell>
        </row>
        <row r="14409">
          <cell r="B14409" t="str">
            <v>776445-00H/012381</v>
          </cell>
          <cell r="C14409" t="str">
            <v>776445-00H</v>
          </cell>
          <cell r="D14409" t="str">
            <v>OK</v>
          </cell>
          <cell r="E14409">
            <v>44535.8125</v>
          </cell>
        </row>
        <row r="14410">
          <cell r="B14410" t="str">
            <v>776445-00H/012379</v>
          </cell>
          <cell r="C14410" t="str">
            <v>776445-00H</v>
          </cell>
          <cell r="D14410" t="str">
            <v>OK</v>
          </cell>
          <cell r="E14410">
            <v>44536.040277777778</v>
          </cell>
        </row>
        <row r="14411">
          <cell r="B14411" t="str">
            <v>776445-00H/012365</v>
          </cell>
          <cell r="C14411" t="str">
            <v>776445-00H</v>
          </cell>
          <cell r="D14411" t="str">
            <v>OK</v>
          </cell>
          <cell r="E14411">
            <v>44534.288888888892</v>
          </cell>
        </row>
        <row r="14412">
          <cell r="B14412" t="str">
            <v>776445-00H/012362</v>
          </cell>
          <cell r="C14412" t="str">
            <v>776445-00H</v>
          </cell>
          <cell r="D14412" t="str">
            <v>OK</v>
          </cell>
          <cell r="E14412">
            <v>44534.013194444444</v>
          </cell>
        </row>
        <row r="14413">
          <cell r="B14413" t="str">
            <v>776445-00H/012336</v>
          </cell>
          <cell r="C14413" t="str">
            <v>776445-00H</v>
          </cell>
          <cell r="D14413" t="str">
            <v>OK</v>
          </cell>
          <cell r="E14413">
            <v>44532.82708333333</v>
          </cell>
        </row>
        <row r="14414">
          <cell r="B14414" t="str">
            <v>776445-00H/012359</v>
          </cell>
          <cell r="C14414" t="str">
            <v>776445-00H</v>
          </cell>
          <cell r="D14414" t="str">
            <v>OK</v>
          </cell>
          <cell r="E14414">
            <v>44533.801388888889</v>
          </cell>
        </row>
        <row r="14415">
          <cell r="B14415" t="str">
            <v>776445-00H/012343</v>
          </cell>
          <cell r="C14415" t="str">
            <v>776445-00H</v>
          </cell>
          <cell r="D14415" t="str">
            <v>OK</v>
          </cell>
          <cell r="E14415">
            <v>44533.328472222223</v>
          </cell>
        </row>
        <row r="14416">
          <cell r="B14416" t="str">
            <v>776445-00H/012346</v>
          </cell>
          <cell r="C14416" t="str">
            <v>776445-00H</v>
          </cell>
          <cell r="D14416" t="str">
            <v>OK</v>
          </cell>
          <cell r="E14416">
            <v>44533.293055555558</v>
          </cell>
        </row>
        <row r="14417">
          <cell r="B14417" t="str">
            <v>776445-00H/012339</v>
          </cell>
          <cell r="C14417" t="str">
            <v>776445-00H</v>
          </cell>
          <cell r="D14417" t="str">
            <v>OK</v>
          </cell>
          <cell r="E14417">
            <v>44533.011805555558</v>
          </cell>
        </row>
        <row r="14418">
          <cell r="B14418" t="str">
            <v>776445-00H/012335</v>
          </cell>
          <cell r="C14418" t="str">
            <v>776445-00H</v>
          </cell>
          <cell r="D14418" t="str">
            <v>OK</v>
          </cell>
          <cell r="E14418">
            <v>44532.801388888889</v>
          </cell>
        </row>
        <row r="14419">
          <cell r="B14419" t="str">
            <v>776445-00H/012348</v>
          </cell>
          <cell r="C14419" t="str">
            <v>776445-00H</v>
          </cell>
          <cell r="D14419" t="str">
            <v>OK</v>
          </cell>
          <cell r="E14419">
            <v>44533.364583333336</v>
          </cell>
        </row>
        <row r="14420">
          <cell r="B14420" t="str">
            <v>776445-00H/012344</v>
          </cell>
          <cell r="C14420" t="str">
            <v>776445-00H</v>
          </cell>
          <cell r="D14420" t="str">
            <v>OK</v>
          </cell>
          <cell r="E14420">
            <v>44534.011805555558</v>
          </cell>
        </row>
        <row r="14421">
          <cell r="B14421" t="str">
            <v>776445-00H/012400</v>
          </cell>
          <cell r="C14421" t="str">
            <v>776445-00H</v>
          </cell>
          <cell r="D14421" t="str">
            <v>OK</v>
          </cell>
          <cell r="E14421">
            <v>44537.628472222219</v>
          </cell>
        </row>
        <row r="14422">
          <cell r="B14422" t="str">
            <v>776445-00H/012403</v>
          </cell>
          <cell r="C14422" t="str">
            <v>776445-00H</v>
          </cell>
          <cell r="D14422" t="str">
            <v>OK</v>
          </cell>
          <cell r="E14422">
            <v>44537.686111111114</v>
          </cell>
        </row>
        <row r="14423">
          <cell r="B14423" t="str">
            <v>776445-00H/012404</v>
          </cell>
          <cell r="C14423" t="str">
            <v>776445-00H</v>
          </cell>
          <cell r="D14423" t="str">
            <v>OK</v>
          </cell>
          <cell r="E14423">
            <v>44537.615972222222</v>
          </cell>
        </row>
        <row r="14424">
          <cell r="B14424" t="str">
            <v>776445-00H/012404</v>
          </cell>
          <cell r="C14424" t="str">
            <v>776445-00H</v>
          </cell>
          <cell r="D14424" t="str">
            <v>OK</v>
          </cell>
          <cell r="E14424">
            <v>44537.615972222222</v>
          </cell>
        </row>
        <row r="14425">
          <cell r="B14425" t="str">
            <v>776445-00H/012354</v>
          </cell>
          <cell r="C14425" t="str">
            <v>776445-00H</v>
          </cell>
          <cell r="D14425" t="str">
            <v>OK</v>
          </cell>
          <cell r="E14425">
            <v>44533.524305555555</v>
          </cell>
        </row>
        <row r="14426">
          <cell r="B14426" t="str">
            <v>776445-00H/012354</v>
          </cell>
          <cell r="C14426" t="str">
            <v>776445-00H</v>
          </cell>
          <cell r="D14426" t="str">
            <v>OK</v>
          </cell>
          <cell r="E14426">
            <v>44533.524305555555</v>
          </cell>
        </row>
        <row r="14427">
          <cell r="B14427" t="str">
            <v>776445-00H/012353</v>
          </cell>
          <cell r="C14427" t="str">
            <v>776445-00H</v>
          </cell>
          <cell r="D14427" t="str">
            <v>OK</v>
          </cell>
          <cell r="E14427">
            <v>44533.45416666667</v>
          </cell>
        </row>
        <row r="14428">
          <cell r="B14428" t="str">
            <v>776445-00H/012406</v>
          </cell>
          <cell r="C14428" t="str">
            <v>776445-00H</v>
          </cell>
          <cell r="D14428" t="str">
            <v>OK</v>
          </cell>
          <cell r="E14428">
            <v>44537.737500000003</v>
          </cell>
        </row>
        <row r="14429">
          <cell r="B14429" t="str">
            <v>776445-00H/012347</v>
          </cell>
          <cell r="C14429" t="str">
            <v>776445-00H</v>
          </cell>
          <cell r="D14429" t="str">
            <v>OK</v>
          </cell>
          <cell r="E14429">
            <v>44533.367361111108</v>
          </cell>
        </row>
        <row r="14430">
          <cell r="B14430" t="str">
            <v>776445-00H/012351</v>
          </cell>
          <cell r="C14430" t="str">
            <v>776445-00H</v>
          </cell>
          <cell r="D14430" t="str">
            <v>OK</v>
          </cell>
          <cell r="E14430">
            <v>44533.413888888892</v>
          </cell>
        </row>
        <row r="14431">
          <cell r="B14431" t="str">
            <v>776445-00H/012323</v>
          </cell>
          <cell r="C14431" t="str">
            <v>776445-00H</v>
          </cell>
          <cell r="D14431" t="str">
            <v>OK</v>
          </cell>
          <cell r="E14431">
            <v>44532.29791666667</v>
          </cell>
        </row>
        <row r="14432">
          <cell r="B14432" t="str">
            <v>776445-00H/012324</v>
          </cell>
          <cell r="C14432" t="str">
            <v>776445-00H</v>
          </cell>
          <cell r="D14432" t="str">
            <v>OK</v>
          </cell>
          <cell r="E14432">
            <v>44532.364583333336</v>
          </cell>
        </row>
        <row r="14433">
          <cell r="B14433" t="str">
            <v>774100-00J/012407</v>
          </cell>
          <cell r="C14433" t="str">
            <v>774100-00J</v>
          </cell>
          <cell r="D14433" t="str">
            <v>OK</v>
          </cell>
          <cell r="E14433">
            <v>44537.820833333331</v>
          </cell>
        </row>
        <row r="14434">
          <cell r="B14434" t="str">
            <v>774100-00J/012405</v>
          </cell>
          <cell r="C14434" t="str">
            <v>774100-00J</v>
          </cell>
          <cell r="D14434" t="str">
            <v>OK</v>
          </cell>
          <cell r="E14434">
            <v>44537.765277777777</v>
          </cell>
        </row>
        <row r="14435">
          <cell r="B14435" t="str">
            <v>774100-00J/012405</v>
          </cell>
          <cell r="C14435" t="str">
            <v>774100-00J</v>
          </cell>
          <cell r="D14435" t="str">
            <v>OK</v>
          </cell>
          <cell r="E14435">
            <v>44537.765277777777</v>
          </cell>
        </row>
        <row r="14436">
          <cell r="B14436" t="str">
            <v>776445-00H/012333</v>
          </cell>
          <cell r="C14436" t="str">
            <v>776445-00H</v>
          </cell>
          <cell r="D14436" t="str">
            <v>OK</v>
          </cell>
          <cell r="E14436">
            <v>44532.731249999997</v>
          </cell>
        </row>
        <row r="14437">
          <cell r="B14437" t="str">
            <v>776445-00H/012322</v>
          </cell>
          <cell r="C14437" t="str">
            <v>776445-00H</v>
          </cell>
          <cell r="D14437" t="str">
            <v>OK</v>
          </cell>
          <cell r="E14437">
            <v>44532.324305555558</v>
          </cell>
        </row>
        <row r="14438">
          <cell r="B14438" t="str">
            <v>776445-00H/012380</v>
          </cell>
          <cell r="C14438" t="str">
            <v>776445-00H</v>
          </cell>
          <cell r="D14438" t="str">
            <v>OK</v>
          </cell>
          <cell r="E14438">
            <v>44535.969444444447</v>
          </cell>
        </row>
        <row r="14439">
          <cell r="B14439" t="str">
            <v>776445-00H/012380</v>
          </cell>
          <cell r="C14439" t="str">
            <v>776445-00H</v>
          </cell>
          <cell r="D14439" t="str">
            <v>OK</v>
          </cell>
          <cell r="E14439">
            <v>44535.969444444447</v>
          </cell>
        </row>
        <row r="14440">
          <cell r="B14440" t="str">
            <v>776445-00H/012385</v>
          </cell>
          <cell r="C14440" t="str">
            <v>776445-00H</v>
          </cell>
          <cell r="D14440" t="str">
            <v>OK</v>
          </cell>
          <cell r="E14440">
            <v>44536.073611111111</v>
          </cell>
        </row>
        <row r="14441">
          <cell r="B14441" t="str">
            <v>776445-00H/012327</v>
          </cell>
          <cell r="C14441" t="str">
            <v>776445-00H</v>
          </cell>
          <cell r="D14441" t="str">
            <v>OK</v>
          </cell>
          <cell r="E14441">
            <v>44532.540277777778</v>
          </cell>
        </row>
        <row r="14442">
          <cell r="B14442" t="str">
            <v>776445-00H/012371</v>
          </cell>
          <cell r="C14442" t="str">
            <v>776445-00H</v>
          </cell>
          <cell r="D14442" t="str">
            <v>OK</v>
          </cell>
          <cell r="E14442">
            <v>44534.406944444447</v>
          </cell>
        </row>
        <row r="14443">
          <cell r="B14443" t="str">
            <v>776445-00H/012361</v>
          </cell>
          <cell r="C14443" t="str">
            <v>776445-00H</v>
          </cell>
          <cell r="D14443" t="str">
            <v>OK</v>
          </cell>
          <cell r="E14443">
            <v>44533.806250000001</v>
          </cell>
        </row>
        <row r="14444">
          <cell r="B14444" t="str">
            <v>774100-00J/012408</v>
          </cell>
          <cell r="C14444" t="str">
            <v>774100-00J</v>
          </cell>
          <cell r="D14444" t="str">
            <v>OK</v>
          </cell>
          <cell r="E14444">
            <v>44537.839583333334</v>
          </cell>
        </row>
        <row r="14445">
          <cell r="B14445" t="str">
            <v>776445-00H/012375</v>
          </cell>
          <cell r="C14445" t="str">
            <v>776445-00H</v>
          </cell>
          <cell r="D14445" t="str">
            <v>OK</v>
          </cell>
          <cell r="E14445">
            <v>44535.336111111108</v>
          </cell>
        </row>
        <row r="14446">
          <cell r="B14446" t="str">
            <v>776445-00H/012368</v>
          </cell>
          <cell r="C14446" t="str">
            <v>776445-00H</v>
          </cell>
          <cell r="D14446" t="str">
            <v>OK</v>
          </cell>
          <cell r="E14446">
            <v>44534.356944444444</v>
          </cell>
        </row>
        <row r="14447">
          <cell r="B14447" t="str">
            <v>776445-00H/012378</v>
          </cell>
          <cell r="C14447" t="str">
            <v>776445-00H</v>
          </cell>
          <cell r="D14447" t="str">
            <v>OK</v>
          </cell>
          <cell r="E14447">
            <v>44535.370833333334</v>
          </cell>
        </row>
        <row r="14448">
          <cell r="B14448" t="str">
            <v>776445-00H/012376</v>
          </cell>
          <cell r="C14448" t="str">
            <v>776445-00H</v>
          </cell>
          <cell r="D14448" t="str">
            <v>OK</v>
          </cell>
          <cell r="E14448">
            <v>44535.333333333336</v>
          </cell>
        </row>
        <row r="14449">
          <cell r="B14449" t="str">
            <v>776445-00H/012372</v>
          </cell>
          <cell r="C14449" t="str">
            <v>776445-00H</v>
          </cell>
          <cell r="D14449" t="str">
            <v>OK</v>
          </cell>
          <cell r="E14449">
            <v>44534.433333333334</v>
          </cell>
        </row>
        <row r="14450">
          <cell r="B14450" t="str">
            <v>776445-00H/012363</v>
          </cell>
          <cell r="C14450" t="str">
            <v>776445-00H</v>
          </cell>
          <cell r="D14450" t="str">
            <v>OK</v>
          </cell>
          <cell r="E14450">
            <v>44533.838888888888</v>
          </cell>
        </row>
        <row r="14451">
          <cell r="B14451" t="str">
            <v>774100-00J/012412</v>
          </cell>
          <cell r="C14451" t="str">
            <v>774100-00J</v>
          </cell>
          <cell r="D14451" t="str">
            <v>OK</v>
          </cell>
          <cell r="E14451">
            <v>44538.083333333336</v>
          </cell>
        </row>
        <row r="14452">
          <cell r="B14452" t="str">
            <v>776445-00H/012333</v>
          </cell>
          <cell r="C14452" t="str">
            <v>776445-00H</v>
          </cell>
          <cell r="D14452" t="str">
            <v>OK</v>
          </cell>
          <cell r="E14452">
            <v>44532.731249999997</v>
          </cell>
        </row>
        <row r="14453">
          <cell r="B14453" t="str">
            <v>776445-00H/012409</v>
          </cell>
          <cell r="C14453" t="str">
            <v>776445-00H</v>
          </cell>
          <cell r="D14453" t="str">
            <v>OK</v>
          </cell>
          <cell r="E14453">
            <v>44538.15625</v>
          </cell>
        </row>
        <row r="14454">
          <cell r="B14454" t="str">
            <v>774100-00J/012341</v>
          </cell>
          <cell r="C14454" t="str">
            <v>774100-00J</v>
          </cell>
          <cell r="D14454" t="str">
            <v>OK</v>
          </cell>
          <cell r="E14454">
            <v>44533.324305555558</v>
          </cell>
        </row>
        <row r="14455">
          <cell r="B14455" t="str">
            <v>774100-00J/012342</v>
          </cell>
          <cell r="C14455" t="str">
            <v>774100-00J</v>
          </cell>
          <cell r="D14455" t="str">
            <v>OK</v>
          </cell>
          <cell r="E14455">
            <v>44533.517361111109</v>
          </cell>
        </row>
        <row r="14456">
          <cell r="B14456" t="str">
            <v>774100-00J/012124</v>
          </cell>
          <cell r="C14456" t="str">
            <v>774100-00J</v>
          </cell>
          <cell r="D14456" t="str">
            <v>OK</v>
          </cell>
          <cell r="E14456">
            <v>44522.984722222223</v>
          </cell>
        </row>
        <row r="14457">
          <cell r="B14457" t="str">
            <v>774100-00J/012066</v>
          </cell>
          <cell r="C14457" t="str">
            <v>774100-00J</v>
          </cell>
          <cell r="D14457" t="str">
            <v>OK</v>
          </cell>
          <cell r="E14457">
            <v>44522.359027777777</v>
          </cell>
        </row>
        <row r="14458">
          <cell r="B14458" t="str">
            <v>774100-00J/012120</v>
          </cell>
          <cell r="C14458" t="str">
            <v>774100-00J</v>
          </cell>
          <cell r="D14458" t="str">
            <v>OK</v>
          </cell>
          <cell r="E14458">
            <v>44522.615972222222</v>
          </cell>
        </row>
        <row r="14459">
          <cell r="B14459" t="str">
            <v>776445-00H/012410</v>
          </cell>
          <cell r="C14459" t="str">
            <v>776445-00H</v>
          </cell>
          <cell r="D14459" t="str">
            <v>OK</v>
          </cell>
          <cell r="E14459">
            <v>44538.300694444442</v>
          </cell>
        </row>
        <row r="14460">
          <cell r="B14460" t="str">
            <v>776445-00H/012386</v>
          </cell>
          <cell r="C14460" t="str">
            <v>776445-00H</v>
          </cell>
          <cell r="D14460" t="str">
            <v>OK</v>
          </cell>
          <cell r="E14460">
            <v>44538.356944444444</v>
          </cell>
        </row>
        <row r="14461">
          <cell r="B14461" t="str">
            <v>774100-00J/012125</v>
          </cell>
          <cell r="C14461" t="str">
            <v>774100-00J</v>
          </cell>
          <cell r="D14461" t="str">
            <v>OK</v>
          </cell>
          <cell r="E14461">
            <v>44522.697916666664</v>
          </cell>
        </row>
        <row r="14462">
          <cell r="B14462" t="str">
            <v>774100-00J/012105</v>
          </cell>
          <cell r="C14462" t="str">
            <v>774100-00J</v>
          </cell>
          <cell r="D14462" t="str">
            <v>OK</v>
          </cell>
          <cell r="E14462">
            <v>44522.068055555559</v>
          </cell>
        </row>
        <row r="14463">
          <cell r="B14463" t="str">
            <v>774100-00J/012104</v>
          </cell>
          <cell r="C14463" t="str">
            <v>774100-00J</v>
          </cell>
          <cell r="D14463" t="str">
            <v>OK</v>
          </cell>
          <cell r="E14463">
            <v>44521.973611111112</v>
          </cell>
        </row>
        <row r="14464">
          <cell r="B14464" t="str">
            <v>774100-00J/012068</v>
          </cell>
          <cell r="C14464" t="str">
            <v>774100-00J</v>
          </cell>
          <cell r="D14464" t="str">
            <v>OK</v>
          </cell>
          <cell r="E14464">
            <v>44518.729166666664</v>
          </cell>
        </row>
        <row r="14465">
          <cell r="B14465" t="str">
            <v>774100-00J/012133</v>
          </cell>
          <cell r="C14465" t="str">
            <v>774100-00J</v>
          </cell>
          <cell r="D14465" t="str">
            <v>OK</v>
          </cell>
          <cell r="E14465">
            <v>44522.95</v>
          </cell>
        </row>
        <row r="14466">
          <cell r="B14466" t="str">
            <v>774100-00J/012338</v>
          </cell>
          <cell r="C14466" t="str">
            <v>774100-00J</v>
          </cell>
          <cell r="D14466" t="str">
            <v>OK</v>
          </cell>
          <cell r="E14466">
            <v>44532.940972222219</v>
          </cell>
        </row>
        <row r="14467">
          <cell r="B14467" t="str">
            <v>774100-00J/012337</v>
          </cell>
          <cell r="C14467" t="str">
            <v>774100-00J</v>
          </cell>
          <cell r="D14467" t="str">
            <v>OK</v>
          </cell>
          <cell r="E14467">
            <v>44532.967361111114</v>
          </cell>
        </row>
        <row r="14468">
          <cell r="B14468" t="str">
            <v>776445-00H/012318</v>
          </cell>
          <cell r="C14468" t="str">
            <v>776445-00H</v>
          </cell>
          <cell r="D14468" t="str">
            <v>OK</v>
          </cell>
          <cell r="E14468">
            <v>44533.063194444447</v>
          </cell>
        </row>
        <row r="14469">
          <cell r="B14469" t="str">
            <v>776445-00H/012152</v>
          </cell>
          <cell r="C14469" t="str">
            <v>776445-00H</v>
          </cell>
          <cell r="D14469" t="str">
            <v>OK</v>
          </cell>
          <cell r="E14469">
            <v>44523.708333333336</v>
          </cell>
        </row>
        <row r="14470">
          <cell r="B14470" t="str">
            <v>776445-00H/012320</v>
          </cell>
          <cell r="C14470" t="str">
            <v>776445-00H</v>
          </cell>
          <cell r="D14470" t="str">
            <v>OK</v>
          </cell>
          <cell r="E14470">
            <v>44532.496527777781</v>
          </cell>
        </row>
        <row r="14471">
          <cell r="B14471" t="str">
            <v>776445-00H/012325</v>
          </cell>
          <cell r="C14471" t="str">
            <v>776445-00H</v>
          </cell>
          <cell r="D14471" t="str">
            <v>OK</v>
          </cell>
          <cell r="E14471">
            <v>44532.435416666667</v>
          </cell>
        </row>
        <row r="14472">
          <cell r="B14472" t="str">
            <v>776445-00H/012326</v>
          </cell>
          <cell r="C14472" t="str">
            <v>776445-00H</v>
          </cell>
          <cell r="D14472" t="str">
            <v>OK</v>
          </cell>
          <cell r="E14472">
            <v>44532.4375</v>
          </cell>
        </row>
        <row r="14473">
          <cell r="B14473" t="str">
            <v>776445-00H/012321</v>
          </cell>
          <cell r="C14473" t="str">
            <v>776445-00H</v>
          </cell>
          <cell r="D14473" t="str">
            <v>OK</v>
          </cell>
          <cell r="E14473">
            <v>44532.522916666669</v>
          </cell>
        </row>
        <row r="14474">
          <cell r="B14474" t="str">
            <v>776445-00H/012320</v>
          </cell>
          <cell r="C14474" t="str">
            <v>776445-00H</v>
          </cell>
          <cell r="D14474" t="str">
            <v>OK</v>
          </cell>
          <cell r="E14474">
            <v>44532.496527777781</v>
          </cell>
        </row>
        <row r="14475">
          <cell r="B14475" t="str">
            <v>776445-00H/012329</v>
          </cell>
          <cell r="C14475" t="str">
            <v>776445-00H</v>
          </cell>
          <cell r="D14475" t="str">
            <v>OK</v>
          </cell>
          <cell r="E14475">
            <v>44532.849305555559</v>
          </cell>
        </row>
        <row r="14476">
          <cell r="B14476" t="str">
            <v>776445-00H/012340</v>
          </cell>
          <cell r="C14476" t="str">
            <v>776445-00H</v>
          </cell>
          <cell r="D14476" t="str">
            <v>OK</v>
          </cell>
          <cell r="E14476">
            <v>44533.020138888889</v>
          </cell>
        </row>
        <row r="14477">
          <cell r="B14477" t="str">
            <v>776445-00H/012328</v>
          </cell>
          <cell r="C14477" t="str">
            <v>776445-00H</v>
          </cell>
          <cell r="D14477" t="str">
            <v>OK</v>
          </cell>
          <cell r="E14477">
            <v>44532.633333333331</v>
          </cell>
        </row>
        <row r="14478">
          <cell r="B14478" t="str">
            <v>776445-00H/012328</v>
          </cell>
          <cell r="C14478" t="str">
            <v>776445-00H</v>
          </cell>
          <cell r="D14478" t="str">
            <v>OK</v>
          </cell>
          <cell r="E14478">
            <v>44532.633333333331</v>
          </cell>
        </row>
        <row r="14479">
          <cell r="B14479" t="str">
            <v>776445-00H/012328</v>
          </cell>
          <cell r="C14479" t="str">
            <v>776445-00H</v>
          </cell>
          <cell r="D14479" t="str">
            <v>OK</v>
          </cell>
          <cell r="E14479">
            <v>44532.633333333331</v>
          </cell>
        </row>
        <row r="14480">
          <cell r="B14480" t="str">
            <v>776445-00H/012328</v>
          </cell>
          <cell r="C14480" t="str">
            <v>776445-00H</v>
          </cell>
          <cell r="D14480" t="str">
            <v>OK</v>
          </cell>
          <cell r="E14480">
            <v>44532.633333333331</v>
          </cell>
        </row>
        <row r="14481">
          <cell r="B14481" t="str">
            <v>776445-00H/012328</v>
          </cell>
          <cell r="C14481" t="str">
            <v>776445-00H</v>
          </cell>
          <cell r="D14481" t="str">
            <v>OK</v>
          </cell>
          <cell r="E14481">
            <v>44532.633333333331</v>
          </cell>
        </row>
        <row r="14482">
          <cell r="B14482" t="str">
            <v>776445-00H/012328</v>
          </cell>
          <cell r="C14482" t="str">
            <v>776445-00H</v>
          </cell>
          <cell r="D14482" t="str">
            <v>OK</v>
          </cell>
          <cell r="E14482">
            <v>44532.633333333331</v>
          </cell>
        </row>
        <row r="14483">
          <cell r="B14483" t="str">
            <v>776445-00H/012328</v>
          </cell>
          <cell r="C14483" t="str">
            <v>776445-00H</v>
          </cell>
          <cell r="D14483" t="str">
            <v>OK</v>
          </cell>
          <cell r="E14483">
            <v>44532.633333333331</v>
          </cell>
        </row>
        <row r="14484">
          <cell r="B14484" t="str">
            <v>776445-00H/012328</v>
          </cell>
          <cell r="C14484" t="str">
            <v>776445-00H</v>
          </cell>
          <cell r="D14484" t="str">
            <v>OK</v>
          </cell>
          <cell r="E14484">
            <v>44532.633333333331</v>
          </cell>
        </row>
        <row r="14485">
          <cell r="B14485" t="str">
            <v>776445-00H/012328</v>
          </cell>
          <cell r="C14485" t="str">
            <v>776445-00H</v>
          </cell>
          <cell r="D14485" t="str">
            <v>OK</v>
          </cell>
          <cell r="E14485">
            <v>44532.633333333331</v>
          </cell>
        </row>
        <row r="14486">
          <cell r="B14486" t="str">
            <v>776445-00H/012328</v>
          </cell>
          <cell r="C14486" t="str">
            <v>776445-00H</v>
          </cell>
          <cell r="D14486" t="str">
            <v>OK</v>
          </cell>
          <cell r="E14486">
            <v>44532.633333333331</v>
          </cell>
        </row>
        <row r="14487">
          <cell r="B14487" t="str">
            <v>776445-00H/012328</v>
          </cell>
          <cell r="C14487" t="str">
            <v>776445-00H</v>
          </cell>
          <cell r="D14487" t="str">
            <v>OK</v>
          </cell>
          <cell r="E14487">
            <v>44532.633333333331</v>
          </cell>
        </row>
        <row r="14488">
          <cell r="B14488" t="str">
            <v>776445-00H/012328</v>
          </cell>
          <cell r="C14488" t="str">
            <v>776445-00H</v>
          </cell>
          <cell r="D14488" t="str">
            <v>OK</v>
          </cell>
          <cell r="E14488">
            <v>44532.633333333331</v>
          </cell>
        </row>
        <row r="14489">
          <cell r="B14489" t="str">
            <v>776445-00H/012328</v>
          </cell>
          <cell r="C14489" t="str">
            <v>776445-00H</v>
          </cell>
          <cell r="D14489" t="str">
            <v>OK</v>
          </cell>
          <cell r="E14489">
            <v>44532.633333333331</v>
          </cell>
        </row>
        <row r="14490">
          <cell r="B14490" t="str">
            <v>776445-00H/012328</v>
          </cell>
          <cell r="C14490" t="str">
            <v>776445-00H</v>
          </cell>
          <cell r="D14490" t="str">
            <v>OK</v>
          </cell>
          <cell r="E14490">
            <v>44532.633333333331</v>
          </cell>
        </row>
        <row r="14491">
          <cell r="B14491" t="str">
            <v>776445-00H/012328</v>
          </cell>
          <cell r="C14491" t="str">
            <v>776445-00H</v>
          </cell>
          <cell r="D14491" t="str">
            <v>OK</v>
          </cell>
          <cell r="E14491">
            <v>44532.633333333331</v>
          </cell>
        </row>
        <row r="14492">
          <cell r="B14492" t="str">
            <v>776445-00H/012328</v>
          </cell>
          <cell r="C14492" t="str">
            <v>776445-00H</v>
          </cell>
          <cell r="D14492" t="str">
            <v>OK</v>
          </cell>
          <cell r="E14492">
            <v>44532.633333333331</v>
          </cell>
        </row>
        <row r="14493">
          <cell r="B14493" t="str">
            <v>776445-00H/012328</v>
          </cell>
          <cell r="C14493" t="str">
            <v>776445-00H</v>
          </cell>
          <cell r="D14493" t="str">
            <v>OK</v>
          </cell>
          <cell r="E14493">
            <v>44532.633333333331</v>
          </cell>
        </row>
        <row r="14494">
          <cell r="B14494" t="str">
            <v>776445-00H/012328</v>
          </cell>
          <cell r="C14494" t="str">
            <v>776445-00H</v>
          </cell>
          <cell r="D14494" t="str">
            <v>OK</v>
          </cell>
          <cell r="E14494">
            <v>44532.633333333331</v>
          </cell>
        </row>
        <row r="14495">
          <cell r="B14495" t="str">
            <v>776445-00H/012328</v>
          </cell>
          <cell r="C14495" t="str">
            <v>776445-00H</v>
          </cell>
          <cell r="D14495" t="str">
            <v>OK</v>
          </cell>
          <cell r="E14495">
            <v>44532.633333333331</v>
          </cell>
        </row>
        <row r="14496">
          <cell r="B14496" t="str">
            <v>776445-00H/012328</v>
          </cell>
          <cell r="C14496" t="str">
            <v>776445-00H</v>
          </cell>
          <cell r="D14496" t="str">
            <v>OK</v>
          </cell>
          <cell r="E14496">
            <v>44532.633333333331</v>
          </cell>
        </row>
        <row r="14497">
          <cell r="B14497" t="str">
            <v>776445-00H/012328</v>
          </cell>
          <cell r="C14497" t="str">
            <v>776445-00H</v>
          </cell>
          <cell r="D14497" t="str">
            <v>OK</v>
          </cell>
          <cell r="E14497">
            <v>44532.633333333331</v>
          </cell>
        </row>
        <row r="14498">
          <cell r="B14498" t="str">
            <v>776445-00H/012328</v>
          </cell>
          <cell r="C14498" t="str">
            <v>776445-00H</v>
          </cell>
          <cell r="D14498" t="str">
            <v>OK</v>
          </cell>
          <cell r="E14498">
            <v>44532.633333333331</v>
          </cell>
        </row>
        <row r="14499">
          <cell r="B14499" t="str">
            <v>776445-00H/012328</v>
          </cell>
          <cell r="C14499" t="str">
            <v>776445-00H</v>
          </cell>
          <cell r="D14499" t="str">
            <v>OK</v>
          </cell>
          <cell r="E14499">
            <v>44532.633333333331</v>
          </cell>
        </row>
        <row r="14500">
          <cell r="B14500" t="str">
            <v>776445-00H/012328</v>
          </cell>
          <cell r="C14500" t="str">
            <v>776445-00H</v>
          </cell>
          <cell r="D14500" t="str">
            <v>OK</v>
          </cell>
          <cell r="E14500">
            <v>44532.633333333331</v>
          </cell>
        </row>
        <row r="14501">
          <cell r="B14501" t="str">
            <v>776445-00H/012328</v>
          </cell>
          <cell r="C14501" t="str">
            <v>776445-00H</v>
          </cell>
          <cell r="D14501" t="str">
            <v>OK</v>
          </cell>
          <cell r="E14501">
            <v>44532.633333333331</v>
          </cell>
        </row>
        <row r="14502">
          <cell r="B14502" t="str">
            <v>776445-00H/012328</v>
          </cell>
          <cell r="C14502" t="str">
            <v>776445-00H</v>
          </cell>
          <cell r="D14502" t="str">
            <v>OK</v>
          </cell>
          <cell r="E14502">
            <v>44532.633333333331</v>
          </cell>
        </row>
        <row r="14503">
          <cell r="B14503" t="str">
            <v>776445-00H/012328</v>
          </cell>
          <cell r="C14503" t="str">
            <v>776445-00H</v>
          </cell>
          <cell r="D14503" t="str">
            <v>OK</v>
          </cell>
          <cell r="E14503">
            <v>44532.633333333331</v>
          </cell>
        </row>
        <row r="14504">
          <cell r="B14504" t="str">
            <v>776445-00H/012328</v>
          </cell>
          <cell r="C14504" t="str">
            <v>776445-00H</v>
          </cell>
          <cell r="D14504" t="str">
            <v>OK</v>
          </cell>
          <cell r="E14504">
            <v>44532.633333333331</v>
          </cell>
        </row>
        <row r="14505">
          <cell r="B14505" t="str">
            <v>776445-00H/012328</v>
          </cell>
          <cell r="C14505" t="str">
            <v>776445-00H</v>
          </cell>
          <cell r="D14505" t="str">
            <v>OK</v>
          </cell>
          <cell r="E14505">
            <v>44532.633333333331</v>
          </cell>
        </row>
        <row r="14506">
          <cell r="B14506" t="str">
            <v>776445-00H/012328</v>
          </cell>
          <cell r="C14506" t="str">
            <v>776445-00H</v>
          </cell>
          <cell r="D14506" t="str">
            <v>OK</v>
          </cell>
          <cell r="E14506">
            <v>44532.633333333331</v>
          </cell>
        </row>
        <row r="14507">
          <cell r="B14507" t="str">
            <v>776445-00H/012328</v>
          </cell>
          <cell r="C14507" t="str">
            <v>776445-00H</v>
          </cell>
          <cell r="D14507" t="str">
            <v>OK</v>
          </cell>
          <cell r="E14507">
            <v>44532.633333333331</v>
          </cell>
        </row>
        <row r="14508">
          <cell r="B14508" t="str">
            <v>776445-00H/012328</v>
          </cell>
          <cell r="C14508" t="str">
            <v>776445-00H</v>
          </cell>
          <cell r="D14508" t="str">
            <v>OK</v>
          </cell>
          <cell r="E14508">
            <v>44532.633333333331</v>
          </cell>
        </row>
        <row r="14509">
          <cell r="B14509" t="str">
            <v>776445-00H/012328</v>
          </cell>
          <cell r="C14509" t="str">
            <v>776445-00H</v>
          </cell>
          <cell r="D14509" t="str">
            <v>OK</v>
          </cell>
          <cell r="E14509">
            <v>44532.633333333331</v>
          </cell>
        </row>
        <row r="14510">
          <cell r="B14510" t="str">
            <v>776445-00H/012328</v>
          </cell>
          <cell r="C14510" t="str">
            <v>776445-00H</v>
          </cell>
          <cell r="D14510" t="str">
            <v>OK</v>
          </cell>
          <cell r="E14510">
            <v>44532.633333333331</v>
          </cell>
        </row>
        <row r="14511">
          <cell r="B14511" t="str">
            <v>776445-00H/012328</v>
          </cell>
          <cell r="C14511" t="str">
            <v>776445-00H</v>
          </cell>
          <cell r="D14511" t="str">
            <v>OK</v>
          </cell>
          <cell r="E14511">
            <v>44532.633333333331</v>
          </cell>
        </row>
        <row r="14512">
          <cell r="B14512" t="str">
            <v>776445-00H/012328</v>
          </cell>
          <cell r="C14512" t="str">
            <v>776445-00H</v>
          </cell>
          <cell r="D14512" t="str">
            <v>OK</v>
          </cell>
          <cell r="E14512">
            <v>44532.633333333331</v>
          </cell>
        </row>
        <row r="14513">
          <cell r="B14513" t="str">
            <v>776445-00H/012334</v>
          </cell>
          <cell r="C14513" t="str">
            <v>776445-00H</v>
          </cell>
          <cell r="D14513" t="str">
            <v>OK</v>
          </cell>
          <cell r="E14513">
            <v>44532.827777777777</v>
          </cell>
        </row>
        <row r="14514">
          <cell r="B14514" t="str">
            <v>776445-00H/012328</v>
          </cell>
          <cell r="C14514" t="str">
            <v>776445-00H</v>
          </cell>
          <cell r="D14514" t="str">
            <v>OK</v>
          </cell>
          <cell r="E14514">
            <v>44532.633333333331</v>
          </cell>
        </row>
        <row r="14515">
          <cell r="B14515" t="str">
            <v>776445-00H/012334</v>
          </cell>
          <cell r="C14515" t="str">
            <v>776445-00H</v>
          </cell>
          <cell r="D14515" t="str">
            <v>OK</v>
          </cell>
          <cell r="E14515">
            <v>44532.827777777777</v>
          </cell>
        </row>
        <row r="14516">
          <cell r="B14516" t="str">
            <v>776445-00H/012303</v>
          </cell>
          <cell r="C14516" t="str">
            <v>776445-00H</v>
          </cell>
          <cell r="D14516" t="str">
            <v>OK</v>
          </cell>
          <cell r="E14516">
            <v>44532.850694444445</v>
          </cell>
        </row>
        <row r="14517">
          <cell r="B14517" t="str">
            <v>776445-00H/012366</v>
          </cell>
          <cell r="C14517" t="str">
            <v>776445-00H</v>
          </cell>
          <cell r="D14517" t="str">
            <v>OK</v>
          </cell>
          <cell r="E14517">
            <v>44534.356249999997</v>
          </cell>
        </row>
        <row r="14518">
          <cell r="B14518" t="str">
            <v>776445-00H/012366</v>
          </cell>
          <cell r="C14518" t="str">
            <v>776445-00H</v>
          </cell>
          <cell r="D14518" t="str">
            <v>OK</v>
          </cell>
          <cell r="E14518">
            <v>44534.356249999997</v>
          </cell>
        </row>
        <row r="14519">
          <cell r="B14519" t="str">
            <v>776445-00H/012360</v>
          </cell>
          <cell r="C14519" t="str">
            <v>776445-00H</v>
          </cell>
          <cell r="D14519" t="str">
            <v>OK</v>
          </cell>
          <cell r="E14519">
            <v>44533.779166666667</v>
          </cell>
        </row>
        <row r="14520">
          <cell r="B14520" t="str">
            <v>776445-00H/012364</v>
          </cell>
          <cell r="C14520" t="str">
            <v>776445-00H</v>
          </cell>
          <cell r="D14520" t="str">
            <v>OK</v>
          </cell>
          <cell r="E14520">
            <v>44534.378472222219</v>
          </cell>
        </row>
        <row r="14521">
          <cell r="B14521" t="str">
            <v>776445-00H/012369</v>
          </cell>
          <cell r="C14521" t="str">
            <v>776445-00H</v>
          </cell>
          <cell r="D14521" t="str">
            <v>OK</v>
          </cell>
          <cell r="E14521">
            <v>44534.40347222222</v>
          </cell>
        </row>
        <row r="14522">
          <cell r="B14522" t="str">
            <v>776445-00H/012367</v>
          </cell>
          <cell r="C14522" t="str">
            <v>776445-00H</v>
          </cell>
          <cell r="D14522" t="str">
            <v>OK</v>
          </cell>
          <cell r="E14522">
            <v>44534.290277777778</v>
          </cell>
        </row>
        <row r="14523">
          <cell r="B14523" t="str">
            <v>776445-00H/012367</v>
          </cell>
          <cell r="C14523" t="str">
            <v>776445-00H</v>
          </cell>
          <cell r="D14523" t="str">
            <v>OK</v>
          </cell>
          <cell r="E14523">
            <v>44534.290277777778</v>
          </cell>
        </row>
        <row r="14524">
          <cell r="B14524" t="str">
            <v>776445-00H/012367</v>
          </cell>
          <cell r="C14524" t="str">
            <v>776445-00H</v>
          </cell>
          <cell r="D14524" t="str">
            <v>OK</v>
          </cell>
          <cell r="E14524">
            <v>44534.290277777778</v>
          </cell>
        </row>
        <row r="14525">
          <cell r="B14525" t="str">
            <v>776445-00H/012319</v>
          </cell>
          <cell r="C14525" t="str">
            <v>776445-00H</v>
          </cell>
          <cell r="D14525" t="str">
            <v>OK</v>
          </cell>
          <cell r="E14525">
            <v>44532.383333333331</v>
          </cell>
        </row>
        <row r="14526">
          <cell r="B14526" t="str">
            <v>776445-00H/012330</v>
          </cell>
          <cell r="C14526" t="str">
            <v>776445-00H</v>
          </cell>
          <cell r="D14526" t="str">
            <v>OK</v>
          </cell>
          <cell r="E14526">
            <v>44532.629861111112</v>
          </cell>
        </row>
        <row r="14527">
          <cell r="B14527" t="str">
            <v>774100-00J/012417</v>
          </cell>
          <cell r="C14527" t="str">
            <v>774100-00J</v>
          </cell>
          <cell r="D14527" t="str">
            <v>OK</v>
          </cell>
          <cell r="E14527">
            <v>44538.727083333331</v>
          </cell>
        </row>
        <row r="14528">
          <cell r="B14528" t="str">
            <v>774100-00J/012416</v>
          </cell>
          <cell r="C14528" t="str">
            <v>774100-00J</v>
          </cell>
          <cell r="D14528" t="str">
            <v>OK</v>
          </cell>
          <cell r="E14528">
            <v>44538.673611111109</v>
          </cell>
        </row>
        <row r="14529">
          <cell r="B14529" t="str">
            <v>776445-00H/012316</v>
          </cell>
          <cell r="C14529" t="str">
            <v>776445-00H</v>
          </cell>
          <cell r="D14529" t="str">
            <v>OK</v>
          </cell>
          <cell r="E14529">
            <v>44532.688194444447</v>
          </cell>
        </row>
        <row r="14530">
          <cell r="B14530" t="str">
            <v>776445-00H/012332</v>
          </cell>
          <cell r="C14530" t="str">
            <v>776445-00H</v>
          </cell>
          <cell r="D14530" t="str">
            <v>OK</v>
          </cell>
          <cell r="E14530">
            <v>44532.684027777781</v>
          </cell>
        </row>
        <row r="14531">
          <cell r="B14531" t="str">
            <v>776445-00H/012355</v>
          </cell>
          <cell r="C14531" t="str">
            <v>776445-00H</v>
          </cell>
          <cell r="D14531" t="str">
            <v>OK</v>
          </cell>
          <cell r="E14531">
            <v>44533.631249999999</v>
          </cell>
        </row>
        <row r="14532">
          <cell r="B14532" t="str">
            <v>776445-00H/012352</v>
          </cell>
          <cell r="C14532" t="str">
            <v>776445-00H</v>
          </cell>
          <cell r="D14532" t="str">
            <v>OK</v>
          </cell>
          <cell r="E14532">
            <v>44533.513194444444</v>
          </cell>
        </row>
        <row r="14533">
          <cell r="B14533" t="str">
            <v>776445-00H/012349</v>
          </cell>
          <cell r="C14533" t="str">
            <v>776445-00H</v>
          </cell>
          <cell r="D14533" t="str">
            <v>OK</v>
          </cell>
          <cell r="E14533">
            <v>44533.407638888886</v>
          </cell>
        </row>
        <row r="14534">
          <cell r="B14534" t="str">
            <v>776445-00H/012350</v>
          </cell>
          <cell r="C14534" t="str">
            <v>776445-00H</v>
          </cell>
          <cell r="D14534" t="str">
            <v>OK</v>
          </cell>
          <cell r="E14534">
            <v>44533.410416666666</v>
          </cell>
        </row>
        <row r="14535">
          <cell r="B14535" t="str">
            <v>776445-00H/012358</v>
          </cell>
          <cell r="C14535" t="str">
            <v>776445-00H</v>
          </cell>
          <cell r="D14535" t="str">
            <v>OK</v>
          </cell>
          <cell r="E14535">
            <v>44533.680555555555</v>
          </cell>
        </row>
        <row r="14536">
          <cell r="B14536" t="str">
            <v>774100-00J/012411</v>
          </cell>
          <cell r="C14536" t="str">
            <v>774100-00J</v>
          </cell>
          <cell r="D14536" t="str">
            <v>OK</v>
          </cell>
          <cell r="E14536">
            <v>44538.036111111112</v>
          </cell>
        </row>
        <row r="14537">
          <cell r="B14537" t="str">
            <v>776445-00H/012161</v>
          </cell>
          <cell r="C14537" t="str">
            <v>776445-00H</v>
          </cell>
          <cell r="D14537" t="str">
            <v>OK</v>
          </cell>
          <cell r="E14537">
            <v>44524.004861111112</v>
          </cell>
        </row>
        <row r="14538">
          <cell r="B14538" t="str">
            <v>776445-00H/012156</v>
          </cell>
          <cell r="C14538" t="str">
            <v>776445-00H</v>
          </cell>
          <cell r="D14538" t="str">
            <v>OK</v>
          </cell>
          <cell r="E14538">
            <v>44523.832638888889</v>
          </cell>
        </row>
        <row r="14539">
          <cell r="B14539" t="str">
            <v>774100-00J/012418</v>
          </cell>
          <cell r="C14539" t="str">
            <v>774100-00J</v>
          </cell>
          <cell r="D14539" t="str">
            <v>OK</v>
          </cell>
          <cell r="E14539">
            <v>44538.973611111112</v>
          </cell>
        </row>
        <row r="14540">
          <cell r="B14540" t="str">
            <v>776445-00H/012145</v>
          </cell>
          <cell r="C14540" t="str">
            <v>776445-00H</v>
          </cell>
          <cell r="D14540" t="str">
            <v>OK</v>
          </cell>
          <cell r="E14540">
            <v>44523.998611111114</v>
          </cell>
        </row>
        <row r="14541">
          <cell r="B14541" t="str">
            <v>776445-00H/012331</v>
          </cell>
          <cell r="C14541" t="str">
            <v>776445-00H</v>
          </cell>
          <cell r="D14541" t="str">
            <v>OK</v>
          </cell>
          <cell r="E14541">
            <v>44532.736805555556</v>
          </cell>
        </row>
        <row r="14542">
          <cell r="B14542" t="str">
            <v>776445-00H/012165</v>
          </cell>
          <cell r="C14542" t="str">
            <v>776445-00H</v>
          </cell>
          <cell r="D14542" t="str">
            <v>OK</v>
          </cell>
          <cell r="E14542">
            <v>44524.072222222225</v>
          </cell>
        </row>
        <row r="14543">
          <cell r="B14543" t="str">
            <v>776445-00H/012159</v>
          </cell>
          <cell r="C14543" t="str">
            <v>776445-00H</v>
          </cell>
          <cell r="D14543" t="str">
            <v>OK</v>
          </cell>
          <cell r="E14543">
            <v>44523.953472222223</v>
          </cell>
        </row>
        <row r="14544">
          <cell r="B14544" t="str">
            <v>776445-00H/012421</v>
          </cell>
          <cell r="C14544" t="str">
            <v>776445-00H</v>
          </cell>
          <cell r="D14544" t="str">
            <v>OK</v>
          </cell>
          <cell r="E14544">
            <v>44539.095833333333</v>
          </cell>
        </row>
        <row r="14545">
          <cell r="B14545" t="str">
            <v>774100-00J/012422</v>
          </cell>
          <cell r="C14545" t="str">
            <v>774100-00J</v>
          </cell>
          <cell r="D14545" t="str">
            <v>OK</v>
          </cell>
          <cell r="E14545">
            <v>44539.177777777775</v>
          </cell>
        </row>
        <row r="14546">
          <cell r="B14546" t="str">
            <v>774100-00J/012420</v>
          </cell>
          <cell r="C14546" t="str">
            <v>774100-00J</v>
          </cell>
          <cell r="D14546" t="str">
            <v>OK</v>
          </cell>
          <cell r="E14546">
            <v>44539.302777777775</v>
          </cell>
        </row>
        <row r="14547">
          <cell r="B14547" t="str">
            <v>776445-00H/012426</v>
          </cell>
          <cell r="C14547" t="str">
            <v>776445-00H</v>
          </cell>
          <cell r="D14547" t="str">
            <v>OK</v>
          </cell>
          <cell r="E14547">
            <v>44539.423611111109</v>
          </cell>
        </row>
        <row r="14548">
          <cell r="B14548" t="str">
            <v>776445-00H/012424</v>
          </cell>
          <cell r="C14548" t="str">
            <v>776445-00H</v>
          </cell>
          <cell r="D14548" t="str">
            <v>OK</v>
          </cell>
          <cell r="E14548">
            <v>44539.331944444442</v>
          </cell>
        </row>
        <row r="14549">
          <cell r="B14549" t="str">
            <v>774100-00J/012423</v>
          </cell>
          <cell r="C14549" t="str">
            <v>774100-00J</v>
          </cell>
          <cell r="D14549" t="str">
            <v>OK</v>
          </cell>
          <cell r="E14549">
            <v>44539.370138888888</v>
          </cell>
        </row>
        <row r="14550">
          <cell r="B14550" t="str">
            <v>776445-00H/012428</v>
          </cell>
          <cell r="C14550" t="str">
            <v>776445-00H</v>
          </cell>
          <cell r="D14550" t="str">
            <v>OK</v>
          </cell>
          <cell r="E14550">
            <v>44539.509027777778</v>
          </cell>
        </row>
        <row r="14551">
          <cell r="B14551" t="str">
            <v>774100-00J/012414</v>
          </cell>
          <cell r="C14551" t="str">
            <v>774100-00J</v>
          </cell>
          <cell r="D14551" t="str">
            <v>OK</v>
          </cell>
          <cell r="E14551">
            <v>44539.392361111109</v>
          </cell>
        </row>
        <row r="14552">
          <cell r="B14552" t="str">
            <v>774100-00J/012429</v>
          </cell>
          <cell r="C14552" t="str">
            <v>774100-00J</v>
          </cell>
          <cell r="D14552" t="str">
            <v>OK</v>
          </cell>
          <cell r="E14552">
            <v>44539.665972222225</v>
          </cell>
        </row>
        <row r="14553">
          <cell r="B14553" t="str">
            <v>776445-00H/012427</v>
          </cell>
          <cell r="C14553" t="str">
            <v>776445-00H</v>
          </cell>
          <cell r="D14553" t="str">
            <v>OK</v>
          </cell>
          <cell r="E14553">
            <v>44539.632638888892</v>
          </cell>
        </row>
        <row r="14554">
          <cell r="B14554" t="str">
            <v>774100-00J/012430</v>
          </cell>
          <cell r="C14554" t="str">
            <v>774100-00J</v>
          </cell>
          <cell r="D14554" t="str">
            <v>OK</v>
          </cell>
          <cell r="E14554">
            <v>44539.697916666664</v>
          </cell>
        </row>
        <row r="14555">
          <cell r="B14555" t="str">
            <v>774100-00J/012413</v>
          </cell>
          <cell r="C14555" t="str">
            <v>774100-00J</v>
          </cell>
          <cell r="D14555" t="str">
            <v>OK</v>
          </cell>
          <cell r="E14555">
            <v>44538.8</v>
          </cell>
        </row>
        <row r="14556">
          <cell r="B14556" t="str">
            <v>776445-00H/012432</v>
          </cell>
          <cell r="C14556" t="str">
            <v>776445-00H</v>
          </cell>
          <cell r="D14556" t="str">
            <v>OK</v>
          </cell>
          <cell r="E14556">
            <v>44539.709027777775</v>
          </cell>
        </row>
        <row r="14557">
          <cell r="B14557" t="str">
            <v>774100-00J/012419</v>
          </cell>
          <cell r="C14557" t="str">
            <v>774100-00J</v>
          </cell>
          <cell r="D14557" t="str">
            <v>OK</v>
          </cell>
          <cell r="E14557">
            <v>44539.740277777775</v>
          </cell>
        </row>
        <row r="14558">
          <cell r="B14558" t="str">
            <v>776445-00H/012431</v>
          </cell>
          <cell r="C14558" t="str">
            <v>776445-00H</v>
          </cell>
          <cell r="D14558" t="str">
            <v>OK</v>
          </cell>
          <cell r="E14558">
            <v>44540.034722222219</v>
          </cell>
        </row>
        <row r="14559">
          <cell r="B14559" t="str">
            <v>774100-00J/012436</v>
          </cell>
          <cell r="C14559" t="str">
            <v>774100-00J</v>
          </cell>
          <cell r="D14559" t="str">
            <v>OK</v>
          </cell>
          <cell r="E14559">
            <v>44539.969444444447</v>
          </cell>
        </row>
        <row r="14560">
          <cell r="B14560" t="str">
            <v>774100-00J/012437</v>
          </cell>
          <cell r="C14560" t="str">
            <v>774100-00J</v>
          </cell>
          <cell r="D14560" t="str">
            <v>OK</v>
          </cell>
          <cell r="E14560">
            <v>44540.080555555556</v>
          </cell>
        </row>
        <row r="14561">
          <cell r="B14561" t="str">
            <v>774100-00J/012438</v>
          </cell>
          <cell r="C14561" t="str">
            <v>774100-00J</v>
          </cell>
          <cell r="D14561" t="str">
            <v>OK</v>
          </cell>
          <cell r="E14561">
            <v>44540.154861111114</v>
          </cell>
        </row>
        <row r="14562">
          <cell r="B14562" t="str">
            <v>774100-00J/012425</v>
          </cell>
          <cell r="C14562" t="str">
            <v>774100-00J</v>
          </cell>
          <cell r="D14562" t="str">
            <v>OK</v>
          </cell>
          <cell r="E14562">
            <v>44540.387499999997</v>
          </cell>
        </row>
        <row r="14563">
          <cell r="B14563" t="str">
            <v>774100-00J/012435</v>
          </cell>
          <cell r="C14563" t="str">
            <v>774100-00J</v>
          </cell>
          <cell r="D14563" t="str">
            <v>OK</v>
          </cell>
          <cell r="E14563">
            <v>44540.320138888892</v>
          </cell>
        </row>
        <row r="14564">
          <cell r="B14564" t="str">
            <v>774100-00J/012415</v>
          </cell>
          <cell r="C14564" t="str">
            <v>774100-00J</v>
          </cell>
          <cell r="D14564" t="str">
            <v>OK</v>
          </cell>
          <cell r="E14564">
            <v>44539.05972222222</v>
          </cell>
        </row>
        <row r="14565">
          <cell r="B14565" t="str">
            <v>774100-00J/012440</v>
          </cell>
          <cell r="C14565" t="str">
            <v>774100-00J</v>
          </cell>
          <cell r="D14565" t="str">
            <v>OK</v>
          </cell>
          <cell r="E14565">
            <v>44540.533333333333</v>
          </cell>
        </row>
        <row r="14566">
          <cell r="B14566" t="str">
            <v>774100-00J/012441</v>
          </cell>
          <cell r="C14566" t="str">
            <v>774100-00J</v>
          </cell>
          <cell r="D14566" t="str">
            <v>OK</v>
          </cell>
          <cell r="E14566">
            <v>44540.620833333334</v>
          </cell>
        </row>
        <row r="14567">
          <cell r="B14567" t="str">
            <v>776445-00H/012434</v>
          </cell>
          <cell r="C14567" t="str">
            <v>776445-00H</v>
          </cell>
          <cell r="D14567" t="str">
            <v>OK</v>
          </cell>
          <cell r="E14567">
            <v>44540.665277777778</v>
          </cell>
        </row>
        <row r="14568">
          <cell r="B14568" t="str">
            <v>774100-00J/012436</v>
          </cell>
          <cell r="C14568" t="str">
            <v>774100-00J</v>
          </cell>
          <cell r="D14568" t="str">
            <v>OK</v>
          </cell>
          <cell r="E14568">
            <v>44540.715277777781</v>
          </cell>
        </row>
        <row r="14569">
          <cell r="B14569" t="str">
            <v>774100-00J/012444</v>
          </cell>
          <cell r="C14569" t="str">
            <v>774100-00J</v>
          </cell>
          <cell r="D14569" t="str">
            <v>OK</v>
          </cell>
          <cell r="E14569">
            <v>44540.834027777775</v>
          </cell>
        </row>
        <row r="14570">
          <cell r="B14570" t="str">
            <v>774100-00J/012442</v>
          </cell>
          <cell r="C14570" t="str">
            <v>774100-00J</v>
          </cell>
          <cell r="D14570" t="str">
            <v>OK</v>
          </cell>
          <cell r="E14570">
            <v>44540.619444444441</v>
          </cell>
        </row>
        <row r="14571">
          <cell r="B14571" t="str">
            <v>774100-00J/012446</v>
          </cell>
          <cell r="C14571" t="str">
            <v>774100-00J</v>
          </cell>
          <cell r="D14571" t="str">
            <v>OK</v>
          </cell>
          <cell r="E14571">
            <v>44541.275000000001</v>
          </cell>
        </row>
        <row r="14572">
          <cell r="B14572" t="str">
            <v>774100-00J/012447</v>
          </cell>
          <cell r="C14572" t="str">
            <v>774100-00J</v>
          </cell>
          <cell r="D14572" t="str">
            <v>OK</v>
          </cell>
          <cell r="E14572">
            <v>44541.355555555558</v>
          </cell>
        </row>
        <row r="14573">
          <cell r="B14573" t="str">
            <v>774100-00J/012447</v>
          </cell>
          <cell r="C14573" t="str">
            <v>774100-00J</v>
          </cell>
          <cell r="D14573" t="str">
            <v>OK</v>
          </cell>
          <cell r="E14573">
            <v>44541.355555555558</v>
          </cell>
        </row>
        <row r="14574">
          <cell r="B14574" t="str">
            <v>774100-00J/012448</v>
          </cell>
          <cell r="C14574" t="str">
            <v>774100-00J</v>
          </cell>
          <cell r="D14574" t="str">
            <v>OK</v>
          </cell>
          <cell r="E14574">
            <v>44541.40347222222</v>
          </cell>
        </row>
        <row r="14575">
          <cell r="B14575" t="str">
            <v>776445-00H/012439</v>
          </cell>
          <cell r="C14575" t="str">
            <v>776445-00H</v>
          </cell>
          <cell r="D14575" t="str">
            <v>OK</v>
          </cell>
          <cell r="E14575">
            <v>44542.620833333334</v>
          </cell>
        </row>
        <row r="14576">
          <cell r="B14576" t="str">
            <v>774100-00J/012450</v>
          </cell>
          <cell r="C14576" t="str">
            <v>774100-00J</v>
          </cell>
          <cell r="D14576" t="str">
            <v>OK</v>
          </cell>
          <cell r="E14576">
            <v>44542.688888888886</v>
          </cell>
        </row>
        <row r="14577">
          <cell r="B14577" t="str">
            <v>774100-00J/012449</v>
          </cell>
          <cell r="C14577" t="str">
            <v>774100-00J</v>
          </cell>
          <cell r="D14577" t="str">
            <v>OK</v>
          </cell>
          <cell r="E14577">
            <v>44542.730555555558</v>
          </cell>
        </row>
        <row r="14578">
          <cell r="B14578" t="str">
            <v>774100-00J/012451</v>
          </cell>
          <cell r="C14578" t="str">
            <v>774100-00J</v>
          </cell>
          <cell r="D14578" t="str">
            <v>OK</v>
          </cell>
          <cell r="E14578">
            <v>44542.793749999997</v>
          </cell>
        </row>
        <row r="14579">
          <cell r="B14579" t="str">
            <v>774100-00J/012443</v>
          </cell>
          <cell r="C14579" t="str">
            <v>774100-00J</v>
          </cell>
          <cell r="D14579" t="str">
            <v>OK</v>
          </cell>
          <cell r="E14579">
            <v>44542.876388888886</v>
          </cell>
        </row>
        <row r="14580">
          <cell r="B14580" t="str">
            <v>776445-00H/012455</v>
          </cell>
          <cell r="C14580" t="str">
            <v>776445-00H</v>
          </cell>
          <cell r="D14580" t="str">
            <v>OK</v>
          </cell>
          <cell r="E14580">
            <v>44542.925694444442</v>
          </cell>
        </row>
        <row r="14581">
          <cell r="B14581" t="str">
            <v>774100-00J/012453</v>
          </cell>
          <cell r="C14581" t="str">
            <v>774100-00J</v>
          </cell>
          <cell r="D14581" t="str">
            <v>OK</v>
          </cell>
          <cell r="E14581">
            <v>44542.877083333333</v>
          </cell>
        </row>
        <row r="14582">
          <cell r="B14582" t="str">
            <v>776445-00H/012458</v>
          </cell>
          <cell r="C14582" t="str">
            <v>776445-00H</v>
          </cell>
          <cell r="D14582" t="str">
            <v>OK</v>
          </cell>
          <cell r="E14582">
            <v>44542.965277777781</v>
          </cell>
        </row>
        <row r="14583">
          <cell r="B14583" t="str">
            <v>776445-00H/012454</v>
          </cell>
          <cell r="C14583" t="str">
            <v>776445-00H</v>
          </cell>
          <cell r="D14583" t="str">
            <v>OK</v>
          </cell>
          <cell r="E14583">
            <v>44542.9375</v>
          </cell>
        </row>
        <row r="14584">
          <cell r="B14584" t="str">
            <v>776445-00H/012459</v>
          </cell>
          <cell r="C14584" t="str">
            <v>776445-00H</v>
          </cell>
          <cell r="D14584" t="str">
            <v>OK</v>
          </cell>
          <cell r="E14584">
            <v>44543.027083333334</v>
          </cell>
        </row>
        <row r="14585">
          <cell r="B14585" t="str">
            <v>776445-00H/012456</v>
          </cell>
          <cell r="C14585" t="str">
            <v>776445-00H</v>
          </cell>
          <cell r="D14585" t="str">
            <v>OK</v>
          </cell>
          <cell r="E14585">
            <v>44542.964583333334</v>
          </cell>
        </row>
        <row r="14586">
          <cell r="B14586" t="str">
            <v>776445-00H/012457</v>
          </cell>
          <cell r="C14586" t="str">
            <v>776445-00H</v>
          </cell>
          <cell r="D14586" t="str">
            <v>OK</v>
          </cell>
          <cell r="E14586">
            <v>44543.036111111112</v>
          </cell>
        </row>
        <row r="14587">
          <cell r="B14587" t="str">
            <v>774100-00J/012445</v>
          </cell>
          <cell r="C14587" t="str">
            <v>774100-00J</v>
          </cell>
          <cell r="D14587" t="str">
            <v>OK</v>
          </cell>
          <cell r="E14587">
            <v>44543.291666666664</v>
          </cell>
        </row>
        <row r="14588">
          <cell r="B14588" t="str">
            <v>774100-00J/012452</v>
          </cell>
          <cell r="C14588" t="str">
            <v>774100-00J</v>
          </cell>
          <cell r="D14588" t="str">
            <v>OK</v>
          </cell>
          <cell r="E14588">
            <v>44543.347916666666</v>
          </cell>
        </row>
        <row r="14589">
          <cell r="B14589" t="str">
            <v>776445-00H/012460</v>
          </cell>
          <cell r="C14589" t="str">
            <v>776445-00H</v>
          </cell>
          <cell r="D14589" t="str">
            <v>OK</v>
          </cell>
          <cell r="E14589">
            <v>44543.383333333331</v>
          </cell>
        </row>
        <row r="14590">
          <cell r="B14590" t="str">
            <v>774100-00J/012462</v>
          </cell>
          <cell r="C14590" t="str">
            <v>774100-00J</v>
          </cell>
          <cell r="D14590" t="str">
            <v>OK</v>
          </cell>
          <cell r="E14590">
            <v>44543.405555555553</v>
          </cell>
        </row>
        <row r="14591">
          <cell r="B14591" t="str">
            <v>774100-00J/012462</v>
          </cell>
          <cell r="C14591" t="str">
            <v>774100-00J</v>
          </cell>
          <cell r="D14591" t="str">
            <v>OK</v>
          </cell>
          <cell r="E14591">
            <v>44543.405555555553</v>
          </cell>
        </row>
        <row r="14592">
          <cell r="B14592" t="str">
            <v>776445-00H/012461</v>
          </cell>
          <cell r="C14592" t="str">
            <v>776445-00H</v>
          </cell>
          <cell r="D14592" t="str">
            <v>OK</v>
          </cell>
          <cell r="E14592">
            <v>44543.531944444447</v>
          </cell>
        </row>
        <row r="14593">
          <cell r="B14593" t="str">
            <v>774100-00J/012466</v>
          </cell>
          <cell r="C14593" t="str">
            <v>774100-00J</v>
          </cell>
          <cell r="D14593" t="str">
            <v>OK</v>
          </cell>
          <cell r="E14593">
            <v>44543.617361111108</v>
          </cell>
        </row>
        <row r="14594">
          <cell r="B14594" t="str">
            <v>774100-00J/012466</v>
          </cell>
          <cell r="C14594" t="str">
            <v>774100-00J</v>
          </cell>
          <cell r="D14594" t="str">
            <v>OK</v>
          </cell>
          <cell r="E14594">
            <v>44543.617361111108</v>
          </cell>
        </row>
        <row r="14595">
          <cell r="B14595" t="str">
            <v>774100-00J/012467</v>
          </cell>
          <cell r="C14595" t="str">
            <v>774100-00J</v>
          </cell>
          <cell r="D14595" t="str">
            <v>OK</v>
          </cell>
          <cell r="E14595">
            <v>44543.677777777775</v>
          </cell>
        </row>
        <row r="14596">
          <cell r="B14596" t="str">
            <v>776445-00H/012463</v>
          </cell>
          <cell r="C14596" t="str">
            <v>776445-00H</v>
          </cell>
          <cell r="D14596" t="str">
            <v>OK</v>
          </cell>
          <cell r="E14596">
            <v>44543.706250000003</v>
          </cell>
        </row>
        <row r="14597">
          <cell r="B14597" t="str">
            <v>776445-00H/012470</v>
          </cell>
          <cell r="C14597" t="str">
            <v>776445-00H</v>
          </cell>
          <cell r="D14597" t="str">
            <v>OK</v>
          </cell>
          <cell r="E14597">
            <v>44543.744444444441</v>
          </cell>
        </row>
        <row r="14598">
          <cell r="B14598" t="str">
            <v>776445-00H/012470</v>
          </cell>
          <cell r="C14598" t="str">
            <v>776445-00H</v>
          </cell>
          <cell r="D14598" t="str">
            <v>OK</v>
          </cell>
          <cell r="E14598">
            <v>44543.744444444441</v>
          </cell>
        </row>
        <row r="14599">
          <cell r="B14599" t="str">
            <v>776445-00H/012465</v>
          </cell>
          <cell r="C14599" t="str">
            <v>776445-00H</v>
          </cell>
          <cell r="D14599" t="str">
            <v>OK</v>
          </cell>
          <cell r="E14599">
            <v>44543.683333333334</v>
          </cell>
        </row>
        <row r="14600">
          <cell r="B14600" t="str">
            <v>776445-00H/012464</v>
          </cell>
          <cell r="C14600" t="str">
            <v>776445-00H</v>
          </cell>
          <cell r="D14600" t="str">
            <v>OK</v>
          </cell>
          <cell r="E14600">
            <v>44543.618055555555</v>
          </cell>
        </row>
        <row r="14601">
          <cell r="B14601" t="str">
            <v>776445-00H/012472</v>
          </cell>
          <cell r="C14601" t="str">
            <v>776445-00H</v>
          </cell>
          <cell r="D14601" t="str">
            <v>OK</v>
          </cell>
          <cell r="E14601">
            <v>44543.822222222225</v>
          </cell>
        </row>
        <row r="14602">
          <cell r="B14602" t="str">
            <v>774100-00J/012468</v>
          </cell>
          <cell r="C14602" t="str">
            <v>774100-00J</v>
          </cell>
          <cell r="D14602" t="str">
            <v>OK</v>
          </cell>
          <cell r="E14602">
            <v>44543.786111111112</v>
          </cell>
        </row>
        <row r="14603">
          <cell r="B14603" t="str">
            <v>774100-00J/012475</v>
          </cell>
          <cell r="C14603" t="str">
            <v>774100-00J</v>
          </cell>
          <cell r="D14603" t="str">
            <v>OK</v>
          </cell>
          <cell r="E14603">
            <v>44543.872916666667</v>
          </cell>
        </row>
        <row r="14604">
          <cell r="B14604" t="str">
            <v>774100-00J/012475</v>
          </cell>
          <cell r="C14604" t="str">
            <v>774100-00J</v>
          </cell>
          <cell r="D14604" t="str">
            <v>OK</v>
          </cell>
          <cell r="E14604">
            <v>44543.872916666667</v>
          </cell>
        </row>
        <row r="14605">
          <cell r="B14605" t="str">
            <v>776445-00H/012471</v>
          </cell>
          <cell r="C14605" t="str">
            <v>776445-00H</v>
          </cell>
          <cell r="D14605" t="str">
            <v>OK</v>
          </cell>
          <cell r="E14605">
            <v>44543.996527777781</v>
          </cell>
        </row>
        <row r="14606">
          <cell r="B14606" t="str">
            <v>774100-00J/012469</v>
          </cell>
          <cell r="C14606" t="str">
            <v>774100-00J</v>
          </cell>
          <cell r="D14606" t="str">
            <v>OK</v>
          </cell>
          <cell r="E14606">
            <v>44543.853472222225</v>
          </cell>
        </row>
        <row r="14607">
          <cell r="B14607" t="str">
            <v>776445-00H/012474</v>
          </cell>
          <cell r="C14607" t="str">
            <v>776445-00H</v>
          </cell>
          <cell r="D14607" t="str">
            <v>OK</v>
          </cell>
          <cell r="E14607">
            <v>44543.992361111108</v>
          </cell>
        </row>
        <row r="14608">
          <cell r="B14608" t="str">
            <v>776445-00H/012473</v>
          </cell>
          <cell r="C14608" t="str">
            <v>776445-00H</v>
          </cell>
          <cell r="D14608" t="str">
            <v>OK</v>
          </cell>
          <cell r="E14608">
            <v>44544.023611111108</v>
          </cell>
        </row>
        <row r="14609">
          <cell r="B14609" t="str">
            <v>776445-00H/012480</v>
          </cell>
          <cell r="C14609" t="str">
            <v>776445-00H</v>
          </cell>
          <cell r="D14609" t="str">
            <v>OK</v>
          </cell>
          <cell r="E14609">
            <v>44544.119444444441</v>
          </cell>
        </row>
        <row r="14610">
          <cell r="B14610" t="str">
            <v>776445-00H/012479</v>
          </cell>
          <cell r="C14610" t="str">
            <v>776445-00H</v>
          </cell>
          <cell r="D14610" t="str">
            <v>OK</v>
          </cell>
          <cell r="E14610">
            <v>44544.064583333333</v>
          </cell>
        </row>
        <row r="14611">
          <cell r="B14611" t="str">
            <v>774100-00J/012477</v>
          </cell>
          <cell r="C14611" t="str">
            <v>774100-00J</v>
          </cell>
          <cell r="D14611" t="str">
            <v>OK</v>
          </cell>
          <cell r="E14611">
            <v>44544.288888888892</v>
          </cell>
        </row>
        <row r="14612">
          <cell r="B14612" t="str">
            <v>776445-00H/012484</v>
          </cell>
          <cell r="C14612" t="str">
            <v>776445-00H</v>
          </cell>
          <cell r="D14612" t="str">
            <v>OK</v>
          </cell>
          <cell r="E14612">
            <v>44544.388888888891</v>
          </cell>
        </row>
        <row r="14613">
          <cell r="B14613" t="str">
            <v>776445-00H/012484</v>
          </cell>
          <cell r="C14613" t="str">
            <v>776445-00H</v>
          </cell>
          <cell r="D14613" t="str">
            <v>OK</v>
          </cell>
          <cell r="E14613">
            <v>44544.388888888891</v>
          </cell>
        </row>
        <row r="14614">
          <cell r="B14614" t="str">
            <v>774100-00J/012478</v>
          </cell>
          <cell r="C14614" t="str">
            <v>774100-00J</v>
          </cell>
          <cell r="D14614" t="str">
            <v>OK</v>
          </cell>
          <cell r="E14614">
            <v>44544.328472222223</v>
          </cell>
        </row>
        <row r="14615">
          <cell r="B14615" t="str">
            <v>776445-00H/012483</v>
          </cell>
          <cell r="C14615" t="str">
            <v>776445-00H</v>
          </cell>
          <cell r="D14615" t="str">
            <v>OK</v>
          </cell>
          <cell r="E14615">
            <v>44544.535416666666</v>
          </cell>
        </row>
        <row r="14616">
          <cell r="B14616" t="str">
            <v>774100-00J/012485</v>
          </cell>
          <cell r="C14616" t="str">
            <v>774100-00J</v>
          </cell>
          <cell r="D14616" t="str">
            <v>OK</v>
          </cell>
          <cell r="E14616">
            <v>44544.447916666664</v>
          </cell>
        </row>
        <row r="14617">
          <cell r="B14617" t="str">
            <v>774100-00J/012485</v>
          </cell>
          <cell r="C14617" t="str">
            <v>774100-00J</v>
          </cell>
          <cell r="D14617" t="str">
            <v>OK</v>
          </cell>
          <cell r="E14617">
            <v>44544.447916666664</v>
          </cell>
        </row>
        <row r="14618">
          <cell r="B14618" t="str">
            <v>774100-00J/012485</v>
          </cell>
          <cell r="C14618" t="str">
            <v>774100-00J</v>
          </cell>
          <cell r="D14618" t="str">
            <v>OK</v>
          </cell>
          <cell r="E14618">
            <v>44544.447916666664</v>
          </cell>
        </row>
        <row r="14619">
          <cell r="B14619" t="str">
            <v>776445-00H/012481</v>
          </cell>
          <cell r="C14619" t="str">
            <v>776445-00H</v>
          </cell>
          <cell r="D14619" t="str">
            <v>OK</v>
          </cell>
          <cell r="E14619">
            <v>44544.627083333333</v>
          </cell>
        </row>
        <row r="14620">
          <cell r="B14620" t="str">
            <v>776445-00H/012488</v>
          </cell>
          <cell r="C14620" t="str">
            <v>776445-00H</v>
          </cell>
          <cell r="D14620" t="str">
            <v>OK</v>
          </cell>
          <cell r="E14620">
            <v>44544.715277777781</v>
          </cell>
        </row>
        <row r="14621">
          <cell r="B14621" t="str">
            <v>776445-00H/012482</v>
          </cell>
          <cell r="C14621" t="str">
            <v>776445-00H</v>
          </cell>
          <cell r="D14621" t="str">
            <v>OK</v>
          </cell>
          <cell r="E14621">
            <v>44544.754861111112</v>
          </cell>
        </row>
        <row r="14622">
          <cell r="B14622" t="str">
            <v>776445-00H/012491</v>
          </cell>
          <cell r="C14622" t="str">
            <v>776445-00H</v>
          </cell>
          <cell r="D14622" t="str">
            <v>OK</v>
          </cell>
          <cell r="E14622">
            <v>44544.827777777777</v>
          </cell>
        </row>
        <row r="14623">
          <cell r="B14623" t="str">
            <v>776445-00H/012493</v>
          </cell>
          <cell r="C14623" t="str">
            <v>776445-00H</v>
          </cell>
          <cell r="D14623" t="str">
            <v>OK</v>
          </cell>
          <cell r="E14623">
            <v>44544.9</v>
          </cell>
        </row>
        <row r="14624">
          <cell r="B14624" t="str">
            <v>776445-00H/012496</v>
          </cell>
          <cell r="C14624" t="str">
            <v>776445-00H</v>
          </cell>
          <cell r="D14624" t="str">
            <v>OK</v>
          </cell>
          <cell r="E14624">
            <v>44545.029861111114</v>
          </cell>
        </row>
        <row r="14625">
          <cell r="B14625" t="str">
            <v>774100-00J/012486</v>
          </cell>
          <cell r="C14625" t="str">
            <v>774100-00J</v>
          </cell>
          <cell r="D14625" t="str">
            <v>OK</v>
          </cell>
          <cell r="E14625">
            <v>44544.965277777781</v>
          </cell>
        </row>
        <row r="14626">
          <cell r="B14626" t="str">
            <v>774100-00J/012487</v>
          </cell>
          <cell r="C14626" t="str">
            <v>774100-00J</v>
          </cell>
          <cell r="D14626" t="str">
            <v>OK</v>
          </cell>
          <cell r="E14626">
            <v>44544.925694444442</v>
          </cell>
        </row>
        <row r="14627">
          <cell r="B14627" t="str">
            <v>776445-00H/012500</v>
          </cell>
          <cell r="C14627" t="str">
            <v>776445-00H</v>
          </cell>
          <cell r="D14627" t="str">
            <v>OK</v>
          </cell>
          <cell r="E14627">
            <v>44545.070138888892</v>
          </cell>
        </row>
        <row r="14628">
          <cell r="B14628" t="str">
            <v>776445-00H/012504</v>
          </cell>
          <cell r="C14628" t="str">
            <v>776445-00H</v>
          </cell>
          <cell r="D14628" t="str">
            <v>OK</v>
          </cell>
          <cell r="E14628">
            <v>44545.290277777778</v>
          </cell>
        </row>
        <row r="14629">
          <cell r="B14629" t="str">
            <v>774100-00J/012476</v>
          </cell>
          <cell r="C14629" t="str">
            <v>774100-00J</v>
          </cell>
          <cell r="D14629" t="str">
            <v>OK</v>
          </cell>
          <cell r="E14629">
            <v>44543.948611111111</v>
          </cell>
        </row>
        <row r="14630">
          <cell r="B14630" t="str">
            <v>776445-00H/012490</v>
          </cell>
          <cell r="C14630" t="str">
            <v>776445-00H</v>
          </cell>
          <cell r="D14630" t="str">
            <v>OK</v>
          </cell>
          <cell r="E14630">
            <v>44545.323611111111</v>
          </cell>
        </row>
        <row r="14631">
          <cell r="B14631" t="str">
            <v>776445-00H/012506</v>
          </cell>
          <cell r="C14631" t="str">
            <v>776445-00H</v>
          </cell>
          <cell r="D14631" t="str">
            <v>OK</v>
          </cell>
          <cell r="E14631">
            <v>44545.349305555559</v>
          </cell>
        </row>
        <row r="14632">
          <cell r="B14632" t="str">
            <v>776445-00H/012497</v>
          </cell>
          <cell r="C14632" t="str">
            <v>776445-00H</v>
          </cell>
          <cell r="D14632" t="str">
            <v>OK</v>
          </cell>
          <cell r="E14632">
            <v>44545.375694444447</v>
          </cell>
        </row>
        <row r="14633">
          <cell r="B14633" t="str">
            <v>776445-00H/012502</v>
          </cell>
          <cell r="C14633" t="str">
            <v>776445-00H</v>
          </cell>
          <cell r="D14633" t="str">
            <v>OK</v>
          </cell>
          <cell r="E14633">
            <v>44545.293749999997</v>
          </cell>
        </row>
        <row r="14634">
          <cell r="B14634" t="str">
            <v>776445-00H/012502</v>
          </cell>
          <cell r="C14634" t="str">
            <v>776445-00H</v>
          </cell>
          <cell r="D14634" t="str">
            <v>OK</v>
          </cell>
          <cell r="E14634">
            <v>44545.293749999997</v>
          </cell>
        </row>
        <row r="14635">
          <cell r="B14635" t="str">
            <v>776445-00H/012502</v>
          </cell>
          <cell r="C14635" t="str">
            <v>776445-00H</v>
          </cell>
          <cell r="D14635" t="str">
            <v>OK</v>
          </cell>
          <cell r="E14635">
            <v>44545.293749999997</v>
          </cell>
        </row>
        <row r="14636">
          <cell r="B14636" t="str">
            <v>776445-00H/012502</v>
          </cell>
          <cell r="C14636" t="str">
            <v>776445-00H</v>
          </cell>
          <cell r="D14636" t="str">
            <v>OK</v>
          </cell>
          <cell r="E14636">
            <v>44545.293749999997</v>
          </cell>
        </row>
        <row r="14637">
          <cell r="B14637" t="str">
            <v>776445-00H/012505</v>
          </cell>
          <cell r="C14637" t="str">
            <v>776445-00H</v>
          </cell>
          <cell r="D14637" t="str">
            <v>OK</v>
          </cell>
          <cell r="E14637">
            <v>44545.349305555559</v>
          </cell>
        </row>
        <row r="14638">
          <cell r="B14638" t="str">
            <v>776445-00H/012499</v>
          </cell>
          <cell r="C14638" t="str">
            <v>776445-00H</v>
          </cell>
          <cell r="D14638" t="str">
            <v>OK</v>
          </cell>
          <cell r="E14638">
            <v>44545.405555555553</v>
          </cell>
        </row>
        <row r="14639">
          <cell r="B14639" t="str">
            <v>776445-00H/012499</v>
          </cell>
          <cell r="C14639" t="str">
            <v>776445-00H</v>
          </cell>
          <cell r="D14639" t="str">
            <v>OK</v>
          </cell>
          <cell r="E14639">
            <v>44545.405555555553</v>
          </cell>
        </row>
        <row r="14640">
          <cell r="B14640" t="str">
            <v>776445-00H/012501</v>
          </cell>
          <cell r="C14640" t="str">
            <v>776445-00H</v>
          </cell>
          <cell r="D14640" t="str">
            <v>OK</v>
          </cell>
          <cell r="E14640">
            <v>44545.413194444445</v>
          </cell>
        </row>
        <row r="14641">
          <cell r="B14641" t="str">
            <v>774100-00J/012357</v>
          </cell>
          <cell r="C14641" t="str">
            <v>774100-00J</v>
          </cell>
          <cell r="D14641" t="str">
            <v>OK</v>
          </cell>
          <cell r="E14641">
            <v>44533.836805555555</v>
          </cell>
        </row>
        <row r="14642">
          <cell r="B14642" t="str">
            <v>776445-00H/012507</v>
          </cell>
          <cell r="C14642" t="str">
            <v>776445-00H</v>
          </cell>
          <cell r="D14642" t="str">
            <v>OK</v>
          </cell>
          <cell r="E14642">
            <v>44545.523611111108</v>
          </cell>
        </row>
        <row r="14643">
          <cell r="B14643" t="str">
            <v>776445-00H/012508</v>
          </cell>
          <cell r="C14643" t="str">
            <v>776445-00H</v>
          </cell>
          <cell r="D14643" t="str">
            <v>OK</v>
          </cell>
          <cell r="E14643">
            <v>44545.52847222222</v>
          </cell>
        </row>
        <row r="14644">
          <cell r="B14644" t="str">
            <v>776445-00H/012509</v>
          </cell>
          <cell r="C14644" t="str">
            <v>776445-00H</v>
          </cell>
          <cell r="D14644" t="str">
            <v>OK</v>
          </cell>
          <cell r="E14644">
            <v>44545.616666666669</v>
          </cell>
        </row>
        <row r="14645">
          <cell r="B14645" t="str">
            <v>776445-00H/012511</v>
          </cell>
          <cell r="C14645" t="str">
            <v>776445-00H</v>
          </cell>
          <cell r="D14645" t="str">
            <v>OK</v>
          </cell>
          <cell r="E14645">
            <v>44545.620833333334</v>
          </cell>
        </row>
        <row r="14646">
          <cell r="B14646" t="str">
            <v>776445-00H/012510</v>
          </cell>
          <cell r="C14646" t="str">
            <v>776445-00H</v>
          </cell>
          <cell r="D14646" t="str">
            <v>OK</v>
          </cell>
          <cell r="E14646">
            <v>44545.62222222222</v>
          </cell>
        </row>
        <row r="14647">
          <cell r="B14647" t="str">
            <v>776445-00H/012512</v>
          </cell>
          <cell r="C14647" t="str">
            <v>776445-00H</v>
          </cell>
          <cell r="D14647" t="str">
            <v>OK</v>
          </cell>
          <cell r="E14647">
            <v>44545.673611111109</v>
          </cell>
        </row>
        <row r="14648">
          <cell r="B14648" t="str">
            <v>776445-00H/012489</v>
          </cell>
          <cell r="C14648" t="str">
            <v>776445-00H</v>
          </cell>
          <cell r="D14648" t="str">
            <v>OK</v>
          </cell>
          <cell r="E14648">
            <v>44545.53125</v>
          </cell>
        </row>
        <row r="14649">
          <cell r="B14649" t="str">
            <v>776445-00H/012509</v>
          </cell>
          <cell r="C14649" t="str">
            <v>776445-00H</v>
          </cell>
          <cell r="D14649" t="str">
            <v>OK</v>
          </cell>
          <cell r="E14649">
            <v>44545.616666666669</v>
          </cell>
        </row>
        <row r="14650">
          <cell r="B14650" t="str">
            <v>776445-00H/012503</v>
          </cell>
          <cell r="C14650" t="str">
            <v>776445-00H</v>
          </cell>
          <cell r="D14650" t="str">
            <v>OK</v>
          </cell>
          <cell r="E14650">
            <v>44545.677083333336</v>
          </cell>
        </row>
        <row r="14651">
          <cell r="B14651" t="str">
            <v>776445-00H/012514</v>
          </cell>
          <cell r="C14651" t="str">
            <v>776445-00H</v>
          </cell>
          <cell r="D14651" t="str">
            <v>OK</v>
          </cell>
          <cell r="E14651">
            <v>44545.705555555556</v>
          </cell>
        </row>
        <row r="14652">
          <cell r="B14652" t="str">
            <v>776445-00H/012513</v>
          </cell>
          <cell r="C14652" t="str">
            <v>776445-00H</v>
          </cell>
          <cell r="D14652" t="str">
            <v>OK</v>
          </cell>
          <cell r="E14652">
            <v>44545.684027777781</v>
          </cell>
        </row>
        <row r="14653">
          <cell r="B14653" t="str">
            <v>776445-00H/012498</v>
          </cell>
          <cell r="C14653" t="str">
            <v>776445-00H</v>
          </cell>
          <cell r="D14653" t="str">
            <v>OK</v>
          </cell>
          <cell r="E14653">
            <v>44545.722222222219</v>
          </cell>
        </row>
        <row r="14654">
          <cell r="B14654" t="str">
            <v>776445-00H/012515</v>
          </cell>
          <cell r="C14654" t="str">
            <v>776445-00H</v>
          </cell>
          <cell r="D14654" t="str">
            <v>OK</v>
          </cell>
          <cell r="E14654">
            <v>44545.724305555559</v>
          </cell>
        </row>
        <row r="14655">
          <cell r="B14655" t="str">
            <v>776445-00H/012516</v>
          </cell>
          <cell r="C14655" t="str">
            <v>776445-00H</v>
          </cell>
          <cell r="D14655" t="str">
            <v>OK</v>
          </cell>
          <cell r="E14655">
            <v>44545.750694444447</v>
          </cell>
        </row>
        <row r="14656">
          <cell r="B14656" t="str">
            <v>776445-00H/012492</v>
          </cell>
          <cell r="C14656" t="str">
            <v>776445-00H</v>
          </cell>
          <cell r="D14656" t="str">
            <v>OK</v>
          </cell>
          <cell r="E14656">
            <v>44545.821527777778</v>
          </cell>
        </row>
        <row r="14657">
          <cell r="B14657" t="str">
            <v>776445-00H/012518</v>
          </cell>
          <cell r="C14657" t="str">
            <v>776445-00H</v>
          </cell>
          <cell r="D14657" t="str">
            <v>OK</v>
          </cell>
          <cell r="E14657">
            <v>44545.961805555555</v>
          </cell>
        </row>
        <row r="14658">
          <cell r="B14658" t="str">
            <v>776445-00H/012520</v>
          </cell>
          <cell r="C14658" t="str">
            <v>776445-00H</v>
          </cell>
          <cell r="D14658" t="str">
            <v>OK</v>
          </cell>
          <cell r="E14658">
            <v>44545.992361111108</v>
          </cell>
        </row>
        <row r="14659">
          <cell r="B14659" t="str">
            <v>776445-00H/012522</v>
          </cell>
          <cell r="C14659" t="str">
            <v>776445-00H</v>
          </cell>
          <cell r="D14659" t="str">
            <v>OK</v>
          </cell>
          <cell r="E14659">
            <v>44546.018055555556</v>
          </cell>
        </row>
        <row r="14660">
          <cell r="B14660" t="str">
            <v>776445-00H/012523</v>
          </cell>
          <cell r="C14660" t="str">
            <v>776445-00H</v>
          </cell>
          <cell r="D14660" t="str">
            <v>OK</v>
          </cell>
          <cell r="E14660">
            <v>44546.058333333334</v>
          </cell>
        </row>
        <row r="14661">
          <cell r="B14661" t="str">
            <v>776445-00H/012520</v>
          </cell>
          <cell r="C14661" t="str">
            <v>776445-00H</v>
          </cell>
          <cell r="D14661" t="str">
            <v>OK</v>
          </cell>
          <cell r="E14661">
            <v>44545.992361111108</v>
          </cell>
        </row>
        <row r="14662">
          <cell r="B14662" t="str">
            <v>776445-00H/012525</v>
          </cell>
          <cell r="C14662" t="str">
            <v>776445-00H</v>
          </cell>
          <cell r="D14662" t="str">
            <v>OK</v>
          </cell>
          <cell r="E14662">
            <v>44546.113194444442</v>
          </cell>
        </row>
        <row r="14663">
          <cell r="B14663" t="str">
            <v>776445-00H/012521</v>
          </cell>
          <cell r="C14663" t="str">
            <v>776445-00H</v>
          </cell>
          <cell r="D14663" t="str">
            <v>OK</v>
          </cell>
          <cell r="E14663">
            <v>44546.145138888889</v>
          </cell>
        </row>
        <row r="14664">
          <cell r="B14664" t="str">
            <v>776445-00H/012517</v>
          </cell>
          <cell r="C14664" t="str">
            <v>776445-00H</v>
          </cell>
          <cell r="D14664" t="str">
            <v>OK</v>
          </cell>
          <cell r="E14664">
            <v>44545.831250000003</v>
          </cell>
        </row>
        <row r="14665">
          <cell r="B14665" t="str">
            <v>776445-00H/012526</v>
          </cell>
          <cell r="C14665" t="str">
            <v>776445-00H</v>
          </cell>
          <cell r="D14665" t="str">
            <v>OK</v>
          </cell>
          <cell r="E14665">
            <v>44546.288194444445</v>
          </cell>
        </row>
        <row r="14666">
          <cell r="B14666" t="str">
            <v>776445-00H/012527</v>
          </cell>
          <cell r="C14666" t="str">
            <v>776445-00H</v>
          </cell>
          <cell r="D14666" t="str">
            <v>OK</v>
          </cell>
          <cell r="E14666">
            <v>44546.320833333331</v>
          </cell>
        </row>
        <row r="14667">
          <cell r="B14667" t="str">
            <v>776445-00H/012519</v>
          </cell>
          <cell r="C14667" t="str">
            <v>776445-00H</v>
          </cell>
          <cell r="D14667" t="str">
            <v>OK</v>
          </cell>
          <cell r="E14667">
            <v>44546.322222222225</v>
          </cell>
        </row>
        <row r="14668">
          <cell r="B14668" t="str">
            <v>776445-00H/012472</v>
          </cell>
          <cell r="C14668" t="str">
            <v>776445-00H</v>
          </cell>
          <cell r="D14668" t="str">
            <v>OK</v>
          </cell>
          <cell r="E14668">
            <v>44543.822222222225</v>
          </cell>
        </row>
        <row r="14669">
          <cell r="B14669" t="str">
            <v>776445-00H/012472</v>
          </cell>
          <cell r="C14669" t="str">
            <v>776445-00H</v>
          </cell>
          <cell r="D14669" t="str">
            <v>OK</v>
          </cell>
          <cell r="E14669">
            <v>44543.822222222225</v>
          </cell>
        </row>
        <row r="14670">
          <cell r="B14670" t="str">
            <v>776445-00H/012472</v>
          </cell>
          <cell r="C14670" t="str">
            <v>776445-00H</v>
          </cell>
          <cell r="D14670" t="str">
            <v>OK</v>
          </cell>
          <cell r="E14670">
            <v>44543.822222222225</v>
          </cell>
        </row>
        <row r="14671">
          <cell r="B14671" t="str">
            <v>776445-00H/012472</v>
          </cell>
          <cell r="C14671" t="str">
            <v>776445-00H</v>
          </cell>
          <cell r="D14671" t="str">
            <v>OK</v>
          </cell>
          <cell r="E14671">
            <v>44543.822222222225</v>
          </cell>
        </row>
        <row r="14672">
          <cell r="B14672" t="str">
            <v>776445-00H/012530</v>
          </cell>
          <cell r="C14672" t="str">
            <v>776445-00H</v>
          </cell>
          <cell r="D14672" t="str">
            <v>OK</v>
          </cell>
          <cell r="E14672">
            <v>44546.402083333334</v>
          </cell>
        </row>
        <row r="14673">
          <cell r="B14673" t="str">
            <v>776445-00H/012531</v>
          </cell>
          <cell r="C14673" t="str">
            <v>776445-00H</v>
          </cell>
          <cell r="D14673" t="str">
            <v>OK</v>
          </cell>
          <cell r="E14673">
            <v>44546.42083333333</v>
          </cell>
        </row>
        <row r="14674">
          <cell r="B14674" t="str">
            <v>774100-00J/012529</v>
          </cell>
          <cell r="C14674" t="str">
            <v>774100-00J</v>
          </cell>
          <cell r="D14674" t="str">
            <v>OK</v>
          </cell>
          <cell r="E14674">
            <v>44546.359722222223</v>
          </cell>
        </row>
        <row r="14675">
          <cell r="B14675" t="str">
            <v>776445-00H/012524</v>
          </cell>
          <cell r="C14675" t="str">
            <v>776445-00H</v>
          </cell>
          <cell r="D14675" t="str">
            <v>OK</v>
          </cell>
          <cell r="E14675">
            <v>44546.026388888888</v>
          </cell>
        </row>
        <row r="14676">
          <cell r="B14676" t="str">
            <v>776445-00H/012532</v>
          </cell>
          <cell r="C14676" t="str">
            <v>776445-00H</v>
          </cell>
          <cell r="D14676" t="str">
            <v>OK</v>
          </cell>
          <cell r="E14676">
            <v>44546.491666666669</v>
          </cell>
        </row>
        <row r="14677">
          <cell r="B14677" t="str">
            <v>776445-00H/012528</v>
          </cell>
          <cell r="C14677" t="str">
            <v>776445-00H</v>
          </cell>
          <cell r="D14677" t="str">
            <v>OK</v>
          </cell>
          <cell r="E14677">
            <v>44546.447222222225</v>
          </cell>
        </row>
        <row r="14678">
          <cell r="B14678" t="str">
            <v>776445-00H/012534</v>
          </cell>
          <cell r="C14678" t="str">
            <v>776445-00H</v>
          </cell>
          <cell r="D14678" t="str">
            <v>OK</v>
          </cell>
          <cell r="E14678">
            <v>44546.534722222219</v>
          </cell>
        </row>
        <row r="14679">
          <cell r="B14679" t="str">
            <v>776445-00H/012533</v>
          </cell>
          <cell r="C14679" t="str">
            <v>776445-00H</v>
          </cell>
          <cell r="D14679" t="str">
            <v>OK</v>
          </cell>
          <cell r="E14679">
            <v>44546.556944444441</v>
          </cell>
        </row>
        <row r="14680">
          <cell r="B14680" t="str">
            <v>776445-00H/012538</v>
          </cell>
          <cell r="C14680" t="str">
            <v>776445-00H</v>
          </cell>
          <cell r="D14680" t="str">
            <v>OK</v>
          </cell>
          <cell r="E14680">
            <v>44546.616666666669</v>
          </cell>
        </row>
        <row r="14681">
          <cell r="B14681" t="str">
            <v>776445-00H/012495</v>
          </cell>
          <cell r="C14681" t="str">
            <v>776445-00H</v>
          </cell>
          <cell r="D14681" t="str">
            <v>OK</v>
          </cell>
          <cell r="E14681">
            <v>44545.441666666666</v>
          </cell>
        </row>
        <row r="14682">
          <cell r="B14682" t="str">
            <v>776445-00H/012536</v>
          </cell>
          <cell r="C14682" t="str">
            <v>776445-00H</v>
          </cell>
          <cell r="D14682" t="str">
            <v>OK</v>
          </cell>
          <cell r="E14682">
            <v>44546.628472222219</v>
          </cell>
        </row>
        <row r="14683">
          <cell r="B14683" t="str">
            <v>776445-00H/012494</v>
          </cell>
          <cell r="C14683" t="str">
            <v>776445-00H</v>
          </cell>
          <cell r="D14683" t="str">
            <v>OK</v>
          </cell>
          <cell r="E14683">
            <v>44546.677083333336</v>
          </cell>
        </row>
        <row r="14684">
          <cell r="B14684" t="str">
            <v>776445-00H/012537</v>
          </cell>
          <cell r="C14684" t="str">
            <v>776445-00H</v>
          </cell>
          <cell r="D14684" t="str">
            <v>OK</v>
          </cell>
          <cell r="E14684">
            <v>44546.615972222222</v>
          </cell>
        </row>
        <row r="14685">
          <cell r="B14685" t="str">
            <v>776445-00H/012541</v>
          </cell>
          <cell r="C14685" t="str">
            <v>776445-00H</v>
          </cell>
          <cell r="D14685" t="str">
            <v>OK</v>
          </cell>
          <cell r="E14685">
            <v>44546.712500000001</v>
          </cell>
        </row>
        <row r="14686">
          <cell r="B14686" t="str">
            <v>776445-00H/012539</v>
          </cell>
          <cell r="C14686" t="str">
            <v>776445-00H</v>
          </cell>
          <cell r="D14686" t="str">
            <v>OK</v>
          </cell>
          <cell r="E14686">
            <v>44546.675694444442</v>
          </cell>
        </row>
        <row r="14687">
          <cell r="B14687" t="str">
            <v>776445-00H/012535</v>
          </cell>
          <cell r="C14687" t="str">
            <v>776445-00H</v>
          </cell>
          <cell r="D14687" t="str">
            <v>OK</v>
          </cell>
          <cell r="E14687">
            <v>44546.538888888892</v>
          </cell>
        </row>
        <row r="14688">
          <cell r="B14688" t="str">
            <v>776445-00H/012535</v>
          </cell>
          <cell r="C14688" t="str">
            <v>776445-00H</v>
          </cell>
          <cell r="D14688" t="str">
            <v>OK</v>
          </cell>
          <cell r="E14688">
            <v>44546.538888888892</v>
          </cell>
        </row>
        <row r="14689">
          <cell r="B14689" t="str">
            <v>776445-00H/012542</v>
          </cell>
          <cell r="C14689" t="str">
            <v>776445-00H</v>
          </cell>
          <cell r="D14689" t="str">
            <v>OK</v>
          </cell>
          <cell r="E14689">
            <v>44546.717361111114</v>
          </cell>
        </row>
        <row r="14690">
          <cell r="B14690" t="str">
            <v>776445-00H/012543</v>
          </cell>
          <cell r="C14690" t="str">
            <v>776445-00H</v>
          </cell>
          <cell r="D14690" t="str">
            <v>OK</v>
          </cell>
          <cell r="E14690">
            <v>44546.786805555559</v>
          </cell>
        </row>
        <row r="14691">
          <cell r="B14691" t="str">
            <v>776445-00H/012544</v>
          </cell>
          <cell r="C14691" t="str">
            <v>776445-00H</v>
          </cell>
          <cell r="D14691" t="str">
            <v>OK</v>
          </cell>
          <cell r="E14691">
            <v>44546.831944444442</v>
          </cell>
        </row>
        <row r="14692">
          <cell r="B14692" t="str">
            <v>776445-00H/012546</v>
          </cell>
          <cell r="C14692" t="str">
            <v>776445-00H</v>
          </cell>
          <cell r="D14692" t="str">
            <v>OK</v>
          </cell>
          <cell r="E14692">
            <v>44547.366666666669</v>
          </cell>
        </row>
        <row r="14693">
          <cell r="B14693" t="str">
            <v>776445-00H/012548</v>
          </cell>
          <cell r="C14693" t="str">
            <v>776445-00H</v>
          </cell>
          <cell r="D14693" t="str">
            <v>OK</v>
          </cell>
          <cell r="E14693">
            <v>44547.487500000003</v>
          </cell>
        </row>
        <row r="14694">
          <cell r="B14694" t="str">
            <v>776445-00H/012547</v>
          </cell>
          <cell r="C14694" t="str">
            <v>776445-00H</v>
          </cell>
          <cell r="D14694" t="str">
            <v>OK</v>
          </cell>
          <cell r="E14694">
            <v>44547.52847222222</v>
          </cell>
        </row>
        <row r="14695">
          <cell r="B14695" t="str">
            <v>776445-00H/012550</v>
          </cell>
          <cell r="C14695" t="str">
            <v>776445-00H</v>
          </cell>
          <cell r="D14695" t="str">
            <v>OK</v>
          </cell>
          <cell r="E14695">
            <v>44547.671527777777</v>
          </cell>
        </row>
        <row r="14696">
          <cell r="B14696" t="str">
            <v>776445-10E/012552</v>
          </cell>
          <cell r="C14696" t="str">
            <v>776445-10E</v>
          </cell>
          <cell r="D14696" t="str">
            <v>OK</v>
          </cell>
          <cell r="E14696">
            <v>44547.74722222222</v>
          </cell>
        </row>
        <row r="14697">
          <cell r="B14697" t="str">
            <v>776445-00H/012551</v>
          </cell>
          <cell r="C14697" t="str">
            <v>776445-00H</v>
          </cell>
          <cell r="D14697" t="str">
            <v>OK</v>
          </cell>
          <cell r="E14697">
            <v>44547.767361111109</v>
          </cell>
        </row>
        <row r="14698">
          <cell r="B14698" t="str">
            <v>776445-00H/012556</v>
          </cell>
          <cell r="C14698" t="str">
            <v>776445-00H</v>
          </cell>
          <cell r="D14698" t="str">
            <v>OK</v>
          </cell>
          <cell r="E14698">
            <v>44547.813888888886</v>
          </cell>
        </row>
        <row r="14699">
          <cell r="B14699" t="str">
            <v>776445-00H/012555</v>
          </cell>
          <cell r="C14699" t="str">
            <v>776445-00H</v>
          </cell>
          <cell r="D14699" t="str">
            <v>OK</v>
          </cell>
          <cell r="E14699">
            <v>44547.833333333336</v>
          </cell>
        </row>
        <row r="14700">
          <cell r="B14700" t="str">
            <v>776445-00H/012540</v>
          </cell>
          <cell r="C14700" t="str">
            <v>776445-00H</v>
          </cell>
          <cell r="D14700" t="str">
            <v>OK</v>
          </cell>
          <cell r="E14700">
            <v>44547.831250000003</v>
          </cell>
        </row>
        <row r="14701">
          <cell r="B14701" t="str">
            <v>776445-00H/012549</v>
          </cell>
          <cell r="C14701" t="str">
            <v>776445-00H</v>
          </cell>
          <cell r="D14701" t="str">
            <v>OK</v>
          </cell>
          <cell r="E14701">
            <v>44549.970138888886</v>
          </cell>
        </row>
        <row r="14702">
          <cell r="B14702" t="str">
            <v>774100-00J/012559</v>
          </cell>
          <cell r="C14702" t="str">
            <v>774100-00J</v>
          </cell>
          <cell r="D14702" t="str">
            <v>OK</v>
          </cell>
          <cell r="E14702">
            <v>44550.000694444447</v>
          </cell>
        </row>
        <row r="14703">
          <cell r="B14703" t="str">
            <v>774100-00J/012560</v>
          </cell>
          <cell r="C14703" t="str">
            <v>774100-00J</v>
          </cell>
          <cell r="D14703" t="str">
            <v>OK</v>
          </cell>
          <cell r="E14703">
            <v>44550.024305555555</v>
          </cell>
        </row>
        <row r="14704">
          <cell r="B14704" t="str">
            <v>776445-00H/012558</v>
          </cell>
          <cell r="C14704" t="str">
            <v>776445-00H</v>
          </cell>
          <cell r="D14704" t="str">
            <v>OK</v>
          </cell>
          <cell r="E14704">
            <v>44550.286111111112</v>
          </cell>
        </row>
        <row r="14705">
          <cell r="B14705" t="str">
            <v>774100-00J/012561</v>
          </cell>
          <cell r="C14705" t="str">
            <v>774100-00J</v>
          </cell>
          <cell r="D14705" t="str">
            <v>OK</v>
          </cell>
          <cell r="E14705">
            <v>44550.293749999997</v>
          </cell>
        </row>
        <row r="14706">
          <cell r="B14706" t="str">
            <v>776445-00H/012557</v>
          </cell>
          <cell r="C14706" t="str">
            <v>776445-00H</v>
          </cell>
          <cell r="D14706" t="str">
            <v>OK</v>
          </cell>
          <cell r="E14706">
            <v>44550.357638888891</v>
          </cell>
        </row>
        <row r="14707">
          <cell r="B14707" t="str">
            <v>774100-00J/012562</v>
          </cell>
          <cell r="C14707" t="str">
            <v>774100-00J</v>
          </cell>
          <cell r="D14707" t="str">
            <v>OK</v>
          </cell>
          <cell r="E14707">
            <v>44550.354166666664</v>
          </cell>
        </row>
        <row r="14708">
          <cell r="B14708" t="str">
            <v>774100-00J/012563</v>
          </cell>
          <cell r="C14708" t="str">
            <v>774100-00J</v>
          </cell>
          <cell r="D14708" t="str">
            <v>OK</v>
          </cell>
          <cell r="E14708">
            <v>44550.408333333333</v>
          </cell>
        </row>
        <row r="14709">
          <cell r="B14709" t="str">
            <v>776445-00H/012564</v>
          </cell>
          <cell r="C14709" t="str">
            <v>776445-00H</v>
          </cell>
          <cell r="D14709" t="str">
            <v>OK</v>
          </cell>
          <cell r="E14709">
            <v>44550.521527777775</v>
          </cell>
        </row>
        <row r="14710">
          <cell r="B14710" t="str">
            <v>776445-00H/012545</v>
          </cell>
          <cell r="C14710" t="str">
            <v>776445-00H</v>
          </cell>
          <cell r="D14710" t="str">
            <v>OK</v>
          </cell>
          <cell r="E14710">
            <v>44550.62777777778</v>
          </cell>
        </row>
        <row r="14711">
          <cell r="B14711" t="str">
            <v>776445-00H/012566</v>
          </cell>
          <cell r="C14711" t="str">
            <v>776445-00H</v>
          </cell>
          <cell r="D14711" t="str">
            <v>OK</v>
          </cell>
          <cell r="E14711">
            <v>44550.696527777778</v>
          </cell>
        </row>
        <row r="14712">
          <cell r="B14712" t="str">
            <v>774100-00J/012569</v>
          </cell>
          <cell r="C14712" t="str">
            <v>774100-00J</v>
          </cell>
          <cell r="D14712" t="str">
            <v>OK</v>
          </cell>
          <cell r="E14712">
            <v>44563.993750000001</v>
          </cell>
        </row>
        <row r="14713">
          <cell r="B14713" t="str">
            <v>774100-00J/012568</v>
          </cell>
          <cell r="C14713" t="str">
            <v>774100-00J</v>
          </cell>
          <cell r="D14713" t="str">
            <v>OK</v>
          </cell>
          <cell r="E14713">
            <v>44564.061111111114</v>
          </cell>
        </row>
        <row r="14714">
          <cell r="B14714" t="str">
            <v>774100-00J/012571</v>
          </cell>
          <cell r="C14714" t="str">
            <v>774100-00J</v>
          </cell>
          <cell r="D14714" t="str">
            <v>OK</v>
          </cell>
          <cell r="E14714">
            <v>44564.129861111112</v>
          </cell>
        </row>
        <row r="14715">
          <cell r="B14715" t="str">
            <v>774100-00J/012571</v>
          </cell>
          <cell r="C14715" t="str">
            <v>774100-00J</v>
          </cell>
          <cell r="D14715" t="str">
            <v>OK</v>
          </cell>
          <cell r="E14715">
            <v>44564.129861111112</v>
          </cell>
        </row>
        <row r="14716">
          <cell r="B14716" t="str">
            <v>774100-00J/012571</v>
          </cell>
          <cell r="C14716" t="str">
            <v>774100-00J</v>
          </cell>
          <cell r="D14716" t="str">
            <v>OK</v>
          </cell>
          <cell r="E14716">
            <v>44564.129861111112</v>
          </cell>
        </row>
        <row r="14717">
          <cell r="B14717" t="str">
            <v>774100-00J/012572</v>
          </cell>
          <cell r="C14717" t="str">
            <v>774100-00J</v>
          </cell>
          <cell r="D14717" t="str">
            <v>OK</v>
          </cell>
          <cell r="E14717">
            <v>44564.175000000003</v>
          </cell>
        </row>
        <row r="14718">
          <cell r="B14718" t="str">
            <v>776445-00H/012576</v>
          </cell>
          <cell r="C14718" t="str">
            <v>776445-00H</v>
          </cell>
          <cell r="D14718" t="str">
            <v>OK</v>
          </cell>
          <cell r="E14718">
            <v>44564.388888888891</v>
          </cell>
        </row>
        <row r="14719">
          <cell r="B14719" t="str">
            <v>776445-00H/012575</v>
          </cell>
          <cell r="C14719" t="str">
            <v>776445-00H</v>
          </cell>
          <cell r="D14719" t="str">
            <v>OK</v>
          </cell>
          <cell r="E14719">
            <v>44564.390277777777</v>
          </cell>
        </row>
        <row r="14720">
          <cell r="B14720" t="str">
            <v>774100-00J/012570</v>
          </cell>
          <cell r="C14720" t="str">
            <v>774100-00J</v>
          </cell>
          <cell r="D14720" t="str">
            <v>OK</v>
          </cell>
          <cell r="E14720">
            <v>44564.494444444441</v>
          </cell>
        </row>
        <row r="14721">
          <cell r="B14721" t="str">
            <v>776445-00H/012577</v>
          </cell>
          <cell r="C14721" t="str">
            <v>776445-00H</v>
          </cell>
          <cell r="D14721" t="str">
            <v>OK</v>
          </cell>
          <cell r="E14721">
            <v>44564.629166666666</v>
          </cell>
        </row>
        <row r="14722">
          <cell r="B14722" t="str">
            <v>774100-00J/012573</v>
          </cell>
          <cell r="C14722" t="str">
            <v>774100-00J</v>
          </cell>
          <cell r="D14722" t="str">
            <v>OK</v>
          </cell>
          <cell r="E14722">
            <v>44564.555555555555</v>
          </cell>
        </row>
        <row r="14723">
          <cell r="B14723" t="str">
            <v>776445-00H/012579</v>
          </cell>
          <cell r="C14723" t="str">
            <v>776445-00H</v>
          </cell>
          <cell r="D14723" t="str">
            <v>OK</v>
          </cell>
          <cell r="E14723">
            <v>44564.450694444444</v>
          </cell>
        </row>
        <row r="14724">
          <cell r="B14724" t="str">
            <v>774100-00J/012580</v>
          </cell>
          <cell r="C14724" t="str">
            <v>774100-00J</v>
          </cell>
          <cell r="D14724" t="str">
            <v>OK</v>
          </cell>
          <cell r="E14724">
            <v>44564.635416666664</v>
          </cell>
        </row>
        <row r="14725">
          <cell r="B14725" t="str">
            <v>776445-00H/012579</v>
          </cell>
          <cell r="C14725" t="str">
            <v>776445-00H</v>
          </cell>
          <cell r="D14725" t="str">
            <v>OK</v>
          </cell>
          <cell r="E14725">
            <v>44564.450694444444</v>
          </cell>
        </row>
        <row r="14726">
          <cell r="B14726" t="str">
            <v>774100-00J/012584</v>
          </cell>
          <cell r="C14726" t="str">
            <v>774100-00J</v>
          </cell>
          <cell r="D14726" t="str">
            <v>OK</v>
          </cell>
          <cell r="E14726">
            <v>44564.709027777775</v>
          </cell>
        </row>
        <row r="14727">
          <cell r="B14727" t="str">
            <v>776445-00H/012578</v>
          </cell>
          <cell r="C14727" t="str">
            <v>776445-00H</v>
          </cell>
          <cell r="D14727" t="str">
            <v>OK</v>
          </cell>
          <cell r="E14727">
            <v>44564.75277777778</v>
          </cell>
        </row>
        <row r="14728">
          <cell r="B14728" t="str">
            <v>774100-00J/012585</v>
          </cell>
          <cell r="C14728" t="str">
            <v>774100-00J</v>
          </cell>
          <cell r="D14728" t="str">
            <v>OK</v>
          </cell>
          <cell r="E14728">
            <v>44564.753472222219</v>
          </cell>
        </row>
        <row r="14729">
          <cell r="B14729" t="str">
            <v>776445-00H/012588</v>
          </cell>
          <cell r="C14729" t="str">
            <v>776445-00H</v>
          </cell>
          <cell r="D14729" t="str">
            <v>OK</v>
          </cell>
          <cell r="E14729">
            <v>44564.82916666667</v>
          </cell>
        </row>
        <row r="14730">
          <cell r="B14730" t="str">
            <v>776445-00H/012587</v>
          </cell>
          <cell r="C14730" t="str">
            <v>776445-00H</v>
          </cell>
          <cell r="D14730" t="str">
            <v>OK</v>
          </cell>
          <cell r="E14730">
            <v>44564.827777777777</v>
          </cell>
        </row>
        <row r="14731">
          <cell r="B14731" t="str">
            <v>776445-00H/012590</v>
          </cell>
          <cell r="C14731" t="str">
            <v>776445-00H</v>
          </cell>
          <cell r="D14731" t="str">
            <v>OK</v>
          </cell>
          <cell r="E14731">
            <v>44564.962500000001</v>
          </cell>
        </row>
        <row r="14732">
          <cell r="B14732" t="str">
            <v>774100-00J/012591</v>
          </cell>
          <cell r="C14732" t="str">
            <v>774100-00J</v>
          </cell>
          <cell r="D14732" t="str">
            <v>OK</v>
          </cell>
          <cell r="E14732">
            <v>44564.961111111108</v>
          </cell>
        </row>
        <row r="14733">
          <cell r="B14733" t="str">
            <v>774100-00J/012574</v>
          </cell>
          <cell r="C14733" t="str">
            <v>774100-00J</v>
          </cell>
          <cell r="D14733" t="str">
            <v>OK</v>
          </cell>
          <cell r="E14733">
            <v>44564.328472222223</v>
          </cell>
        </row>
        <row r="14734">
          <cell r="B14734" t="str">
            <v>774100-00J/012593</v>
          </cell>
          <cell r="C14734" t="str">
            <v>774100-00J</v>
          </cell>
          <cell r="D14734" t="str">
            <v>OK</v>
          </cell>
          <cell r="E14734">
            <v>44565.064583333333</v>
          </cell>
        </row>
        <row r="14735">
          <cell r="B14735" t="str">
            <v>776445-00H/012589</v>
          </cell>
          <cell r="C14735" t="str">
            <v>776445-00H</v>
          </cell>
          <cell r="D14735" t="str">
            <v>OK</v>
          </cell>
          <cell r="E14735">
            <v>44565.011805555558</v>
          </cell>
        </row>
        <row r="14736">
          <cell r="B14736" t="str">
            <v>774100-00J/012592</v>
          </cell>
          <cell r="C14736" t="str">
            <v>774100-00J</v>
          </cell>
          <cell r="D14736" t="str">
            <v>OK</v>
          </cell>
          <cell r="E14736">
            <v>44565.023611111108</v>
          </cell>
        </row>
        <row r="14737">
          <cell r="B14737" t="str">
            <v>774100-00J/012594</v>
          </cell>
          <cell r="C14737" t="str">
            <v>774100-00J</v>
          </cell>
          <cell r="D14737" t="str">
            <v>OK</v>
          </cell>
          <cell r="E14737">
            <v>44565.119444444441</v>
          </cell>
        </row>
        <row r="14738">
          <cell r="B14738" t="str">
            <v>776445-00H/012597</v>
          </cell>
          <cell r="C14738" t="str">
            <v>776445-00H</v>
          </cell>
          <cell r="D14738" t="str">
            <v>OK</v>
          </cell>
          <cell r="E14738">
            <v>44565.368750000001</v>
          </cell>
        </row>
        <row r="14739">
          <cell r="B14739" t="str">
            <v>776445-00H/012586</v>
          </cell>
          <cell r="C14739" t="str">
            <v>776445-00H</v>
          </cell>
          <cell r="D14739" t="str">
            <v>OK</v>
          </cell>
          <cell r="E14739">
            <v>44565.418055555558</v>
          </cell>
        </row>
        <row r="14740">
          <cell r="B14740" t="str">
            <v>774100-00J/012582</v>
          </cell>
          <cell r="C14740" t="str">
            <v>774100-00J</v>
          </cell>
          <cell r="D14740" t="str">
            <v>OK</v>
          </cell>
          <cell r="E14740">
            <v>44564.548611111109</v>
          </cell>
        </row>
        <row r="14741">
          <cell r="B14741" t="str">
            <v>774100-00J/012595</v>
          </cell>
          <cell r="C14741" t="str">
            <v>774100-00J</v>
          </cell>
          <cell r="D14741" t="str">
            <v>OK</v>
          </cell>
          <cell r="E14741">
            <v>44565.318749999999</v>
          </cell>
        </row>
        <row r="14742">
          <cell r="B14742" t="str">
            <v>776445-00H/012598</v>
          </cell>
          <cell r="C14742" t="str">
            <v>776445-00H</v>
          </cell>
          <cell r="D14742" t="str">
            <v>OK</v>
          </cell>
          <cell r="E14742">
            <v>44565.423611111109</v>
          </cell>
        </row>
        <row r="14743">
          <cell r="B14743" t="str">
            <v>776445-00H/012601</v>
          </cell>
          <cell r="C14743" t="str">
            <v>776445-00H</v>
          </cell>
          <cell r="D14743" t="str">
            <v>OK</v>
          </cell>
          <cell r="E14743">
            <v>44565.508333333331</v>
          </cell>
        </row>
        <row r="14744">
          <cell r="B14744" t="str">
            <v>774100-00J/012600</v>
          </cell>
          <cell r="C14744" t="str">
            <v>774100-00J</v>
          </cell>
          <cell r="D14744" t="str">
            <v>OK</v>
          </cell>
          <cell r="E14744">
            <v>44565.531944444447</v>
          </cell>
        </row>
        <row r="14745">
          <cell r="B14745" t="str">
            <v>776445-00H/012602</v>
          </cell>
          <cell r="C14745" t="str">
            <v>776445-00H</v>
          </cell>
          <cell r="D14745" t="str">
            <v>OK</v>
          </cell>
          <cell r="E14745">
            <v>44565.674305555556</v>
          </cell>
        </row>
        <row r="14746">
          <cell r="B14746" t="str">
            <v>774100-00J/012599</v>
          </cell>
          <cell r="C14746" t="str">
            <v>774100-00J</v>
          </cell>
          <cell r="D14746" t="str">
            <v>OK</v>
          </cell>
          <cell r="E14746">
            <v>44565.665972222225</v>
          </cell>
        </row>
        <row r="14747">
          <cell r="B14747" t="str">
            <v>774100-00J/012599</v>
          </cell>
          <cell r="C14747" t="str">
            <v>774100-00J</v>
          </cell>
          <cell r="D14747" t="str">
            <v>OK</v>
          </cell>
          <cell r="E14747">
            <v>44565.665972222225</v>
          </cell>
        </row>
        <row r="14748">
          <cell r="B14748" t="str">
            <v>774100-00J/012599</v>
          </cell>
          <cell r="C14748" t="str">
            <v>774100-00J</v>
          </cell>
          <cell r="D14748" t="str">
            <v>OK</v>
          </cell>
          <cell r="E14748">
            <v>44565.665972222225</v>
          </cell>
        </row>
        <row r="14749">
          <cell r="B14749" t="str">
            <v>774100-00J/012603</v>
          </cell>
          <cell r="C14749" t="str">
            <v>774100-00J</v>
          </cell>
          <cell r="D14749" t="str">
            <v>OK</v>
          </cell>
          <cell r="E14749">
            <v>44565.736111111109</v>
          </cell>
        </row>
        <row r="14750">
          <cell r="B14750" t="str">
            <v>776445-00H/012607</v>
          </cell>
          <cell r="C14750" t="str">
            <v>776445-00H</v>
          </cell>
          <cell r="D14750" t="str">
            <v>OK</v>
          </cell>
          <cell r="E14750">
            <v>44565.830555555556</v>
          </cell>
        </row>
        <row r="14751">
          <cell r="B14751" t="str">
            <v>774100-00J/012604</v>
          </cell>
          <cell r="C14751" t="str">
            <v>774100-00J</v>
          </cell>
          <cell r="D14751" t="str">
            <v>OK</v>
          </cell>
          <cell r="E14751">
            <v>44565.787499999999</v>
          </cell>
        </row>
        <row r="14752">
          <cell r="B14752" t="str">
            <v>776445-00H/012608</v>
          </cell>
          <cell r="C14752" t="str">
            <v>776445-00H</v>
          </cell>
          <cell r="D14752" t="str">
            <v>OK</v>
          </cell>
          <cell r="E14752">
            <v>44565.871527777781</v>
          </cell>
        </row>
        <row r="14753">
          <cell r="B14753" t="str">
            <v>774100-00J/012606</v>
          </cell>
          <cell r="C14753" t="str">
            <v>774100-00J</v>
          </cell>
          <cell r="D14753" t="str">
            <v>OK</v>
          </cell>
          <cell r="E14753">
            <v>44565.844444444447</v>
          </cell>
        </row>
        <row r="14754">
          <cell r="B14754" t="str">
            <v>776445-00H/012567</v>
          </cell>
          <cell r="C14754" t="str">
            <v>776445-00H</v>
          </cell>
          <cell r="D14754" t="str">
            <v>OK</v>
          </cell>
          <cell r="E14754">
            <v>44566.018055555556</v>
          </cell>
        </row>
        <row r="14755">
          <cell r="B14755" t="str">
            <v>774100-00J/012609</v>
          </cell>
          <cell r="C14755" t="str">
            <v>774100-00J</v>
          </cell>
          <cell r="D14755" t="str">
            <v>OK</v>
          </cell>
          <cell r="E14755">
            <v>44565.95208333333</v>
          </cell>
        </row>
        <row r="14756">
          <cell r="B14756" t="str">
            <v>774100-00J/012610</v>
          </cell>
          <cell r="C14756" t="str">
            <v>774100-00J</v>
          </cell>
          <cell r="D14756" t="str">
            <v>OK</v>
          </cell>
          <cell r="E14756">
            <v>44566.015277777777</v>
          </cell>
        </row>
        <row r="14757">
          <cell r="B14757" t="str">
            <v>776445-00H/012613</v>
          </cell>
          <cell r="C14757" t="str">
            <v>776445-00H</v>
          </cell>
          <cell r="D14757" t="str">
            <v>OK</v>
          </cell>
          <cell r="E14757">
            <v>44566.069444444445</v>
          </cell>
        </row>
        <row r="14758">
          <cell r="B14758" t="str">
            <v>774100-00J/012581</v>
          </cell>
          <cell r="C14758" t="str">
            <v>774100-00J</v>
          </cell>
          <cell r="D14758" t="str">
            <v>OK</v>
          </cell>
          <cell r="E14758">
            <v>44565.958333333336</v>
          </cell>
        </row>
        <row r="14759">
          <cell r="B14759" t="str">
            <v>776445-00H/012611</v>
          </cell>
          <cell r="C14759" t="str">
            <v>776445-00H</v>
          </cell>
          <cell r="D14759" t="str">
            <v>OK</v>
          </cell>
          <cell r="E14759">
            <v>44566.074305555558</v>
          </cell>
        </row>
        <row r="14760">
          <cell r="B14760" t="str">
            <v>776445-00H/012614</v>
          </cell>
          <cell r="C14760" t="str">
            <v>776445-00H</v>
          </cell>
          <cell r="D14760" t="str">
            <v>OK</v>
          </cell>
          <cell r="E14760">
            <v>44566.145138888889</v>
          </cell>
        </row>
        <row r="14761">
          <cell r="B14761" t="str">
            <v>776445-00H/012616</v>
          </cell>
          <cell r="C14761" t="str">
            <v>776445-00H</v>
          </cell>
          <cell r="D14761" t="str">
            <v>OK</v>
          </cell>
          <cell r="E14761">
            <v>44566.151388888888</v>
          </cell>
        </row>
        <row r="14762">
          <cell r="B14762" t="str">
            <v>776445-00H/012612</v>
          </cell>
          <cell r="C14762" t="str">
            <v>776445-00H</v>
          </cell>
          <cell r="D14762" t="str">
            <v>OK</v>
          </cell>
          <cell r="E14762">
            <v>44566.129861111112</v>
          </cell>
        </row>
        <row r="14763">
          <cell r="B14763" t="str">
            <v>776445-00H/012612</v>
          </cell>
          <cell r="C14763" t="str">
            <v>776445-00H</v>
          </cell>
          <cell r="D14763" t="str">
            <v>OK</v>
          </cell>
          <cell r="E14763">
            <v>44566.129861111112</v>
          </cell>
        </row>
        <row r="14764">
          <cell r="B14764" t="str">
            <v>776445-00H/012612</v>
          </cell>
          <cell r="C14764" t="str">
            <v>776445-00H</v>
          </cell>
          <cell r="D14764" t="str">
            <v>OK</v>
          </cell>
          <cell r="E14764">
            <v>44566.129861111112</v>
          </cell>
        </row>
        <row r="14765">
          <cell r="B14765" t="str">
            <v>774100-00J/012617</v>
          </cell>
          <cell r="C14765" t="str">
            <v>774100-00J</v>
          </cell>
          <cell r="D14765" t="str">
            <v>OK</v>
          </cell>
          <cell r="E14765">
            <v>44566.288888888892</v>
          </cell>
        </row>
        <row r="14766">
          <cell r="B14766" t="str">
            <v>774100-00J/012619</v>
          </cell>
          <cell r="C14766" t="str">
            <v>774100-00J</v>
          </cell>
          <cell r="D14766" t="str">
            <v>OK</v>
          </cell>
          <cell r="E14766">
            <v>44566.366666666669</v>
          </cell>
        </row>
        <row r="14767">
          <cell r="B14767" t="str">
            <v>776445-00H/012620</v>
          </cell>
          <cell r="C14767" t="str">
            <v>776445-00H</v>
          </cell>
          <cell r="D14767" t="str">
            <v>OK</v>
          </cell>
          <cell r="E14767">
            <v>44566.42291666667</v>
          </cell>
        </row>
        <row r="14768">
          <cell r="B14768" t="str">
            <v>776445-00H/012621</v>
          </cell>
          <cell r="C14768" t="str">
            <v>776445-00H</v>
          </cell>
          <cell r="D14768" t="str">
            <v>OK</v>
          </cell>
          <cell r="E14768">
            <v>44566.530555555553</v>
          </cell>
        </row>
        <row r="14769">
          <cell r="B14769" t="str">
            <v>776445-00H/012622</v>
          </cell>
          <cell r="C14769" t="str">
            <v>776445-00H</v>
          </cell>
          <cell r="D14769" t="str">
            <v>OK</v>
          </cell>
          <cell r="E14769">
            <v>44566.673611111109</v>
          </cell>
        </row>
        <row r="14770">
          <cell r="B14770" t="str">
            <v>776445-00H/012615</v>
          </cell>
          <cell r="C14770" t="str">
            <v>776445-00H</v>
          </cell>
          <cell r="D14770" t="str">
            <v>OK</v>
          </cell>
          <cell r="E14770">
            <v>44566.727777777778</v>
          </cell>
        </row>
        <row r="14771">
          <cell r="B14771" t="str">
            <v>776445-00H/012625</v>
          </cell>
          <cell r="C14771" t="str">
            <v>776445-00H</v>
          </cell>
          <cell r="D14771" t="str">
            <v>OK</v>
          </cell>
          <cell r="E14771">
            <v>44566.822916666664</v>
          </cell>
        </row>
        <row r="14772">
          <cell r="B14772" t="str">
            <v>774100-00J/012624</v>
          </cell>
          <cell r="C14772" t="str">
            <v>774100-00J</v>
          </cell>
          <cell r="D14772" t="str">
            <v>OK</v>
          </cell>
          <cell r="E14772">
            <v>44566.888888888891</v>
          </cell>
        </row>
        <row r="14773">
          <cell r="B14773" t="str">
            <v>774100-00J/012627</v>
          </cell>
          <cell r="C14773" t="str">
            <v>774100-00J</v>
          </cell>
          <cell r="D14773" t="str">
            <v>OK</v>
          </cell>
          <cell r="E14773">
            <v>44566.888194444444</v>
          </cell>
        </row>
        <row r="14774">
          <cell r="B14774" t="str">
            <v>774100-00J/012623</v>
          </cell>
          <cell r="C14774" t="str">
            <v>774100-00J</v>
          </cell>
          <cell r="D14774" t="str">
            <v>OK</v>
          </cell>
          <cell r="E14774">
            <v>44566.82916666667</v>
          </cell>
        </row>
        <row r="14775">
          <cell r="B14775" t="str">
            <v>774100-00J/012628</v>
          </cell>
          <cell r="C14775" t="str">
            <v>774100-00J</v>
          </cell>
          <cell r="D14775" t="str">
            <v>OK</v>
          </cell>
          <cell r="E14775">
            <v>44566.949305555558</v>
          </cell>
        </row>
        <row r="14776">
          <cell r="B14776" t="str">
            <v>776445-00H/012632</v>
          </cell>
          <cell r="C14776" t="str">
            <v>776445-00H</v>
          </cell>
          <cell r="D14776" t="str">
            <v>OK</v>
          </cell>
          <cell r="E14776">
            <v>44567.052777777775</v>
          </cell>
        </row>
        <row r="14777">
          <cell r="B14777" t="str">
            <v>774100-00J/012631</v>
          </cell>
          <cell r="C14777" t="str">
            <v>774100-00J</v>
          </cell>
          <cell r="D14777" t="str">
            <v>OK</v>
          </cell>
          <cell r="E14777">
            <v>44567.018750000003</v>
          </cell>
        </row>
        <row r="14778">
          <cell r="B14778" t="str">
            <v>774100-00J/012596</v>
          </cell>
          <cell r="C14778" t="str">
            <v>774100-00J</v>
          </cell>
          <cell r="D14778" t="str">
            <v>OK</v>
          </cell>
          <cell r="E14778">
            <v>44565.357638888891</v>
          </cell>
        </row>
        <row r="14779">
          <cell r="B14779" t="str">
            <v>774100-00J/012629</v>
          </cell>
          <cell r="C14779" t="str">
            <v>774100-00J</v>
          </cell>
          <cell r="D14779" t="str">
            <v>OK</v>
          </cell>
          <cell r="E14779">
            <v>44566.986111111109</v>
          </cell>
        </row>
        <row r="14780">
          <cell r="B14780" t="str">
            <v>774100-00J/012583</v>
          </cell>
          <cell r="C14780" t="str">
            <v>774100-00J</v>
          </cell>
          <cell r="D14780" t="str">
            <v>OK</v>
          </cell>
          <cell r="E14780">
            <v>44564.70208333333</v>
          </cell>
        </row>
        <row r="14781">
          <cell r="B14781" t="str">
            <v>774100-00J/012635</v>
          </cell>
          <cell r="C14781" t="str">
            <v>774100-00J</v>
          </cell>
          <cell r="D14781" t="str">
            <v>OK</v>
          </cell>
          <cell r="E14781">
            <v>44567.286805555559</v>
          </cell>
        </row>
        <row r="14782">
          <cell r="B14782" t="str">
            <v>776445-00H/012633</v>
          </cell>
          <cell r="C14782" t="str">
            <v>776445-00H</v>
          </cell>
          <cell r="D14782" t="str">
            <v>OK</v>
          </cell>
          <cell r="E14782">
            <v>44567.383333333331</v>
          </cell>
        </row>
        <row r="14783">
          <cell r="B14783" t="str">
            <v>776445-00H/012634</v>
          </cell>
          <cell r="C14783" t="str">
            <v>776445-00H</v>
          </cell>
          <cell r="D14783" t="str">
            <v>OK</v>
          </cell>
          <cell r="E14783">
            <v>44567.633333333331</v>
          </cell>
        </row>
        <row r="14784">
          <cell r="B14784" t="str">
            <v>776445-00H/012640</v>
          </cell>
          <cell r="C14784" t="str">
            <v>776445-00H</v>
          </cell>
          <cell r="D14784" t="str">
            <v>OK</v>
          </cell>
          <cell r="E14784">
            <v>44567.7</v>
          </cell>
        </row>
        <row r="14785">
          <cell r="B14785" t="str">
            <v>774100-00J/012641</v>
          </cell>
          <cell r="C14785" t="str">
            <v>774100-00J</v>
          </cell>
          <cell r="D14785" t="str">
            <v>OK</v>
          </cell>
          <cell r="E14785">
            <v>44567.777083333334</v>
          </cell>
        </row>
        <row r="14786">
          <cell r="B14786" t="str">
            <v>774100-00J/012638</v>
          </cell>
          <cell r="C14786" t="str">
            <v>774100-00J</v>
          </cell>
          <cell r="D14786" t="str">
            <v>OK</v>
          </cell>
          <cell r="E14786">
            <v>44567.747916666667</v>
          </cell>
        </row>
        <row r="14787">
          <cell r="B14787" t="str">
            <v>776445-00H/012644</v>
          </cell>
          <cell r="C14787" t="str">
            <v>776445-00H</v>
          </cell>
          <cell r="D14787" t="str">
            <v>OK</v>
          </cell>
          <cell r="E14787">
            <v>44567.951388888891</v>
          </cell>
        </row>
        <row r="14788">
          <cell r="B14788" t="str">
            <v>776445-00H/012645</v>
          </cell>
          <cell r="C14788" t="str">
            <v>776445-00H</v>
          </cell>
          <cell r="D14788" t="str">
            <v>OK</v>
          </cell>
          <cell r="E14788">
            <v>44568.006249999999</v>
          </cell>
        </row>
        <row r="14789">
          <cell r="B14789" t="str">
            <v>774100-00J/012643</v>
          </cell>
          <cell r="C14789" t="str">
            <v>774100-00J</v>
          </cell>
          <cell r="D14789" t="str">
            <v>OK</v>
          </cell>
          <cell r="E14789">
            <v>44568.04791666667</v>
          </cell>
        </row>
        <row r="14790">
          <cell r="B14790" t="str">
            <v>776445-00H/012648</v>
          </cell>
          <cell r="C14790" t="str">
            <v>776445-00H</v>
          </cell>
          <cell r="D14790" t="str">
            <v>OK</v>
          </cell>
          <cell r="E14790">
            <v>44568.080555555556</v>
          </cell>
        </row>
        <row r="14791">
          <cell r="B14791" t="str">
            <v>774100-00J/012646</v>
          </cell>
          <cell r="C14791" t="str">
            <v>774100-00J</v>
          </cell>
          <cell r="D14791" t="str">
            <v>OK</v>
          </cell>
          <cell r="E14791">
            <v>44568.042361111111</v>
          </cell>
        </row>
        <row r="14792">
          <cell r="B14792" t="str">
            <v>776445-00H/012653</v>
          </cell>
          <cell r="C14792" t="str">
            <v>776445-00H</v>
          </cell>
          <cell r="D14792" t="str">
            <v>OK</v>
          </cell>
          <cell r="E14792">
            <v>44568.321527777778</v>
          </cell>
        </row>
        <row r="14793">
          <cell r="B14793" t="str">
            <v>774100-00J/012636</v>
          </cell>
          <cell r="C14793" t="str">
            <v>774100-00J</v>
          </cell>
          <cell r="D14793" t="str">
            <v>OK</v>
          </cell>
          <cell r="E14793">
            <v>44567.344444444447</v>
          </cell>
        </row>
        <row r="14794">
          <cell r="B14794" t="str">
            <v>776445-00H/012652</v>
          </cell>
          <cell r="C14794" t="str">
            <v>776445-00H</v>
          </cell>
          <cell r="D14794" t="str">
            <v>OK</v>
          </cell>
          <cell r="E14794">
            <v>44568.394444444442</v>
          </cell>
        </row>
        <row r="14795">
          <cell r="B14795" t="str">
            <v>774100-00J/012647</v>
          </cell>
          <cell r="C14795" t="str">
            <v>774100-00J</v>
          </cell>
          <cell r="D14795" t="str">
            <v>OK</v>
          </cell>
          <cell r="E14795">
            <v>44568.291666666664</v>
          </cell>
        </row>
        <row r="14796">
          <cell r="B14796" t="str">
            <v>774100-00J/012649</v>
          </cell>
          <cell r="C14796" t="str">
            <v>774100-00J</v>
          </cell>
          <cell r="D14796" t="str">
            <v>OK</v>
          </cell>
          <cell r="E14796">
            <v>44568.399305555555</v>
          </cell>
        </row>
        <row r="14797">
          <cell r="B14797" t="str">
            <v>776445-00H/012626</v>
          </cell>
          <cell r="C14797" t="str">
            <v>776445-00H</v>
          </cell>
          <cell r="D14797" t="str">
            <v>OK</v>
          </cell>
          <cell r="E14797">
            <v>44568.431250000001</v>
          </cell>
        </row>
        <row r="14798">
          <cell r="B14798" t="str">
            <v>774100-00J/012639</v>
          </cell>
          <cell r="C14798" t="str">
            <v>774100-00J</v>
          </cell>
          <cell r="D14798" t="str">
            <v>OK</v>
          </cell>
          <cell r="E14798">
            <v>44568.538888888892</v>
          </cell>
        </row>
        <row r="14799">
          <cell r="B14799" t="str">
            <v>774100-00J/012642</v>
          </cell>
          <cell r="C14799" t="str">
            <v>774100-00J</v>
          </cell>
          <cell r="D14799" t="str">
            <v>OK</v>
          </cell>
          <cell r="E14799">
            <v>44567.840277777781</v>
          </cell>
        </row>
        <row r="14800">
          <cell r="B14800" t="str">
            <v>774100-00J/012655</v>
          </cell>
          <cell r="C14800" t="str">
            <v>774100-00J</v>
          </cell>
          <cell r="D14800" t="str">
            <v>OK</v>
          </cell>
          <cell r="E14800">
            <v>44568.709722222222</v>
          </cell>
        </row>
        <row r="14801">
          <cell r="B14801" t="str">
            <v>774100-00J/012656</v>
          </cell>
          <cell r="C14801" t="str">
            <v>774100-00J</v>
          </cell>
          <cell r="D14801" t="str">
            <v>OK</v>
          </cell>
          <cell r="E14801">
            <v>44568.777777777781</v>
          </cell>
        </row>
        <row r="14802">
          <cell r="B14802" t="str">
            <v>776445-00H/012605</v>
          </cell>
          <cell r="C14802" t="str">
            <v>776445-00H</v>
          </cell>
          <cell r="D14802" t="str">
            <v>OK</v>
          </cell>
          <cell r="E14802">
            <v>44565.747916666667</v>
          </cell>
        </row>
        <row r="14803">
          <cell r="B14803" t="str">
            <v>774100-00J/012658</v>
          </cell>
          <cell r="C14803" t="str">
            <v>774100-00J</v>
          </cell>
          <cell r="D14803" t="str">
            <v>OK</v>
          </cell>
          <cell r="E14803">
            <v>44568.82708333333</v>
          </cell>
        </row>
        <row r="14804">
          <cell r="B14804" t="str">
            <v>776445-00H/012660</v>
          </cell>
          <cell r="C14804" t="str">
            <v>776445-00H</v>
          </cell>
          <cell r="D14804" t="str">
            <v>OK</v>
          </cell>
          <cell r="E14804">
            <v>44570.949305555558</v>
          </cell>
        </row>
        <row r="14805">
          <cell r="B14805" t="str">
            <v>776445-00H/012660</v>
          </cell>
          <cell r="C14805" t="str">
            <v>776445-00H</v>
          </cell>
          <cell r="D14805" t="str">
            <v>OK</v>
          </cell>
          <cell r="E14805">
            <v>44570.949305555558</v>
          </cell>
        </row>
        <row r="14806">
          <cell r="B14806" t="str">
            <v>776445-00H/012650</v>
          </cell>
          <cell r="C14806" t="str">
            <v>776445-00H</v>
          </cell>
          <cell r="D14806" t="str">
            <v>OK</v>
          </cell>
          <cell r="E14806">
            <v>44570.995138888888</v>
          </cell>
        </row>
        <row r="14807">
          <cell r="B14807" t="str">
            <v>776445-00H/012654</v>
          </cell>
          <cell r="C14807" t="str">
            <v>776445-00H</v>
          </cell>
          <cell r="D14807" t="str">
            <v>OK</v>
          </cell>
          <cell r="E14807">
            <v>44571.003472222219</v>
          </cell>
        </row>
        <row r="14808">
          <cell r="B14808" t="str">
            <v>774100-00J/012659</v>
          </cell>
          <cell r="C14808" t="str">
            <v>774100-00J</v>
          </cell>
          <cell r="D14808" t="str">
            <v>OK</v>
          </cell>
          <cell r="E14808">
            <v>44570.951388888891</v>
          </cell>
        </row>
        <row r="14809">
          <cell r="B14809" t="str">
            <v>776445-00H/012651</v>
          </cell>
          <cell r="C14809" t="str">
            <v>776445-00H</v>
          </cell>
          <cell r="D14809" t="str">
            <v>OK</v>
          </cell>
          <cell r="E14809">
            <v>44571.046527777777</v>
          </cell>
        </row>
        <row r="14810">
          <cell r="B14810" t="str">
            <v>774100-00J/012662</v>
          </cell>
          <cell r="C14810" t="str">
            <v>774100-00J</v>
          </cell>
          <cell r="D14810" t="str">
            <v>OK</v>
          </cell>
          <cell r="E14810">
            <v>44571.076388888891</v>
          </cell>
        </row>
        <row r="14811">
          <cell r="B14811" t="str">
            <v>776445-00H/012630</v>
          </cell>
          <cell r="C14811" t="str">
            <v>776445-00H</v>
          </cell>
          <cell r="D14811" t="str">
            <v>OK</v>
          </cell>
          <cell r="E14811">
            <v>44571.321527777778</v>
          </cell>
        </row>
        <row r="14812">
          <cell r="B14812" t="str">
            <v>776445-00H/012665</v>
          </cell>
          <cell r="C14812" t="str">
            <v>776445-00H</v>
          </cell>
          <cell r="D14812" t="str">
            <v>OK</v>
          </cell>
          <cell r="E14812">
            <v>44571.367361111108</v>
          </cell>
        </row>
        <row r="14813">
          <cell r="B14813" t="str">
            <v>776445-00H/012665</v>
          </cell>
          <cell r="C14813" t="str">
            <v>776445-00H</v>
          </cell>
          <cell r="D14813" t="str">
            <v>OK</v>
          </cell>
          <cell r="E14813">
            <v>44571.367361111108</v>
          </cell>
        </row>
        <row r="14814">
          <cell r="B14814" t="str">
            <v>776445-00H/012665</v>
          </cell>
          <cell r="C14814" t="str">
            <v>776445-00H</v>
          </cell>
          <cell r="D14814" t="str">
            <v>OK</v>
          </cell>
          <cell r="E14814">
            <v>44571.367361111108</v>
          </cell>
        </row>
        <row r="14815">
          <cell r="B14815" t="str">
            <v>776445-00H/012665</v>
          </cell>
          <cell r="C14815" t="str">
            <v>776445-00H</v>
          </cell>
          <cell r="D14815" t="str">
            <v>OK</v>
          </cell>
          <cell r="E14815">
            <v>44571.367361111108</v>
          </cell>
        </row>
        <row r="14816">
          <cell r="B14816" t="str">
            <v>774100-00J/012661</v>
          </cell>
          <cell r="C14816" t="str">
            <v>774100-00J</v>
          </cell>
          <cell r="D14816" t="str">
            <v>OK</v>
          </cell>
          <cell r="E14816">
            <v>44571.362500000003</v>
          </cell>
        </row>
        <row r="14817">
          <cell r="B14817" t="str">
            <v>774100-00J/012657</v>
          </cell>
          <cell r="C14817" t="str">
            <v>774100-00J</v>
          </cell>
          <cell r="D14817" t="str">
            <v>OK</v>
          </cell>
          <cell r="E14817">
            <v>44571.300694444442</v>
          </cell>
        </row>
        <row r="14818">
          <cell r="B14818" t="str">
            <v>776445-00H/012666</v>
          </cell>
          <cell r="C14818" t="str">
            <v>776445-00H</v>
          </cell>
          <cell r="D14818" t="str">
            <v>OK</v>
          </cell>
          <cell r="E14818">
            <v>44571.433333333334</v>
          </cell>
        </row>
        <row r="14819">
          <cell r="B14819" t="str">
            <v>774100-00J/012664</v>
          </cell>
          <cell r="C14819" t="str">
            <v>774100-00J</v>
          </cell>
          <cell r="D14819" t="str">
            <v>OK</v>
          </cell>
          <cell r="E14819">
            <v>44571.434027777781</v>
          </cell>
        </row>
        <row r="14820">
          <cell r="B14820" t="str">
            <v>776445-00H/012668</v>
          </cell>
          <cell r="C14820" t="str">
            <v>776445-00H</v>
          </cell>
          <cell r="D14820" t="str">
            <v>OK</v>
          </cell>
          <cell r="E14820">
            <v>44571.51458333333</v>
          </cell>
        </row>
        <row r="14821">
          <cell r="B14821" t="str">
            <v>776445-00H/012663</v>
          </cell>
          <cell r="C14821" t="str">
            <v>776445-00H</v>
          </cell>
          <cell r="D14821" t="str">
            <v>OK</v>
          </cell>
          <cell r="E14821">
            <v>44571.620138888888</v>
          </cell>
        </row>
        <row r="14822">
          <cell r="B14822" t="str">
            <v>776445-00H/012667</v>
          </cell>
          <cell r="C14822" t="str">
            <v>776445-00H</v>
          </cell>
          <cell r="D14822" t="str">
            <v>OK</v>
          </cell>
          <cell r="E14822">
            <v>44571.622916666667</v>
          </cell>
        </row>
        <row r="14823">
          <cell r="B14823" t="str">
            <v>776445-00H/012672</v>
          </cell>
          <cell r="C14823" t="str">
            <v>776445-00H</v>
          </cell>
          <cell r="D14823" t="str">
            <v>OK</v>
          </cell>
          <cell r="E14823">
            <v>44571.718055555553</v>
          </cell>
        </row>
        <row r="14824">
          <cell r="B14824" t="str">
            <v>774100-00J/012670</v>
          </cell>
          <cell r="C14824" t="str">
            <v>774100-00J</v>
          </cell>
          <cell r="D14824" t="str">
            <v>OK</v>
          </cell>
          <cell r="E14824">
            <v>44571.674305555556</v>
          </cell>
        </row>
        <row r="14825">
          <cell r="B14825" t="str">
            <v>774100-00J/012669</v>
          </cell>
          <cell r="C14825" t="str">
            <v>774100-00J</v>
          </cell>
          <cell r="D14825" t="str">
            <v>OK</v>
          </cell>
          <cell r="E14825">
            <v>44571.694444444445</v>
          </cell>
        </row>
        <row r="14826">
          <cell r="B14826" t="str">
            <v>776445-00H/012674</v>
          </cell>
          <cell r="C14826" t="str">
            <v>776445-00H</v>
          </cell>
          <cell r="D14826" t="str">
            <v>OK</v>
          </cell>
          <cell r="E14826">
            <v>44571.813194444447</v>
          </cell>
        </row>
        <row r="14827">
          <cell r="B14827" t="str">
            <v>776445-00H/012675</v>
          </cell>
          <cell r="C14827" t="str">
            <v>776445-00H</v>
          </cell>
          <cell r="D14827" t="str">
            <v>OK</v>
          </cell>
          <cell r="E14827">
            <v>44571.773611111108</v>
          </cell>
        </row>
        <row r="14828">
          <cell r="B14828" t="str">
            <v>776445-00H/012680</v>
          </cell>
          <cell r="C14828" t="str">
            <v>776445-00H</v>
          </cell>
          <cell r="D14828" t="str">
            <v>OK</v>
          </cell>
          <cell r="E14828">
            <v>44571.972222222219</v>
          </cell>
        </row>
        <row r="14829">
          <cell r="B14829" t="str">
            <v>776445-00H/012677</v>
          </cell>
          <cell r="C14829" t="str">
            <v>776445-00H</v>
          </cell>
          <cell r="D14829" t="str">
            <v>OK</v>
          </cell>
          <cell r="E14829">
            <v>44571.945138888892</v>
          </cell>
        </row>
        <row r="14830">
          <cell r="B14830" t="str">
            <v>776445-00H/012681</v>
          </cell>
          <cell r="C14830" t="str">
            <v>776445-00H</v>
          </cell>
          <cell r="D14830" t="str">
            <v>OK</v>
          </cell>
          <cell r="E14830">
            <v>44572.030555555553</v>
          </cell>
        </row>
        <row r="14831">
          <cell r="B14831" t="str">
            <v>776445-00H/012676</v>
          </cell>
          <cell r="C14831" t="str">
            <v>776445-00H</v>
          </cell>
          <cell r="D14831" t="str">
            <v>OK</v>
          </cell>
          <cell r="E14831">
            <v>44571.750694444447</v>
          </cell>
        </row>
        <row r="14832">
          <cell r="B14832" t="str">
            <v>776445-00H/012679</v>
          </cell>
          <cell r="C14832" t="str">
            <v>776445-00H</v>
          </cell>
          <cell r="D14832" t="str">
            <v>OK</v>
          </cell>
          <cell r="E14832">
            <v>44572.336111111108</v>
          </cell>
        </row>
        <row r="14833">
          <cell r="B14833" t="str">
            <v>776445-00H/012684</v>
          </cell>
          <cell r="C14833" t="str">
            <v>776445-00H</v>
          </cell>
          <cell r="D14833" t="str">
            <v>OK</v>
          </cell>
          <cell r="E14833">
            <v>44572.334722222222</v>
          </cell>
        </row>
        <row r="14834">
          <cell r="B14834" t="str">
            <v>774100-00J/012671</v>
          </cell>
          <cell r="C14834" t="str">
            <v>774100-00J</v>
          </cell>
          <cell r="D14834" t="str">
            <v>OK</v>
          </cell>
          <cell r="E14834">
            <v>44572.109722222223</v>
          </cell>
        </row>
        <row r="14835">
          <cell r="B14835" t="str">
            <v>776445-00H/012687</v>
          </cell>
          <cell r="C14835" t="str">
            <v>776445-00H</v>
          </cell>
          <cell r="D14835" t="str">
            <v>OK</v>
          </cell>
          <cell r="E14835">
            <v>44572.382638888892</v>
          </cell>
        </row>
        <row r="14836">
          <cell r="B14836" t="str">
            <v>776445-00H/012690</v>
          </cell>
          <cell r="C14836" t="str">
            <v>776445-00H</v>
          </cell>
          <cell r="D14836" t="str">
            <v>OK</v>
          </cell>
          <cell r="E14836">
            <v>44572.440972222219</v>
          </cell>
        </row>
        <row r="14837">
          <cell r="B14837" t="str">
            <v>776445-00H/012686</v>
          </cell>
          <cell r="C14837" t="str">
            <v>776445-00H</v>
          </cell>
          <cell r="D14837" t="str">
            <v>OK</v>
          </cell>
          <cell r="E14837">
            <v>44572.382638888892</v>
          </cell>
        </row>
        <row r="14838">
          <cell r="B14838" t="str">
            <v>776445-00H/012689</v>
          </cell>
          <cell r="C14838" t="str">
            <v>776445-00H</v>
          </cell>
          <cell r="D14838" t="str">
            <v>OK</v>
          </cell>
          <cell r="E14838">
            <v>44572.444444444445</v>
          </cell>
        </row>
        <row r="14839">
          <cell r="B14839" t="str">
            <v>776445-00H/012691</v>
          </cell>
          <cell r="C14839" t="str">
            <v>776445-00H</v>
          </cell>
          <cell r="D14839" t="str">
            <v>OK</v>
          </cell>
          <cell r="E14839">
            <v>44572.527777777781</v>
          </cell>
        </row>
        <row r="14840">
          <cell r="B14840" t="str">
            <v>776445-00H/012692</v>
          </cell>
          <cell r="C14840" t="str">
            <v>776445-00H</v>
          </cell>
          <cell r="D14840" t="str">
            <v>OK</v>
          </cell>
          <cell r="E14840">
            <v>44572.541666666664</v>
          </cell>
        </row>
        <row r="14841">
          <cell r="B14841" t="str">
            <v>776445-00H/012693</v>
          </cell>
          <cell r="C14841" t="str">
            <v>776445-00H</v>
          </cell>
          <cell r="D14841" t="str">
            <v>OK</v>
          </cell>
          <cell r="E14841">
            <v>44572.621527777781</v>
          </cell>
        </row>
        <row r="14842">
          <cell r="B14842" t="str">
            <v>776445-00H/012695</v>
          </cell>
          <cell r="C14842" t="str">
            <v>776445-00H</v>
          </cell>
          <cell r="D14842" t="str">
            <v>OK</v>
          </cell>
          <cell r="E14842">
            <v>44572.619444444441</v>
          </cell>
        </row>
        <row r="14843">
          <cell r="B14843" t="str">
            <v>776445-00H/012697</v>
          </cell>
          <cell r="C14843" t="str">
            <v>776445-00H</v>
          </cell>
          <cell r="D14843" t="str">
            <v>OK</v>
          </cell>
          <cell r="E14843">
            <v>44572.62222222222</v>
          </cell>
        </row>
        <row r="14844">
          <cell r="B14844" t="str">
            <v>776445-00H/012685</v>
          </cell>
          <cell r="C14844" t="str">
            <v>776445-00H</v>
          </cell>
          <cell r="D14844" t="str">
            <v>OK</v>
          </cell>
          <cell r="E14844">
            <v>44572.68472222222</v>
          </cell>
        </row>
        <row r="14845">
          <cell r="B14845" t="str">
            <v>776445-00H/012696</v>
          </cell>
          <cell r="C14845" t="str">
            <v>776445-00H</v>
          </cell>
          <cell r="D14845" t="str">
            <v>OK</v>
          </cell>
          <cell r="E14845">
            <v>44572.683333333334</v>
          </cell>
        </row>
        <row r="14846">
          <cell r="B14846" t="str">
            <v>776445-00H/012688</v>
          </cell>
          <cell r="C14846" t="str">
            <v>776445-00H</v>
          </cell>
          <cell r="D14846" t="str">
            <v>OK</v>
          </cell>
          <cell r="E14846">
            <v>44572.73541666667</v>
          </cell>
        </row>
        <row r="14847">
          <cell r="B14847" t="str">
            <v>776445-00H/012683</v>
          </cell>
          <cell r="C14847" t="str">
            <v>776445-00H</v>
          </cell>
          <cell r="D14847" t="str">
            <v>OK</v>
          </cell>
          <cell r="E14847">
            <v>44572.736805555556</v>
          </cell>
        </row>
        <row r="14848">
          <cell r="B14848" t="str">
            <v>776445-00H/012682</v>
          </cell>
          <cell r="C14848" t="str">
            <v>776445-00H</v>
          </cell>
          <cell r="D14848" t="str">
            <v>OK</v>
          </cell>
          <cell r="E14848">
            <v>44572.809027777781</v>
          </cell>
        </row>
        <row r="14849">
          <cell r="B14849" t="str">
            <v>776445-00H/012699</v>
          </cell>
          <cell r="C14849" t="str">
            <v>776445-00H</v>
          </cell>
          <cell r="D14849" t="str">
            <v>OK</v>
          </cell>
          <cell r="E14849">
            <v>44572.936111111114</v>
          </cell>
        </row>
        <row r="14850">
          <cell r="B14850" t="str">
            <v>776445-00H/012698</v>
          </cell>
          <cell r="C14850" t="str">
            <v>776445-00H</v>
          </cell>
          <cell r="D14850" t="str">
            <v>OK</v>
          </cell>
          <cell r="E14850">
            <v>44572.808333333334</v>
          </cell>
        </row>
        <row r="14851">
          <cell r="B14851" t="str">
            <v>776445-00H/012697</v>
          </cell>
          <cell r="C14851" t="str">
            <v>776445-00H</v>
          </cell>
          <cell r="D14851" t="str">
            <v>OK</v>
          </cell>
          <cell r="E14851">
            <v>44572.62222222222</v>
          </cell>
        </row>
        <row r="14852">
          <cell r="B14852" t="str">
            <v>776445-00H/012700</v>
          </cell>
          <cell r="C14852" t="str">
            <v>776445-00H</v>
          </cell>
          <cell r="D14852" t="str">
            <v>OK</v>
          </cell>
          <cell r="E14852">
            <v>44572.935416666667</v>
          </cell>
        </row>
        <row r="14853">
          <cell r="B14853" t="str">
            <v>776445-00H/012701</v>
          </cell>
          <cell r="C14853" t="str">
            <v>776445-00H</v>
          </cell>
          <cell r="D14853" t="str">
            <v>OK</v>
          </cell>
          <cell r="E14853">
            <v>44572.961805555555</v>
          </cell>
        </row>
        <row r="14854">
          <cell r="B14854" t="str">
            <v>776445-00H/012678</v>
          </cell>
          <cell r="C14854" t="str">
            <v>776445-00H</v>
          </cell>
          <cell r="D14854" t="str">
            <v>OK</v>
          </cell>
          <cell r="E14854">
            <v>44572.967361111114</v>
          </cell>
        </row>
        <row r="14855">
          <cell r="B14855" t="str">
            <v>776445-00H/012704</v>
          </cell>
          <cell r="C14855" t="str">
            <v>776445-00H</v>
          </cell>
          <cell r="D14855" t="str">
            <v>OK</v>
          </cell>
          <cell r="E14855">
            <v>44573.02847222222</v>
          </cell>
        </row>
        <row r="14856">
          <cell r="B14856" t="str">
            <v>776445-00H/012705</v>
          </cell>
          <cell r="C14856" t="str">
            <v>776445-00H</v>
          </cell>
          <cell r="D14856" t="str">
            <v>OK</v>
          </cell>
          <cell r="E14856">
            <v>44573.036111111112</v>
          </cell>
        </row>
        <row r="14857">
          <cell r="B14857" t="str">
            <v>776445-00H/012694</v>
          </cell>
          <cell r="C14857" t="str">
            <v>776445-00H</v>
          </cell>
          <cell r="D14857" t="str">
            <v>OK</v>
          </cell>
          <cell r="E14857">
            <v>44572.945138888892</v>
          </cell>
        </row>
        <row r="14858">
          <cell r="B14858" t="str">
            <v>776445-00H/012703</v>
          </cell>
          <cell r="C14858" t="str">
            <v>776445-00H</v>
          </cell>
          <cell r="D14858" t="str">
            <v>OK</v>
          </cell>
          <cell r="E14858">
            <v>44572.999305555553</v>
          </cell>
        </row>
        <row r="14859">
          <cell r="B14859" t="str">
            <v>776445-00H/012702</v>
          </cell>
          <cell r="C14859" t="str">
            <v>776445-00H</v>
          </cell>
          <cell r="D14859" t="str">
            <v>OK</v>
          </cell>
          <cell r="E14859">
            <v>44572.99722222222</v>
          </cell>
        </row>
        <row r="14860">
          <cell r="B14860" t="str">
            <v>776445-00H/012708</v>
          </cell>
          <cell r="C14860" t="str">
            <v>776445-00H</v>
          </cell>
          <cell r="D14860" t="str">
            <v>OK</v>
          </cell>
          <cell r="E14860">
            <v>44573.313194444447</v>
          </cell>
        </row>
        <row r="14861">
          <cell r="B14861" t="str">
            <v>776445-00H/012707</v>
          </cell>
          <cell r="C14861" t="str">
            <v>776445-00H</v>
          </cell>
          <cell r="D14861" t="str">
            <v>OK</v>
          </cell>
          <cell r="E14861">
            <v>44573.301388888889</v>
          </cell>
        </row>
        <row r="14862">
          <cell r="B14862" t="str">
            <v>776445-00H/012706</v>
          </cell>
          <cell r="C14862" t="str">
            <v>776445-00H</v>
          </cell>
          <cell r="D14862" t="str">
            <v>OK</v>
          </cell>
          <cell r="E14862">
            <v>44573.370138888888</v>
          </cell>
        </row>
        <row r="14863">
          <cell r="B14863" t="str">
            <v>776445-00H/012706</v>
          </cell>
          <cell r="C14863" t="str">
            <v>776445-00H</v>
          </cell>
          <cell r="D14863" t="str">
            <v>OK</v>
          </cell>
          <cell r="E14863">
            <v>44573.370138888888</v>
          </cell>
        </row>
        <row r="14864">
          <cell r="B14864" t="str">
            <v>776445-00H/012709</v>
          </cell>
          <cell r="C14864" t="str">
            <v>776445-00H</v>
          </cell>
          <cell r="D14864" t="str">
            <v>OK</v>
          </cell>
          <cell r="E14864">
            <v>44573.370138888888</v>
          </cell>
        </row>
        <row r="14865">
          <cell r="B14865" t="str">
            <v>776445-00H/012712</v>
          </cell>
          <cell r="C14865" t="str">
            <v>776445-00H</v>
          </cell>
          <cell r="D14865" t="str">
            <v>OK</v>
          </cell>
          <cell r="E14865">
            <v>44573.424305555556</v>
          </cell>
        </row>
        <row r="14866">
          <cell r="B14866" t="str">
            <v>776445-00H/012710</v>
          </cell>
          <cell r="C14866" t="str">
            <v>776445-00H</v>
          </cell>
          <cell r="D14866" t="str">
            <v>OK</v>
          </cell>
          <cell r="E14866">
            <v>44573.427083333336</v>
          </cell>
        </row>
        <row r="14867">
          <cell r="B14867" t="str">
            <v>776445-00H/012711</v>
          </cell>
          <cell r="C14867" t="str">
            <v>776445-00H</v>
          </cell>
          <cell r="D14867" t="str">
            <v>OK</v>
          </cell>
          <cell r="E14867">
            <v>44573.443749999999</v>
          </cell>
        </row>
        <row r="14868">
          <cell r="B14868" t="str">
            <v>776445-00H/012713</v>
          </cell>
          <cell r="C14868" t="str">
            <v>776445-00H</v>
          </cell>
          <cell r="D14868" t="str">
            <v>OK</v>
          </cell>
          <cell r="E14868">
            <v>44573.506249999999</v>
          </cell>
        </row>
        <row r="14869">
          <cell r="B14869" t="str">
            <v>776445-00H/012715</v>
          </cell>
          <cell r="C14869" t="str">
            <v>776445-00H</v>
          </cell>
          <cell r="D14869" t="str">
            <v>OK</v>
          </cell>
          <cell r="E14869">
            <v>44573.543055555558</v>
          </cell>
        </row>
        <row r="14870">
          <cell r="B14870" t="str">
            <v>776445-00H/012714</v>
          </cell>
          <cell r="C14870" t="str">
            <v>776445-00H</v>
          </cell>
          <cell r="D14870" t="str">
            <v>OK</v>
          </cell>
          <cell r="E14870">
            <v>44573.54791666667</v>
          </cell>
        </row>
        <row r="14871">
          <cell r="B14871" t="str">
            <v>776445-00H/012717</v>
          </cell>
          <cell r="C14871" t="str">
            <v>776445-00H</v>
          </cell>
          <cell r="D14871" t="str">
            <v>OK</v>
          </cell>
          <cell r="E14871">
            <v>44573.627083333333</v>
          </cell>
        </row>
        <row r="14872">
          <cell r="B14872" t="str">
            <v>776445-00H/012718</v>
          </cell>
          <cell r="C14872" t="str">
            <v>776445-00H</v>
          </cell>
          <cell r="D14872" t="str">
            <v>OK</v>
          </cell>
          <cell r="E14872">
            <v>44573.682638888888</v>
          </cell>
        </row>
        <row r="14873">
          <cell r="B14873" t="str">
            <v>776445-00H/012719</v>
          </cell>
          <cell r="C14873" t="str">
            <v>776445-00H</v>
          </cell>
          <cell r="D14873" t="str">
            <v>OK</v>
          </cell>
          <cell r="E14873">
            <v>44573.688888888886</v>
          </cell>
        </row>
        <row r="14874">
          <cell r="B14874" t="str">
            <v>776445-00H/012716</v>
          </cell>
          <cell r="C14874" t="str">
            <v>776445-00H</v>
          </cell>
          <cell r="D14874" t="str">
            <v>OK</v>
          </cell>
          <cell r="E14874">
            <v>44573.798611111109</v>
          </cell>
        </row>
        <row r="14875">
          <cell r="B14875" t="str">
            <v>776445-00H/012720</v>
          </cell>
          <cell r="C14875" t="str">
            <v>776445-00H</v>
          </cell>
          <cell r="D14875" t="str">
            <v>OK</v>
          </cell>
          <cell r="E14875">
            <v>44573.8125</v>
          </cell>
        </row>
        <row r="14876">
          <cell r="B14876" t="str">
            <v>776445-00H/012724</v>
          </cell>
          <cell r="C14876" t="str">
            <v>776445-00H</v>
          </cell>
          <cell r="D14876" t="str">
            <v>OK</v>
          </cell>
          <cell r="E14876">
            <v>44573.94027777778</v>
          </cell>
        </row>
        <row r="14877">
          <cell r="B14877" t="str">
            <v>776445-00H/012722</v>
          </cell>
          <cell r="C14877" t="str">
            <v>776445-00H</v>
          </cell>
          <cell r="D14877" t="str">
            <v>OK</v>
          </cell>
          <cell r="E14877">
            <v>44573.947916666664</v>
          </cell>
        </row>
        <row r="14878">
          <cell r="B14878" t="str">
            <v>776445-00H/012728</v>
          </cell>
          <cell r="C14878" t="str">
            <v>776445-00H</v>
          </cell>
          <cell r="D14878" t="str">
            <v>OK</v>
          </cell>
          <cell r="E14878">
            <v>44574.009027777778</v>
          </cell>
        </row>
        <row r="14879">
          <cell r="B14879" t="str">
            <v>776445-00H/012721</v>
          </cell>
          <cell r="C14879" t="str">
            <v>776445-00H</v>
          </cell>
          <cell r="D14879" t="str">
            <v>OK</v>
          </cell>
          <cell r="E14879">
            <v>44573.996527777781</v>
          </cell>
        </row>
        <row r="14880">
          <cell r="B14880" t="str">
            <v>776445-00H/012725</v>
          </cell>
          <cell r="C14880" t="str">
            <v>776445-00H</v>
          </cell>
          <cell r="D14880" t="str">
            <v>OK</v>
          </cell>
          <cell r="E14880">
            <v>44573.97152777778</v>
          </cell>
        </row>
        <row r="14881">
          <cell r="B14881" t="str">
            <v>776445-00H/012732</v>
          </cell>
          <cell r="C14881" t="str">
            <v>776445-00H</v>
          </cell>
          <cell r="D14881" t="str">
            <v>OK</v>
          </cell>
          <cell r="E14881">
            <v>44574.140972222223</v>
          </cell>
        </row>
        <row r="14882">
          <cell r="B14882" t="str">
            <v>776445-00H/012723</v>
          </cell>
          <cell r="C14882" t="str">
            <v>776445-00H</v>
          </cell>
          <cell r="D14882" t="str">
            <v>OK</v>
          </cell>
          <cell r="E14882">
            <v>44573.953472222223</v>
          </cell>
        </row>
        <row r="14883">
          <cell r="B14883" t="str">
            <v>776445-00H/012730</v>
          </cell>
          <cell r="C14883" t="str">
            <v>776445-00H</v>
          </cell>
          <cell r="D14883" t="str">
            <v>OK</v>
          </cell>
          <cell r="E14883">
            <v>44574.048611111109</v>
          </cell>
        </row>
        <row r="14884">
          <cell r="B14884" t="str">
            <v>776445-00H/012729</v>
          </cell>
          <cell r="C14884" t="str">
            <v>776445-00H</v>
          </cell>
          <cell r="D14884" t="str">
            <v>OK</v>
          </cell>
          <cell r="E14884">
            <v>44574.031944444447</v>
          </cell>
        </row>
        <row r="14885">
          <cell r="B14885" t="str">
            <v>776445-00H/012734</v>
          </cell>
          <cell r="C14885" t="str">
            <v>776445-00H</v>
          </cell>
          <cell r="D14885" t="str">
            <v>OK</v>
          </cell>
          <cell r="E14885">
            <v>44574.297222222223</v>
          </cell>
        </row>
        <row r="14886">
          <cell r="B14886" t="str">
            <v>776445-00H/012735</v>
          </cell>
          <cell r="C14886" t="str">
            <v>776445-00H</v>
          </cell>
          <cell r="D14886" t="str">
            <v>OK</v>
          </cell>
          <cell r="E14886">
            <v>44574.320138888892</v>
          </cell>
        </row>
        <row r="14887">
          <cell r="B14887" t="str">
            <v>776445-00H/012733</v>
          </cell>
          <cell r="C14887" t="str">
            <v>776445-00H</v>
          </cell>
          <cell r="D14887" t="str">
            <v>OK</v>
          </cell>
          <cell r="E14887">
            <v>44574.353472222225</v>
          </cell>
        </row>
        <row r="14888">
          <cell r="B14888" t="str">
            <v>776445-00H/012737</v>
          </cell>
          <cell r="C14888" t="str">
            <v>776445-00H</v>
          </cell>
          <cell r="D14888" t="str">
            <v>OK</v>
          </cell>
          <cell r="E14888">
            <v>44574.434027777781</v>
          </cell>
        </row>
        <row r="14889">
          <cell r="B14889" t="str">
            <v>776445-00H/012738</v>
          </cell>
          <cell r="C14889" t="str">
            <v>776445-00H</v>
          </cell>
          <cell r="D14889" t="str">
            <v>OK</v>
          </cell>
          <cell r="E14889">
            <v>44574.438194444447</v>
          </cell>
        </row>
        <row r="14890">
          <cell r="B14890" t="str">
            <v>776445-00H/012731</v>
          </cell>
          <cell r="C14890" t="str">
            <v>776445-00H</v>
          </cell>
          <cell r="D14890" t="str">
            <v>OK</v>
          </cell>
          <cell r="E14890">
            <v>44574.438194444447</v>
          </cell>
        </row>
        <row r="14891">
          <cell r="B14891" t="str">
            <v>776445-00H/012739</v>
          </cell>
          <cell r="C14891" t="str">
            <v>776445-00H</v>
          </cell>
          <cell r="D14891" t="str">
            <v>OK</v>
          </cell>
          <cell r="E14891">
            <v>44574.543055555558</v>
          </cell>
        </row>
        <row r="14892">
          <cell r="B14892" t="str">
            <v>776445-00H/012741</v>
          </cell>
          <cell r="C14892" t="str">
            <v>776445-00H</v>
          </cell>
          <cell r="D14892" t="str">
            <v>OK</v>
          </cell>
          <cell r="E14892">
            <v>44574.531944444447</v>
          </cell>
        </row>
        <row r="14893">
          <cell r="B14893" t="str">
            <v>776445-00H/012740</v>
          </cell>
          <cell r="C14893" t="str">
            <v>776445-00H</v>
          </cell>
          <cell r="D14893" t="str">
            <v>OK</v>
          </cell>
          <cell r="E14893">
            <v>44574.535416666666</v>
          </cell>
        </row>
        <row r="14894">
          <cell r="B14894" t="str">
            <v>776445-00H/012736</v>
          </cell>
          <cell r="C14894" t="str">
            <v>776445-00H</v>
          </cell>
          <cell r="D14894" t="str">
            <v>OK</v>
          </cell>
          <cell r="E14894">
            <v>44574.378472222219</v>
          </cell>
        </row>
        <row r="14895">
          <cell r="B14895" t="str">
            <v>776445-00H/012736</v>
          </cell>
          <cell r="C14895" t="str">
            <v>776445-00H</v>
          </cell>
          <cell r="D14895" t="str">
            <v>OK</v>
          </cell>
          <cell r="E14895">
            <v>44574.378472222219</v>
          </cell>
        </row>
        <row r="14896">
          <cell r="B14896" t="str">
            <v>776445-00H/012744</v>
          </cell>
          <cell r="C14896" t="str">
            <v>776445-00H</v>
          </cell>
          <cell r="D14896" t="str">
            <v>OK</v>
          </cell>
          <cell r="E14896">
            <v>44574.618055555555</v>
          </cell>
        </row>
        <row r="14897">
          <cell r="B14897" t="str">
            <v>776445-00H/012743</v>
          </cell>
          <cell r="C14897" t="str">
            <v>776445-00H</v>
          </cell>
          <cell r="D14897" t="str">
            <v>OK</v>
          </cell>
          <cell r="E14897">
            <v>44574.636805555558</v>
          </cell>
        </row>
        <row r="14898">
          <cell r="B14898" t="str">
            <v>776445-00H/012745</v>
          </cell>
          <cell r="C14898" t="str">
            <v>776445-00H</v>
          </cell>
          <cell r="D14898" t="str">
            <v>OK</v>
          </cell>
          <cell r="E14898">
            <v>44574.676388888889</v>
          </cell>
        </row>
        <row r="14899">
          <cell r="B14899" t="str">
            <v>776445-00H/012746</v>
          </cell>
          <cell r="C14899" t="str">
            <v>776445-00H</v>
          </cell>
          <cell r="D14899" t="str">
            <v>OK</v>
          </cell>
          <cell r="E14899">
            <v>44574.678472222222</v>
          </cell>
        </row>
        <row r="14900">
          <cell r="B14900" t="str">
            <v>776445-00H/012747</v>
          </cell>
          <cell r="C14900" t="str">
            <v>776445-00H</v>
          </cell>
          <cell r="D14900" t="str">
            <v>OK</v>
          </cell>
          <cell r="E14900">
            <v>44574.71875</v>
          </cell>
        </row>
        <row r="14901">
          <cell r="B14901" t="str">
            <v>776445-00H/012748</v>
          </cell>
          <cell r="C14901" t="str">
            <v>776445-00H</v>
          </cell>
          <cell r="D14901" t="str">
            <v>OK</v>
          </cell>
          <cell r="E14901">
            <v>44574.729861111111</v>
          </cell>
        </row>
        <row r="14902">
          <cell r="B14902" t="str">
            <v>776445-00H/012742</v>
          </cell>
          <cell r="C14902" t="str">
            <v>776445-00H</v>
          </cell>
          <cell r="D14902" t="str">
            <v>OK</v>
          </cell>
          <cell r="E14902">
            <v>44574.613194444442</v>
          </cell>
        </row>
        <row r="14903">
          <cell r="B14903" t="str">
            <v>776445-00H/012749</v>
          </cell>
          <cell r="C14903" t="str">
            <v>776445-00H</v>
          </cell>
          <cell r="D14903" t="str">
            <v>OK</v>
          </cell>
          <cell r="E14903">
            <v>44574.765277777777</v>
          </cell>
        </row>
        <row r="14904">
          <cell r="B14904" t="str">
            <v>776445-00H/012750</v>
          </cell>
          <cell r="C14904" t="str">
            <v>776445-00H</v>
          </cell>
          <cell r="D14904" t="str">
            <v>OK</v>
          </cell>
          <cell r="E14904">
            <v>44574.808333333334</v>
          </cell>
        </row>
        <row r="14905">
          <cell r="B14905" t="str">
            <v>776445-00H/012752</v>
          </cell>
          <cell r="C14905" t="str">
            <v>776445-00H</v>
          </cell>
          <cell r="D14905" t="str">
            <v>OK</v>
          </cell>
          <cell r="E14905">
            <v>44574.95</v>
          </cell>
        </row>
        <row r="14906">
          <cell r="B14906" t="str">
            <v>776445-00H/012751</v>
          </cell>
          <cell r="C14906" t="str">
            <v>776445-00H</v>
          </cell>
          <cell r="D14906" t="str">
            <v>OK</v>
          </cell>
          <cell r="E14906">
            <v>44574.954861111109</v>
          </cell>
        </row>
        <row r="14907">
          <cell r="B14907" t="str">
            <v>776445-00H/012753</v>
          </cell>
          <cell r="C14907" t="str">
            <v>776445-00H</v>
          </cell>
          <cell r="D14907" t="str">
            <v>OK</v>
          </cell>
          <cell r="E14907">
            <v>44575.022222222222</v>
          </cell>
        </row>
        <row r="14908">
          <cell r="B14908" t="str">
            <v>776445-00H/012754</v>
          </cell>
          <cell r="C14908" t="str">
            <v>776445-00H</v>
          </cell>
          <cell r="D14908" t="str">
            <v>OK</v>
          </cell>
          <cell r="E14908">
            <v>44575.053472222222</v>
          </cell>
        </row>
        <row r="14909">
          <cell r="B14909" t="str">
            <v>776445-00H/012756</v>
          </cell>
          <cell r="C14909" t="str">
            <v>776445-00H</v>
          </cell>
          <cell r="D14909" t="str">
            <v>OK</v>
          </cell>
          <cell r="E14909">
            <v>44575.151388888888</v>
          </cell>
        </row>
        <row r="14910">
          <cell r="B14910" t="str">
            <v>776445-00H/012755</v>
          </cell>
          <cell r="C14910" t="str">
            <v>776445-00H</v>
          </cell>
          <cell r="D14910" t="str">
            <v>OK</v>
          </cell>
          <cell r="E14910">
            <v>44575.076388888891</v>
          </cell>
        </row>
        <row r="14911">
          <cell r="B14911" t="str">
            <v>776445-00H/012755</v>
          </cell>
          <cell r="C14911" t="str">
            <v>776445-00H</v>
          </cell>
          <cell r="D14911" t="str">
            <v>OK</v>
          </cell>
          <cell r="E14911">
            <v>44575.076388888891</v>
          </cell>
        </row>
        <row r="14912">
          <cell r="B14912" t="str">
            <v>774100-00J/012758</v>
          </cell>
          <cell r="C14912" t="str">
            <v>774100-00J</v>
          </cell>
          <cell r="D14912" t="str">
            <v>OK</v>
          </cell>
          <cell r="E14912">
            <v>44577.847916666666</v>
          </cell>
        </row>
        <row r="14913">
          <cell r="B14913" t="str">
            <v>774100-00J/012760</v>
          </cell>
          <cell r="C14913" t="str">
            <v>774100-00J</v>
          </cell>
          <cell r="D14913" t="str">
            <v>OK</v>
          </cell>
          <cell r="E14913">
            <v>44577.853472222225</v>
          </cell>
        </row>
        <row r="14914">
          <cell r="B14914" t="str">
            <v>774100-00J/012762</v>
          </cell>
          <cell r="C14914" t="str">
            <v>774100-00J</v>
          </cell>
          <cell r="D14914" t="str">
            <v>OK</v>
          </cell>
          <cell r="E14914">
            <v>44577.895833333336</v>
          </cell>
        </row>
        <row r="14915">
          <cell r="B14915" t="str">
            <v>776445-00H/012763</v>
          </cell>
          <cell r="C14915" t="str">
            <v>776445-00H</v>
          </cell>
          <cell r="D14915" t="str">
            <v>OK</v>
          </cell>
          <cell r="E14915">
            <v>44578.009722222225</v>
          </cell>
        </row>
        <row r="14916">
          <cell r="B14916" t="str">
            <v>774100-00J/012759</v>
          </cell>
          <cell r="C14916" t="str">
            <v>774100-00J</v>
          </cell>
          <cell r="D14916" t="str">
            <v>OK</v>
          </cell>
          <cell r="E14916">
            <v>44577.960416666669</v>
          </cell>
        </row>
        <row r="14917">
          <cell r="B14917" t="str">
            <v>774100-00J/012761</v>
          </cell>
          <cell r="C14917" t="str">
            <v>774100-00J</v>
          </cell>
          <cell r="D14917" t="str">
            <v>OK</v>
          </cell>
          <cell r="E14917">
            <v>44577.996527777781</v>
          </cell>
        </row>
        <row r="14918">
          <cell r="B14918" t="str">
            <v>776445-00H/012764</v>
          </cell>
          <cell r="C14918" t="str">
            <v>776445-00H</v>
          </cell>
          <cell r="D14918" t="str">
            <v>OK</v>
          </cell>
          <cell r="E14918">
            <v>44578.052083333336</v>
          </cell>
        </row>
        <row r="14919">
          <cell r="B14919" t="str">
            <v>776445-00H/012765</v>
          </cell>
          <cell r="C14919" t="str">
            <v>776445-00H</v>
          </cell>
          <cell r="D14919" t="str">
            <v>OK</v>
          </cell>
          <cell r="E14919">
            <v>44578.036805555559</v>
          </cell>
        </row>
        <row r="14920">
          <cell r="B14920" t="str">
            <v>776445-00H/012766</v>
          </cell>
          <cell r="C14920" t="str">
            <v>776445-00H</v>
          </cell>
          <cell r="D14920" t="str">
            <v>OK</v>
          </cell>
          <cell r="E14920">
            <v>44578.090277777781</v>
          </cell>
        </row>
        <row r="14921">
          <cell r="B14921" t="str">
            <v>776445-00H/012768</v>
          </cell>
          <cell r="C14921" t="str">
            <v>776445-00H</v>
          </cell>
          <cell r="D14921" t="str">
            <v>OK</v>
          </cell>
          <cell r="E14921">
            <v>44578.172222222223</v>
          </cell>
        </row>
        <row r="14922">
          <cell r="B14922" t="str">
            <v>776445-00H/012767</v>
          </cell>
          <cell r="C14922" t="str">
            <v>776445-00H</v>
          </cell>
          <cell r="D14922" t="str">
            <v>OK</v>
          </cell>
          <cell r="E14922">
            <v>44578.350694444445</v>
          </cell>
        </row>
        <row r="14923">
          <cell r="B14923" t="str">
            <v>776445-00H/012773</v>
          </cell>
          <cell r="C14923" t="str">
            <v>776445-00H</v>
          </cell>
          <cell r="D14923" t="str">
            <v>OK</v>
          </cell>
          <cell r="E14923">
            <v>44578.384027777778</v>
          </cell>
        </row>
        <row r="14924">
          <cell r="B14924" t="str">
            <v>774100-00J/012770</v>
          </cell>
          <cell r="C14924" t="str">
            <v>774100-00J</v>
          </cell>
          <cell r="D14924" t="str">
            <v>OK</v>
          </cell>
          <cell r="E14924">
            <v>44578.32708333333</v>
          </cell>
        </row>
        <row r="14925">
          <cell r="B14925" t="str">
            <v>776445-00H/012774</v>
          </cell>
          <cell r="C14925" t="str">
            <v>776445-00H</v>
          </cell>
          <cell r="D14925" t="str">
            <v>OK</v>
          </cell>
          <cell r="E14925">
            <v>44578.435416666667</v>
          </cell>
        </row>
        <row r="14926">
          <cell r="B14926" t="str">
            <v>774100-00J/012771</v>
          </cell>
          <cell r="C14926" t="str">
            <v>774100-00J</v>
          </cell>
          <cell r="D14926" t="str">
            <v>OK</v>
          </cell>
          <cell r="E14926">
            <v>44578.529861111114</v>
          </cell>
        </row>
        <row r="14927">
          <cell r="B14927" t="str">
            <v>774100-00J/012772</v>
          </cell>
          <cell r="C14927" t="str">
            <v>774100-00J</v>
          </cell>
          <cell r="D14927" t="str">
            <v>OK</v>
          </cell>
          <cell r="E14927">
            <v>44578.617361111108</v>
          </cell>
        </row>
        <row r="14928">
          <cell r="B14928" t="str">
            <v>774100-00J/012777</v>
          </cell>
          <cell r="C14928" t="str">
            <v>774100-00J</v>
          </cell>
          <cell r="D14928" t="str">
            <v>OK</v>
          </cell>
          <cell r="E14928">
            <v>44578.672222222223</v>
          </cell>
        </row>
        <row r="14929">
          <cell r="B14929" t="str">
            <v>774100-00J/012777</v>
          </cell>
          <cell r="C14929" t="str">
            <v>774100-00J</v>
          </cell>
          <cell r="D14929" t="str">
            <v>OK</v>
          </cell>
          <cell r="E14929">
            <v>44578.672222222223</v>
          </cell>
        </row>
        <row r="14930">
          <cell r="B14930" t="str">
            <v>776445-00H/012775</v>
          </cell>
          <cell r="C14930" t="str">
            <v>776445-00H</v>
          </cell>
          <cell r="D14930" t="str">
            <v>OK</v>
          </cell>
          <cell r="E14930">
            <v>44578.672222222223</v>
          </cell>
        </row>
        <row r="14931">
          <cell r="B14931" t="str">
            <v>774100-00J/012776</v>
          </cell>
          <cell r="C14931" t="str">
            <v>774100-00J</v>
          </cell>
          <cell r="D14931" t="str">
            <v>OK</v>
          </cell>
          <cell r="E14931">
            <v>44578.617361111108</v>
          </cell>
        </row>
        <row r="14932">
          <cell r="B14932" t="str">
            <v>776445-00H/012780</v>
          </cell>
          <cell r="C14932" t="str">
            <v>776445-00H</v>
          </cell>
          <cell r="D14932" t="str">
            <v>OK</v>
          </cell>
          <cell r="E14932">
            <v>44578.808333333334</v>
          </cell>
        </row>
        <row r="14933">
          <cell r="B14933" t="str">
            <v>776445-00H/012782</v>
          </cell>
          <cell r="C14933" t="str">
            <v>776445-00H</v>
          </cell>
          <cell r="D14933" t="str">
            <v>OK</v>
          </cell>
          <cell r="E14933">
            <v>44578.830555555556</v>
          </cell>
        </row>
        <row r="14934">
          <cell r="B14934" t="str">
            <v>776445-00H/012779</v>
          </cell>
          <cell r="C14934" t="str">
            <v>776445-00H</v>
          </cell>
          <cell r="D14934" t="str">
            <v>OK</v>
          </cell>
          <cell r="E14934">
            <v>44578.831250000003</v>
          </cell>
        </row>
        <row r="14935">
          <cell r="B14935" t="str">
            <v>776445-00H/012783</v>
          </cell>
          <cell r="C14935" t="str">
            <v>776445-00H</v>
          </cell>
          <cell r="D14935" t="str">
            <v>OK</v>
          </cell>
          <cell r="E14935">
            <v>44578.979861111111</v>
          </cell>
        </row>
        <row r="14936">
          <cell r="B14936" t="str">
            <v>776445-00H/012787</v>
          </cell>
          <cell r="C14936" t="str">
            <v>776445-00H</v>
          </cell>
          <cell r="D14936" t="str">
            <v>OK</v>
          </cell>
          <cell r="E14936">
            <v>44579.019444444442</v>
          </cell>
        </row>
        <row r="14937">
          <cell r="B14937" t="str">
            <v>776445-00H/012787</v>
          </cell>
          <cell r="C14937" t="str">
            <v>776445-00H</v>
          </cell>
          <cell r="D14937" t="str">
            <v>OK</v>
          </cell>
          <cell r="E14937">
            <v>44579.019444444442</v>
          </cell>
        </row>
        <row r="14938">
          <cell r="B14938" t="str">
            <v>776445-00H/012788</v>
          </cell>
          <cell r="C14938" t="str">
            <v>776445-00H</v>
          </cell>
          <cell r="D14938" t="str">
            <v>OK</v>
          </cell>
          <cell r="E14938">
            <v>44579.04791666667</v>
          </cell>
        </row>
        <row r="14939">
          <cell r="B14939" t="str">
            <v>774100-00J/012786</v>
          </cell>
          <cell r="C14939" t="str">
            <v>774100-00J</v>
          </cell>
          <cell r="D14939" t="str">
            <v>OK</v>
          </cell>
          <cell r="E14939">
            <v>44579.086805555555</v>
          </cell>
        </row>
        <row r="14940">
          <cell r="B14940" t="str">
            <v>774100-00J/012769</v>
          </cell>
          <cell r="C14940" t="str">
            <v>774100-00J</v>
          </cell>
          <cell r="D14940" t="str">
            <v>OK</v>
          </cell>
          <cell r="E14940">
            <v>44578.299305555556</v>
          </cell>
        </row>
        <row r="14941">
          <cell r="B14941" t="str">
            <v>774100-00J/012790</v>
          </cell>
          <cell r="C14941" t="str">
            <v>774100-00J</v>
          </cell>
          <cell r="D14941" t="str">
            <v>OK</v>
          </cell>
          <cell r="E14941">
            <v>44579.181250000001</v>
          </cell>
        </row>
        <row r="14942">
          <cell r="B14942" t="str">
            <v>774100-00J/012778</v>
          </cell>
          <cell r="C14942" t="str">
            <v>774100-00J</v>
          </cell>
          <cell r="D14942" t="str">
            <v>OK</v>
          </cell>
          <cell r="E14942">
            <v>44579.136111111111</v>
          </cell>
        </row>
        <row r="14943">
          <cell r="B14943" t="str">
            <v>776445-00H/012791</v>
          </cell>
          <cell r="C14943" t="str">
            <v>776445-00H</v>
          </cell>
          <cell r="D14943" t="str">
            <v>OK</v>
          </cell>
          <cell r="E14943">
            <v>44579.3</v>
          </cell>
        </row>
        <row r="14944">
          <cell r="B14944" t="str">
            <v>776445-00H/012793</v>
          </cell>
          <cell r="C14944" t="str">
            <v>776445-00H</v>
          </cell>
          <cell r="D14944" t="str">
            <v>OK</v>
          </cell>
          <cell r="E14944">
            <v>44579.291666666664</v>
          </cell>
        </row>
        <row r="14945">
          <cell r="B14945" t="str">
            <v>776445-00H/012784</v>
          </cell>
          <cell r="C14945" t="str">
            <v>776445-00H</v>
          </cell>
          <cell r="D14945" t="str">
            <v>OK</v>
          </cell>
          <cell r="E14945">
            <v>44579.056944444441</v>
          </cell>
        </row>
        <row r="14946">
          <cell r="B14946" t="str">
            <v>774100-00J/012757</v>
          </cell>
          <cell r="C14946" t="str">
            <v>774100-00J</v>
          </cell>
          <cell r="D14946" t="str">
            <v>OK</v>
          </cell>
          <cell r="E14946">
            <v>44577.819444444445</v>
          </cell>
        </row>
        <row r="14947">
          <cell r="B14947" t="str">
            <v>774100-00J/012792</v>
          </cell>
          <cell r="C14947" t="str">
            <v>774100-00J</v>
          </cell>
          <cell r="D14947" t="str">
            <v>OK</v>
          </cell>
          <cell r="E14947">
            <v>44579.356944444444</v>
          </cell>
        </row>
        <row r="14948">
          <cell r="B14948" t="str">
            <v>774100-00J/012794</v>
          </cell>
          <cell r="C14948" t="str">
            <v>774100-00J</v>
          </cell>
          <cell r="D14948" t="str">
            <v>OK</v>
          </cell>
          <cell r="E14948">
            <v>44579.363888888889</v>
          </cell>
        </row>
        <row r="14949">
          <cell r="B14949" t="str">
            <v>776445-00H/012795</v>
          </cell>
          <cell r="C14949" t="str">
            <v>776445-00H</v>
          </cell>
          <cell r="D14949" t="str">
            <v>OK</v>
          </cell>
          <cell r="E14949">
            <v>44579.427777777775</v>
          </cell>
        </row>
        <row r="14950">
          <cell r="B14950" t="str">
            <v>776445-00H/012796</v>
          </cell>
          <cell r="C14950" t="str">
            <v>776445-00H</v>
          </cell>
          <cell r="D14950" t="str">
            <v>OK</v>
          </cell>
          <cell r="E14950">
            <v>44579.427083333336</v>
          </cell>
        </row>
        <row r="14951">
          <cell r="B14951" t="str">
            <v>776445-00H/012800</v>
          </cell>
          <cell r="C14951" t="str">
            <v>776445-00H</v>
          </cell>
          <cell r="D14951" t="str">
            <v>OK</v>
          </cell>
          <cell r="E14951">
            <v>44579.628472222219</v>
          </cell>
        </row>
        <row r="14952">
          <cell r="B14952" t="str">
            <v>776445-00H/012802</v>
          </cell>
          <cell r="C14952" t="str">
            <v>776445-00H</v>
          </cell>
          <cell r="D14952" t="str">
            <v>OK</v>
          </cell>
          <cell r="E14952">
            <v>44579.718055555553</v>
          </cell>
        </row>
        <row r="14953">
          <cell r="B14953" t="str">
            <v>774100-00J/012798</v>
          </cell>
          <cell r="C14953" t="str">
            <v>774100-00J</v>
          </cell>
          <cell r="D14953" t="str">
            <v>OK</v>
          </cell>
          <cell r="E14953">
            <v>44579.525000000001</v>
          </cell>
        </row>
        <row r="14954">
          <cell r="B14954" t="str">
            <v>774100-00J/012801</v>
          </cell>
          <cell r="C14954" t="str">
            <v>774100-00J</v>
          </cell>
          <cell r="D14954" t="str">
            <v>OK</v>
          </cell>
          <cell r="E14954">
            <v>44579.683333333334</v>
          </cell>
        </row>
        <row r="14955">
          <cell r="B14955" t="str">
            <v>774100-00J/012799</v>
          </cell>
          <cell r="C14955" t="str">
            <v>774100-00J</v>
          </cell>
          <cell r="D14955" t="str">
            <v>OK</v>
          </cell>
          <cell r="E14955">
            <v>44579.677083333336</v>
          </cell>
        </row>
        <row r="14956">
          <cell r="B14956" t="str">
            <v>776445-00H/012804</v>
          </cell>
          <cell r="C14956" t="str">
            <v>776445-00H</v>
          </cell>
          <cell r="D14956" t="str">
            <v>OK</v>
          </cell>
          <cell r="E14956">
            <v>44579.824305555558</v>
          </cell>
        </row>
        <row r="14957">
          <cell r="B14957" t="str">
            <v>776445-00H/012795</v>
          </cell>
          <cell r="C14957" t="str">
            <v>776445-00H</v>
          </cell>
          <cell r="D14957" t="str">
            <v>OK</v>
          </cell>
          <cell r="E14957">
            <v>44579.427777777775</v>
          </cell>
        </row>
        <row r="14958">
          <cell r="B14958" t="str">
            <v>776445-00H/012803</v>
          </cell>
          <cell r="C14958" t="str">
            <v>776445-00H</v>
          </cell>
          <cell r="D14958" t="str">
            <v>OK</v>
          </cell>
          <cell r="E14958">
            <v>44580.018750000003</v>
          </cell>
        </row>
        <row r="14959">
          <cell r="B14959" t="str">
            <v>774100-00J/012805</v>
          </cell>
          <cell r="C14959" t="str">
            <v>774100-00J</v>
          </cell>
          <cell r="D14959" t="str">
            <v>OK</v>
          </cell>
          <cell r="E14959">
            <v>44579.972916666666</v>
          </cell>
        </row>
        <row r="14960">
          <cell r="B14960" t="str">
            <v>776445-00H/012807</v>
          </cell>
          <cell r="C14960" t="str">
            <v>776445-00H</v>
          </cell>
          <cell r="D14960" t="str">
            <v>OK</v>
          </cell>
          <cell r="E14960">
            <v>44580.055555555555</v>
          </cell>
        </row>
        <row r="14961">
          <cell r="B14961" t="str">
            <v>776445-00H/012809</v>
          </cell>
          <cell r="C14961" t="str">
            <v>776445-00H</v>
          </cell>
          <cell r="D14961" t="str">
            <v>OK</v>
          </cell>
          <cell r="E14961">
            <v>44580.15902777778</v>
          </cell>
        </row>
        <row r="14962">
          <cell r="B14962" t="str">
            <v>774100-00J/012785</v>
          </cell>
          <cell r="C14962" t="str">
            <v>774100-00J</v>
          </cell>
          <cell r="D14962" t="str">
            <v>OK</v>
          </cell>
          <cell r="E14962">
            <v>44580.113194444442</v>
          </cell>
        </row>
        <row r="14963">
          <cell r="B14963" t="str">
            <v>774100-00J/012810</v>
          </cell>
          <cell r="C14963" t="str">
            <v>774100-00J</v>
          </cell>
          <cell r="D14963" t="str">
            <v>OK</v>
          </cell>
          <cell r="E14963">
            <v>44580.292361111111</v>
          </cell>
        </row>
        <row r="14964">
          <cell r="B14964" t="str">
            <v>776445-00H/012808</v>
          </cell>
          <cell r="C14964" t="str">
            <v>776445-00H</v>
          </cell>
          <cell r="D14964" t="str">
            <v>OK</v>
          </cell>
          <cell r="E14964">
            <v>44580.373611111114</v>
          </cell>
        </row>
        <row r="14965">
          <cell r="B14965" t="str">
            <v>774100-00J/012806</v>
          </cell>
          <cell r="C14965" t="str">
            <v>774100-00J</v>
          </cell>
          <cell r="D14965" t="str">
            <v>OK</v>
          </cell>
          <cell r="E14965">
            <v>44580.31527777778</v>
          </cell>
        </row>
        <row r="14966">
          <cell r="B14966" t="str">
            <v>776445-00H/012814</v>
          </cell>
          <cell r="C14966" t="str">
            <v>776445-00H</v>
          </cell>
          <cell r="D14966" t="str">
            <v>OK</v>
          </cell>
          <cell r="E14966">
            <v>44580.432638888888</v>
          </cell>
        </row>
        <row r="14967">
          <cell r="B14967" t="str">
            <v>774100-00J/012812</v>
          </cell>
          <cell r="C14967" t="str">
            <v>774100-00J</v>
          </cell>
          <cell r="D14967" t="str">
            <v>OK</v>
          </cell>
          <cell r="E14967">
            <v>44580.433333333334</v>
          </cell>
        </row>
        <row r="14968">
          <cell r="B14968" t="str">
            <v>774100-00J/012811</v>
          </cell>
          <cell r="C14968" t="str">
            <v>774100-00J</v>
          </cell>
          <cell r="D14968" t="str">
            <v>OK</v>
          </cell>
          <cell r="E14968">
            <v>44580.382638888892</v>
          </cell>
        </row>
        <row r="14969">
          <cell r="B14969" t="str">
            <v>776445-00H/012817</v>
          </cell>
          <cell r="C14969" t="str">
            <v>776445-00H</v>
          </cell>
          <cell r="D14969" t="str">
            <v>OK</v>
          </cell>
          <cell r="E14969">
            <v>44580.508333333331</v>
          </cell>
        </row>
        <row r="14970">
          <cell r="B14970" t="str">
            <v>776445-00H/012816</v>
          </cell>
          <cell r="C14970" t="str">
            <v>776445-00H</v>
          </cell>
          <cell r="D14970" t="str">
            <v>OK</v>
          </cell>
          <cell r="E14970">
            <v>44580.555555555555</v>
          </cell>
        </row>
        <row r="14971">
          <cell r="B14971" t="str">
            <v>776445-00H/012815</v>
          </cell>
          <cell r="C14971" t="str">
            <v>776445-00H</v>
          </cell>
          <cell r="D14971" t="str">
            <v>OK</v>
          </cell>
          <cell r="E14971">
            <v>44580.518055555556</v>
          </cell>
        </row>
        <row r="14972">
          <cell r="B14972" t="str">
            <v>776445-00H/012820</v>
          </cell>
          <cell r="C14972" t="str">
            <v>776445-00H</v>
          </cell>
          <cell r="D14972" t="str">
            <v>OK</v>
          </cell>
          <cell r="E14972">
            <v>44580.613194444442</v>
          </cell>
        </row>
        <row r="14973">
          <cell r="B14973" t="str">
            <v>776445-00H/012818</v>
          </cell>
          <cell r="C14973" t="str">
            <v>776445-00H</v>
          </cell>
          <cell r="D14973" t="str">
            <v>OK</v>
          </cell>
          <cell r="E14973">
            <v>44580.61041666667</v>
          </cell>
        </row>
        <row r="14974">
          <cell r="B14974" t="str">
            <v>776445-00H/012797</v>
          </cell>
          <cell r="C14974" t="str">
            <v>776445-00H</v>
          </cell>
          <cell r="D14974" t="str">
            <v>OK</v>
          </cell>
          <cell r="E14974">
            <v>44580.634027777778</v>
          </cell>
        </row>
        <row r="14975">
          <cell r="B14975" t="str">
            <v>776445-00H/012819</v>
          </cell>
          <cell r="C14975" t="str">
            <v>776445-00H</v>
          </cell>
          <cell r="D14975" t="str">
            <v>OK</v>
          </cell>
          <cell r="E14975">
            <v>44580.665972222225</v>
          </cell>
        </row>
        <row r="14976">
          <cell r="B14976" t="str">
            <v>774100-00J/012813</v>
          </cell>
          <cell r="C14976" t="str">
            <v>774100-00J</v>
          </cell>
          <cell r="D14976" t="str">
            <v>OK</v>
          </cell>
          <cell r="E14976">
            <v>44580.6875</v>
          </cell>
        </row>
        <row r="14977">
          <cell r="B14977" t="str">
            <v>776445-00H/012821</v>
          </cell>
          <cell r="C14977" t="str">
            <v>776445-00H</v>
          </cell>
          <cell r="D14977" t="str">
            <v>OK</v>
          </cell>
          <cell r="E14977">
            <v>44580.806250000001</v>
          </cell>
        </row>
        <row r="14978">
          <cell r="B14978" t="str">
            <v>774100-00J/012789</v>
          </cell>
          <cell r="C14978" t="str">
            <v>774100-00J</v>
          </cell>
          <cell r="D14978" t="str">
            <v>OK</v>
          </cell>
          <cell r="E14978">
            <v>44580.808333333334</v>
          </cell>
        </row>
        <row r="14979">
          <cell r="B14979" t="str">
            <v>776445-00H/012827</v>
          </cell>
          <cell r="C14979" t="str">
            <v>776445-00H</v>
          </cell>
          <cell r="D14979" t="str">
            <v>OK</v>
          </cell>
          <cell r="E14979">
            <v>44580.966666666667</v>
          </cell>
        </row>
        <row r="14980">
          <cell r="B14980" t="str">
            <v>776445-00H/012826</v>
          </cell>
          <cell r="C14980" t="str">
            <v>776445-00H</v>
          </cell>
          <cell r="D14980" t="str">
            <v>OK</v>
          </cell>
          <cell r="E14980">
            <v>44580.978472222225</v>
          </cell>
        </row>
        <row r="14981">
          <cell r="B14981" t="str">
            <v>776445-00H/012829</v>
          </cell>
          <cell r="C14981" t="str">
            <v>776445-00H</v>
          </cell>
          <cell r="D14981" t="str">
            <v>OK</v>
          </cell>
          <cell r="E14981">
            <v>44581.029166666667</v>
          </cell>
        </row>
        <row r="14982">
          <cell r="B14982" t="str">
            <v>776445-00H/012825</v>
          </cell>
          <cell r="C14982" t="str">
            <v>776445-00H</v>
          </cell>
          <cell r="D14982" t="str">
            <v>OK</v>
          </cell>
          <cell r="E14982">
            <v>44581.040277777778</v>
          </cell>
        </row>
        <row r="14983">
          <cell r="B14983" t="str">
            <v>776445-00H/012830</v>
          </cell>
          <cell r="C14983" t="str">
            <v>776445-00H</v>
          </cell>
          <cell r="D14983" t="str">
            <v>OK</v>
          </cell>
          <cell r="E14983">
            <v>44581.073611111111</v>
          </cell>
        </row>
        <row r="14984">
          <cell r="B14984" t="str">
            <v>776445-00H/012833</v>
          </cell>
          <cell r="C14984" t="str">
            <v>776445-00H</v>
          </cell>
          <cell r="D14984" t="str">
            <v>OK</v>
          </cell>
          <cell r="E14984">
            <v>44581.094444444447</v>
          </cell>
        </row>
        <row r="14985">
          <cell r="B14985" t="str">
            <v>776445-00H/012833</v>
          </cell>
          <cell r="C14985" t="str">
            <v>776445-00H</v>
          </cell>
          <cell r="D14985" t="str">
            <v>OK</v>
          </cell>
          <cell r="E14985">
            <v>44581.094444444447</v>
          </cell>
        </row>
        <row r="14986">
          <cell r="B14986" t="str">
            <v>776445-00H/012822</v>
          </cell>
          <cell r="C14986" t="str">
            <v>776445-00H</v>
          </cell>
          <cell r="D14986" t="str">
            <v>OK</v>
          </cell>
          <cell r="E14986">
            <v>44581.145833333336</v>
          </cell>
        </row>
        <row r="14987">
          <cell r="B14987" t="str">
            <v>776445-00H/012835</v>
          </cell>
          <cell r="C14987" t="str">
            <v>776445-00H</v>
          </cell>
          <cell r="D14987" t="str">
            <v>OK</v>
          </cell>
          <cell r="E14987">
            <v>44581.163888888892</v>
          </cell>
        </row>
        <row r="14988">
          <cell r="B14988" t="str">
            <v>776445-00H/012834</v>
          </cell>
          <cell r="C14988" t="str">
            <v>776445-00H</v>
          </cell>
          <cell r="D14988" t="str">
            <v>OK</v>
          </cell>
          <cell r="E14988">
            <v>44581.137499999997</v>
          </cell>
        </row>
        <row r="14989">
          <cell r="B14989" t="str">
            <v>776445-00H/012837</v>
          </cell>
          <cell r="C14989" t="str">
            <v>776445-00H</v>
          </cell>
          <cell r="D14989" t="str">
            <v>OK</v>
          </cell>
          <cell r="E14989">
            <v>44581.295138888891</v>
          </cell>
        </row>
        <row r="14990">
          <cell r="B14990" t="str">
            <v>774100-00J/012565</v>
          </cell>
          <cell r="C14990" t="str">
            <v>774100-00J</v>
          </cell>
          <cell r="D14990" t="str">
            <v>OK</v>
          </cell>
          <cell r="E14990">
            <v>44550.786805555559</v>
          </cell>
        </row>
        <row r="14991">
          <cell r="B14991" t="str">
            <v>776445-00H/012836</v>
          </cell>
          <cell r="C14991" t="str">
            <v>776445-00H</v>
          </cell>
          <cell r="D14991" t="str">
            <v>OK</v>
          </cell>
          <cell r="E14991">
            <v>44581.331250000003</v>
          </cell>
        </row>
        <row r="14992">
          <cell r="B14992" t="str">
            <v>776445-00H/012823</v>
          </cell>
          <cell r="C14992" t="str">
            <v>776445-00H</v>
          </cell>
          <cell r="D14992" t="str">
            <v>OK</v>
          </cell>
          <cell r="E14992">
            <v>44581.329861111109</v>
          </cell>
        </row>
        <row r="14993">
          <cell r="B14993" t="str">
            <v>776445-00H/012824</v>
          </cell>
          <cell r="C14993" t="str">
            <v>776445-00H</v>
          </cell>
          <cell r="D14993" t="str">
            <v>OK</v>
          </cell>
          <cell r="E14993">
            <v>44581.373611111114</v>
          </cell>
        </row>
        <row r="14994">
          <cell r="B14994" t="str">
            <v>776445-00H/012839</v>
          </cell>
          <cell r="C14994" t="str">
            <v>776445-00H</v>
          </cell>
          <cell r="D14994" t="str">
            <v>OK</v>
          </cell>
          <cell r="E14994">
            <v>44581.371527777781</v>
          </cell>
        </row>
        <row r="14995">
          <cell r="B14995" t="str">
            <v>776445-00H/012838</v>
          </cell>
          <cell r="C14995" t="str">
            <v>776445-00H</v>
          </cell>
          <cell r="D14995" t="str">
            <v>OK</v>
          </cell>
          <cell r="E14995">
            <v>44581.350694444445</v>
          </cell>
        </row>
        <row r="14996">
          <cell r="B14996" t="str">
            <v>776445-00H/012842</v>
          </cell>
          <cell r="C14996" t="str">
            <v>776445-00H</v>
          </cell>
          <cell r="D14996" t="str">
            <v>OK</v>
          </cell>
          <cell r="E14996">
            <v>44581.444444444445</v>
          </cell>
        </row>
        <row r="14997">
          <cell r="B14997" t="str">
            <v>776445-00H/012841</v>
          </cell>
          <cell r="C14997" t="str">
            <v>776445-00H</v>
          </cell>
          <cell r="D14997" t="str">
            <v>OK</v>
          </cell>
          <cell r="E14997">
            <v>44581.445833333331</v>
          </cell>
        </row>
        <row r="14998">
          <cell r="B14998" t="str">
            <v>776445-00H/012840</v>
          </cell>
          <cell r="C14998" t="str">
            <v>776445-00H</v>
          </cell>
          <cell r="D14998" t="str">
            <v>OK</v>
          </cell>
          <cell r="E14998">
            <v>44581.427083333336</v>
          </cell>
        </row>
        <row r="14999">
          <cell r="B14999" t="str">
            <v>776445-00H/012843</v>
          </cell>
          <cell r="C14999" t="str">
            <v>776445-00H</v>
          </cell>
          <cell r="D14999" t="str">
            <v>OK</v>
          </cell>
          <cell r="E14999">
            <v>44581.512499999997</v>
          </cell>
        </row>
        <row r="15000">
          <cell r="B15000" t="str">
            <v>776445-00H/012844</v>
          </cell>
          <cell r="C15000" t="str">
            <v>776445-00H</v>
          </cell>
          <cell r="D15000" t="str">
            <v>OK</v>
          </cell>
          <cell r="E15000">
            <v>44581.521527777775</v>
          </cell>
        </row>
        <row r="15001">
          <cell r="B15001" t="str">
            <v>776445-00H/012845</v>
          </cell>
          <cell r="C15001" t="str">
            <v>776445-00H</v>
          </cell>
          <cell r="D15001" t="str">
            <v>OK</v>
          </cell>
          <cell r="E15001">
            <v>44581.517361111109</v>
          </cell>
        </row>
        <row r="15002">
          <cell r="B15002" t="str">
            <v>776445-00H/012848</v>
          </cell>
          <cell r="C15002" t="str">
            <v>776445-00H</v>
          </cell>
          <cell r="D15002" t="str">
            <v>OK</v>
          </cell>
          <cell r="E15002">
            <v>44581.630555555559</v>
          </cell>
        </row>
        <row r="15003">
          <cell r="B15003" t="str">
            <v>776445-00H/012828</v>
          </cell>
          <cell r="C15003" t="str">
            <v>776445-00H</v>
          </cell>
          <cell r="D15003" t="str">
            <v>OK</v>
          </cell>
          <cell r="E15003">
            <v>44581.697916666664</v>
          </cell>
        </row>
        <row r="15004">
          <cell r="B15004" t="str">
            <v>776445-00H/012846</v>
          </cell>
          <cell r="C15004" t="str">
            <v>776445-00H</v>
          </cell>
          <cell r="D15004" t="str">
            <v>OK</v>
          </cell>
          <cell r="E15004">
            <v>44581.617361111108</v>
          </cell>
        </row>
        <row r="15005">
          <cell r="B15005" t="str">
            <v>776445-00H/012849</v>
          </cell>
          <cell r="C15005" t="str">
            <v>776445-00H</v>
          </cell>
          <cell r="D15005" t="str">
            <v>OK</v>
          </cell>
          <cell r="E15005">
            <v>44581.732638888891</v>
          </cell>
        </row>
        <row r="15006">
          <cell r="B15006" t="str">
            <v>776445-00H/012852</v>
          </cell>
          <cell r="C15006" t="str">
            <v>776445-00H</v>
          </cell>
          <cell r="D15006" t="str">
            <v>OK</v>
          </cell>
          <cell r="E15006">
            <v>44581.736111111109</v>
          </cell>
        </row>
        <row r="15007">
          <cell r="B15007" t="str">
            <v>776445-00H/012852</v>
          </cell>
          <cell r="C15007" t="str">
            <v>776445-00H</v>
          </cell>
          <cell r="D15007" t="str">
            <v>OK</v>
          </cell>
          <cell r="E15007">
            <v>44581.736111111109</v>
          </cell>
        </row>
        <row r="15008">
          <cell r="B15008" t="str">
            <v>776445-00H/012852</v>
          </cell>
          <cell r="C15008" t="str">
            <v>776445-00H</v>
          </cell>
          <cell r="D15008" t="str">
            <v>OK</v>
          </cell>
          <cell r="E15008">
            <v>44581.736111111109</v>
          </cell>
        </row>
        <row r="15009">
          <cell r="B15009" t="str">
            <v>776445-00H/012851</v>
          </cell>
          <cell r="C15009" t="str">
            <v>776445-00H</v>
          </cell>
          <cell r="D15009" t="str">
            <v>OK</v>
          </cell>
          <cell r="E15009">
            <v>44581.765277777777</v>
          </cell>
        </row>
        <row r="15010">
          <cell r="B15010" t="str">
            <v>776445-00H/012853</v>
          </cell>
          <cell r="C15010" t="str">
            <v>776445-00H</v>
          </cell>
          <cell r="D15010" t="str">
            <v>OK</v>
          </cell>
          <cell r="E15010">
            <v>44581.813888888886</v>
          </cell>
        </row>
        <row r="15011">
          <cell r="B15011" t="str">
            <v>776445-00H/012855</v>
          </cell>
          <cell r="C15011" t="str">
            <v>776445-00H</v>
          </cell>
          <cell r="D15011" t="str">
            <v>OK</v>
          </cell>
          <cell r="E15011">
            <v>44581.862500000003</v>
          </cell>
        </row>
        <row r="15012">
          <cell r="B15012" t="str">
            <v>776445-00H/012857</v>
          </cell>
          <cell r="C15012" t="str">
            <v>776445-00H</v>
          </cell>
          <cell r="D15012" t="str">
            <v>OK</v>
          </cell>
          <cell r="E15012">
            <v>44581.955555555556</v>
          </cell>
        </row>
        <row r="15013">
          <cell r="B15013" t="str">
            <v>776445-00H/012854</v>
          </cell>
          <cell r="C15013" t="str">
            <v>776445-00H</v>
          </cell>
          <cell r="D15013" t="str">
            <v>OK</v>
          </cell>
          <cell r="E15013">
            <v>44581.962500000001</v>
          </cell>
        </row>
        <row r="15014">
          <cell r="B15014" t="str">
            <v>776445-00H/012850</v>
          </cell>
          <cell r="C15014" t="str">
            <v>776445-00H</v>
          </cell>
          <cell r="D15014" t="str">
            <v>OK</v>
          </cell>
          <cell r="E15014">
            <v>44582.022916666669</v>
          </cell>
        </row>
        <row r="15015">
          <cell r="B15015" t="str">
            <v>776445-00H/012858</v>
          </cell>
          <cell r="C15015" t="str">
            <v>776445-00H</v>
          </cell>
          <cell r="D15015" t="str">
            <v>OK</v>
          </cell>
          <cell r="E15015">
            <v>44581.96597222222</v>
          </cell>
        </row>
        <row r="15016">
          <cell r="B15016" t="str">
            <v>776445-00H/012860</v>
          </cell>
          <cell r="C15016" t="str">
            <v>776445-00H</v>
          </cell>
          <cell r="D15016" t="str">
            <v>OK</v>
          </cell>
          <cell r="E15016">
            <v>44582.03125</v>
          </cell>
        </row>
        <row r="15017">
          <cell r="B15017" t="str">
            <v>776445-00H/012862</v>
          </cell>
          <cell r="C15017" t="str">
            <v>776445-00H</v>
          </cell>
          <cell r="D15017" t="str">
            <v>OK</v>
          </cell>
          <cell r="E15017">
            <v>44582.081250000003</v>
          </cell>
        </row>
        <row r="15018">
          <cell r="B15018" t="str">
            <v>776445-00H/012863</v>
          </cell>
          <cell r="C15018" t="str">
            <v>776445-00H</v>
          </cell>
          <cell r="D15018" t="str">
            <v>OK</v>
          </cell>
          <cell r="E15018">
            <v>44582.130555555559</v>
          </cell>
        </row>
        <row r="15019">
          <cell r="B15019" t="str">
            <v>776445-00H/012864</v>
          </cell>
          <cell r="C15019" t="str">
            <v>776445-00H</v>
          </cell>
          <cell r="D15019" t="str">
            <v>OK</v>
          </cell>
          <cell r="E15019">
            <v>44582.157638888886</v>
          </cell>
        </row>
        <row r="15020">
          <cell r="B15020" t="str">
            <v>776445-00H/012865</v>
          </cell>
          <cell r="C15020" t="str">
            <v>776445-00H</v>
          </cell>
          <cell r="D15020" t="str">
            <v>OK</v>
          </cell>
          <cell r="E15020">
            <v>44582.179861111108</v>
          </cell>
        </row>
        <row r="15021">
          <cell r="B15021" t="str">
            <v>776445-00H/012866</v>
          </cell>
          <cell r="C15021" t="str">
            <v>776445-00H</v>
          </cell>
          <cell r="D15021" t="str">
            <v>OK</v>
          </cell>
          <cell r="E15021">
            <v>44582.291666666664</v>
          </cell>
        </row>
        <row r="15022">
          <cell r="B15022" t="str">
            <v>776445-00H/012868</v>
          </cell>
          <cell r="C15022" t="str">
            <v>776445-00H</v>
          </cell>
          <cell r="D15022" t="str">
            <v>OK</v>
          </cell>
          <cell r="E15022">
            <v>44582.299305555556</v>
          </cell>
        </row>
        <row r="15023">
          <cell r="B15023" t="str">
            <v>774100-00J/012869</v>
          </cell>
          <cell r="C15023" t="str">
            <v>774100-00J</v>
          </cell>
          <cell r="D15023" t="str">
            <v>OK</v>
          </cell>
          <cell r="E15023">
            <v>44582.351388888892</v>
          </cell>
        </row>
        <row r="15024">
          <cell r="B15024" t="str">
            <v>776445-00H/012856</v>
          </cell>
          <cell r="C15024" t="str">
            <v>776445-00H</v>
          </cell>
          <cell r="D15024" t="str">
            <v>OK</v>
          </cell>
          <cell r="E15024">
            <v>44582.413194444445</v>
          </cell>
        </row>
        <row r="15025">
          <cell r="B15025" t="str">
            <v>776445-00H/012867</v>
          </cell>
          <cell r="C15025" t="str">
            <v>776445-00H</v>
          </cell>
          <cell r="D15025" t="str">
            <v>OK</v>
          </cell>
          <cell r="E15025">
            <v>44582.42083333333</v>
          </cell>
        </row>
        <row r="15026">
          <cell r="B15026" t="str">
            <v>776445-00H/012872</v>
          </cell>
          <cell r="C15026" t="str">
            <v>776445-00H</v>
          </cell>
          <cell r="D15026" t="str">
            <v>OK</v>
          </cell>
          <cell r="E15026">
            <v>44582.521527777775</v>
          </cell>
        </row>
        <row r="15027">
          <cell r="B15027" t="str">
            <v>776445-00H/012847</v>
          </cell>
          <cell r="C15027" t="str">
            <v>776445-00H</v>
          </cell>
          <cell r="D15027" t="str">
            <v>OK</v>
          </cell>
          <cell r="E15027">
            <v>44582.63958333333</v>
          </cell>
        </row>
        <row r="15028">
          <cell r="B15028" t="str">
            <v>776445-00H/012871</v>
          </cell>
          <cell r="C15028" t="str">
            <v>776445-00H</v>
          </cell>
          <cell r="D15028" t="str">
            <v>OK</v>
          </cell>
          <cell r="E15028">
            <v>44582.629166666666</v>
          </cell>
        </row>
        <row r="15029">
          <cell r="B15029" t="str">
            <v>774100-00J/012873</v>
          </cell>
          <cell r="C15029" t="str">
            <v>774100-00J</v>
          </cell>
          <cell r="D15029" t="str">
            <v>OK</v>
          </cell>
          <cell r="E15029">
            <v>44582.676388888889</v>
          </cell>
        </row>
        <row r="15030">
          <cell r="B15030" t="str">
            <v>776445-00H/012874</v>
          </cell>
          <cell r="C15030" t="str">
            <v>776445-00H</v>
          </cell>
          <cell r="D15030" t="str">
            <v>OK</v>
          </cell>
          <cell r="E15030">
            <v>44582.725694444445</v>
          </cell>
        </row>
        <row r="15031">
          <cell r="B15031" t="str">
            <v>776445-00H/012831</v>
          </cell>
          <cell r="C15031" t="str">
            <v>776445-00H</v>
          </cell>
          <cell r="D15031" t="str">
            <v>OK</v>
          </cell>
          <cell r="E15031">
            <v>44581.047222222223</v>
          </cell>
        </row>
        <row r="15032">
          <cell r="B15032" t="str">
            <v>776445-00H/012859</v>
          </cell>
          <cell r="C15032" t="str">
            <v>776445-00H</v>
          </cell>
          <cell r="D15032" t="str">
            <v>OK</v>
          </cell>
          <cell r="E15032">
            <v>44582.359722222223</v>
          </cell>
        </row>
        <row r="15033">
          <cell r="B15033" t="str">
            <v>774100-00J/012875</v>
          </cell>
          <cell r="C15033" t="str">
            <v>774100-00J</v>
          </cell>
          <cell r="D15033" t="str">
            <v>OK</v>
          </cell>
          <cell r="E15033">
            <v>44582.802777777775</v>
          </cell>
        </row>
        <row r="15034">
          <cell r="B15034" t="str">
            <v>776445-00H/012878</v>
          </cell>
          <cell r="C15034" t="str">
            <v>776445-00H</v>
          </cell>
          <cell r="D15034" t="str">
            <v>OK</v>
          </cell>
          <cell r="E15034">
            <v>44582.879166666666</v>
          </cell>
        </row>
        <row r="15035">
          <cell r="B15035" t="str">
            <v>774100-00J/012870</v>
          </cell>
          <cell r="C15035" t="str">
            <v>774100-00J</v>
          </cell>
          <cell r="D15035" t="str">
            <v>OK</v>
          </cell>
          <cell r="E15035">
            <v>44582.520138888889</v>
          </cell>
        </row>
        <row r="15036">
          <cell r="B15036" t="str">
            <v>776445-00H/012832</v>
          </cell>
          <cell r="C15036" t="str">
            <v>776445-00H</v>
          </cell>
          <cell r="D15036" t="str">
            <v>OK</v>
          </cell>
          <cell r="E15036">
            <v>44581.081944444442</v>
          </cell>
        </row>
        <row r="15037">
          <cell r="B15037" t="str">
            <v>776445-00H/012861</v>
          </cell>
          <cell r="C15037" t="str">
            <v>776445-00H</v>
          </cell>
          <cell r="D15037" t="str">
            <v>OK</v>
          </cell>
          <cell r="E15037">
            <v>44582.040972222225</v>
          </cell>
        </row>
        <row r="15038">
          <cell r="B15038" t="str">
            <v>776445-00H/012879</v>
          </cell>
          <cell r="C15038" t="str">
            <v>776445-00H</v>
          </cell>
          <cell r="D15038" t="str">
            <v>OK</v>
          </cell>
          <cell r="E15038">
            <v>44584.888194444444</v>
          </cell>
        </row>
        <row r="15039">
          <cell r="B15039" t="str">
            <v>776445-00H/012881</v>
          </cell>
          <cell r="C15039" t="str">
            <v>776445-00H</v>
          </cell>
          <cell r="D15039" t="str">
            <v>OK</v>
          </cell>
          <cell r="E15039">
            <v>44584.853472222225</v>
          </cell>
        </row>
        <row r="15040">
          <cell r="B15040" t="str">
            <v>776445-00H/012880</v>
          </cell>
          <cell r="C15040" t="str">
            <v>776445-00H</v>
          </cell>
          <cell r="D15040" t="str">
            <v>OK</v>
          </cell>
          <cell r="E15040">
            <v>44584.916666666664</v>
          </cell>
        </row>
        <row r="15041">
          <cell r="B15041" t="str">
            <v>776445-00H/012880</v>
          </cell>
          <cell r="C15041" t="str">
            <v>776445-00H</v>
          </cell>
          <cell r="D15041" t="str">
            <v>OK</v>
          </cell>
          <cell r="E15041">
            <v>44584.916666666664</v>
          </cell>
        </row>
        <row r="15042">
          <cell r="B15042" t="str">
            <v>774100-00J/012882</v>
          </cell>
          <cell r="C15042" t="str">
            <v>774100-00J</v>
          </cell>
          <cell r="D15042" t="str">
            <v>OK</v>
          </cell>
          <cell r="E15042">
            <v>44584.956944444442</v>
          </cell>
        </row>
        <row r="15043">
          <cell r="B15043" t="str">
            <v>774100-00J/012884</v>
          </cell>
          <cell r="C15043" t="str">
            <v>774100-00J</v>
          </cell>
          <cell r="D15043" t="str">
            <v>OK</v>
          </cell>
          <cell r="E15043">
            <v>44584.98333333333</v>
          </cell>
        </row>
        <row r="15044">
          <cell r="B15044" t="str">
            <v>776445-00H/012885</v>
          </cell>
          <cell r="C15044" t="str">
            <v>776445-00H</v>
          </cell>
          <cell r="D15044" t="str">
            <v>OK</v>
          </cell>
          <cell r="E15044">
            <v>44585.015277777777</v>
          </cell>
        </row>
        <row r="15045">
          <cell r="B15045" t="str">
            <v>776445-00H/012888</v>
          </cell>
          <cell r="C15045" t="str">
            <v>776445-00H</v>
          </cell>
          <cell r="D15045" t="str">
            <v>OK</v>
          </cell>
          <cell r="E15045">
            <v>44585.061111111114</v>
          </cell>
        </row>
        <row r="15046">
          <cell r="B15046" t="str">
            <v>776445-00H/012887</v>
          </cell>
          <cell r="C15046" t="str">
            <v>776445-00H</v>
          </cell>
          <cell r="D15046" t="str">
            <v>OK</v>
          </cell>
          <cell r="E15046">
            <v>44585.064583333333</v>
          </cell>
        </row>
        <row r="15047">
          <cell r="B15047" t="str">
            <v>774100-00J/012637</v>
          </cell>
          <cell r="C15047" t="str">
            <v>774100-00J</v>
          </cell>
          <cell r="D15047" t="str">
            <v>OK</v>
          </cell>
          <cell r="E15047">
            <v>44568.098611111112</v>
          </cell>
        </row>
        <row r="15048">
          <cell r="B15048" t="str">
            <v>776445-00H/012890</v>
          </cell>
          <cell r="C15048" t="str">
            <v>776445-00H</v>
          </cell>
          <cell r="D15048" t="str">
            <v>OK</v>
          </cell>
          <cell r="E15048">
            <v>44585.318055555559</v>
          </cell>
        </row>
        <row r="15049">
          <cell r="B15049" t="str">
            <v>776445-00H/012889</v>
          </cell>
          <cell r="C15049" t="str">
            <v>776445-00H</v>
          </cell>
          <cell r="D15049" t="str">
            <v>OK</v>
          </cell>
          <cell r="E15049">
            <v>44585.299305555556</v>
          </cell>
        </row>
        <row r="15050">
          <cell r="B15050" t="str">
            <v>776445-00H/012886</v>
          </cell>
          <cell r="C15050" t="str">
            <v>776445-00H</v>
          </cell>
          <cell r="D15050" t="str">
            <v>OK</v>
          </cell>
          <cell r="E15050">
            <v>44585.397916666669</v>
          </cell>
        </row>
        <row r="15051">
          <cell r="B15051" t="str">
            <v>776445-00H/012886</v>
          </cell>
          <cell r="C15051" t="str">
            <v>776445-00H</v>
          </cell>
          <cell r="D15051" t="str">
            <v>OK</v>
          </cell>
          <cell r="E15051">
            <v>44585.397916666669</v>
          </cell>
        </row>
        <row r="15052">
          <cell r="B15052" t="str">
            <v>776445-00H/012886</v>
          </cell>
          <cell r="C15052" t="str">
            <v>776445-00H</v>
          </cell>
          <cell r="D15052" t="str">
            <v>OK</v>
          </cell>
          <cell r="E15052">
            <v>44585.397916666669</v>
          </cell>
        </row>
        <row r="15053">
          <cell r="B15053" t="str">
            <v>774100-00J/012876</v>
          </cell>
          <cell r="C15053" t="str">
            <v>774100-00J</v>
          </cell>
          <cell r="D15053" t="str">
            <v>OK</v>
          </cell>
          <cell r="E15053">
            <v>44582.824999999997</v>
          </cell>
        </row>
        <row r="15054">
          <cell r="B15054" t="str">
            <v>774100-00J/012877</v>
          </cell>
          <cell r="C15054" t="str">
            <v>774100-00J</v>
          </cell>
          <cell r="D15054" t="str">
            <v>OK</v>
          </cell>
          <cell r="E15054">
            <v>44585.019444444442</v>
          </cell>
        </row>
        <row r="15055">
          <cell r="B15055" t="str">
            <v>774100-00J/012883</v>
          </cell>
          <cell r="C15055" t="str">
            <v>774100-00J</v>
          </cell>
          <cell r="D15055" t="str">
            <v>OK</v>
          </cell>
          <cell r="E15055">
            <v>44585.401388888888</v>
          </cell>
        </row>
        <row r="15056">
          <cell r="B15056" t="str">
            <v>776445-00H/012895</v>
          </cell>
          <cell r="C15056" t="str">
            <v>776445-00H</v>
          </cell>
          <cell r="D15056" t="str">
            <v>OK</v>
          </cell>
          <cell r="E15056">
            <v>44585.544444444444</v>
          </cell>
        </row>
        <row r="15057">
          <cell r="B15057" t="str">
            <v>774100-00J/012892</v>
          </cell>
          <cell r="C15057" t="str">
            <v>774100-00J</v>
          </cell>
          <cell r="D15057" t="str">
            <v>OK</v>
          </cell>
          <cell r="E15057">
            <v>44585.506249999999</v>
          </cell>
        </row>
        <row r="15058">
          <cell r="B15058" t="str">
            <v>774100-00J/012891</v>
          </cell>
          <cell r="C15058" t="str">
            <v>774100-00J</v>
          </cell>
          <cell r="D15058" t="str">
            <v>OK</v>
          </cell>
          <cell r="E15058">
            <v>44585.453472222223</v>
          </cell>
        </row>
        <row r="15059">
          <cell r="B15059" t="str">
            <v>776445-00H/012896</v>
          </cell>
          <cell r="C15059" t="str">
            <v>776445-00H</v>
          </cell>
          <cell r="D15059" t="str">
            <v>OK</v>
          </cell>
          <cell r="E15059">
            <v>44585.556250000001</v>
          </cell>
        </row>
        <row r="15060">
          <cell r="B15060" t="str">
            <v>776445-00H/012898</v>
          </cell>
          <cell r="C15060" t="str">
            <v>776445-00H</v>
          </cell>
          <cell r="D15060" t="str">
            <v>OK</v>
          </cell>
          <cell r="E15060">
            <v>44585.633333333331</v>
          </cell>
        </row>
        <row r="15061">
          <cell r="B15061" t="str">
            <v>776445-00H/012897</v>
          </cell>
          <cell r="C15061" t="str">
            <v>776445-00H</v>
          </cell>
          <cell r="D15061" t="str">
            <v>OK</v>
          </cell>
          <cell r="E15061">
            <v>44585.693749999999</v>
          </cell>
        </row>
        <row r="15062">
          <cell r="B15062" t="str">
            <v>776445-00H/012894</v>
          </cell>
          <cell r="C15062" t="str">
            <v>776445-00H</v>
          </cell>
          <cell r="D15062" t="str">
            <v>OK</v>
          </cell>
          <cell r="E15062">
            <v>44585.724999999999</v>
          </cell>
        </row>
        <row r="15063">
          <cell r="B15063" t="str">
            <v>774100-00J/012899</v>
          </cell>
          <cell r="C15063" t="str">
            <v>774100-00J</v>
          </cell>
          <cell r="D15063" t="str">
            <v>OK</v>
          </cell>
          <cell r="E15063">
            <v>44585.693055555559</v>
          </cell>
        </row>
        <row r="15064">
          <cell r="B15064" t="str">
            <v>774100-00J/012900</v>
          </cell>
          <cell r="C15064" t="str">
            <v>774100-00J</v>
          </cell>
          <cell r="D15064" t="str">
            <v>OK</v>
          </cell>
          <cell r="E15064">
            <v>44585.734722222223</v>
          </cell>
        </row>
        <row r="15065">
          <cell r="B15065" t="str">
            <v>776445-00H/012901</v>
          </cell>
          <cell r="C15065" t="str">
            <v>776445-00H</v>
          </cell>
          <cell r="D15065" t="str">
            <v>OK</v>
          </cell>
          <cell r="E15065">
            <v>44585.838194444441</v>
          </cell>
        </row>
        <row r="15066">
          <cell r="B15066" t="str">
            <v>776445-00H/012902</v>
          </cell>
          <cell r="C15066" t="str">
            <v>776445-00H</v>
          </cell>
          <cell r="D15066" t="str">
            <v>OK</v>
          </cell>
          <cell r="E15066">
            <v>44585.972222222219</v>
          </cell>
        </row>
        <row r="15067">
          <cell r="B15067" t="str">
            <v>776445-00H/012907</v>
          </cell>
          <cell r="C15067" t="str">
            <v>776445-00H</v>
          </cell>
          <cell r="D15067" t="str">
            <v>OK</v>
          </cell>
          <cell r="E15067">
            <v>44586.136805555558</v>
          </cell>
        </row>
        <row r="15068">
          <cell r="B15068" t="str">
            <v>774100-00J/012905</v>
          </cell>
          <cell r="C15068" t="str">
            <v>774100-00J</v>
          </cell>
          <cell r="D15068" t="str">
            <v>OK</v>
          </cell>
          <cell r="E15068">
            <v>44586.04791666667</v>
          </cell>
        </row>
        <row r="15069">
          <cell r="B15069" t="str">
            <v>774100-00J/012893</v>
          </cell>
          <cell r="C15069" t="str">
            <v>774100-00J</v>
          </cell>
          <cell r="D15069" t="str">
            <v>OK</v>
          </cell>
          <cell r="E15069">
            <v>44585.631944444445</v>
          </cell>
        </row>
        <row r="15070">
          <cell r="B15070" t="str">
            <v>776445-00H/012904</v>
          </cell>
          <cell r="C15070" t="str">
            <v>776445-00H</v>
          </cell>
          <cell r="D15070" t="str">
            <v>OK</v>
          </cell>
          <cell r="E15070">
            <v>44585.997916666667</v>
          </cell>
        </row>
        <row r="15071">
          <cell r="B15071" t="str">
            <v>776445-00H/012903</v>
          </cell>
          <cell r="C15071" t="str">
            <v>776445-00H</v>
          </cell>
          <cell r="D15071" t="str">
            <v>OK</v>
          </cell>
          <cell r="E15071">
            <v>44586.297222222223</v>
          </cell>
        </row>
        <row r="15072">
          <cell r="B15072" t="str">
            <v>776445-00H/012903</v>
          </cell>
          <cell r="C15072" t="str">
            <v>776445-00H</v>
          </cell>
          <cell r="D15072" t="str">
            <v>OK</v>
          </cell>
          <cell r="E15072">
            <v>44586.297222222223</v>
          </cell>
        </row>
        <row r="15073">
          <cell r="B15073" t="str">
            <v>776445-00H/012903</v>
          </cell>
          <cell r="C15073" t="str">
            <v>776445-00H</v>
          </cell>
          <cell r="D15073" t="str">
            <v>OK</v>
          </cell>
          <cell r="E15073">
            <v>44586.297222222223</v>
          </cell>
        </row>
        <row r="15074">
          <cell r="B15074" t="str">
            <v>776445-00H/012910</v>
          </cell>
          <cell r="C15074" t="str">
            <v>776445-00H</v>
          </cell>
          <cell r="D15074" t="str">
            <v>OK</v>
          </cell>
          <cell r="E15074">
            <v>44586.365972222222</v>
          </cell>
        </row>
        <row r="15075">
          <cell r="B15075" t="str">
            <v>776445-00H/012908</v>
          </cell>
          <cell r="C15075" t="str">
            <v>776445-00H</v>
          </cell>
          <cell r="D15075" t="str">
            <v>OK</v>
          </cell>
          <cell r="E15075">
            <v>44586.327777777777</v>
          </cell>
        </row>
        <row r="15076">
          <cell r="B15076" t="str">
            <v>776445-00H/012906</v>
          </cell>
          <cell r="C15076" t="str">
            <v>776445-00H</v>
          </cell>
          <cell r="D15076" t="str">
            <v>OK</v>
          </cell>
          <cell r="E15076">
            <v>44586.10833333333</v>
          </cell>
        </row>
        <row r="15077">
          <cell r="B15077" t="str">
            <v>776445-00H/012912</v>
          </cell>
          <cell r="C15077" t="str">
            <v>776445-00H</v>
          </cell>
          <cell r="D15077" t="str">
            <v>OK</v>
          </cell>
          <cell r="E15077">
            <v>44586.442361111112</v>
          </cell>
        </row>
        <row r="15078">
          <cell r="B15078" t="str">
            <v>776445-00H/012909</v>
          </cell>
          <cell r="C15078" t="str">
            <v>776445-00H</v>
          </cell>
          <cell r="D15078" t="str">
            <v>OK</v>
          </cell>
          <cell r="E15078">
            <v>44586.512499999997</v>
          </cell>
        </row>
        <row r="15079">
          <cell r="B15079" t="str">
            <v>776445-00H/012913</v>
          </cell>
          <cell r="C15079" t="str">
            <v>776445-00H</v>
          </cell>
          <cell r="D15079" t="str">
            <v>OK</v>
          </cell>
          <cell r="E15079">
            <v>44586.534722222219</v>
          </cell>
        </row>
        <row r="15080">
          <cell r="B15080" t="str">
            <v>776445-00H/012914</v>
          </cell>
          <cell r="C15080" t="str">
            <v>776445-00H</v>
          </cell>
          <cell r="D15080" t="str">
            <v>OK</v>
          </cell>
          <cell r="E15080">
            <v>44586.625</v>
          </cell>
        </row>
        <row r="15081">
          <cell r="B15081" t="str">
            <v>776445-00H/012916</v>
          </cell>
          <cell r="C15081" t="str">
            <v>776445-00H</v>
          </cell>
          <cell r="D15081" t="str">
            <v>OK</v>
          </cell>
          <cell r="E15081">
            <v>44586.636111111111</v>
          </cell>
        </row>
        <row r="15082">
          <cell r="B15082" t="str">
            <v>776445-00H/012915</v>
          </cell>
          <cell r="C15082" t="str">
            <v>776445-00H</v>
          </cell>
          <cell r="D15082" t="str">
            <v>OK</v>
          </cell>
          <cell r="E15082">
            <v>44586.706944444442</v>
          </cell>
        </row>
        <row r="15083">
          <cell r="B15083" t="str">
            <v>776445-00H/012917</v>
          </cell>
          <cell r="C15083" t="str">
            <v>776445-00H</v>
          </cell>
          <cell r="D15083" t="str">
            <v>OK</v>
          </cell>
          <cell r="E15083">
            <v>44586.834722222222</v>
          </cell>
        </row>
        <row r="15084">
          <cell r="B15084" t="str">
            <v>776445-00H/012919</v>
          </cell>
          <cell r="C15084" t="str">
            <v>776445-00H</v>
          </cell>
          <cell r="D15084" t="str">
            <v>OK</v>
          </cell>
          <cell r="E15084">
            <v>44586.959027777775</v>
          </cell>
        </row>
        <row r="15085">
          <cell r="B15085" t="str">
            <v>776445-00H/012920</v>
          </cell>
          <cell r="C15085" t="str">
            <v>776445-00H</v>
          </cell>
          <cell r="D15085" t="str">
            <v>OK</v>
          </cell>
          <cell r="E15085">
            <v>44586.969444444447</v>
          </cell>
        </row>
        <row r="15086">
          <cell r="B15086" t="str">
            <v>776445-00H/012923</v>
          </cell>
          <cell r="C15086" t="str">
            <v>776445-00H</v>
          </cell>
          <cell r="D15086" t="str">
            <v>OK</v>
          </cell>
          <cell r="E15086">
            <v>44587.015972222223</v>
          </cell>
        </row>
        <row r="15087">
          <cell r="B15087" t="str">
            <v>776445-00H/012924</v>
          </cell>
          <cell r="C15087" t="str">
            <v>776445-00H</v>
          </cell>
          <cell r="D15087" t="str">
            <v>OK</v>
          </cell>
          <cell r="E15087">
            <v>44587.048611111109</v>
          </cell>
        </row>
        <row r="15088">
          <cell r="B15088" t="str">
            <v>776445-00H/012925</v>
          </cell>
          <cell r="C15088" t="str">
            <v>776445-00H</v>
          </cell>
          <cell r="D15088" t="str">
            <v>OK</v>
          </cell>
          <cell r="E15088">
            <v>44587.057638888888</v>
          </cell>
        </row>
        <row r="15089">
          <cell r="B15089" t="str">
            <v>776445-00H/012928</v>
          </cell>
          <cell r="C15089" t="str">
            <v>776445-00H</v>
          </cell>
          <cell r="D15089" t="str">
            <v>OK</v>
          </cell>
          <cell r="E15089">
            <v>44587.127083333333</v>
          </cell>
        </row>
        <row r="15090">
          <cell r="B15090" t="str">
            <v>776445-00H/012927</v>
          </cell>
          <cell r="C15090" t="str">
            <v>776445-00H</v>
          </cell>
          <cell r="D15090" t="str">
            <v>OK</v>
          </cell>
          <cell r="E15090">
            <v>44587.084027777775</v>
          </cell>
        </row>
        <row r="15091">
          <cell r="B15091" t="str">
            <v>776445-00H/012911</v>
          </cell>
          <cell r="C15091" t="str">
            <v>776445-00H</v>
          </cell>
          <cell r="D15091" t="str">
            <v>OK</v>
          </cell>
          <cell r="E15091">
            <v>44586.755555555559</v>
          </cell>
        </row>
        <row r="15092">
          <cell r="B15092" t="str">
            <v>776445-00H/012908</v>
          </cell>
          <cell r="C15092" t="str">
            <v>776445-00H</v>
          </cell>
          <cell r="D15092" t="str">
            <v>OK</v>
          </cell>
          <cell r="E15092">
            <v>44586.327777777777</v>
          </cell>
        </row>
        <row r="15093">
          <cell r="B15093" t="str">
            <v>776445-00H/012931</v>
          </cell>
          <cell r="C15093" t="str">
            <v>776445-00H</v>
          </cell>
          <cell r="D15093" t="str">
            <v>OK</v>
          </cell>
          <cell r="E15093">
            <v>44587.295138888891</v>
          </cell>
        </row>
        <row r="15094">
          <cell r="B15094" t="str">
            <v>776445-00H/012930</v>
          </cell>
          <cell r="C15094" t="str">
            <v>776445-00H</v>
          </cell>
          <cell r="D15094" t="str">
            <v>OK</v>
          </cell>
          <cell r="E15094">
            <v>44587.292361111111</v>
          </cell>
        </row>
        <row r="15095">
          <cell r="B15095" t="str">
            <v>776445-00H/012929</v>
          </cell>
          <cell r="C15095" t="str">
            <v>776445-00H</v>
          </cell>
          <cell r="D15095" t="str">
            <v>OK</v>
          </cell>
          <cell r="E15095">
            <v>44587.366666666669</v>
          </cell>
        </row>
        <row r="15096">
          <cell r="B15096" t="str">
            <v>776445-00H/012926</v>
          </cell>
          <cell r="C15096" t="str">
            <v>776445-00H</v>
          </cell>
          <cell r="D15096" t="str">
            <v>OK</v>
          </cell>
          <cell r="E15096">
            <v>44587.366666666669</v>
          </cell>
        </row>
        <row r="15097">
          <cell r="B15097" t="str">
            <v>776445-00H/012932</v>
          </cell>
          <cell r="C15097" t="str">
            <v>776445-00H</v>
          </cell>
          <cell r="D15097" t="str">
            <v>OK</v>
          </cell>
          <cell r="E15097">
            <v>44587.421527777777</v>
          </cell>
        </row>
        <row r="15098">
          <cell r="B15098" t="str">
            <v>776445-00H/012933</v>
          </cell>
          <cell r="C15098" t="str">
            <v>776445-00H</v>
          </cell>
          <cell r="D15098" t="str">
            <v>OK</v>
          </cell>
          <cell r="E15098">
            <v>44587.422222222223</v>
          </cell>
        </row>
        <row r="15099">
          <cell r="B15099" t="str">
            <v>776445-00H/012935</v>
          </cell>
          <cell r="C15099" t="str">
            <v>776445-00H</v>
          </cell>
          <cell r="D15099" t="str">
            <v>OK</v>
          </cell>
          <cell r="E15099">
            <v>44587.532638888886</v>
          </cell>
        </row>
        <row r="15100">
          <cell r="B15100" t="str">
            <v>776445-00H/012934</v>
          </cell>
          <cell r="C15100" t="str">
            <v>776445-00H</v>
          </cell>
          <cell r="D15100" t="str">
            <v>OK</v>
          </cell>
          <cell r="E15100">
            <v>44587.526388888888</v>
          </cell>
        </row>
        <row r="15101">
          <cell r="B15101" t="str">
            <v>776445-00H/012938</v>
          </cell>
          <cell r="C15101" t="str">
            <v>776445-00H</v>
          </cell>
          <cell r="D15101" t="str">
            <v>OK</v>
          </cell>
          <cell r="E15101">
            <v>44587.640972222223</v>
          </cell>
        </row>
        <row r="15102">
          <cell r="B15102" t="str">
            <v>776445-00H/012939</v>
          </cell>
          <cell r="C15102" t="str">
            <v>776445-00H</v>
          </cell>
          <cell r="D15102" t="str">
            <v>OK</v>
          </cell>
          <cell r="E15102">
            <v>44587.695138888892</v>
          </cell>
        </row>
        <row r="15103">
          <cell r="B15103" t="str">
            <v>776445-00H/012940</v>
          </cell>
          <cell r="C15103" t="str">
            <v>776445-00H</v>
          </cell>
          <cell r="D15103" t="str">
            <v>OK</v>
          </cell>
          <cell r="E15103">
            <v>44587.707638888889</v>
          </cell>
        </row>
        <row r="15104">
          <cell r="B15104" t="str">
            <v>776445-00H/012941</v>
          </cell>
          <cell r="C15104" t="str">
            <v>776445-00H</v>
          </cell>
          <cell r="D15104" t="str">
            <v>OK</v>
          </cell>
          <cell r="E15104">
            <v>44587.736111111109</v>
          </cell>
        </row>
        <row r="15105">
          <cell r="B15105" t="str">
            <v>776445-00H/012942</v>
          </cell>
          <cell r="C15105" t="str">
            <v>776445-00H</v>
          </cell>
          <cell r="D15105" t="str">
            <v>OK</v>
          </cell>
          <cell r="E15105">
            <v>44587.781944444447</v>
          </cell>
        </row>
        <row r="15106">
          <cell r="B15106" t="str">
            <v>776445-00H/012943</v>
          </cell>
          <cell r="C15106" t="str">
            <v>776445-00H</v>
          </cell>
          <cell r="D15106" t="str">
            <v>OK</v>
          </cell>
          <cell r="E15106">
            <v>44587.834027777775</v>
          </cell>
        </row>
        <row r="15107">
          <cell r="B15107" t="str">
            <v>776445-00H/012937</v>
          </cell>
          <cell r="C15107" t="str">
            <v>776445-00H</v>
          </cell>
          <cell r="D15107" t="str">
            <v>OK</v>
          </cell>
          <cell r="E15107">
            <v>44587.804166666669</v>
          </cell>
        </row>
        <row r="15108">
          <cell r="B15108" t="str">
            <v>776445-00H/012945</v>
          </cell>
          <cell r="C15108" t="str">
            <v>776445-00H</v>
          </cell>
          <cell r="D15108" t="str">
            <v>OK</v>
          </cell>
          <cell r="E15108">
            <v>44587.951388888891</v>
          </cell>
        </row>
        <row r="15109">
          <cell r="B15109" t="str">
            <v>776445-00H/012936</v>
          </cell>
          <cell r="C15109" t="str">
            <v>776445-00H</v>
          </cell>
          <cell r="D15109" t="str">
            <v>OK</v>
          </cell>
          <cell r="E15109">
            <v>44587.956250000003</v>
          </cell>
        </row>
        <row r="15110">
          <cell r="B15110" t="str">
            <v>776445-00H/012944</v>
          </cell>
          <cell r="C15110" t="str">
            <v>776445-00H</v>
          </cell>
          <cell r="D15110" t="str">
            <v>OK</v>
          </cell>
          <cell r="E15110">
            <v>44587.973611111112</v>
          </cell>
        </row>
        <row r="15111">
          <cell r="B15111" t="str">
            <v>776445-00H/012946</v>
          </cell>
          <cell r="C15111" t="str">
            <v>776445-00H</v>
          </cell>
          <cell r="D15111" t="str">
            <v>OK</v>
          </cell>
          <cell r="E15111">
            <v>44587.994444444441</v>
          </cell>
        </row>
        <row r="15112">
          <cell r="B15112" t="str">
            <v>776445-00H/012948</v>
          </cell>
          <cell r="C15112" t="str">
            <v>776445-00H</v>
          </cell>
          <cell r="D15112" t="str">
            <v>OK</v>
          </cell>
          <cell r="E15112">
            <v>44588.046527777777</v>
          </cell>
        </row>
        <row r="15113">
          <cell r="B15113" t="str">
            <v>776445-00H/012948</v>
          </cell>
          <cell r="C15113" t="str">
            <v>776445-00H</v>
          </cell>
          <cell r="D15113" t="str">
            <v>OK</v>
          </cell>
          <cell r="E15113">
            <v>44588.046527777777</v>
          </cell>
        </row>
        <row r="15114">
          <cell r="B15114" t="str">
            <v>776445-00H/012949</v>
          </cell>
          <cell r="C15114" t="str">
            <v>776445-00H</v>
          </cell>
          <cell r="D15114" t="str">
            <v>OK</v>
          </cell>
          <cell r="E15114">
            <v>44588.015972222223</v>
          </cell>
        </row>
        <row r="15115">
          <cell r="B15115" t="str">
            <v>776445-00H/012947</v>
          </cell>
          <cell r="C15115" t="str">
            <v>776445-00H</v>
          </cell>
          <cell r="D15115" t="str">
            <v>OK</v>
          </cell>
          <cell r="E15115">
            <v>44588.031944444447</v>
          </cell>
        </row>
        <row r="15116">
          <cell r="B15116" t="str">
            <v>776445-00H/012950</v>
          </cell>
          <cell r="C15116" t="str">
            <v>776445-00H</v>
          </cell>
          <cell r="D15116" t="str">
            <v>OK</v>
          </cell>
          <cell r="E15116">
            <v>44588.289583333331</v>
          </cell>
        </row>
        <row r="15117">
          <cell r="B15117" t="str">
            <v>776445-00H/012951</v>
          </cell>
          <cell r="C15117" t="str">
            <v>776445-00H</v>
          </cell>
          <cell r="D15117" t="str">
            <v>OK</v>
          </cell>
          <cell r="E15117">
            <v>44588.074999999997</v>
          </cell>
        </row>
        <row r="15118">
          <cell r="B15118" t="str">
            <v>776445-00H/012918</v>
          </cell>
          <cell r="C15118" t="str">
            <v>776445-00H</v>
          </cell>
          <cell r="D15118" t="str">
            <v>OK</v>
          </cell>
          <cell r="E15118">
            <v>44588.379166666666</v>
          </cell>
        </row>
        <row r="15119">
          <cell r="B15119" t="str">
            <v>776445-00H/012955</v>
          </cell>
          <cell r="C15119" t="str">
            <v>776445-00H</v>
          </cell>
          <cell r="D15119" t="str">
            <v>OK</v>
          </cell>
          <cell r="E15119">
            <v>44588.443055555559</v>
          </cell>
        </row>
        <row r="15120">
          <cell r="B15120" t="str">
            <v>776445-00H/012956</v>
          </cell>
          <cell r="C15120" t="str">
            <v>776445-00H</v>
          </cell>
          <cell r="D15120" t="str">
            <v>OK</v>
          </cell>
          <cell r="E15120">
            <v>44588.536111111112</v>
          </cell>
        </row>
        <row r="15121">
          <cell r="B15121" t="str">
            <v>776445-00H/012954</v>
          </cell>
          <cell r="C15121" t="str">
            <v>776445-00H</v>
          </cell>
          <cell r="D15121" t="str">
            <v>OK</v>
          </cell>
          <cell r="E15121">
            <v>44588.631944444445</v>
          </cell>
        </row>
        <row r="15122">
          <cell r="B15122" t="str">
            <v>776445-00H/012957</v>
          </cell>
          <cell r="C15122" t="str">
            <v>776445-00H</v>
          </cell>
          <cell r="D15122" t="str">
            <v>OK</v>
          </cell>
          <cell r="E15122">
            <v>44588.693055555559</v>
          </cell>
        </row>
        <row r="15123">
          <cell r="B15123" t="str">
            <v>774100-00J/012958</v>
          </cell>
          <cell r="C15123" t="str">
            <v>774100-00J</v>
          </cell>
          <cell r="D15123" t="str">
            <v>OK</v>
          </cell>
          <cell r="E15123">
            <v>44588.737500000003</v>
          </cell>
        </row>
        <row r="15124">
          <cell r="B15124" t="str">
            <v>776445-00H/012953</v>
          </cell>
          <cell r="C15124" t="str">
            <v>776445-00H</v>
          </cell>
          <cell r="D15124" t="str">
            <v>OK</v>
          </cell>
          <cell r="E15124">
            <v>44588.853472222225</v>
          </cell>
        </row>
        <row r="15125">
          <cell r="B15125" t="str">
            <v>774100-00J/012960</v>
          </cell>
          <cell r="C15125" t="str">
            <v>774100-00J</v>
          </cell>
          <cell r="D15125" t="str">
            <v>OK</v>
          </cell>
          <cell r="E15125">
            <v>44588.819444444445</v>
          </cell>
        </row>
        <row r="15126">
          <cell r="B15126" t="str">
            <v>776445-00H/012962</v>
          </cell>
          <cell r="C15126" t="str">
            <v>776445-00H</v>
          </cell>
          <cell r="D15126" t="str">
            <v>OK</v>
          </cell>
          <cell r="E15126">
            <v>44588.945833333331</v>
          </cell>
        </row>
        <row r="15127">
          <cell r="B15127" t="str">
            <v>774100-00J/012961</v>
          </cell>
          <cell r="C15127" t="str">
            <v>774100-00J</v>
          </cell>
          <cell r="D15127" t="str">
            <v>OK</v>
          </cell>
          <cell r="E15127">
            <v>44588.865972222222</v>
          </cell>
        </row>
        <row r="15128">
          <cell r="B15128" t="str">
            <v>776445-00H/012921</v>
          </cell>
          <cell r="C15128" t="str">
            <v>776445-00H</v>
          </cell>
          <cell r="D15128" t="str">
            <v>OK</v>
          </cell>
          <cell r="E15128">
            <v>44589.022222222222</v>
          </cell>
        </row>
        <row r="15129">
          <cell r="B15129" t="str">
            <v>774100-00J/012963</v>
          </cell>
          <cell r="C15129" t="str">
            <v>774100-00J</v>
          </cell>
          <cell r="D15129" t="str">
            <v>OK</v>
          </cell>
          <cell r="E15129">
            <v>44589.487500000003</v>
          </cell>
        </row>
        <row r="15130">
          <cell r="B15130" t="str">
            <v>774100-00J/012966</v>
          </cell>
          <cell r="C15130" t="str">
            <v>774100-00J</v>
          </cell>
          <cell r="D15130" t="str">
            <v>OK</v>
          </cell>
          <cell r="E15130">
            <v>44589.62777777778</v>
          </cell>
        </row>
        <row r="15131">
          <cell r="B15131" t="str">
            <v>774100-00J/012964</v>
          </cell>
          <cell r="C15131" t="str">
            <v>774100-00J</v>
          </cell>
          <cell r="D15131" t="str">
            <v>OK</v>
          </cell>
          <cell r="E15131">
            <v>44589.632638888892</v>
          </cell>
        </row>
        <row r="15132">
          <cell r="B15132" t="str">
            <v>774100-00J/012967</v>
          </cell>
          <cell r="C15132" t="str">
            <v>774100-00J</v>
          </cell>
          <cell r="D15132" t="str">
            <v>OK</v>
          </cell>
          <cell r="E15132">
            <v>44589.665277777778</v>
          </cell>
        </row>
        <row r="15133">
          <cell r="B15133" t="str">
            <v>776445-00H/012968</v>
          </cell>
          <cell r="C15133" t="str">
            <v>776445-00H</v>
          </cell>
          <cell r="D15133" t="str">
            <v>OK</v>
          </cell>
          <cell r="E15133">
            <v>44589.691666666666</v>
          </cell>
        </row>
        <row r="15134">
          <cell r="B15134" t="str">
            <v>776445-00H/012970</v>
          </cell>
          <cell r="C15134" t="str">
            <v>776445-00H</v>
          </cell>
          <cell r="D15134" t="str">
            <v>OK</v>
          </cell>
          <cell r="E15134">
            <v>44589.737500000003</v>
          </cell>
        </row>
        <row r="15135">
          <cell r="B15135" t="str">
            <v>776445-00H/012969</v>
          </cell>
          <cell r="C15135" t="str">
            <v>776445-00H</v>
          </cell>
          <cell r="D15135" t="str">
            <v>OK</v>
          </cell>
          <cell r="E15135">
            <v>44589.695833333331</v>
          </cell>
        </row>
        <row r="15136">
          <cell r="B15136" t="str">
            <v>776445-00H/012952</v>
          </cell>
          <cell r="C15136" t="str">
            <v>776445-00H</v>
          </cell>
          <cell r="D15136" t="str">
            <v>OK</v>
          </cell>
          <cell r="E15136">
            <v>44589.734027777777</v>
          </cell>
        </row>
        <row r="15137">
          <cell r="B15137" t="str">
            <v>776445-00H/012971</v>
          </cell>
          <cell r="C15137" t="str">
            <v>776445-00H</v>
          </cell>
          <cell r="D15137" t="str">
            <v>OK</v>
          </cell>
          <cell r="E15137">
            <v>44589.818055555559</v>
          </cell>
        </row>
        <row r="15138">
          <cell r="B15138" t="str">
            <v>776445-00H/012959</v>
          </cell>
          <cell r="C15138" t="str">
            <v>776445-00H</v>
          </cell>
          <cell r="D15138" t="str">
            <v>OK</v>
          </cell>
          <cell r="E15138">
            <v>44588.993750000001</v>
          </cell>
        </row>
        <row r="15139">
          <cell r="B15139" t="str">
            <v>776445-00H/012972</v>
          </cell>
          <cell r="C15139" t="str">
            <v>776445-00H</v>
          </cell>
          <cell r="D15139" t="str">
            <v>OK</v>
          </cell>
          <cell r="E15139">
            <v>44589.86041666667</v>
          </cell>
        </row>
        <row r="15140">
          <cell r="B15140" t="str">
            <v>774100-00J/012965</v>
          </cell>
          <cell r="C15140" t="str">
            <v>774100-00J</v>
          </cell>
          <cell r="D15140" t="str">
            <v>OK</v>
          </cell>
          <cell r="E15140">
            <v>44589.734027777777</v>
          </cell>
        </row>
        <row r="15141">
          <cell r="B15141" t="str">
            <v>776445-00H/012973</v>
          </cell>
          <cell r="C15141" t="str">
            <v>776445-00H</v>
          </cell>
          <cell r="D15141" t="str">
            <v>OK</v>
          </cell>
          <cell r="E15141">
            <v>44589.822222222225</v>
          </cell>
        </row>
        <row r="15142">
          <cell r="B15142" t="str">
            <v>774100-00J/012976</v>
          </cell>
          <cell r="C15142" t="str">
            <v>774100-00J</v>
          </cell>
          <cell r="D15142" t="str">
            <v>OK</v>
          </cell>
          <cell r="E15142">
            <v>44590.013194444444</v>
          </cell>
        </row>
        <row r="15143">
          <cell r="B15143" t="str">
            <v>774100-00J/012983</v>
          </cell>
          <cell r="C15143" t="str">
            <v>774100-00J</v>
          </cell>
          <cell r="D15143" t="str">
            <v>OK</v>
          </cell>
          <cell r="E15143">
            <v>44591.732638888891</v>
          </cell>
        </row>
        <row r="15144">
          <cell r="B15144" t="str">
            <v>774100-00J/012978</v>
          </cell>
          <cell r="C15144" t="str">
            <v>774100-00J</v>
          </cell>
          <cell r="D15144" t="str">
            <v>OK</v>
          </cell>
          <cell r="E15144">
            <v>44591.768055555556</v>
          </cell>
        </row>
        <row r="15145">
          <cell r="B15145" t="str">
            <v>776445-00H/012982</v>
          </cell>
          <cell r="C15145" t="str">
            <v>776445-00H</v>
          </cell>
          <cell r="D15145" t="str">
            <v>OK</v>
          </cell>
          <cell r="E15145">
            <v>44591.774305555555</v>
          </cell>
        </row>
        <row r="15146">
          <cell r="B15146" t="str">
            <v>776445-00H/012981</v>
          </cell>
          <cell r="C15146" t="str">
            <v>776445-00H</v>
          </cell>
          <cell r="D15146" t="str">
            <v>OK</v>
          </cell>
          <cell r="E15146">
            <v>44591.841666666667</v>
          </cell>
        </row>
        <row r="15147">
          <cell r="B15147" t="str">
            <v>774100-00J/012979</v>
          </cell>
          <cell r="C15147" t="str">
            <v>774100-00J</v>
          </cell>
          <cell r="D15147" t="str">
            <v>OK</v>
          </cell>
          <cell r="E15147">
            <v>44591.832638888889</v>
          </cell>
        </row>
        <row r="15148">
          <cell r="B15148" t="str">
            <v>774100-00J/012975</v>
          </cell>
          <cell r="C15148" t="str">
            <v>774100-00J</v>
          </cell>
          <cell r="D15148" t="str">
            <v>OK</v>
          </cell>
          <cell r="E15148">
            <v>44591.868055555555</v>
          </cell>
        </row>
        <row r="15149">
          <cell r="B15149" t="str">
            <v>776445-00H/012989</v>
          </cell>
          <cell r="C15149" t="str">
            <v>776445-00H</v>
          </cell>
          <cell r="D15149" t="str">
            <v>OK</v>
          </cell>
          <cell r="E15149">
            <v>44592.011805555558</v>
          </cell>
        </row>
        <row r="15150">
          <cell r="B15150" t="str">
            <v>774100-00J/012980</v>
          </cell>
          <cell r="C15150" t="str">
            <v>774100-00J</v>
          </cell>
          <cell r="D15150" t="str">
            <v>OK</v>
          </cell>
          <cell r="E15150">
            <v>44591.914583333331</v>
          </cell>
        </row>
        <row r="15151">
          <cell r="B15151" t="str">
            <v>776445-00H/012988</v>
          </cell>
          <cell r="C15151" t="str">
            <v>776445-00H</v>
          </cell>
          <cell r="D15151" t="str">
            <v>OK</v>
          </cell>
          <cell r="E15151">
            <v>44591.958333333336</v>
          </cell>
        </row>
        <row r="15152">
          <cell r="B15152" t="str">
            <v>776445-00H/012986</v>
          </cell>
          <cell r="C15152" t="str">
            <v>776445-00H</v>
          </cell>
          <cell r="D15152" t="str">
            <v>OK</v>
          </cell>
          <cell r="E15152">
            <v>44592.015277777777</v>
          </cell>
        </row>
        <row r="15153">
          <cell r="B15153" t="str">
            <v>774100-00J/012990</v>
          </cell>
          <cell r="C15153" t="str">
            <v>774100-00J</v>
          </cell>
          <cell r="D15153" t="str">
            <v>OK</v>
          </cell>
          <cell r="E15153">
            <v>44592.053472222222</v>
          </cell>
        </row>
        <row r="15154">
          <cell r="B15154" t="str">
            <v>774100-00J/012991</v>
          </cell>
          <cell r="C15154" t="str">
            <v>774100-00J</v>
          </cell>
          <cell r="D15154" t="str">
            <v>OK</v>
          </cell>
          <cell r="E15154">
            <v>44592.086805555555</v>
          </cell>
        </row>
        <row r="15155">
          <cell r="B15155" t="str">
            <v>776445-00H/012997</v>
          </cell>
          <cell r="C15155" t="str">
            <v>776445-00H</v>
          </cell>
          <cell r="D15155" t="str">
            <v>OK</v>
          </cell>
          <cell r="E15155">
            <v>44592.387499999997</v>
          </cell>
        </row>
        <row r="15156">
          <cell r="B15156" t="str">
            <v>776445-00H/012998</v>
          </cell>
          <cell r="C15156" t="str">
            <v>776445-00H</v>
          </cell>
          <cell r="D15156" t="str">
            <v>OK</v>
          </cell>
          <cell r="E15156">
            <v>44592.439583333333</v>
          </cell>
        </row>
        <row r="15157">
          <cell r="B15157" t="str">
            <v>776445-00H/012998</v>
          </cell>
          <cell r="C15157" t="str">
            <v>776445-00H</v>
          </cell>
          <cell r="D15157" t="str">
            <v>OK</v>
          </cell>
          <cell r="E15157">
            <v>44592.439583333333</v>
          </cell>
        </row>
        <row r="15158">
          <cell r="B15158" t="str">
            <v>774100-00J/012993</v>
          </cell>
          <cell r="C15158" t="str">
            <v>774100-00J</v>
          </cell>
          <cell r="D15158" t="str">
            <v>OK</v>
          </cell>
          <cell r="E15158">
            <v>44592.330555555556</v>
          </cell>
        </row>
        <row r="15159">
          <cell r="B15159" t="str">
            <v>774100-00J/012974</v>
          </cell>
          <cell r="C15159" t="str">
            <v>774100-00J</v>
          </cell>
          <cell r="D15159" t="str">
            <v>OK</v>
          </cell>
          <cell r="E15159">
            <v>44590.018750000003</v>
          </cell>
        </row>
        <row r="15160">
          <cell r="B15160" t="str">
            <v>776445-00H/012977</v>
          </cell>
          <cell r="C15160" t="str">
            <v>776445-00H</v>
          </cell>
          <cell r="D15160" t="str">
            <v>OK</v>
          </cell>
          <cell r="E15160">
            <v>44592.527777777781</v>
          </cell>
        </row>
        <row r="15161">
          <cell r="B15161" t="str">
            <v>776445-00H/013002</v>
          </cell>
          <cell r="C15161" t="str">
            <v>776445-00H</v>
          </cell>
          <cell r="D15161" t="str">
            <v>OK</v>
          </cell>
          <cell r="E15161">
            <v>44592.520833333336</v>
          </cell>
        </row>
        <row r="15162">
          <cell r="B15162" t="str">
            <v>776445-00H/013003</v>
          </cell>
          <cell r="C15162" t="str">
            <v>776445-00H</v>
          </cell>
          <cell r="D15162" t="str">
            <v>OK</v>
          </cell>
          <cell r="E15162">
            <v>44592.617361111108</v>
          </cell>
        </row>
        <row r="15163">
          <cell r="B15163" t="str">
            <v>774100-00J/013001</v>
          </cell>
          <cell r="C15163" t="str">
            <v>774100-00J</v>
          </cell>
          <cell r="D15163" t="str">
            <v>OK</v>
          </cell>
          <cell r="E15163">
            <v>44592.527777777781</v>
          </cell>
        </row>
        <row r="15164">
          <cell r="B15164" t="str">
            <v>776445-00H/012985</v>
          </cell>
          <cell r="C15164" t="str">
            <v>776445-00H</v>
          </cell>
          <cell r="D15164" t="str">
            <v>OK</v>
          </cell>
          <cell r="E15164">
            <v>44592.703472222223</v>
          </cell>
        </row>
        <row r="15165">
          <cell r="B15165" t="str">
            <v>776445-00H/013000</v>
          </cell>
          <cell r="C15165" t="str">
            <v>776445-00H</v>
          </cell>
          <cell r="D15165" t="str">
            <v>OK</v>
          </cell>
          <cell r="E15165">
            <v>44592.4375</v>
          </cell>
        </row>
        <row r="15166">
          <cell r="B15166" t="str">
            <v>776445-00H/012996</v>
          </cell>
          <cell r="C15166" t="str">
            <v>776445-00H</v>
          </cell>
          <cell r="D15166" t="str">
            <v>OK</v>
          </cell>
          <cell r="E15166">
            <v>44592.362500000003</v>
          </cell>
        </row>
        <row r="15167">
          <cell r="B15167" t="str">
            <v>774100-00J/013004</v>
          </cell>
          <cell r="C15167" t="str">
            <v>774100-00J</v>
          </cell>
          <cell r="D15167" t="str">
            <v>OK</v>
          </cell>
          <cell r="E15167">
            <v>44592.631249999999</v>
          </cell>
        </row>
        <row r="15168">
          <cell r="B15168" t="str">
            <v>776445-00H/012992</v>
          </cell>
          <cell r="C15168" t="str">
            <v>776445-00H</v>
          </cell>
          <cell r="D15168" t="str">
            <v>OK</v>
          </cell>
          <cell r="E15168">
            <v>44592.167361111111</v>
          </cell>
        </row>
        <row r="15169">
          <cell r="B15169" t="str">
            <v>774100-00J/012987</v>
          </cell>
          <cell r="C15169" t="str">
            <v>774100-00J</v>
          </cell>
          <cell r="D15169" t="str">
            <v>OK</v>
          </cell>
          <cell r="E15169">
            <v>44592.69027777778</v>
          </cell>
        </row>
        <row r="15170">
          <cell r="B15170" t="str">
            <v>776445-00H/013007</v>
          </cell>
          <cell r="C15170" t="str">
            <v>776445-00H</v>
          </cell>
          <cell r="D15170" t="str">
            <v>OK</v>
          </cell>
          <cell r="E15170">
            <v>44592.73541666667</v>
          </cell>
        </row>
        <row r="15171">
          <cell r="B15171" t="str">
            <v>776445-00H/013006</v>
          </cell>
          <cell r="C15171" t="str">
            <v>776445-00H</v>
          </cell>
          <cell r="D15171" t="str">
            <v>OK</v>
          </cell>
          <cell r="E15171">
            <v>44592.744444444441</v>
          </cell>
        </row>
        <row r="15172">
          <cell r="B15172" t="str">
            <v>776445-00H/012995</v>
          </cell>
          <cell r="C15172" t="str">
            <v>776445-00H</v>
          </cell>
          <cell r="D15172" t="str">
            <v>OK</v>
          </cell>
          <cell r="E15172">
            <v>44592.290972222225</v>
          </cell>
        </row>
        <row r="15173">
          <cell r="B15173" t="str">
            <v>774100-00J/012984</v>
          </cell>
          <cell r="C15173" t="str">
            <v>774100-00J</v>
          </cell>
          <cell r="D15173" t="str">
            <v>OK</v>
          </cell>
          <cell r="E15173">
            <v>44591.796527777777</v>
          </cell>
        </row>
        <row r="15174">
          <cell r="B15174" t="str">
            <v>776445-00H/013009</v>
          </cell>
          <cell r="C15174" t="str">
            <v>776445-00H</v>
          </cell>
          <cell r="D15174" t="str">
            <v>OK</v>
          </cell>
          <cell r="E15174">
            <v>44592.804166666669</v>
          </cell>
        </row>
        <row r="15175">
          <cell r="B15175" t="str">
            <v>776445-00H/013010</v>
          </cell>
          <cell r="C15175" t="str">
            <v>776445-00H</v>
          </cell>
          <cell r="D15175" t="str">
            <v>OK</v>
          </cell>
          <cell r="E15175">
            <v>44592.80972222222</v>
          </cell>
        </row>
        <row r="15176">
          <cell r="B15176" t="str">
            <v>776445-00H/013010</v>
          </cell>
          <cell r="C15176" t="str">
            <v>776445-00H</v>
          </cell>
          <cell r="D15176" t="str">
            <v>OK</v>
          </cell>
          <cell r="E15176">
            <v>44592.80972222222</v>
          </cell>
        </row>
        <row r="15177">
          <cell r="B15177" t="str">
            <v>776445-00H/012994</v>
          </cell>
          <cell r="C15177" t="str">
            <v>776445-00H</v>
          </cell>
          <cell r="D15177" t="str">
            <v>OK</v>
          </cell>
          <cell r="E15177">
            <v>44592.371527777781</v>
          </cell>
        </row>
        <row r="15178">
          <cell r="B15178" t="str">
            <v>776445-00H/013011</v>
          </cell>
          <cell r="C15178" t="str">
            <v>776445-00H</v>
          </cell>
          <cell r="D15178" t="str">
            <v>OK</v>
          </cell>
          <cell r="E15178">
            <v>44592.954861111109</v>
          </cell>
        </row>
        <row r="15179">
          <cell r="B15179" t="str">
            <v>774100-00J/013005</v>
          </cell>
          <cell r="C15179" t="str">
            <v>774100-00J</v>
          </cell>
          <cell r="D15179" t="str">
            <v>OK</v>
          </cell>
          <cell r="E15179">
            <v>44593.03402777778</v>
          </cell>
        </row>
        <row r="15180">
          <cell r="B15180" t="str">
            <v>774100-00J/013008</v>
          </cell>
          <cell r="C15180" t="str">
            <v>774100-00J</v>
          </cell>
          <cell r="D15180" t="str">
            <v>OK</v>
          </cell>
          <cell r="E15180">
            <v>44593.003472222219</v>
          </cell>
        </row>
        <row r="15181">
          <cell r="B15181" t="str">
            <v>776445-00H/013013</v>
          </cell>
          <cell r="C15181" t="str">
            <v>776445-00H</v>
          </cell>
          <cell r="D15181" t="str">
            <v>OK</v>
          </cell>
          <cell r="E15181">
            <v>44593.07708333333</v>
          </cell>
        </row>
        <row r="15182">
          <cell r="B15182" t="str">
            <v>776445-00H/013014</v>
          </cell>
          <cell r="C15182" t="str">
            <v>776445-00H</v>
          </cell>
          <cell r="D15182" t="str">
            <v>OK</v>
          </cell>
          <cell r="E15182">
            <v>44593.383333333331</v>
          </cell>
        </row>
        <row r="15183">
          <cell r="B15183" t="str">
            <v>774100-00J/013012</v>
          </cell>
          <cell r="C15183" t="str">
            <v>774100-00J</v>
          </cell>
          <cell r="D15183" t="str">
            <v>OK</v>
          </cell>
          <cell r="E15183">
            <v>44593.336805555555</v>
          </cell>
        </row>
        <row r="15184">
          <cell r="B15184" t="str">
            <v>774100-00J/013015</v>
          </cell>
          <cell r="C15184" t="str">
            <v>774100-00J</v>
          </cell>
          <cell r="D15184" t="str">
            <v>OK</v>
          </cell>
          <cell r="E15184">
            <v>44593.34097222222</v>
          </cell>
        </row>
        <row r="15185">
          <cell r="B15185" t="str">
            <v>776445-00H/013018</v>
          </cell>
          <cell r="C15185" t="str">
            <v>776445-00H</v>
          </cell>
          <cell r="D15185" t="str">
            <v>OK</v>
          </cell>
          <cell r="E15185">
            <v>44593.436111111114</v>
          </cell>
        </row>
        <row r="15186">
          <cell r="B15186" t="str">
            <v>776445-00H/013017</v>
          </cell>
          <cell r="C15186" t="str">
            <v>776445-00H</v>
          </cell>
          <cell r="D15186" t="str">
            <v>OK</v>
          </cell>
          <cell r="E15186">
            <v>44593.455555555556</v>
          </cell>
        </row>
        <row r="15187">
          <cell r="B15187" t="str">
            <v>776445-00H/013022</v>
          </cell>
          <cell r="C15187" t="str">
            <v>776445-00H</v>
          </cell>
          <cell r="D15187" t="str">
            <v>OK</v>
          </cell>
          <cell r="E15187">
            <v>44593.624305555553</v>
          </cell>
        </row>
        <row r="15188">
          <cell r="B15188" t="str">
            <v>776445-00H/013023</v>
          </cell>
          <cell r="C15188" t="str">
            <v>776445-00H</v>
          </cell>
          <cell r="D15188" t="str">
            <v>OK</v>
          </cell>
          <cell r="E15188">
            <v>44593.677083333336</v>
          </cell>
        </row>
        <row r="15189">
          <cell r="B15189" t="str">
            <v>774100-00J/013021</v>
          </cell>
          <cell r="C15189" t="str">
            <v>774100-00J</v>
          </cell>
          <cell r="D15189" t="str">
            <v>OK</v>
          </cell>
          <cell r="E15189">
            <v>44593.669444444444</v>
          </cell>
        </row>
        <row r="15190">
          <cell r="B15190" t="str">
            <v>774100-00J/013020</v>
          </cell>
          <cell r="C15190" t="str">
            <v>774100-00J</v>
          </cell>
          <cell r="D15190" t="str">
            <v>OK</v>
          </cell>
          <cell r="E15190">
            <v>44593.622916666667</v>
          </cell>
        </row>
        <row r="15191">
          <cell r="B15191" t="str">
            <v>776445-00H/013024</v>
          </cell>
          <cell r="C15191" t="str">
            <v>776445-00H</v>
          </cell>
          <cell r="D15191" t="str">
            <v>OK</v>
          </cell>
          <cell r="E15191">
            <v>44593.697916666664</v>
          </cell>
        </row>
        <row r="15192">
          <cell r="B15192" t="str">
            <v>776445-00H/013025</v>
          </cell>
          <cell r="C15192" t="str">
            <v>776445-00H</v>
          </cell>
          <cell r="D15192" t="str">
            <v>OK</v>
          </cell>
          <cell r="E15192">
            <v>44593.965277777781</v>
          </cell>
        </row>
        <row r="15193">
          <cell r="B15193" t="str">
            <v>776445-00H/013025</v>
          </cell>
          <cell r="C15193" t="str">
            <v>776445-00H</v>
          </cell>
          <cell r="D15193" t="str">
            <v>OK</v>
          </cell>
          <cell r="E15193">
            <v>44593.965277777781</v>
          </cell>
        </row>
        <row r="15194">
          <cell r="B15194" t="str">
            <v>776445-00H/013025</v>
          </cell>
          <cell r="C15194" t="str">
            <v>776445-00H</v>
          </cell>
          <cell r="D15194" t="str">
            <v>OK</v>
          </cell>
          <cell r="E15194">
            <v>44593.965277777781</v>
          </cell>
        </row>
        <row r="15195">
          <cell r="B15195" t="str">
            <v>776445-00H/013025</v>
          </cell>
          <cell r="C15195" t="str">
            <v>776445-00H</v>
          </cell>
          <cell r="D15195" t="str">
            <v>OK</v>
          </cell>
          <cell r="E15195">
            <v>44593.965277777781</v>
          </cell>
        </row>
        <row r="15196">
          <cell r="B15196" t="str">
            <v>774100-00J/013028</v>
          </cell>
          <cell r="C15196" t="str">
            <v>774100-00J</v>
          </cell>
          <cell r="D15196" t="str">
            <v>OK</v>
          </cell>
          <cell r="E15196">
            <v>44594.2</v>
          </cell>
        </row>
        <row r="15197">
          <cell r="B15197" t="str">
            <v>776445-00H/013030</v>
          </cell>
          <cell r="C15197" t="str">
            <v>776445-00H</v>
          </cell>
          <cell r="D15197" t="str">
            <v>OK</v>
          </cell>
          <cell r="E15197">
            <v>44594.300694444442</v>
          </cell>
        </row>
        <row r="15198">
          <cell r="B15198" t="str">
            <v>776445-00H/013016</v>
          </cell>
          <cell r="C15198" t="str">
            <v>776445-00H</v>
          </cell>
          <cell r="D15198" t="str">
            <v>OK</v>
          </cell>
          <cell r="E15198">
            <v>44593.388194444444</v>
          </cell>
        </row>
        <row r="15199">
          <cell r="B15199" t="str">
            <v>776445-00H/013029</v>
          </cell>
          <cell r="C15199" t="str">
            <v>776445-00H</v>
          </cell>
          <cell r="D15199" t="str">
            <v>OK</v>
          </cell>
          <cell r="E15199">
            <v>44594.396527777775</v>
          </cell>
        </row>
        <row r="15200">
          <cell r="B15200" t="str">
            <v>774100-00J/012999</v>
          </cell>
          <cell r="C15200" t="str">
            <v>774100-00J</v>
          </cell>
          <cell r="D15200" t="str">
            <v>OK</v>
          </cell>
          <cell r="E15200">
            <v>44592.418055555558</v>
          </cell>
        </row>
        <row r="15201">
          <cell r="B15201" t="str">
            <v>776445-00H/013035</v>
          </cell>
          <cell r="C15201" t="str">
            <v>776445-00H</v>
          </cell>
          <cell r="D15201" t="str">
            <v>OK</v>
          </cell>
          <cell r="E15201">
            <v>44594.456944444442</v>
          </cell>
        </row>
        <row r="15202">
          <cell r="B15202" t="str">
            <v>776445-00H/013034</v>
          </cell>
          <cell r="C15202" t="str">
            <v>776445-00H</v>
          </cell>
          <cell r="D15202" t="str">
            <v>OK</v>
          </cell>
          <cell r="E15202">
            <v>44594.540277777778</v>
          </cell>
        </row>
        <row r="15203">
          <cell r="B15203" t="str">
            <v>776445-00H/013038</v>
          </cell>
          <cell r="C15203" t="str">
            <v>776445-00H</v>
          </cell>
          <cell r="D15203" t="str">
            <v>OK</v>
          </cell>
          <cell r="E15203">
            <v>44594.624305555553</v>
          </cell>
        </row>
        <row r="15204">
          <cell r="B15204" t="str">
            <v>776445-00H/013039</v>
          </cell>
          <cell r="C15204" t="str">
            <v>776445-00H</v>
          </cell>
          <cell r="D15204" t="str">
            <v>OK</v>
          </cell>
          <cell r="E15204">
            <v>44594.693749999999</v>
          </cell>
        </row>
        <row r="15205">
          <cell r="B15205" t="str">
            <v>776445-00H/013037</v>
          </cell>
          <cell r="C15205" t="str">
            <v>776445-00H</v>
          </cell>
          <cell r="D15205" t="str">
            <v>OK</v>
          </cell>
          <cell r="E15205">
            <v>44594.693749999999</v>
          </cell>
        </row>
        <row r="15206">
          <cell r="B15206" t="str">
            <v>776445-00H/013019</v>
          </cell>
          <cell r="C15206" t="str">
            <v>776445-00H</v>
          </cell>
          <cell r="D15206" t="str">
            <v>OK</v>
          </cell>
          <cell r="E15206">
            <v>44593.518750000003</v>
          </cell>
        </row>
        <row r="15207">
          <cell r="B15207" t="str">
            <v>774100-00J/013036</v>
          </cell>
          <cell r="C15207" t="str">
            <v>774100-00J</v>
          </cell>
          <cell r="D15207" t="str">
            <v>OK</v>
          </cell>
          <cell r="E15207">
            <v>44594.655555555553</v>
          </cell>
        </row>
        <row r="15208">
          <cell r="B15208" t="str">
            <v>776445-00H/013041</v>
          </cell>
          <cell r="C15208" t="str">
            <v>776445-00H</v>
          </cell>
          <cell r="D15208" t="str">
            <v>OK</v>
          </cell>
          <cell r="E15208">
            <v>44594.79583333333</v>
          </cell>
        </row>
        <row r="15209">
          <cell r="B15209" t="str">
            <v>776445-00H/013041</v>
          </cell>
          <cell r="C15209" t="str">
            <v>776445-00H</v>
          </cell>
          <cell r="D15209" t="str">
            <v>OK</v>
          </cell>
          <cell r="E15209">
            <v>44594.79583333333</v>
          </cell>
        </row>
        <row r="15210">
          <cell r="B15210" t="str">
            <v>774100-00J/013040</v>
          </cell>
          <cell r="C15210" t="str">
            <v>774100-00J</v>
          </cell>
          <cell r="D15210" t="str">
            <v>OK</v>
          </cell>
          <cell r="E15210">
            <v>44594.787499999999</v>
          </cell>
        </row>
        <row r="15211">
          <cell r="B15211" t="str">
            <v>776445-00H/013043</v>
          </cell>
          <cell r="C15211" t="str">
            <v>776445-00H</v>
          </cell>
          <cell r="D15211" t="str">
            <v>OK</v>
          </cell>
          <cell r="E15211">
            <v>44594.964583333334</v>
          </cell>
        </row>
        <row r="15212">
          <cell r="B15212" t="str">
            <v>776445-00H/013044</v>
          </cell>
          <cell r="C15212" t="str">
            <v>776445-00H</v>
          </cell>
          <cell r="D15212" t="str">
            <v>OK</v>
          </cell>
          <cell r="E15212">
            <v>44594.963888888888</v>
          </cell>
        </row>
        <row r="15213">
          <cell r="B15213" t="str">
            <v>776445-00H/013042</v>
          </cell>
          <cell r="C15213" t="str">
            <v>776445-00H</v>
          </cell>
          <cell r="D15213" t="str">
            <v>OK</v>
          </cell>
          <cell r="E15213">
            <v>44595.039583333331</v>
          </cell>
        </row>
        <row r="15214">
          <cell r="B15214" t="str">
            <v>774100-00J/013045</v>
          </cell>
          <cell r="C15214" t="str">
            <v>774100-00J</v>
          </cell>
          <cell r="D15214" t="str">
            <v>OK</v>
          </cell>
          <cell r="E15214">
            <v>44595.047222222223</v>
          </cell>
        </row>
        <row r="15215">
          <cell r="B15215" t="str">
            <v>776445-00H/013047</v>
          </cell>
          <cell r="C15215" t="str">
            <v>776445-00H</v>
          </cell>
          <cell r="D15215" t="str">
            <v>OK</v>
          </cell>
          <cell r="E15215">
            <v>44595.131249999999</v>
          </cell>
        </row>
        <row r="15216">
          <cell r="B15216" t="str">
            <v>774100-00J/013032</v>
          </cell>
          <cell r="C15216" t="str">
            <v>774100-00J</v>
          </cell>
          <cell r="D15216" t="str">
            <v>OK</v>
          </cell>
          <cell r="E15216">
            <v>44594.327777777777</v>
          </cell>
        </row>
        <row r="15217">
          <cell r="B15217" t="str">
            <v>776445-00H/013046</v>
          </cell>
          <cell r="C15217" t="str">
            <v>776445-00H</v>
          </cell>
          <cell r="D15217" t="str">
            <v>OK</v>
          </cell>
          <cell r="E15217">
            <v>44595.126388888886</v>
          </cell>
        </row>
        <row r="15218">
          <cell r="B15218" t="str">
            <v>774100-00J/013027</v>
          </cell>
          <cell r="C15218" t="str">
            <v>774100-00J</v>
          </cell>
          <cell r="D15218" t="str">
            <v>OK</v>
          </cell>
          <cell r="E15218">
            <v>44594.135416666664</v>
          </cell>
        </row>
        <row r="15219">
          <cell r="B15219" t="str">
            <v>776445-00H/013052</v>
          </cell>
          <cell r="C15219" t="str">
            <v>776445-00H</v>
          </cell>
          <cell r="D15219" t="str">
            <v>OK</v>
          </cell>
          <cell r="E15219">
            <v>44595.300694444442</v>
          </cell>
        </row>
        <row r="15220">
          <cell r="B15220" t="str">
            <v>774100-00J/013050</v>
          </cell>
          <cell r="C15220" t="str">
            <v>774100-00J</v>
          </cell>
          <cell r="D15220" t="str">
            <v>OK</v>
          </cell>
          <cell r="E15220">
            <v>44595.171527777777</v>
          </cell>
        </row>
        <row r="15221">
          <cell r="B15221" t="str">
            <v>776445-00H/013048</v>
          </cell>
          <cell r="C15221" t="str">
            <v>776445-00H</v>
          </cell>
          <cell r="D15221" t="str">
            <v>OK</v>
          </cell>
          <cell r="E15221">
            <v>44595.352083333331</v>
          </cell>
        </row>
        <row r="15222">
          <cell r="B15222" t="str">
            <v>776445-00H/013048</v>
          </cell>
          <cell r="C15222" t="str">
            <v>776445-00H</v>
          </cell>
          <cell r="D15222" t="str">
            <v>OK</v>
          </cell>
          <cell r="E15222">
            <v>44595.352083333331</v>
          </cell>
        </row>
        <row r="15223">
          <cell r="B15223" t="str">
            <v>776445-00H/013048</v>
          </cell>
          <cell r="C15223" t="str">
            <v>776445-00H</v>
          </cell>
          <cell r="D15223" t="str">
            <v>OK</v>
          </cell>
          <cell r="E15223">
            <v>44595.352083333331</v>
          </cell>
        </row>
        <row r="15224">
          <cell r="B15224" t="str">
            <v>776445-00H/013053</v>
          </cell>
          <cell r="C15224" t="str">
            <v>776445-00H</v>
          </cell>
          <cell r="D15224" t="str">
            <v>OK</v>
          </cell>
          <cell r="E15224">
            <v>44595.361111111109</v>
          </cell>
        </row>
        <row r="15225">
          <cell r="B15225" t="str">
            <v>774100-00J/013054</v>
          </cell>
          <cell r="C15225" t="str">
            <v>774100-00J</v>
          </cell>
          <cell r="D15225" t="str">
            <v>OK</v>
          </cell>
          <cell r="E15225">
            <v>44595.395833333336</v>
          </cell>
        </row>
        <row r="15226">
          <cell r="B15226" t="str">
            <v>776445-00H/013049</v>
          </cell>
          <cell r="C15226" t="str">
            <v>776445-00H</v>
          </cell>
          <cell r="D15226" t="str">
            <v>OK</v>
          </cell>
          <cell r="E15226">
            <v>44595.174305555556</v>
          </cell>
        </row>
        <row r="15227">
          <cell r="B15227" t="str">
            <v>776445-00H/013055</v>
          </cell>
          <cell r="C15227" t="str">
            <v>776445-00H</v>
          </cell>
          <cell r="D15227" t="str">
            <v>OK</v>
          </cell>
          <cell r="E15227">
            <v>44595.425694444442</v>
          </cell>
        </row>
        <row r="15228">
          <cell r="B15228" t="str">
            <v>776445-00H/013057</v>
          </cell>
          <cell r="C15228" t="str">
            <v>776445-00H</v>
          </cell>
          <cell r="D15228" t="str">
            <v>OK</v>
          </cell>
          <cell r="E15228">
            <v>44595.505555555559</v>
          </cell>
        </row>
        <row r="15229">
          <cell r="B15229" t="str">
            <v>776445-00H/013056</v>
          </cell>
          <cell r="C15229" t="str">
            <v>776445-00H</v>
          </cell>
          <cell r="D15229" t="str">
            <v>OK</v>
          </cell>
          <cell r="E15229">
            <v>44595.509027777778</v>
          </cell>
        </row>
        <row r="15230">
          <cell r="B15230" t="str">
            <v>776445-00H/013058</v>
          </cell>
          <cell r="C15230" t="str">
            <v>776445-00H</v>
          </cell>
          <cell r="D15230" t="str">
            <v>OK</v>
          </cell>
          <cell r="E15230">
            <v>44595.617361111108</v>
          </cell>
        </row>
        <row r="15231">
          <cell r="B15231" t="str">
            <v>776445-00H/013026</v>
          </cell>
          <cell r="C15231" t="str">
            <v>776445-00H</v>
          </cell>
          <cell r="D15231" t="str">
            <v>OK</v>
          </cell>
          <cell r="E15231">
            <v>44594.047222222223</v>
          </cell>
        </row>
        <row r="15232">
          <cell r="B15232" t="str">
            <v>776445-00H/013059</v>
          </cell>
          <cell r="C15232" t="str">
            <v>776445-00H</v>
          </cell>
          <cell r="D15232" t="str">
            <v>OK</v>
          </cell>
          <cell r="E15232">
            <v>44595.67083333333</v>
          </cell>
        </row>
        <row r="15233">
          <cell r="B15233" t="str">
            <v>776445-00H/013062</v>
          </cell>
          <cell r="C15233" t="str">
            <v>776445-00H</v>
          </cell>
          <cell r="D15233" t="str">
            <v>OK</v>
          </cell>
          <cell r="E15233">
            <v>44595.796527777777</v>
          </cell>
        </row>
        <row r="15234">
          <cell r="B15234" t="str">
            <v>776445-00H/013063</v>
          </cell>
          <cell r="C15234" t="str">
            <v>776445-00H</v>
          </cell>
          <cell r="D15234" t="str">
            <v>OK</v>
          </cell>
          <cell r="E15234">
            <v>44596.018750000003</v>
          </cell>
        </row>
        <row r="15235">
          <cell r="B15235" t="str">
            <v>776445-00H/013064</v>
          </cell>
          <cell r="C15235" t="str">
            <v>776445-00H</v>
          </cell>
          <cell r="D15235" t="str">
            <v>OK</v>
          </cell>
          <cell r="E15235">
            <v>44595.962500000001</v>
          </cell>
        </row>
        <row r="15236">
          <cell r="B15236" t="str">
            <v>774100-00J/013060</v>
          </cell>
          <cell r="C15236" t="str">
            <v>774100-00J</v>
          </cell>
          <cell r="D15236" t="str">
            <v>OK</v>
          </cell>
          <cell r="E15236">
            <v>44595.955555555556</v>
          </cell>
        </row>
        <row r="15237">
          <cell r="B15237" t="str">
            <v>776445-00H/013065</v>
          </cell>
          <cell r="C15237" t="str">
            <v>776445-00H</v>
          </cell>
          <cell r="D15237" t="str">
            <v>OK</v>
          </cell>
          <cell r="E15237">
            <v>44596.018055555556</v>
          </cell>
        </row>
        <row r="15238">
          <cell r="B15238" t="str">
            <v>776445-00H/013061</v>
          </cell>
          <cell r="C15238" t="str">
            <v>776445-00H</v>
          </cell>
          <cell r="D15238" t="str">
            <v>OK</v>
          </cell>
          <cell r="E15238">
            <v>44595.719444444447</v>
          </cell>
        </row>
        <row r="15239">
          <cell r="B15239" t="str">
            <v>774100-00J/013051</v>
          </cell>
          <cell r="C15239" t="str">
            <v>774100-00J</v>
          </cell>
          <cell r="D15239" t="str">
            <v>OK</v>
          </cell>
          <cell r="E15239">
            <v>44595.322222222225</v>
          </cell>
        </row>
        <row r="15240">
          <cell r="B15240" t="str">
            <v>774100-00J/013067</v>
          </cell>
          <cell r="C15240" t="str">
            <v>774100-00J</v>
          </cell>
          <cell r="D15240" t="str">
            <v>OK</v>
          </cell>
          <cell r="E15240">
            <v>44596.061111111114</v>
          </cell>
        </row>
        <row r="15241">
          <cell r="B15241" t="str">
            <v>774100-00J/013067</v>
          </cell>
          <cell r="C15241" t="str">
            <v>774100-00J</v>
          </cell>
          <cell r="D15241" t="str">
            <v>OK</v>
          </cell>
          <cell r="E15241">
            <v>44596.061111111114</v>
          </cell>
        </row>
        <row r="15242">
          <cell r="B15242" t="str">
            <v>774100-00J/013067</v>
          </cell>
          <cell r="C15242" t="str">
            <v>774100-00J</v>
          </cell>
          <cell r="D15242" t="str">
            <v>OK</v>
          </cell>
          <cell r="E15242">
            <v>44596.061111111114</v>
          </cell>
        </row>
        <row r="15243">
          <cell r="B15243" t="str">
            <v>774100-00J/013067</v>
          </cell>
          <cell r="C15243" t="str">
            <v>774100-00J</v>
          </cell>
          <cell r="D15243" t="str">
            <v>OK</v>
          </cell>
          <cell r="E15243">
            <v>44596.061111111114</v>
          </cell>
        </row>
        <row r="15244">
          <cell r="B15244" t="str">
            <v>774100-00J/013068</v>
          </cell>
          <cell r="C15244" t="str">
            <v>774100-00J</v>
          </cell>
          <cell r="D15244" t="str">
            <v>OK</v>
          </cell>
          <cell r="E15244">
            <v>44596.14166666667</v>
          </cell>
        </row>
        <row r="15245">
          <cell r="B15245" t="str">
            <v>776445-00H/013073</v>
          </cell>
          <cell r="C15245" t="str">
            <v>776445-00H</v>
          </cell>
          <cell r="D15245" t="str">
            <v>OK</v>
          </cell>
          <cell r="E15245">
            <v>44596.289583333331</v>
          </cell>
        </row>
        <row r="15246">
          <cell r="B15246" t="str">
            <v>774100-00J/013074</v>
          </cell>
          <cell r="C15246" t="str">
            <v>774100-00J</v>
          </cell>
          <cell r="D15246" t="str">
            <v>OK</v>
          </cell>
          <cell r="E15246">
            <v>44596.418749999997</v>
          </cell>
        </row>
        <row r="15247">
          <cell r="B15247" t="str">
            <v>776445-00H/013075</v>
          </cell>
          <cell r="C15247" t="str">
            <v>776445-00H</v>
          </cell>
          <cell r="D15247" t="str">
            <v>OK</v>
          </cell>
          <cell r="E15247">
            <v>44596.455555555556</v>
          </cell>
        </row>
        <row r="15248">
          <cell r="B15248" t="str">
            <v>774100-00J/013072</v>
          </cell>
          <cell r="C15248" t="str">
            <v>774100-00J</v>
          </cell>
          <cell r="D15248" t="str">
            <v>OK</v>
          </cell>
          <cell r="E15248">
            <v>44596.352777777778</v>
          </cell>
        </row>
        <row r="15249">
          <cell r="B15249" t="str">
            <v>776445-00H/013070</v>
          </cell>
          <cell r="C15249" t="str">
            <v>776445-00H</v>
          </cell>
          <cell r="D15249" t="str">
            <v>OK</v>
          </cell>
          <cell r="E15249">
            <v>44596.625</v>
          </cell>
        </row>
        <row r="15250">
          <cell r="B15250" t="str">
            <v>774100-00J/013076</v>
          </cell>
          <cell r="C15250" t="str">
            <v>774100-00J</v>
          </cell>
          <cell r="D15250" t="str">
            <v>OK</v>
          </cell>
          <cell r="E15250">
            <v>44596.630555555559</v>
          </cell>
        </row>
        <row r="15251">
          <cell r="B15251" t="str">
            <v>774100-00J/013079</v>
          </cell>
          <cell r="C15251" t="str">
            <v>774100-00J</v>
          </cell>
          <cell r="D15251" t="str">
            <v>OK</v>
          </cell>
          <cell r="E15251">
            <v>44596.708333333336</v>
          </cell>
        </row>
        <row r="15252">
          <cell r="B15252" t="str">
            <v>776445-00H/013078</v>
          </cell>
          <cell r="C15252" t="str">
            <v>776445-00H</v>
          </cell>
          <cell r="D15252" t="str">
            <v>OK</v>
          </cell>
          <cell r="E15252">
            <v>44596.791666666664</v>
          </cell>
        </row>
        <row r="15253">
          <cell r="B15253" t="str">
            <v>774100-00J/013077</v>
          </cell>
          <cell r="C15253" t="str">
            <v>774100-00J</v>
          </cell>
          <cell r="D15253" t="str">
            <v>OK</v>
          </cell>
          <cell r="E15253">
            <v>44596.683333333334</v>
          </cell>
        </row>
        <row r="15254">
          <cell r="B15254" t="str">
            <v>776445-00H/013066</v>
          </cell>
          <cell r="C15254" t="str">
            <v>776445-00H</v>
          </cell>
          <cell r="D15254" t="str">
            <v>OK</v>
          </cell>
          <cell r="E15254">
            <v>44598.789583333331</v>
          </cell>
        </row>
        <row r="15255">
          <cell r="B15255" t="str">
            <v>776445-00H/013085</v>
          </cell>
          <cell r="C15255" t="str">
            <v>776445-00H</v>
          </cell>
          <cell r="D15255" t="str">
            <v>OK</v>
          </cell>
          <cell r="E15255">
            <v>44598.817361111112</v>
          </cell>
        </row>
        <row r="15256">
          <cell r="B15256" t="str">
            <v>776445-00H/013085</v>
          </cell>
          <cell r="C15256" t="str">
            <v>776445-00H</v>
          </cell>
          <cell r="D15256" t="str">
            <v>OK</v>
          </cell>
          <cell r="E15256">
            <v>44598.817361111112</v>
          </cell>
        </row>
        <row r="15257">
          <cell r="B15257" t="str">
            <v>774100-00J/013086</v>
          </cell>
          <cell r="C15257" t="str">
            <v>774100-00J</v>
          </cell>
          <cell r="D15257" t="str">
            <v>OK</v>
          </cell>
          <cell r="E15257">
            <v>44598.888194444444</v>
          </cell>
        </row>
        <row r="15258">
          <cell r="B15258" t="str">
            <v>776445-00H/013084</v>
          </cell>
          <cell r="C15258" t="str">
            <v>776445-00H</v>
          </cell>
          <cell r="D15258" t="str">
            <v>OK</v>
          </cell>
          <cell r="E15258">
            <v>44598.99722222222</v>
          </cell>
        </row>
        <row r="15259">
          <cell r="B15259" t="str">
            <v>774100-00J/013088</v>
          </cell>
          <cell r="C15259" t="str">
            <v>774100-00J</v>
          </cell>
          <cell r="D15259" t="str">
            <v>OK</v>
          </cell>
          <cell r="E15259">
            <v>44599.045138888891</v>
          </cell>
        </row>
        <row r="15260">
          <cell r="B15260" t="str">
            <v>776445-00H/013090</v>
          </cell>
          <cell r="C15260" t="str">
            <v>776445-00H</v>
          </cell>
          <cell r="D15260" t="str">
            <v>OK</v>
          </cell>
          <cell r="E15260">
            <v>44599.083333333336</v>
          </cell>
        </row>
        <row r="15261">
          <cell r="B15261" t="str">
            <v>776445-20E/013083</v>
          </cell>
          <cell r="C15261" t="str">
            <v>776445-20E</v>
          </cell>
          <cell r="D15261" t="str">
            <v>OK</v>
          </cell>
          <cell r="E15261">
            <v>44596.834722222222</v>
          </cell>
        </row>
        <row r="15262">
          <cell r="B15262" t="str">
            <v>776445-20E/013081</v>
          </cell>
          <cell r="C15262" t="str">
            <v>776445-20E</v>
          </cell>
          <cell r="D15262" t="str">
            <v>OK</v>
          </cell>
          <cell r="E15262">
            <v>44596.728472222225</v>
          </cell>
        </row>
        <row r="15263">
          <cell r="B15263" t="str">
            <v>776445-00H/013091</v>
          </cell>
          <cell r="C15263" t="str">
            <v>776445-00H</v>
          </cell>
          <cell r="D15263" t="str">
            <v>OK</v>
          </cell>
          <cell r="E15263">
            <v>44599.299305555556</v>
          </cell>
        </row>
        <row r="15264">
          <cell r="B15264" t="str">
            <v>774100-00J/013092</v>
          </cell>
          <cell r="C15264" t="str">
            <v>774100-00J</v>
          </cell>
          <cell r="D15264" t="str">
            <v>OK</v>
          </cell>
          <cell r="E15264">
            <v>44599.35833333333</v>
          </cell>
        </row>
        <row r="15265">
          <cell r="B15265" t="str">
            <v>776445-00H/013094</v>
          </cell>
          <cell r="C15265" t="str">
            <v>776445-00H</v>
          </cell>
          <cell r="D15265" t="str">
            <v>OK</v>
          </cell>
          <cell r="E15265">
            <v>44599.513194444444</v>
          </cell>
        </row>
        <row r="15266">
          <cell r="B15266" t="str">
            <v>774100-00J/013033</v>
          </cell>
          <cell r="C15266" t="str">
            <v>774100-00J</v>
          </cell>
          <cell r="D15266" t="str">
            <v>OK</v>
          </cell>
          <cell r="E15266">
            <v>44594.407638888886</v>
          </cell>
        </row>
        <row r="15267">
          <cell r="B15267" t="str">
            <v>776445-00H/013093</v>
          </cell>
          <cell r="C15267" t="str">
            <v>776445-00H</v>
          </cell>
          <cell r="D15267" t="str">
            <v>OK</v>
          </cell>
          <cell r="E15267">
            <v>44599.629861111112</v>
          </cell>
        </row>
        <row r="15268">
          <cell r="B15268" t="str">
            <v>776445-00H/013069</v>
          </cell>
          <cell r="C15268" t="str">
            <v>776445-00H</v>
          </cell>
          <cell r="D15268" t="str">
            <v>OK</v>
          </cell>
          <cell r="E15268">
            <v>44599.738194444442</v>
          </cell>
        </row>
        <row r="15269">
          <cell r="B15269" t="str">
            <v>774100-00J/013080</v>
          </cell>
          <cell r="C15269" t="str">
            <v>774100-00J</v>
          </cell>
          <cell r="D15269" t="str">
            <v>OK</v>
          </cell>
          <cell r="E15269">
            <v>44598.988194444442</v>
          </cell>
        </row>
        <row r="15270">
          <cell r="B15270" t="str">
            <v>776445-00H/013095</v>
          </cell>
          <cell r="C15270" t="str">
            <v>776445-00H</v>
          </cell>
          <cell r="D15270" t="str">
            <v>OK</v>
          </cell>
          <cell r="E15270">
            <v>44599.629166666666</v>
          </cell>
        </row>
        <row r="15271">
          <cell r="B15271" t="str">
            <v>774100-00J/013089</v>
          </cell>
          <cell r="C15271" t="str">
            <v>774100-00J</v>
          </cell>
          <cell r="D15271" t="str">
            <v>OK</v>
          </cell>
          <cell r="E15271">
            <v>44599.429861111108</v>
          </cell>
        </row>
        <row r="15272">
          <cell r="B15272" t="str">
            <v>776445-00H/013096</v>
          </cell>
          <cell r="C15272" t="str">
            <v>776445-00H</v>
          </cell>
          <cell r="D15272" t="str">
            <v>OK</v>
          </cell>
          <cell r="E15272">
            <v>44600.0625</v>
          </cell>
        </row>
        <row r="15273">
          <cell r="B15273" t="str">
            <v>774100-00J/013082</v>
          </cell>
          <cell r="C15273" t="str">
            <v>774100-00J</v>
          </cell>
          <cell r="D15273" t="str">
            <v>OK</v>
          </cell>
          <cell r="E15273">
            <v>44600.022222222222</v>
          </cell>
        </row>
        <row r="15274">
          <cell r="B15274" t="str">
            <v>776445-00H/013101</v>
          </cell>
          <cell r="C15274" t="str">
            <v>776445-00H</v>
          </cell>
          <cell r="D15274" t="str">
            <v>OK</v>
          </cell>
          <cell r="E15274">
            <v>44600.115277777775</v>
          </cell>
        </row>
        <row r="15275">
          <cell r="B15275" t="str">
            <v>774100-00J/013099</v>
          </cell>
          <cell r="C15275" t="str">
            <v>774100-00J</v>
          </cell>
          <cell r="D15275" t="str">
            <v>OK</v>
          </cell>
          <cell r="E15275">
            <v>44600.070138888892</v>
          </cell>
        </row>
        <row r="15276">
          <cell r="B15276" t="str">
            <v>774100-00J/013098</v>
          </cell>
          <cell r="C15276" t="str">
            <v>774100-00J</v>
          </cell>
          <cell r="D15276" t="str">
            <v>OK</v>
          </cell>
          <cell r="E15276">
            <v>44599.993750000001</v>
          </cell>
        </row>
        <row r="15277">
          <cell r="B15277" t="str">
            <v>776445-00H/013105</v>
          </cell>
          <cell r="C15277" t="str">
            <v>776445-00H</v>
          </cell>
          <cell r="D15277" t="str">
            <v>OK</v>
          </cell>
          <cell r="E15277">
            <v>44600.1875</v>
          </cell>
        </row>
        <row r="15278">
          <cell r="B15278" t="str">
            <v>776445-00H/013104</v>
          </cell>
          <cell r="C15278" t="str">
            <v>776445-00H</v>
          </cell>
          <cell r="D15278" t="str">
            <v>OK</v>
          </cell>
          <cell r="E15278">
            <v>44600.350694444445</v>
          </cell>
        </row>
        <row r="15279">
          <cell r="B15279" t="str">
            <v>776445-00H/013106</v>
          </cell>
          <cell r="C15279" t="str">
            <v>776445-00H</v>
          </cell>
          <cell r="D15279" t="str">
            <v>OK</v>
          </cell>
          <cell r="E15279">
            <v>44600.413194444445</v>
          </cell>
        </row>
        <row r="15280">
          <cell r="B15280" t="str">
            <v>776445-00H/013071</v>
          </cell>
          <cell r="C15280" t="str">
            <v>776445-00H</v>
          </cell>
          <cell r="D15280" t="str">
            <v>OK</v>
          </cell>
          <cell r="E15280">
            <v>44600.453472222223</v>
          </cell>
        </row>
        <row r="15281">
          <cell r="B15281" t="str">
            <v>776445-00H/013102</v>
          </cell>
          <cell r="C15281" t="str">
            <v>776445-00H</v>
          </cell>
          <cell r="D15281" t="str">
            <v>OK</v>
          </cell>
          <cell r="E15281">
            <v>44600.370138888888</v>
          </cell>
        </row>
        <row r="15282">
          <cell r="B15282" t="str">
            <v>776445-00H/013100</v>
          </cell>
          <cell r="C15282" t="str">
            <v>776445-00H</v>
          </cell>
          <cell r="D15282" t="str">
            <v>OK</v>
          </cell>
          <cell r="E15282">
            <v>44600.534722222219</v>
          </cell>
        </row>
        <row r="15283">
          <cell r="B15283" t="str">
            <v>776445-00H/013110</v>
          </cell>
          <cell r="C15283" t="str">
            <v>776445-00H</v>
          </cell>
          <cell r="D15283" t="str">
            <v>OK</v>
          </cell>
          <cell r="E15283">
            <v>44600.522222222222</v>
          </cell>
        </row>
        <row r="15284">
          <cell r="B15284" t="str">
            <v>776445-00H/013111</v>
          </cell>
          <cell r="C15284" t="str">
            <v>776445-00H</v>
          </cell>
          <cell r="D15284" t="str">
            <v>OK</v>
          </cell>
          <cell r="E15284">
            <v>44600.614583333336</v>
          </cell>
        </row>
        <row r="15285">
          <cell r="B15285" t="str">
            <v>776445-00H/013113</v>
          </cell>
          <cell r="C15285" t="str">
            <v>776445-00H</v>
          </cell>
          <cell r="D15285" t="str">
            <v>OK</v>
          </cell>
          <cell r="E15285">
            <v>44600.620833333334</v>
          </cell>
        </row>
        <row r="15286">
          <cell r="B15286" t="str">
            <v>776445-00H/013113</v>
          </cell>
          <cell r="C15286" t="str">
            <v>776445-00H</v>
          </cell>
          <cell r="D15286" t="str">
            <v>OK</v>
          </cell>
          <cell r="E15286">
            <v>44600.620833333334</v>
          </cell>
        </row>
        <row r="15287">
          <cell r="B15287" t="str">
            <v>776445-00H/013112</v>
          </cell>
          <cell r="C15287" t="str">
            <v>776445-00H</v>
          </cell>
          <cell r="D15287" t="str">
            <v>OK</v>
          </cell>
          <cell r="E15287">
            <v>44600.678472222222</v>
          </cell>
        </row>
        <row r="15288">
          <cell r="B15288" t="str">
            <v>776445-00H/013109</v>
          </cell>
          <cell r="C15288" t="str">
            <v>776445-00H</v>
          </cell>
          <cell r="D15288" t="str">
            <v>OK</v>
          </cell>
          <cell r="E15288">
            <v>44600.677777777775</v>
          </cell>
        </row>
        <row r="15289">
          <cell r="B15289" t="str">
            <v>776445-00H/013114</v>
          </cell>
          <cell r="C15289" t="str">
            <v>776445-00H</v>
          </cell>
          <cell r="D15289" t="str">
            <v>OK</v>
          </cell>
          <cell r="E15289">
            <v>44600.717361111114</v>
          </cell>
        </row>
        <row r="15290">
          <cell r="B15290" t="str">
            <v>774100-00J/013097</v>
          </cell>
          <cell r="C15290" t="str">
            <v>774100-00J</v>
          </cell>
          <cell r="D15290" t="str">
            <v>OK</v>
          </cell>
          <cell r="E15290">
            <v>44600.147222222222</v>
          </cell>
        </row>
        <row r="15291">
          <cell r="B15291" t="str">
            <v>776445-00H/013103</v>
          </cell>
          <cell r="C15291" t="str">
            <v>776445-00H</v>
          </cell>
          <cell r="D15291" t="str">
            <v>OK</v>
          </cell>
          <cell r="E15291">
            <v>44600.3</v>
          </cell>
        </row>
        <row r="15292">
          <cell r="B15292" t="str">
            <v>776445-00H/013107</v>
          </cell>
          <cell r="C15292" t="str">
            <v>776445-00H</v>
          </cell>
          <cell r="D15292" t="str">
            <v>OK</v>
          </cell>
          <cell r="E15292">
            <v>44600.301388888889</v>
          </cell>
        </row>
        <row r="15293">
          <cell r="B15293" t="str">
            <v>774100-00J/013087</v>
          </cell>
          <cell r="C15293" t="str">
            <v>774100-00J</v>
          </cell>
          <cell r="D15293" t="str">
            <v>OK</v>
          </cell>
          <cell r="E15293">
            <v>44599.957638888889</v>
          </cell>
        </row>
        <row r="15294">
          <cell r="B15294" t="str">
            <v>776445-00H/013116</v>
          </cell>
          <cell r="C15294" t="str">
            <v>776445-00H</v>
          </cell>
          <cell r="D15294" t="str">
            <v>OK</v>
          </cell>
          <cell r="E15294">
            <v>44600.95208333333</v>
          </cell>
        </row>
        <row r="15295">
          <cell r="B15295" t="str">
            <v>776445-00H/013118</v>
          </cell>
          <cell r="C15295" t="str">
            <v>776445-00H</v>
          </cell>
          <cell r="D15295" t="str">
            <v>OK</v>
          </cell>
          <cell r="E15295">
            <v>44600.981944444444</v>
          </cell>
        </row>
        <row r="15296">
          <cell r="B15296" t="str">
            <v>776445-00H/013117</v>
          </cell>
          <cell r="C15296" t="str">
            <v>776445-00H</v>
          </cell>
          <cell r="D15296" t="str">
            <v>OK</v>
          </cell>
          <cell r="E15296">
            <v>44601.043749999997</v>
          </cell>
        </row>
        <row r="15297">
          <cell r="B15297" t="str">
            <v>776445-00H/013119</v>
          </cell>
          <cell r="C15297" t="str">
            <v>776445-00H</v>
          </cell>
          <cell r="D15297" t="str">
            <v>OK</v>
          </cell>
          <cell r="E15297">
            <v>44601.082638888889</v>
          </cell>
        </row>
        <row r="15298">
          <cell r="B15298" t="str">
            <v>776445-00H/013108</v>
          </cell>
          <cell r="C15298" t="str">
            <v>776445-00H</v>
          </cell>
          <cell r="D15298" t="str">
            <v>OK</v>
          </cell>
          <cell r="E15298">
            <v>44601.149305555555</v>
          </cell>
        </row>
        <row r="15299">
          <cell r="B15299" t="str">
            <v>776445-00H/012912</v>
          </cell>
          <cell r="C15299" t="str">
            <v>776445-00H</v>
          </cell>
          <cell r="D15299" t="str">
            <v>OK</v>
          </cell>
          <cell r="E15299">
            <v>44586.442361111112</v>
          </cell>
        </row>
        <row r="15300">
          <cell r="B15300" t="str">
            <v>776445-00H/013120</v>
          </cell>
          <cell r="C15300" t="str">
            <v>776445-00H</v>
          </cell>
          <cell r="D15300" t="str">
            <v>OK</v>
          </cell>
          <cell r="E15300">
            <v>44601.069444444445</v>
          </cell>
        </row>
        <row r="15301">
          <cell r="B15301" t="str">
            <v>776445-00H/013127</v>
          </cell>
          <cell r="C15301" t="str">
            <v>776445-00H</v>
          </cell>
          <cell r="D15301" t="str">
            <v>OK</v>
          </cell>
          <cell r="E15301">
            <v>44601.491666666669</v>
          </cell>
        </row>
        <row r="15302">
          <cell r="B15302" t="str">
            <v>776445-00H/013128</v>
          </cell>
          <cell r="C15302" t="str">
            <v>776445-00H</v>
          </cell>
          <cell r="D15302" t="str">
            <v>OK</v>
          </cell>
          <cell r="E15302">
            <v>44601.533333333333</v>
          </cell>
        </row>
        <row r="15303">
          <cell r="B15303" t="str">
            <v>776445-00H/013121</v>
          </cell>
          <cell r="C15303" t="str">
            <v>776445-00H</v>
          </cell>
          <cell r="D15303" t="str">
            <v>OK</v>
          </cell>
          <cell r="E15303">
            <v>44601.11041666667</v>
          </cell>
        </row>
        <row r="15304">
          <cell r="B15304" t="str">
            <v>776445-00H/013131</v>
          </cell>
          <cell r="C15304" t="str">
            <v>776445-00H</v>
          </cell>
          <cell r="D15304" t="str">
            <v>OK</v>
          </cell>
          <cell r="E15304">
            <v>44601.67291666667</v>
          </cell>
        </row>
        <row r="15305">
          <cell r="B15305" t="str">
            <v>776445-00H/013132</v>
          </cell>
          <cell r="C15305" t="str">
            <v>776445-00H</v>
          </cell>
          <cell r="D15305" t="str">
            <v>OK</v>
          </cell>
          <cell r="E15305">
            <v>44601.627083333333</v>
          </cell>
        </row>
        <row r="15306">
          <cell r="B15306" t="str">
            <v>776445-00H/013123</v>
          </cell>
          <cell r="C15306" t="str">
            <v>776445-00H</v>
          </cell>
          <cell r="D15306" t="str">
            <v>OK</v>
          </cell>
          <cell r="E15306">
            <v>44601.681250000001</v>
          </cell>
        </row>
        <row r="15307">
          <cell r="B15307" t="str">
            <v>776445-00H/013125</v>
          </cell>
          <cell r="C15307" t="str">
            <v>776445-00H</v>
          </cell>
          <cell r="D15307" t="str">
            <v>OK</v>
          </cell>
          <cell r="E15307">
            <v>44601.365277777775</v>
          </cell>
        </row>
        <row r="15308">
          <cell r="B15308" t="str">
            <v>776445-00H/013134</v>
          </cell>
          <cell r="C15308" t="str">
            <v>776445-00H</v>
          </cell>
          <cell r="D15308" t="str">
            <v>OK</v>
          </cell>
          <cell r="E15308">
            <v>44601.740277777775</v>
          </cell>
        </row>
        <row r="15309">
          <cell r="B15309" t="str">
            <v>776445-00H/013124</v>
          </cell>
          <cell r="C15309" t="str">
            <v>776445-00H</v>
          </cell>
          <cell r="D15309" t="str">
            <v>OK</v>
          </cell>
          <cell r="E15309">
            <v>44601.297222222223</v>
          </cell>
        </row>
        <row r="15310">
          <cell r="B15310" t="str">
            <v>776445-00H/013135</v>
          </cell>
          <cell r="C15310" t="str">
            <v>776445-00H</v>
          </cell>
          <cell r="D15310" t="str">
            <v>OK</v>
          </cell>
          <cell r="E15310">
            <v>44601.95208333333</v>
          </cell>
        </row>
        <row r="15311">
          <cell r="B15311" t="str">
            <v>776445-00H/013137</v>
          </cell>
          <cell r="C15311" t="str">
            <v>776445-00H</v>
          </cell>
          <cell r="D15311" t="str">
            <v>OK</v>
          </cell>
          <cell r="E15311">
            <v>44601.977083333331</v>
          </cell>
        </row>
        <row r="15312">
          <cell r="B15312" t="str">
            <v>776445-00H/013136</v>
          </cell>
          <cell r="C15312" t="str">
            <v>776445-00H</v>
          </cell>
          <cell r="D15312" t="str">
            <v>OK</v>
          </cell>
          <cell r="E15312">
            <v>44601.963194444441</v>
          </cell>
        </row>
        <row r="15313">
          <cell r="B15313" t="str">
            <v>776445-00H/013138</v>
          </cell>
          <cell r="C15313" t="str">
            <v>776445-00H</v>
          </cell>
          <cell r="D15313" t="str">
            <v>OK</v>
          </cell>
          <cell r="E15313">
            <v>44602.021527777775</v>
          </cell>
        </row>
        <row r="15314">
          <cell r="B15314" t="str">
            <v>776445-00H/013139</v>
          </cell>
          <cell r="C15314" t="str">
            <v>776445-00H</v>
          </cell>
          <cell r="D15314" t="str">
            <v>OK</v>
          </cell>
          <cell r="E15314">
            <v>44602.025000000001</v>
          </cell>
        </row>
        <row r="15315">
          <cell r="B15315" t="str">
            <v>776445-00H/013122</v>
          </cell>
          <cell r="C15315" t="str">
            <v>776445-00H</v>
          </cell>
          <cell r="D15315" t="str">
            <v>OK</v>
          </cell>
          <cell r="E15315">
            <v>44601.626388888886</v>
          </cell>
        </row>
        <row r="15316">
          <cell r="B15316" t="str">
            <v>776445-00H/013126</v>
          </cell>
          <cell r="C15316" t="str">
            <v>776445-00H</v>
          </cell>
          <cell r="D15316" t="str">
            <v>OK</v>
          </cell>
          <cell r="E15316">
            <v>44601.45</v>
          </cell>
        </row>
        <row r="15317">
          <cell r="B15317" t="str">
            <v>776445-00H/013129</v>
          </cell>
          <cell r="C15317" t="str">
            <v>776445-00H</v>
          </cell>
          <cell r="D15317" t="str">
            <v>OK</v>
          </cell>
          <cell r="E15317">
            <v>44602.072916666664</v>
          </cell>
        </row>
        <row r="15318">
          <cell r="B15318" t="str">
            <v>776445-00H/013129</v>
          </cell>
          <cell r="C15318" t="str">
            <v>776445-00H</v>
          </cell>
          <cell r="D15318" t="str">
            <v>OK</v>
          </cell>
          <cell r="E15318">
            <v>44602.072916666664</v>
          </cell>
        </row>
        <row r="15319">
          <cell r="B15319" t="str">
            <v>776445-00H/013129</v>
          </cell>
          <cell r="C15319" t="str">
            <v>776445-00H</v>
          </cell>
          <cell r="D15319" t="str">
            <v>OK</v>
          </cell>
          <cell r="E15319">
            <v>44602.072916666664</v>
          </cell>
        </row>
        <row r="15320">
          <cell r="B15320" t="str">
            <v>776445-00H/013129</v>
          </cell>
          <cell r="C15320" t="str">
            <v>776445-00H</v>
          </cell>
          <cell r="D15320" t="str">
            <v>OK</v>
          </cell>
          <cell r="E15320">
            <v>44602.072916666664</v>
          </cell>
        </row>
        <row r="15321">
          <cell r="B15321" t="str">
            <v>776445-00H/013141</v>
          </cell>
          <cell r="C15321" t="str">
            <v>776445-00H</v>
          </cell>
          <cell r="D15321" t="str">
            <v>OK</v>
          </cell>
          <cell r="E15321">
            <v>44602.145138888889</v>
          </cell>
        </row>
        <row r="15322">
          <cell r="B15322" t="str">
            <v>776445-00H/013144</v>
          </cell>
          <cell r="C15322" t="str">
            <v>776445-00H</v>
          </cell>
          <cell r="D15322" t="str">
            <v>OK</v>
          </cell>
          <cell r="E15322">
            <v>44602.289583333331</v>
          </cell>
        </row>
        <row r="15323">
          <cell r="B15323" t="str">
            <v>776445-00H/013142</v>
          </cell>
          <cell r="C15323" t="str">
            <v>776445-00H</v>
          </cell>
          <cell r="D15323" t="str">
            <v>OK</v>
          </cell>
          <cell r="E15323">
            <v>44602.290277777778</v>
          </cell>
        </row>
        <row r="15324">
          <cell r="B15324" t="str">
            <v>776445-00H/013143</v>
          </cell>
          <cell r="C15324" t="str">
            <v>776445-00H</v>
          </cell>
          <cell r="D15324" t="str">
            <v>OK</v>
          </cell>
          <cell r="E15324">
            <v>44602.371527777781</v>
          </cell>
        </row>
        <row r="15325">
          <cell r="B15325" t="str">
            <v>774100-00J/013145</v>
          </cell>
          <cell r="C15325" t="str">
            <v>774100-00J</v>
          </cell>
          <cell r="D15325" t="str">
            <v>OK</v>
          </cell>
          <cell r="E15325">
            <v>44602.371527777781</v>
          </cell>
        </row>
        <row r="15326">
          <cell r="B15326" t="str">
            <v>776445-00H/013148</v>
          </cell>
          <cell r="C15326" t="str">
            <v>776445-00H</v>
          </cell>
          <cell r="D15326" t="str">
            <v>OK</v>
          </cell>
          <cell r="E15326">
            <v>44602.520138888889</v>
          </cell>
        </row>
        <row r="15327">
          <cell r="B15327" t="str">
            <v>774100-00J/013146</v>
          </cell>
          <cell r="C15327" t="str">
            <v>774100-00J</v>
          </cell>
          <cell r="D15327" t="str">
            <v>OK</v>
          </cell>
          <cell r="E15327">
            <v>44602.444444444445</v>
          </cell>
        </row>
        <row r="15328">
          <cell r="B15328" t="str">
            <v>776445-00H/013140</v>
          </cell>
          <cell r="C15328" t="str">
            <v>776445-00H</v>
          </cell>
          <cell r="D15328" t="str">
            <v>OK</v>
          </cell>
          <cell r="E15328">
            <v>44602.443749999999</v>
          </cell>
        </row>
        <row r="15329">
          <cell r="B15329" t="str">
            <v>776445-00H/013149</v>
          </cell>
          <cell r="C15329" t="str">
            <v>776445-00H</v>
          </cell>
          <cell r="D15329" t="str">
            <v>OK</v>
          </cell>
          <cell r="E15329">
            <v>44602.64166666667</v>
          </cell>
        </row>
        <row r="15330">
          <cell r="B15330" t="str">
            <v>774100-00J/013150</v>
          </cell>
          <cell r="C15330" t="str">
            <v>774100-00J</v>
          </cell>
          <cell r="D15330" t="str">
            <v>OK</v>
          </cell>
          <cell r="E15330">
            <v>44602.638888888891</v>
          </cell>
        </row>
        <row r="15331">
          <cell r="B15331" t="str">
            <v>776445-00H/013151</v>
          </cell>
          <cell r="C15331" t="str">
            <v>776445-00H</v>
          </cell>
          <cell r="D15331" t="str">
            <v>OK</v>
          </cell>
          <cell r="E15331">
            <v>44602.731249999997</v>
          </cell>
        </row>
        <row r="15332">
          <cell r="B15332" t="str">
            <v>774100-00J/013153</v>
          </cell>
          <cell r="C15332" t="str">
            <v>774100-00J</v>
          </cell>
          <cell r="D15332" t="str">
            <v>OK</v>
          </cell>
          <cell r="E15332">
            <v>44602.859722222223</v>
          </cell>
        </row>
        <row r="15333">
          <cell r="B15333" t="str">
            <v>776445-00H/013154</v>
          </cell>
          <cell r="C15333" t="str">
            <v>776445-00H</v>
          </cell>
          <cell r="D15333" t="str">
            <v>OK</v>
          </cell>
          <cell r="E15333">
            <v>44602.96875</v>
          </cell>
        </row>
        <row r="15334">
          <cell r="B15334" t="str">
            <v>776445-00H/013156</v>
          </cell>
          <cell r="C15334" t="str">
            <v>776445-00H</v>
          </cell>
          <cell r="D15334" t="str">
            <v>OK</v>
          </cell>
          <cell r="E15334">
            <v>44603.03125</v>
          </cell>
        </row>
        <row r="15335">
          <cell r="B15335" t="str">
            <v>776445-00H/013147</v>
          </cell>
          <cell r="C15335" t="str">
            <v>776445-00H</v>
          </cell>
          <cell r="D15335" t="str">
            <v>OK</v>
          </cell>
          <cell r="E15335">
            <v>44603.036805555559</v>
          </cell>
        </row>
        <row r="15336">
          <cell r="B15336" t="str">
            <v>776445-00H/013159</v>
          </cell>
          <cell r="C15336" t="str">
            <v>776445-00H</v>
          </cell>
          <cell r="D15336" t="str">
            <v>OK</v>
          </cell>
          <cell r="E15336">
            <v>44603.079861111109</v>
          </cell>
        </row>
        <row r="15337">
          <cell r="B15337" t="str">
            <v>774100-00J/013155</v>
          </cell>
          <cell r="C15337" t="str">
            <v>774100-00J</v>
          </cell>
          <cell r="D15337" t="str">
            <v>OK</v>
          </cell>
          <cell r="E15337">
            <v>44602.96597222222</v>
          </cell>
        </row>
        <row r="15338">
          <cell r="B15338" t="str">
            <v>776445-00H/013115</v>
          </cell>
          <cell r="C15338" t="str">
            <v>776445-00H</v>
          </cell>
          <cell r="D15338" t="str">
            <v>OK</v>
          </cell>
          <cell r="E15338">
            <v>44600.760416666664</v>
          </cell>
        </row>
        <row r="15339">
          <cell r="B15339" t="str">
            <v>774100-00J/013158</v>
          </cell>
          <cell r="C15339" t="str">
            <v>774100-00J</v>
          </cell>
          <cell r="D15339" t="str">
            <v>OK</v>
          </cell>
          <cell r="E15339">
            <v>44603.129861111112</v>
          </cell>
        </row>
        <row r="15340">
          <cell r="B15340" t="str">
            <v>774100-00J/013157</v>
          </cell>
          <cell r="C15340" t="str">
            <v>774100-00J</v>
          </cell>
          <cell r="D15340" t="str">
            <v>OK</v>
          </cell>
          <cell r="E15340">
            <v>44603.183333333334</v>
          </cell>
        </row>
        <row r="15341">
          <cell r="B15341" t="str">
            <v>774100-00J/013152</v>
          </cell>
          <cell r="C15341" t="str">
            <v>774100-00J</v>
          </cell>
          <cell r="D15341" t="str">
            <v>OK</v>
          </cell>
          <cell r="E15341">
            <v>44602.859722222223</v>
          </cell>
        </row>
        <row r="15342">
          <cell r="B15342" t="str">
            <v>774100-00J/013164</v>
          </cell>
          <cell r="C15342" t="str">
            <v>774100-00J</v>
          </cell>
          <cell r="D15342" t="str">
            <v>OK</v>
          </cell>
          <cell r="E15342">
            <v>44603.324999999997</v>
          </cell>
        </row>
        <row r="15343">
          <cell r="B15343" t="str">
            <v>776445-00H/013161</v>
          </cell>
          <cell r="C15343" t="str">
            <v>776445-00H</v>
          </cell>
          <cell r="D15343" t="str">
            <v>OK</v>
          </cell>
          <cell r="E15343">
            <v>44603.442361111112</v>
          </cell>
        </row>
        <row r="15344">
          <cell r="B15344" t="str">
            <v>774100-00J/013165</v>
          </cell>
          <cell r="C15344" t="str">
            <v>774100-00J</v>
          </cell>
          <cell r="D15344" t="str">
            <v>OK</v>
          </cell>
          <cell r="E15344">
            <v>44603.401388888888</v>
          </cell>
        </row>
        <row r="15345">
          <cell r="B15345" t="str">
            <v>776445-00H/013162</v>
          </cell>
          <cell r="C15345" t="str">
            <v>776445-00H</v>
          </cell>
          <cell r="D15345" t="str">
            <v>OK</v>
          </cell>
          <cell r="E15345">
            <v>44603.668055555558</v>
          </cell>
        </row>
        <row r="15346">
          <cell r="B15346" t="str">
            <v>774100-00J/013167</v>
          </cell>
          <cell r="C15346" t="str">
            <v>774100-00J</v>
          </cell>
          <cell r="D15346" t="str">
            <v>OK</v>
          </cell>
          <cell r="E15346">
            <v>44603.671527777777</v>
          </cell>
        </row>
        <row r="15347">
          <cell r="B15347" t="str">
            <v>774100-00J/013166</v>
          </cell>
          <cell r="C15347" t="str">
            <v>774100-00J</v>
          </cell>
          <cell r="D15347" t="str">
            <v>OK</v>
          </cell>
          <cell r="E15347">
            <v>44603.756249999999</v>
          </cell>
        </row>
        <row r="15348">
          <cell r="B15348" t="str">
            <v>776445-00H/013163</v>
          </cell>
          <cell r="C15348" t="str">
            <v>776445-00H</v>
          </cell>
          <cell r="D15348" t="str">
            <v>OK</v>
          </cell>
          <cell r="E15348">
            <v>44605.793055555558</v>
          </cell>
        </row>
        <row r="15349">
          <cell r="B15349" t="str">
            <v>776445-00H/013171</v>
          </cell>
          <cell r="C15349" t="str">
            <v>776445-00H</v>
          </cell>
          <cell r="D15349" t="str">
            <v>OK</v>
          </cell>
          <cell r="E15349">
            <v>44605.830555555556</v>
          </cell>
        </row>
        <row r="15350">
          <cell r="B15350" t="str">
            <v>774100-00J/013168</v>
          </cell>
          <cell r="C15350" t="str">
            <v>774100-00J</v>
          </cell>
          <cell r="D15350" t="str">
            <v>OK</v>
          </cell>
          <cell r="E15350">
            <v>44603.875</v>
          </cell>
        </row>
        <row r="15351">
          <cell r="B15351" t="str">
            <v>776445-00H/013172</v>
          </cell>
          <cell r="C15351" t="str">
            <v>776445-00H</v>
          </cell>
          <cell r="D15351" t="str">
            <v>OK</v>
          </cell>
          <cell r="E15351">
            <v>44605.949305555558</v>
          </cell>
        </row>
        <row r="15352">
          <cell r="B15352" t="str">
            <v>776445-00H/013172</v>
          </cell>
          <cell r="C15352" t="str">
            <v>776445-00H</v>
          </cell>
          <cell r="D15352" t="str">
            <v>OK</v>
          </cell>
          <cell r="E15352">
            <v>44605.949305555558</v>
          </cell>
        </row>
        <row r="15353">
          <cell r="B15353" t="str">
            <v>774100-00J/013169</v>
          </cell>
          <cell r="C15353" t="str">
            <v>774100-00J</v>
          </cell>
          <cell r="D15353" t="str">
            <v>OK</v>
          </cell>
          <cell r="E15353">
            <v>44605.95208333333</v>
          </cell>
        </row>
        <row r="15354">
          <cell r="B15354" t="str">
            <v>776445-00H/013173</v>
          </cell>
          <cell r="C15354" t="str">
            <v>776445-00H</v>
          </cell>
          <cell r="D15354" t="str">
            <v>OK</v>
          </cell>
          <cell r="E15354">
            <v>44606.013194444444</v>
          </cell>
        </row>
        <row r="15355">
          <cell r="B15355" t="str">
            <v>776445-00H/013130</v>
          </cell>
          <cell r="C15355" t="str">
            <v>776445-00H</v>
          </cell>
          <cell r="D15355" t="str">
            <v>OK</v>
          </cell>
          <cell r="E15355">
            <v>44606.058333333334</v>
          </cell>
        </row>
        <row r="15356">
          <cell r="B15356" t="str">
            <v>774100-00J/013174</v>
          </cell>
          <cell r="C15356" t="str">
            <v>774100-00J</v>
          </cell>
          <cell r="D15356" t="str">
            <v>OK</v>
          </cell>
          <cell r="E15356">
            <v>44606.013888888891</v>
          </cell>
        </row>
        <row r="15357">
          <cell r="B15357" t="str">
            <v>776445-00H/013133</v>
          </cell>
          <cell r="C15357" t="str">
            <v>776445-00H</v>
          </cell>
          <cell r="D15357" t="str">
            <v>OK</v>
          </cell>
          <cell r="E15357">
            <v>44606.071527777778</v>
          </cell>
        </row>
        <row r="15358">
          <cell r="B15358" t="str">
            <v>774100-00J/013175</v>
          </cell>
          <cell r="C15358" t="str">
            <v>774100-00J</v>
          </cell>
          <cell r="D15358" t="str">
            <v>OK</v>
          </cell>
          <cell r="E15358">
            <v>44606.116666666669</v>
          </cell>
        </row>
        <row r="15359">
          <cell r="B15359" t="str">
            <v>774100-00J/013170</v>
          </cell>
          <cell r="C15359" t="str">
            <v>774100-00J</v>
          </cell>
          <cell r="D15359" t="str">
            <v>OK</v>
          </cell>
          <cell r="E15359">
            <v>44606.353472222225</v>
          </cell>
        </row>
        <row r="15360">
          <cell r="B15360" t="str">
            <v>774100-00J/013176</v>
          </cell>
          <cell r="C15360" t="str">
            <v>774100-00J</v>
          </cell>
          <cell r="D15360" t="str">
            <v>OK</v>
          </cell>
          <cell r="E15360">
            <v>44606.293749999997</v>
          </cell>
        </row>
        <row r="15361">
          <cell r="B15361" t="str">
            <v>774100-00J/013177</v>
          </cell>
          <cell r="C15361" t="str">
            <v>774100-00J</v>
          </cell>
          <cell r="D15361" t="str">
            <v>OK</v>
          </cell>
          <cell r="E15361">
            <v>44606.515972222223</v>
          </cell>
        </row>
        <row r="15362">
          <cell r="B15362" t="str">
            <v>774100-00J/013178</v>
          </cell>
          <cell r="C15362" t="str">
            <v>774100-00J</v>
          </cell>
          <cell r="D15362" t="str">
            <v>OK</v>
          </cell>
          <cell r="E15362">
            <v>44606.640972222223</v>
          </cell>
        </row>
        <row r="15363">
          <cell r="B15363" t="str">
            <v>776445-00H/013160</v>
          </cell>
          <cell r="C15363" t="str">
            <v>776445-00H</v>
          </cell>
          <cell r="D15363" t="str">
            <v>OK</v>
          </cell>
          <cell r="E15363">
            <v>44606.738888888889</v>
          </cell>
        </row>
        <row r="15364">
          <cell r="B15364" t="str">
            <v>774100-00J/013180</v>
          </cell>
          <cell r="C15364" t="str">
            <v>774100-00J</v>
          </cell>
          <cell r="D15364" t="str">
            <v>OK</v>
          </cell>
          <cell r="E15364">
            <v>44606.697916666664</v>
          </cell>
        </row>
        <row r="15365">
          <cell r="B15365" t="str">
            <v>776445-00H/013179</v>
          </cell>
          <cell r="C15365" t="str">
            <v>776445-00H</v>
          </cell>
          <cell r="D15365" t="str">
            <v>OK</v>
          </cell>
          <cell r="E15365">
            <v>44606.836805555555</v>
          </cell>
        </row>
        <row r="15366">
          <cell r="B15366" t="str">
            <v>774100-00J/013182</v>
          </cell>
          <cell r="C15366" t="str">
            <v>774100-00J</v>
          </cell>
          <cell r="D15366" t="str">
            <v>OK</v>
          </cell>
          <cell r="E15366">
            <v>44606.959722222222</v>
          </cell>
        </row>
        <row r="15367">
          <cell r="B15367" t="str">
            <v>776445-00H/013186</v>
          </cell>
          <cell r="C15367" t="str">
            <v>776445-00H</v>
          </cell>
          <cell r="D15367" t="str">
            <v>OK</v>
          </cell>
          <cell r="E15367">
            <v>44607.047222222223</v>
          </cell>
        </row>
        <row r="15368">
          <cell r="B15368" t="str">
            <v>776445-00H/013183</v>
          </cell>
          <cell r="C15368" t="str">
            <v>776445-00H</v>
          </cell>
          <cell r="D15368" t="str">
            <v>OK</v>
          </cell>
          <cell r="E15368">
            <v>44607.002083333333</v>
          </cell>
        </row>
        <row r="15369">
          <cell r="B15369" t="str">
            <v>776445-00H/013184</v>
          </cell>
          <cell r="C15369" t="str">
            <v>776445-00H</v>
          </cell>
          <cell r="D15369" t="str">
            <v>OK</v>
          </cell>
          <cell r="E15369">
            <v>44607.05</v>
          </cell>
        </row>
        <row r="15370">
          <cell r="B15370" t="str">
            <v>776445-00H/013185</v>
          </cell>
          <cell r="C15370" t="str">
            <v>776445-00H</v>
          </cell>
          <cell r="D15370" t="str">
            <v>OK</v>
          </cell>
          <cell r="E15370">
            <v>44607.113194444442</v>
          </cell>
        </row>
        <row r="15371">
          <cell r="B15371" t="str">
            <v>774100-00J/013181</v>
          </cell>
          <cell r="C15371" t="str">
            <v>774100-00J</v>
          </cell>
          <cell r="D15371" t="str">
            <v>OK</v>
          </cell>
          <cell r="E15371">
            <v>44607.012499999997</v>
          </cell>
        </row>
        <row r="15372">
          <cell r="B15372" t="str">
            <v>776445-00H/013188</v>
          </cell>
          <cell r="C15372" t="str">
            <v>776445-00H</v>
          </cell>
          <cell r="D15372" t="str">
            <v>OK</v>
          </cell>
          <cell r="E15372">
            <v>44607.405555555553</v>
          </cell>
        </row>
        <row r="15373">
          <cell r="B15373" t="str">
            <v>774100-00J/013190</v>
          </cell>
          <cell r="C15373" t="str">
            <v>774100-00J</v>
          </cell>
          <cell r="D15373" t="str">
            <v>OK</v>
          </cell>
          <cell r="E15373">
            <v>44607.336805555555</v>
          </cell>
        </row>
        <row r="15374">
          <cell r="B15374" t="str">
            <v>776445-00H/013193</v>
          </cell>
          <cell r="C15374" t="str">
            <v>776445-00H</v>
          </cell>
          <cell r="D15374" t="str">
            <v>OK</v>
          </cell>
          <cell r="E15374">
            <v>44607.495833333334</v>
          </cell>
        </row>
        <row r="15375">
          <cell r="B15375" t="str">
            <v>776445-00H/013187</v>
          </cell>
          <cell r="C15375" t="str">
            <v>776445-00H</v>
          </cell>
          <cell r="D15375" t="str">
            <v>OK</v>
          </cell>
          <cell r="E15375">
            <v>44607.504861111112</v>
          </cell>
        </row>
        <row r="15376">
          <cell r="B15376" t="str">
            <v>774100-00J/013189</v>
          </cell>
          <cell r="C15376" t="str">
            <v>774100-00J</v>
          </cell>
          <cell r="D15376" t="str">
            <v>OK</v>
          </cell>
          <cell r="E15376">
            <v>44607.553472222222</v>
          </cell>
        </row>
        <row r="15377">
          <cell r="B15377" t="str">
            <v>776445-00H/013195</v>
          </cell>
          <cell r="C15377" t="str">
            <v>776445-00H</v>
          </cell>
          <cell r="D15377" t="str">
            <v>OK</v>
          </cell>
          <cell r="E15377">
            <v>44607.62777777778</v>
          </cell>
        </row>
        <row r="15378">
          <cell r="B15378" t="str">
            <v>776445-00H/013194</v>
          </cell>
          <cell r="C15378" t="str">
            <v>776445-00H</v>
          </cell>
          <cell r="D15378" t="str">
            <v>OK</v>
          </cell>
          <cell r="E15378">
            <v>44607.681250000001</v>
          </cell>
        </row>
        <row r="15379">
          <cell r="B15379" t="str">
            <v>774100-00J/013192</v>
          </cell>
          <cell r="C15379" t="str">
            <v>774100-00J</v>
          </cell>
          <cell r="D15379" t="str">
            <v>OK</v>
          </cell>
          <cell r="E15379">
            <v>44607.73333333333</v>
          </cell>
        </row>
        <row r="15380">
          <cell r="B15380" t="str">
            <v>774100-00J/013191</v>
          </cell>
          <cell r="C15380" t="str">
            <v>774100-00J</v>
          </cell>
          <cell r="D15380" t="str">
            <v>OK</v>
          </cell>
          <cell r="E15380">
            <v>44607.8125</v>
          </cell>
        </row>
        <row r="15381">
          <cell r="B15381" t="str">
            <v>776445-00H/013196</v>
          </cell>
          <cell r="C15381" t="str">
            <v>776445-00H</v>
          </cell>
          <cell r="D15381" t="str">
            <v>OK</v>
          </cell>
          <cell r="E15381">
            <v>44607.963194444441</v>
          </cell>
        </row>
        <row r="15382">
          <cell r="B15382" t="str">
            <v>776445-00H/013197</v>
          </cell>
          <cell r="C15382" t="str">
            <v>776445-00H</v>
          </cell>
          <cell r="D15382" t="str">
            <v>OK</v>
          </cell>
          <cell r="E15382">
            <v>44608</v>
          </cell>
        </row>
        <row r="15383">
          <cell r="B15383" t="str">
            <v>774100-00J/013198</v>
          </cell>
          <cell r="C15383" t="str">
            <v>774100-00J</v>
          </cell>
          <cell r="D15383" t="str">
            <v>OK</v>
          </cell>
          <cell r="E15383">
            <v>44607.956250000003</v>
          </cell>
        </row>
        <row r="15384">
          <cell r="B15384" t="str">
            <v>776445-00H/013201</v>
          </cell>
          <cell r="C15384" t="str">
            <v>776445-00H</v>
          </cell>
          <cell r="D15384" t="str">
            <v>OK</v>
          </cell>
          <cell r="E15384">
            <v>44608.03125</v>
          </cell>
        </row>
        <row r="15385">
          <cell r="B15385" t="str">
            <v>776445-00H/013203</v>
          </cell>
          <cell r="C15385" t="str">
            <v>776445-00H</v>
          </cell>
          <cell r="D15385" t="str">
            <v>OK</v>
          </cell>
          <cell r="E15385">
            <v>44608.059027777781</v>
          </cell>
        </row>
        <row r="15386">
          <cell r="B15386" t="str">
            <v>774100-00J/013199</v>
          </cell>
          <cell r="C15386" t="str">
            <v>774100-00J</v>
          </cell>
          <cell r="D15386" t="str">
            <v>OK</v>
          </cell>
          <cell r="E15386">
            <v>44608.012499999997</v>
          </cell>
        </row>
        <row r="15387">
          <cell r="B15387" t="str">
            <v>776445-00H/013202</v>
          </cell>
          <cell r="C15387" t="str">
            <v>776445-00H</v>
          </cell>
          <cell r="D15387" t="str">
            <v>OK</v>
          </cell>
          <cell r="E15387">
            <v>44608.043055555558</v>
          </cell>
        </row>
        <row r="15388">
          <cell r="B15388" t="str">
            <v>776445-00H/013204</v>
          </cell>
          <cell r="C15388" t="str">
            <v>776445-00H</v>
          </cell>
          <cell r="D15388" t="str">
            <v>OK</v>
          </cell>
          <cell r="E15388">
            <v>44608.072222222225</v>
          </cell>
        </row>
        <row r="15389">
          <cell r="B15389" t="str">
            <v>776445-00H/013206</v>
          </cell>
          <cell r="C15389" t="str">
            <v>776445-00H</v>
          </cell>
          <cell r="D15389" t="str">
            <v>OK</v>
          </cell>
          <cell r="E15389">
            <v>44608.402777777781</v>
          </cell>
        </row>
        <row r="15390">
          <cell r="B15390" t="str">
            <v>774100-00J/013207</v>
          </cell>
          <cell r="C15390" t="str">
            <v>774100-00J</v>
          </cell>
          <cell r="D15390" t="str">
            <v>OK</v>
          </cell>
          <cell r="E15390">
            <v>44608.323611111111</v>
          </cell>
        </row>
        <row r="15391">
          <cell r="B15391" t="str">
            <v>774100-00J/013208</v>
          </cell>
          <cell r="C15391" t="str">
            <v>774100-00J</v>
          </cell>
          <cell r="D15391" t="str">
            <v>OK</v>
          </cell>
          <cell r="E15391">
            <v>44608.535416666666</v>
          </cell>
        </row>
        <row r="15392">
          <cell r="B15392" t="str">
            <v>776445-00H/013205</v>
          </cell>
          <cell r="C15392" t="str">
            <v>776445-00H</v>
          </cell>
          <cell r="D15392" t="str">
            <v>OK</v>
          </cell>
          <cell r="E15392">
            <v>44608.515972222223</v>
          </cell>
        </row>
        <row r="15393">
          <cell r="B15393" t="str">
            <v>774100-00J/013211</v>
          </cell>
          <cell r="C15393" t="str">
            <v>774100-00J</v>
          </cell>
          <cell r="D15393" t="str">
            <v>OK</v>
          </cell>
          <cell r="E15393">
            <v>44608.675694444442</v>
          </cell>
        </row>
        <row r="15394">
          <cell r="B15394" t="str">
            <v>774100-00J/013211</v>
          </cell>
          <cell r="C15394" t="str">
            <v>774100-00J</v>
          </cell>
          <cell r="D15394" t="str">
            <v>OK</v>
          </cell>
          <cell r="E15394">
            <v>44608.675694444442</v>
          </cell>
        </row>
        <row r="15395">
          <cell r="B15395" t="str">
            <v>774100-00J/013200</v>
          </cell>
          <cell r="C15395" t="str">
            <v>774100-00J</v>
          </cell>
          <cell r="D15395" t="str">
            <v>OK</v>
          </cell>
          <cell r="E15395">
            <v>44608.732638888891</v>
          </cell>
        </row>
        <row r="15396">
          <cell r="B15396" t="str">
            <v>774100-00J/013200</v>
          </cell>
          <cell r="C15396" t="str">
            <v>774100-00J</v>
          </cell>
          <cell r="D15396" t="str">
            <v>OK</v>
          </cell>
          <cell r="E15396">
            <v>44608.732638888891</v>
          </cell>
        </row>
        <row r="15397">
          <cell r="B15397" t="str">
            <v>776445-00H/013210</v>
          </cell>
          <cell r="C15397" t="str">
            <v>776445-00H</v>
          </cell>
          <cell r="D15397" t="str">
            <v>OK</v>
          </cell>
          <cell r="E15397">
            <v>44608.804861111108</v>
          </cell>
        </row>
        <row r="15398">
          <cell r="B15398" t="str">
            <v>776445-00H/013215</v>
          </cell>
          <cell r="C15398" t="str">
            <v>776445-00H</v>
          </cell>
          <cell r="D15398" t="str">
            <v>OK</v>
          </cell>
          <cell r="E15398">
            <v>44609.00277777778</v>
          </cell>
        </row>
        <row r="15399">
          <cell r="B15399" t="str">
            <v>776445-00H/013216</v>
          </cell>
          <cell r="C15399" t="str">
            <v>776445-00H</v>
          </cell>
          <cell r="D15399" t="str">
            <v>OK</v>
          </cell>
          <cell r="E15399">
            <v>44608.998611111114</v>
          </cell>
        </row>
        <row r="15400">
          <cell r="B15400" t="str">
            <v>774100-00J/013213</v>
          </cell>
          <cell r="C15400" t="str">
            <v>774100-00J</v>
          </cell>
          <cell r="D15400" t="str">
            <v>OK</v>
          </cell>
          <cell r="E15400">
            <v>44608.961111111108</v>
          </cell>
        </row>
        <row r="15401">
          <cell r="B15401" t="str">
            <v>776445-00H/013212</v>
          </cell>
          <cell r="C15401" t="str">
            <v>776445-00H</v>
          </cell>
          <cell r="D15401" t="str">
            <v>OK</v>
          </cell>
          <cell r="E15401">
            <v>44609.03125</v>
          </cell>
        </row>
        <row r="15402">
          <cell r="B15402" t="str">
            <v>776445-00H/013217</v>
          </cell>
          <cell r="C15402" t="str">
            <v>776445-00H</v>
          </cell>
          <cell r="D15402" t="str">
            <v>OK</v>
          </cell>
          <cell r="E15402">
            <v>44609.02847222222</v>
          </cell>
        </row>
        <row r="15403">
          <cell r="B15403" t="str">
            <v>774100-00J/013214</v>
          </cell>
          <cell r="C15403" t="str">
            <v>774100-00J</v>
          </cell>
          <cell r="D15403" t="str">
            <v>OK</v>
          </cell>
          <cell r="E15403">
            <v>44608.961111111108</v>
          </cell>
        </row>
        <row r="15404">
          <cell r="B15404" t="str">
            <v>774100-00J/013221</v>
          </cell>
          <cell r="C15404" t="str">
            <v>774100-00J</v>
          </cell>
          <cell r="D15404" t="str">
            <v>OK</v>
          </cell>
          <cell r="E15404">
            <v>44609.42291666667</v>
          </cell>
        </row>
        <row r="15405">
          <cell r="B15405" t="str">
            <v>774100-00J/013220</v>
          </cell>
          <cell r="C15405" t="str">
            <v>774100-00J</v>
          </cell>
          <cell r="D15405" t="str">
            <v>OK</v>
          </cell>
          <cell r="E15405">
            <v>44609.534722222219</v>
          </cell>
        </row>
        <row r="15406">
          <cell r="B15406" t="str">
            <v>776445-00H/013222</v>
          </cell>
          <cell r="C15406" t="str">
            <v>776445-00H</v>
          </cell>
          <cell r="D15406" t="str">
            <v>OK</v>
          </cell>
          <cell r="E15406">
            <v>44609.625694444447</v>
          </cell>
        </row>
        <row r="15407">
          <cell r="B15407" t="str">
            <v>776445-00H/013228</v>
          </cell>
          <cell r="C15407" t="str">
            <v>776445-00H</v>
          </cell>
          <cell r="D15407" t="str">
            <v>OK</v>
          </cell>
          <cell r="E15407">
            <v>44609.728472222225</v>
          </cell>
        </row>
        <row r="15408">
          <cell r="B15408" t="str">
            <v>776445-00H/013218</v>
          </cell>
          <cell r="C15408" t="str">
            <v>776445-00H</v>
          </cell>
          <cell r="D15408" t="str">
            <v>OK</v>
          </cell>
          <cell r="E15408">
            <v>44609.724305555559</v>
          </cell>
        </row>
        <row r="15409">
          <cell r="B15409" t="str">
            <v>774100-00J/013225</v>
          </cell>
          <cell r="C15409" t="str">
            <v>774100-00J</v>
          </cell>
          <cell r="D15409" t="str">
            <v>OK</v>
          </cell>
          <cell r="E15409">
            <v>44609.692361111112</v>
          </cell>
        </row>
        <row r="15410">
          <cell r="B15410" t="str">
            <v>774100-00J/013225</v>
          </cell>
          <cell r="C15410" t="str">
            <v>774100-00J</v>
          </cell>
          <cell r="D15410" t="str">
            <v>OK</v>
          </cell>
          <cell r="E15410">
            <v>44609.692361111112</v>
          </cell>
        </row>
        <row r="15411">
          <cell r="B15411" t="str">
            <v>774100-00J/013225</v>
          </cell>
          <cell r="C15411" t="str">
            <v>774100-00J</v>
          </cell>
          <cell r="D15411" t="str">
            <v>OK</v>
          </cell>
          <cell r="E15411">
            <v>44609.692361111112</v>
          </cell>
        </row>
        <row r="15412">
          <cell r="B15412" t="str">
            <v>776445-00H/013223</v>
          </cell>
          <cell r="C15412" t="str">
            <v>776445-00H</v>
          </cell>
          <cell r="D15412" t="str">
            <v>OK</v>
          </cell>
          <cell r="E15412">
            <v>44609.686111111114</v>
          </cell>
        </row>
        <row r="15413">
          <cell r="B15413" t="str">
            <v>776445-00H/013226</v>
          </cell>
          <cell r="C15413" t="str">
            <v>776445-00H</v>
          </cell>
          <cell r="D15413" t="str">
            <v>OK</v>
          </cell>
          <cell r="E15413">
            <v>44609.780555555553</v>
          </cell>
        </row>
        <row r="15414">
          <cell r="B15414" t="str">
            <v>776445-00H/013219</v>
          </cell>
          <cell r="C15414" t="str">
            <v>776445-00H</v>
          </cell>
          <cell r="D15414" t="str">
            <v>OK</v>
          </cell>
          <cell r="E15414">
            <v>44609.335416666669</v>
          </cell>
        </row>
        <row r="15415">
          <cell r="B15415" t="str">
            <v>774100-00J/013224</v>
          </cell>
          <cell r="C15415" t="str">
            <v>774100-00J</v>
          </cell>
          <cell r="D15415" t="str">
            <v>OK</v>
          </cell>
          <cell r="E15415">
            <v>44609.64166666667</v>
          </cell>
        </row>
        <row r="15416">
          <cell r="B15416" t="str">
            <v>774100-00J/013224</v>
          </cell>
          <cell r="C15416" t="str">
            <v>774100-00J</v>
          </cell>
          <cell r="D15416" t="str">
            <v>OK</v>
          </cell>
          <cell r="E15416">
            <v>44609.64166666667</v>
          </cell>
        </row>
        <row r="15417">
          <cell r="B15417" t="str">
            <v>776445-00H/013229</v>
          </cell>
          <cell r="C15417" t="str">
            <v>776445-00H</v>
          </cell>
          <cell r="D15417" t="str">
            <v>OK</v>
          </cell>
          <cell r="E15417">
            <v>44609.801388888889</v>
          </cell>
        </row>
        <row r="15418">
          <cell r="B15418" t="str">
            <v>776445-00H/013219</v>
          </cell>
          <cell r="C15418" t="str">
            <v>776445-00H</v>
          </cell>
          <cell r="D15418" t="str">
            <v>OK</v>
          </cell>
          <cell r="E15418">
            <v>44609.335416666669</v>
          </cell>
        </row>
        <row r="15419">
          <cell r="B15419" t="str">
            <v>776445-00H/013227</v>
          </cell>
          <cell r="C15419" t="str">
            <v>776445-00H</v>
          </cell>
          <cell r="D15419" t="str">
            <v>OK</v>
          </cell>
          <cell r="E15419">
            <v>44609.818749999999</v>
          </cell>
        </row>
        <row r="15420">
          <cell r="B15420" t="str">
            <v>774100-00J/013232</v>
          </cell>
          <cell r="C15420" t="str">
            <v>774100-00J</v>
          </cell>
          <cell r="D15420" t="str">
            <v>OK</v>
          </cell>
          <cell r="E15420">
            <v>44609.943749999999</v>
          </cell>
        </row>
        <row r="15421">
          <cell r="B15421" t="str">
            <v>776445-00H/013233</v>
          </cell>
          <cell r="C15421" t="str">
            <v>776445-00H</v>
          </cell>
          <cell r="D15421" t="str">
            <v>OK</v>
          </cell>
          <cell r="E15421">
            <v>44609.998611111114</v>
          </cell>
        </row>
        <row r="15422">
          <cell r="B15422" t="str">
            <v>776445-00H/013230</v>
          </cell>
          <cell r="C15422" t="str">
            <v>776445-00H</v>
          </cell>
          <cell r="D15422" t="str">
            <v>OK</v>
          </cell>
          <cell r="E15422">
            <v>44609.997916666667</v>
          </cell>
        </row>
        <row r="15423">
          <cell r="B15423" t="str">
            <v>776445-00H/013236</v>
          </cell>
          <cell r="C15423" t="str">
            <v>776445-00H</v>
          </cell>
          <cell r="D15423" t="str">
            <v>OK</v>
          </cell>
          <cell r="E15423">
            <v>44610.065972222219</v>
          </cell>
        </row>
        <row r="15424">
          <cell r="B15424" t="str">
            <v>776445-00H/013234</v>
          </cell>
          <cell r="C15424" t="str">
            <v>776445-00H</v>
          </cell>
          <cell r="D15424" t="str">
            <v>OK</v>
          </cell>
          <cell r="E15424">
            <v>44610.029166666667</v>
          </cell>
        </row>
        <row r="15425">
          <cell r="B15425" t="str">
            <v>774100-00J/013231</v>
          </cell>
          <cell r="C15425" t="str">
            <v>774100-00J</v>
          </cell>
          <cell r="D15425" t="str">
            <v>OK</v>
          </cell>
          <cell r="E15425">
            <v>44609.95</v>
          </cell>
        </row>
        <row r="15426">
          <cell r="B15426" t="str">
            <v>776445-00H/013209</v>
          </cell>
          <cell r="C15426" t="str">
            <v>776445-00H</v>
          </cell>
          <cell r="D15426" t="str">
            <v>OK</v>
          </cell>
          <cell r="E15426">
            <v>44610.069444444445</v>
          </cell>
        </row>
        <row r="15427">
          <cell r="B15427" t="str">
            <v>776445-00H/013235</v>
          </cell>
          <cell r="C15427" t="str">
            <v>776445-00H</v>
          </cell>
          <cell r="D15427" t="str">
            <v>OK</v>
          </cell>
          <cell r="E15427">
            <v>44610.030555555553</v>
          </cell>
        </row>
        <row r="15428">
          <cell r="B15428" t="str">
            <v>776445-00H/013238</v>
          </cell>
          <cell r="C15428" t="str">
            <v>776445-00H</v>
          </cell>
          <cell r="D15428" t="str">
            <v>OK</v>
          </cell>
          <cell r="E15428">
            <v>44610.325694444444</v>
          </cell>
        </row>
        <row r="15429">
          <cell r="B15429" t="str">
            <v>776445-00H/013240</v>
          </cell>
          <cell r="C15429" t="str">
            <v>776445-00H</v>
          </cell>
          <cell r="D15429" t="str">
            <v>OK</v>
          </cell>
          <cell r="E15429">
            <v>44610.382638888892</v>
          </cell>
        </row>
        <row r="15430">
          <cell r="B15430" t="str">
            <v>774100-00J/013239</v>
          </cell>
          <cell r="C15430" t="str">
            <v>774100-00J</v>
          </cell>
          <cell r="D15430" t="str">
            <v>OK</v>
          </cell>
          <cell r="E15430">
            <v>44610.320833333331</v>
          </cell>
        </row>
        <row r="15431">
          <cell r="B15431" t="str">
            <v>776445-00H/013241</v>
          </cell>
          <cell r="C15431" t="str">
            <v>776445-00H</v>
          </cell>
          <cell r="D15431" t="str">
            <v>OK</v>
          </cell>
          <cell r="E15431">
            <v>44610.452777777777</v>
          </cell>
        </row>
        <row r="15432">
          <cell r="B15432" t="str">
            <v>774100-00J/013237</v>
          </cell>
          <cell r="C15432" t="str">
            <v>774100-00J</v>
          </cell>
          <cell r="D15432" t="str">
            <v>OK</v>
          </cell>
          <cell r="E15432">
            <v>44610.395138888889</v>
          </cell>
        </row>
        <row r="15433">
          <cell r="B15433" t="str">
            <v>776445-00H/013244</v>
          </cell>
          <cell r="C15433" t="str">
            <v>776445-00H</v>
          </cell>
          <cell r="D15433" t="str">
            <v>OK</v>
          </cell>
          <cell r="E15433">
            <v>44610.533333333333</v>
          </cell>
        </row>
        <row r="15434">
          <cell r="B15434" t="str">
            <v>774100-00J/013245</v>
          </cell>
          <cell r="C15434" t="str">
            <v>774100-00J</v>
          </cell>
          <cell r="D15434" t="str">
            <v>OK</v>
          </cell>
          <cell r="E15434">
            <v>44610.666666666664</v>
          </cell>
        </row>
        <row r="15435">
          <cell r="B15435" t="str">
            <v>776445-00H/013250</v>
          </cell>
          <cell r="C15435" t="str">
            <v>776445-00H</v>
          </cell>
          <cell r="D15435" t="str">
            <v>OK</v>
          </cell>
          <cell r="E15435">
            <v>44610.785416666666</v>
          </cell>
        </row>
        <row r="15436">
          <cell r="B15436" t="str">
            <v>774100-00J/013246</v>
          </cell>
          <cell r="C15436" t="str">
            <v>774100-00J</v>
          </cell>
          <cell r="D15436" t="str">
            <v>OK</v>
          </cell>
          <cell r="E15436">
            <v>44610.70208333333</v>
          </cell>
        </row>
        <row r="15437">
          <cell r="B15437" t="str">
            <v>776445-00H/013248</v>
          </cell>
          <cell r="C15437" t="str">
            <v>776445-00H</v>
          </cell>
          <cell r="D15437" t="str">
            <v>OK</v>
          </cell>
          <cell r="E15437">
            <v>44610.720833333333</v>
          </cell>
        </row>
        <row r="15438">
          <cell r="B15438" t="str">
            <v>776445-00H/013249</v>
          </cell>
          <cell r="C15438" t="str">
            <v>776445-00H</v>
          </cell>
          <cell r="D15438" t="str">
            <v>OK</v>
          </cell>
          <cell r="E15438">
            <v>44610.838888888888</v>
          </cell>
        </row>
        <row r="15439">
          <cell r="B15439" t="str">
            <v>776445-00H/013247</v>
          </cell>
          <cell r="C15439" t="str">
            <v>776445-00H</v>
          </cell>
          <cell r="D15439" t="str">
            <v>OK</v>
          </cell>
          <cell r="E15439">
            <v>44612.974305555559</v>
          </cell>
        </row>
        <row r="15440">
          <cell r="B15440" t="str">
            <v>776445-00H/013242</v>
          </cell>
          <cell r="C15440" t="str">
            <v>776445-00H</v>
          </cell>
          <cell r="D15440" t="str">
            <v>OK</v>
          </cell>
          <cell r="E15440">
            <v>44613.02847222222</v>
          </cell>
        </row>
        <row r="15441">
          <cell r="B15441" t="str">
            <v>774100-00J/013251</v>
          </cell>
          <cell r="C15441" t="str">
            <v>774100-00J</v>
          </cell>
          <cell r="D15441" t="str">
            <v>OK</v>
          </cell>
          <cell r="E15441">
            <v>44612.956250000003</v>
          </cell>
        </row>
        <row r="15442">
          <cell r="B15442" t="str">
            <v>776445-00H/013253</v>
          </cell>
          <cell r="C15442" t="str">
            <v>776445-00H</v>
          </cell>
          <cell r="D15442" t="str">
            <v>OK</v>
          </cell>
          <cell r="E15442">
            <v>44613.006249999999</v>
          </cell>
        </row>
        <row r="15443">
          <cell r="B15443" t="str">
            <v>776445-00H/013254</v>
          </cell>
          <cell r="C15443" t="str">
            <v>776445-00H</v>
          </cell>
          <cell r="D15443" t="str">
            <v>OK</v>
          </cell>
          <cell r="E15443">
            <v>44613.043749999997</v>
          </cell>
        </row>
        <row r="15444">
          <cell r="B15444" t="str">
            <v>774100-00J/013252</v>
          </cell>
          <cell r="C15444" t="str">
            <v>774100-00J</v>
          </cell>
          <cell r="D15444" t="str">
            <v>OK</v>
          </cell>
          <cell r="E15444">
            <v>44613.064583333333</v>
          </cell>
        </row>
        <row r="15445">
          <cell r="B15445" t="str">
            <v>776445-00H/013256</v>
          </cell>
          <cell r="C15445" t="str">
            <v>776445-00H</v>
          </cell>
          <cell r="D15445" t="str">
            <v>OK</v>
          </cell>
          <cell r="E15445">
            <v>44613.120138888888</v>
          </cell>
        </row>
        <row r="15446">
          <cell r="B15446" t="str">
            <v>776445-00H/013256</v>
          </cell>
          <cell r="C15446" t="str">
            <v>776445-00H</v>
          </cell>
          <cell r="D15446" t="str">
            <v>OK</v>
          </cell>
          <cell r="E15446">
            <v>44613.120138888888</v>
          </cell>
        </row>
        <row r="15447">
          <cell r="B15447" t="str">
            <v>776445-00H/013262</v>
          </cell>
          <cell r="C15447" t="str">
            <v>776445-00H</v>
          </cell>
          <cell r="D15447" t="str">
            <v>OK</v>
          </cell>
          <cell r="E15447">
            <v>44613.19027777778</v>
          </cell>
        </row>
        <row r="15448">
          <cell r="B15448" t="str">
            <v>776445-00H/013261</v>
          </cell>
          <cell r="C15448" t="str">
            <v>776445-00H</v>
          </cell>
          <cell r="D15448" t="str">
            <v>OK</v>
          </cell>
          <cell r="E15448">
            <v>44613.171527777777</v>
          </cell>
        </row>
        <row r="15449">
          <cell r="B15449" t="str">
            <v>776445-00H/013257</v>
          </cell>
          <cell r="C15449" t="str">
            <v>776445-00H</v>
          </cell>
          <cell r="D15449" t="str">
            <v>OK</v>
          </cell>
          <cell r="E15449">
            <v>44613.074999999997</v>
          </cell>
        </row>
        <row r="15450">
          <cell r="B15450" t="str">
            <v>776445-00H/013243</v>
          </cell>
          <cell r="C15450" t="str">
            <v>776445-00H</v>
          </cell>
          <cell r="D15450" t="str">
            <v>OK</v>
          </cell>
          <cell r="E15450">
            <v>44613.331250000003</v>
          </cell>
        </row>
        <row r="15451">
          <cell r="B15451" t="str">
            <v>776445-00H/013243</v>
          </cell>
          <cell r="C15451" t="str">
            <v>776445-00H</v>
          </cell>
          <cell r="D15451" t="str">
            <v>OK</v>
          </cell>
          <cell r="E15451">
            <v>44613.331250000003</v>
          </cell>
        </row>
        <row r="15452">
          <cell r="B15452" t="str">
            <v>774100-00J/013260</v>
          </cell>
          <cell r="C15452" t="str">
            <v>774100-00J</v>
          </cell>
          <cell r="D15452" t="str">
            <v>OK</v>
          </cell>
          <cell r="E15452">
            <v>44613.371527777781</v>
          </cell>
        </row>
        <row r="15453">
          <cell r="B15453" t="str">
            <v>776445-00H/013255</v>
          </cell>
          <cell r="C15453" t="str">
            <v>776445-00H</v>
          </cell>
          <cell r="D15453" t="str">
            <v>OK</v>
          </cell>
          <cell r="E15453">
            <v>44613.42291666667</v>
          </cell>
        </row>
        <row r="15454">
          <cell r="B15454" t="str">
            <v>774100-00J/013263</v>
          </cell>
          <cell r="C15454" t="str">
            <v>774100-00J</v>
          </cell>
          <cell r="D15454" t="str">
            <v>OK</v>
          </cell>
          <cell r="E15454">
            <v>44613.381249999999</v>
          </cell>
        </row>
        <row r="15455">
          <cell r="B15455" t="str">
            <v>776445-00H/013264</v>
          </cell>
          <cell r="C15455" t="str">
            <v>776445-00H</v>
          </cell>
          <cell r="D15455" t="str">
            <v>OK</v>
          </cell>
          <cell r="E15455">
            <v>44613.436805555553</v>
          </cell>
        </row>
        <row r="15456">
          <cell r="B15456" t="str">
            <v>776445-00H/013267</v>
          </cell>
          <cell r="C15456" t="str">
            <v>776445-00H</v>
          </cell>
          <cell r="D15456" t="str">
            <v>OK</v>
          </cell>
          <cell r="E15456">
            <v>44613.536805555559</v>
          </cell>
        </row>
        <row r="15457">
          <cell r="B15457" t="str">
            <v>776445-00H/013269</v>
          </cell>
          <cell r="C15457" t="str">
            <v>776445-00H</v>
          </cell>
          <cell r="D15457" t="str">
            <v>OK</v>
          </cell>
          <cell r="E15457">
            <v>44613.627083333333</v>
          </cell>
        </row>
        <row r="15458">
          <cell r="B15458" t="str">
            <v>776445-00H/013265</v>
          </cell>
          <cell r="C15458" t="str">
            <v>776445-00H</v>
          </cell>
          <cell r="D15458" t="str">
            <v>OK</v>
          </cell>
          <cell r="E15458">
            <v>44613.682638888888</v>
          </cell>
        </row>
        <row r="15459">
          <cell r="B15459" t="str">
            <v>776445-00H/013271</v>
          </cell>
          <cell r="C15459" t="str">
            <v>776445-00H</v>
          </cell>
          <cell r="D15459" t="str">
            <v>OK</v>
          </cell>
          <cell r="E15459">
            <v>44613.739583333336</v>
          </cell>
        </row>
        <row r="15460">
          <cell r="B15460" t="str">
            <v>774100-00J/013266</v>
          </cell>
          <cell r="C15460" t="str">
            <v>774100-00J</v>
          </cell>
          <cell r="D15460" t="str">
            <v>OK</v>
          </cell>
          <cell r="E15460">
            <v>44613.631249999999</v>
          </cell>
        </row>
        <row r="15461">
          <cell r="B15461" t="str">
            <v>774100-00J/013270</v>
          </cell>
          <cell r="C15461" t="str">
            <v>774100-00J</v>
          </cell>
          <cell r="D15461" t="str">
            <v>OK</v>
          </cell>
          <cell r="E15461">
            <v>44613.702777777777</v>
          </cell>
        </row>
        <row r="15462">
          <cell r="B15462" t="str">
            <v>776445-00H/013273</v>
          </cell>
          <cell r="C15462" t="str">
            <v>776445-00H</v>
          </cell>
          <cell r="D15462" t="str">
            <v>OK</v>
          </cell>
          <cell r="E15462">
            <v>44613.829861111109</v>
          </cell>
        </row>
        <row r="15463">
          <cell r="B15463" t="str">
            <v>776445-00H/013274</v>
          </cell>
          <cell r="C15463" t="str">
            <v>776445-00H</v>
          </cell>
          <cell r="D15463" t="str">
            <v>OK</v>
          </cell>
          <cell r="E15463">
            <v>44613.882638888892</v>
          </cell>
        </row>
        <row r="15464">
          <cell r="B15464" t="str">
            <v>776445-00H/013276</v>
          </cell>
          <cell r="C15464" t="str">
            <v>776445-00H</v>
          </cell>
          <cell r="D15464" t="str">
            <v>OK</v>
          </cell>
          <cell r="E15464">
            <v>44613.829861111109</v>
          </cell>
        </row>
        <row r="15465">
          <cell r="B15465" t="str">
            <v>774100-00J/013275</v>
          </cell>
          <cell r="C15465" t="str">
            <v>774100-00J</v>
          </cell>
          <cell r="D15465" t="str">
            <v>OK</v>
          </cell>
          <cell r="E15465">
            <v>44613.966666666667</v>
          </cell>
        </row>
        <row r="15466">
          <cell r="B15466" t="str">
            <v>776445-00H/013272</v>
          </cell>
          <cell r="C15466" t="str">
            <v>776445-00H</v>
          </cell>
          <cell r="D15466" t="str">
            <v>OK</v>
          </cell>
          <cell r="E15466">
            <v>44614.027083333334</v>
          </cell>
        </row>
        <row r="15467">
          <cell r="B15467" t="str">
            <v>776445-00H/013279</v>
          </cell>
          <cell r="C15467" t="str">
            <v>776445-00H</v>
          </cell>
          <cell r="D15467" t="str">
            <v>OK</v>
          </cell>
          <cell r="E15467">
            <v>44614.074999999997</v>
          </cell>
        </row>
        <row r="15468">
          <cell r="B15468" t="str">
            <v>774100-00J/013277</v>
          </cell>
          <cell r="C15468" t="str">
            <v>774100-00J</v>
          </cell>
          <cell r="D15468" t="str">
            <v>OK</v>
          </cell>
          <cell r="E15468">
            <v>44614.025000000001</v>
          </cell>
        </row>
        <row r="15469">
          <cell r="B15469" t="str">
            <v>776445-00H/013278</v>
          </cell>
          <cell r="C15469" t="str">
            <v>776445-00H</v>
          </cell>
          <cell r="D15469" t="str">
            <v>OK</v>
          </cell>
          <cell r="E15469">
            <v>44614.082638888889</v>
          </cell>
        </row>
        <row r="15470">
          <cell r="B15470" t="str">
            <v>776445-00H/013280</v>
          </cell>
          <cell r="C15470" t="str">
            <v>776445-00H</v>
          </cell>
          <cell r="D15470" t="str">
            <v>OK</v>
          </cell>
          <cell r="E15470">
            <v>44614.145833333336</v>
          </cell>
        </row>
        <row r="15471">
          <cell r="B15471" t="str">
            <v>776445-00H/013259</v>
          </cell>
          <cell r="C15471" t="str">
            <v>776445-00H</v>
          </cell>
          <cell r="D15471" t="str">
            <v>OK</v>
          </cell>
          <cell r="E15471">
            <v>44613.131249999999</v>
          </cell>
        </row>
        <row r="15472">
          <cell r="B15472" t="str">
            <v>776445-00H/013282</v>
          </cell>
          <cell r="C15472" t="str">
            <v>776445-00H</v>
          </cell>
          <cell r="D15472" t="str">
            <v>OK</v>
          </cell>
          <cell r="E15472">
            <v>44614.322222222225</v>
          </cell>
        </row>
        <row r="15473">
          <cell r="B15473" t="str">
            <v>776445-00H/013284</v>
          </cell>
          <cell r="C15473" t="str">
            <v>776445-00H</v>
          </cell>
          <cell r="D15473" t="str">
            <v>OK</v>
          </cell>
          <cell r="E15473">
            <v>44614.384722222225</v>
          </cell>
        </row>
        <row r="15474">
          <cell r="B15474" t="str">
            <v>776445-00H/013268</v>
          </cell>
          <cell r="C15474" t="str">
            <v>776445-00H</v>
          </cell>
          <cell r="D15474" t="str">
            <v>OK</v>
          </cell>
          <cell r="E15474">
            <v>44614.377083333333</v>
          </cell>
        </row>
        <row r="15475">
          <cell r="B15475" t="str">
            <v>776445-00H/013285</v>
          </cell>
          <cell r="C15475" t="str">
            <v>776445-00H</v>
          </cell>
          <cell r="D15475" t="str">
            <v>OK</v>
          </cell>
          <cell r="E15475">
            <v>44614.438194444447</v>
          </cell>
        </row>
        <row r="15476">
          <cell r="B15476" t="str">
            <v>776445-00H/013286</v>
          </cell>
          <cell r="C15476" t="str">
            <v>776445-00H</v>
          </cell>
          <cell r="D15476" t="str">
            <v>OK</v>
          </cell>
          <cell r="E15476">
            <v>44614.4375</v>
          </cell>
        </row>
        <row r="15477">
          <cell r="B15477" t="str">
            <v>774100-00J/013281</v>
          </cell>
          <cell r="C15477" t="str">
            <v>774100-00J</v>
          </cell>
          <cell r="D15477" t="str">
            <v>OK</v>
          </cell>
          <cell r="E15477">
            <v>44614.352777777778</v>
          </cell>
        </row>
        <row r="15478">
          <cell r="B15478" t="str">
            <v>776445-00H/013288</v>
          </cell>
          <cell r="C15478" t="str">
            <v>776445-00H</v>
          </cell>
          <cell r="D15478" t="str">
            <v>OK</v>
          </cell>
          <cell r="E15478">
            <v>44614.526388888888</v>
          </cell>
        </row>
        <row r="15479">
          <cell r="B15479" t="str">
            <v>776445-00H/013287</v>
          </cell>
          <cell r="C15479" t="str">
            <v>776445-00H</v>
          </cell>
          <cell r="D15479" t="str">
            <v>OK</v>
          </cell>
          <cell r="E15479">
            <v>44614.716666666667</v>
          </cell>
        </row>
        <row r="15480">
          <cell r="B15480" t="str">
            <v>774100-00J/013289</v>
          </cell>
          <cell r="C15480" t="str">
            <v>774100-00J</v>
          </cell>
          <cell r="D15480" t="str">
            <v>OK</v>
          </cell>
          <cell r="E15480">
            <v>44614.622916666667</v>
          </cell>
        </row>
        <row r="15481">
          <cell r="B15481" t="str">
            <v>774100-00J/013290</v>
          </cell>
          <cell r="C15481" t="str">
            <v>774100-00J</v>
          </cell>
          <cell r="D15481" t="str">
            <v>OK</v>
          </cell>
          <cell r="E15481">
            <v>44614.669444444444</v>
          </cell>
        </row>
        <row r="15482">
          <cell r="B15482" t="str">
            <v>776445-00H/013295</v>
          </cell>
          <cell r="C15482" t="str">
            <v>776445-00H</v>
          </cell>
          <cell r="D15482" t="str">
            <v>OK</v>
          </cell>
          <cell r="E15482">
            <v>44614.953472222223</v>
          </cell>
        </row>
        <row r="15483">
          <cell r="B15483" t="str">
            <v>776445-00H/013296</v>
          </cell>
          <cell r="C15483" t="str">
            <v>776445-00H</v>
          </cell>
          <cell r="D15483" t="str">
            <v>OK</v>
          </cell>
          <cell r="E15483">
            <v>44615.007638888892</v>
          </cell>
        </row>
        <row r="15484">
          <cell r="B15484" t="str">
            <v>774100-00J/013291</v>
          </cell>
          <cell r="C15484" t="str">
            <v>774100-00J</v>
          </cell>
          <cell r="D15484" t="str">
            <v>OK</v>
          </cell>
          <cell r="E15484">
            <v>44614.998611111114</v>
          </cell>
        </row>
        <row r="15485">
          <cell r="B15485" t="str">
            <v>774100-00J/013292</v>
          </cell>
          <cell r="C15485" t="str">
            <v>774100-00J</v>
          </cell>
          <cell r="D15485" t="str">
            <v>OK</v>
          </cell>
          <cell r="E15485">
            <v>44615.061111111114</v>
          </cell>
        </row>
        <row r="15486">
          <cell r="B15486" t="str">
            <v>776445-00H/013297</v>
          </cell>
          <cell r="C15486" t="str">
            <v>776445-00H</v>
          </cell>
          <cell r="D15486" t="str">
            <v>OK</v>
          </cell>
          <cell r="E15486">
            <v>44615.190972222219</v>
          </cell>
        </row>
        <row r="15487">
          <cell r="B15487" t="str">
            <v>776445-00H/013299</v>
          </cell>
          <cell r="C15487" t="str">
            <v>776445-00H</v>
          </cell>
          <cell r="D15487" t="str">
            <v>OK</v>
          </cell>
          <cell r="E15487">
            <v>44615.152777777781</v>
          </cell>
        </row>
        <row r="15488">
          <cell r="B15488" t="str">
            <v>776445-00H/013300</v>
          </cell>
          <cell r="C15488" t="str">
            <v>776445-00H</v>
          </cell>
          <cell r="D15488" t="str">
            <v>OK</v>
          </cell>
          <cell r="E15488">
            <v>44615.353472222225</v>
          </cell>
        </row>
        <row r="15489">
          <cell r="B15489" t="str">
            <v>776445-00H/013300</v>
          </cell>
          <cell r="C15489" t="str">
            <v>776445-00H</v>
          </cell>
          <cell r="D15489" t="str">
            <v>OK</v>
          </cell>
          <cell r="E15489">
            <v>44615.353472222225</v>
          </cell>
        </row>
        <row r="15490">
          <cell r="B15490" t="str">
            <v>776445-00H/013300</v>
          </cell>
          <cell r="C15490" t="str">
            <v>776445-00H</v>
          </cell>
          <cell r="D15490" t="str">
            <v>OK</v>
          </cell>
          <cell r="E15490">
            <v>44615.353472222225</v>
          </cell>
        </row>
        <row r="15491">
          <cell r="B15491" t="str">
            <v>776445-00H/013300</v>
          </cell>
          <cell r="C15491" t="str">
            <v>776445-00H</v>
          </cell>
          <cell r="D15491" t="str">
            <v>OK</v>
          </cell>
          <cell r="E15491">
            <v>44615.353472222225</v>
          </cell>
        </row>
        <row r="15492">
          <cell r="B15492" t="str">
            <v>774100-00J/013298</v>
          </cell>
          <cell r="C15492" t="str">
            <v>774100-00J</v>
          </cell>
          <cell r="D15492" t="str">
            <v>OK</v>
          </cell>
          <cell r="E15492">
            <v>44615.295138888891</v>
          </cell>
        </row>
        <row r="15493">
          <cell r="B15493" t="str">
            <v>776445-00H/013303</v>
          </cell>
          <cell r="C15493" t="str">
            <v>776445-00H</v>
          </cell>
          <cell r="D15493" t="str">
            <v>OK</v>
          </cell>
          <cell r="E15493">
            <v>44615.393055555556</v>
          </cell>
        </row>
        <row r="15494">
          <cell r="B15494" t="str">
            <v>776445-00H/013302</v>
          </cell>
          <cell r="C15494" t="str">
            <v>776445-00H</v>
          </cell>
          <cell r="D15494" t="str">
            <v>OK</v>
          </cell>
          <cell r="E15494">
            <v>44615.419444444444</v>
          </cell>
        </row>
        <row r="15495">
          <cell r="B15495" t="str">
            <v>774100-00J/013301</v>
          </cell>
          <cell r="C15495" t="str">
            <v>774100-00J</v>
          </cell>
          <cell r="D15495" t="str">
            <v>OK</v>
          </cell>
          <cell r="E15495">
            <v>44615.359722222223</v>
          </cell>
        </row>
        <row r="15496">
          <cell r="B15496" t="str">
            <v>776445-00H/013304</v>
          </cell>
          <cell r="C15496" t="str">
            <v>776445-00H</v>
          </cell>
          <cell r="D15496" t="str">
            <v>OK</v>
          </cell>
          <cell r="E15496">
            <v>44615.529166666667</v>
          </cell>
        </row>
        <row r="15497">
          <cell r="B15497" t="str">
            <v>774100-00J/013307</v>
          </cell>
          <cell r="C15497" t="str">
            <v>774100-00J</v>
          </cell>
          <cell r="D15497" t="str">
            <v>OK</v>
          </cell>
          <cell r="E15497">
            <v>44615.697916666664</v>
          </cell>
        </row>
        <row r="15498">
          <cell r="B15498" t="str">
            <v>774100-00J/013306</v>
          </cell>
          <cell r="C15498" t="str">
            <v>774100-00J</v>
          </cell>
          <cell r="D15498" t="str">
            <v>OK</v>
          </cell>
          <cell r="E15498">
            <v>44615.633333333331</v>
          </cell>
        </row>
        <row r="15499">
          <cell r="B15499" t="str">
            <v>776445-00H/013305</v>
          </cell>
          <cell r="C15499" t="str">
            <v>776445-00H</v>
          </cell>
          <cell r="D15499" t="str">
            <v>OK</v>
          </cell>
          <cell r="E15499">
            <v>44615.793749999997</v>
          </cell>
        </row>
        <row r="15500">
          <cell r="B15500" t="str">
            <v>776445-00H/013293</v>
          </cell>
          <cell r="C15500" t="str">
            <v>776445-00H</v>
          </cell>
          <cell r="D15500" t="str">
            <v>OK</v>
          </cell>
          <cell r="E15500">
            <v>44615.963194444441</v>
          </cell>
        </row>
        <row r="15501">
          <cell r="B15501" t="str">
            <v>776445-00H/013310</v>
          </cell>
          <cell r="C15501" t="str">
            <v>776445-00H</v>
          </cell>
          <cell r="D15501" t="str">
            <v>OK</v>
          </cell>
          <cell r="E15501">
            <v>44616.033333333333</v>
          </cell>
        </row>
        <row r="15502">
          <cell r="B15502" t="str">
            <v>774100-00J/013308</v>
          </cell>
          <cell r="C15502" t="str">
            <v>774100-00J</v>
          </cell>
          <cell r="D15502" t="str">
            <v>OK</v>
          </cell>
          <cell r="E15502">
            <v>44616.118750000001</v>
          </cell>
        </row>
        <row r="15503">
          <cell r="B15503" t="str">
            <v>776445-00H/013311</v>
          </cell>
          <cell r="C15503" t="str">
            <v>776445-00H</v>
          </cell>
          <cell r="D15503" t="str">
            <v>OK</v>
          </cell>
          <cell r="E15503">
            <v>44616.292361111111</v>
          </cell>
        </row>
        <row r="15504">
          <cell r="B15504" t="str">
            <v>776445-00H/013315</v>
          </cell>
          <cell r="C15504" t="str">
            <v>776445-00H</v>
          </cell>
          <cell r="D15504" t="str">
            <v>OK</v>
          </cell>
          <cell r="E15504">
            <v>44616.382638888892</v>
          </cell>
        </row>
        <row r="15505">
          <cell r="B15505" t="str">
            <v>774100-00J/013313</v>
          </cell>
          <cell r="C15505" t="str">
            <v>774100-00J</v>
          </cell>
          <cell r="D15505" t="str">
            <v>OK</v>
          </cell>
          <cell r="E15505">
            <v>44616.318055555559</v>
          </cell>
        </row>
        <row r="15506">
          <cell r="B15506" t="str">
            <v>774100-00J/013309</v>
          </cell>
          <cell r="C15506" t="str">
            <v>774100-00J</v>
          </cell>
          <cell r="D15506" t="str">
            <v>OK</v>
          </cell>
          <cell r="E15506">
            <v>44616.368055555555</v>
          </cell>
        </row>
        <row r="15507">
          <cell r="B15507" t="str">
            <v>776445-00H/013314</v>
          </cell>
          <cell r="C15507" t="str">
            <v>776445-00H</v>
          </cell>
          <cell r="D15507" t="str">
            <v>OK</v>
          </cell>
          <cell r="E15507">
            <v>44616.448611111111</v>
          </cell>
        </row>
        <row r="15508">
          <cell r="B15508" t="str">
            <v>774100-00J/013312</v>
          </cell>
          <cell r="C15508" t="str">
            <v>774100-00J</v>
          </cell>
          <cell r="D15508" t="str">
            <v>OK</v>
          </cell>
          <cell r="E15508">
            <v>44616.191666666666</v>
          </cell>
        </row>
        <row r="15509">
          <cell r="B15509" t="str">
            <v>776445-00H/013318</v>
          </cell>
          <cell r="C15509" t="str">
            <v>776445-00H</v>
          </cell>
          <cell r="D15509" t="str">
            <v>OK</v>
          </cell>
          <cell r="E15509">
            <v>44616.543055555558</v>
          </cell>
        </row>
        <row r="15510">
          <cell r="B15510" t="str">
            <v>774100-00J/013319</v>
          </cell>
          <cell r="C15510" t="str">
            <v>774100-00J</v>
          </cell>
          <cell r="D15510" t="str">
            <v>OK</v>
          </cell>
          <cell r="E15510">
            <v>44616.708333333336</v>
          </cell>
        </row>
        <row r="15511">
          <cell r="B15511" t="str">
            <v>774100-00J/013317</v>
          </cell>
          <cell r="C15511" t="str">
            <v>774100-00J</v>
          </cell>
          <cell r="D15511" t="str">
            <v>OK</v>
          </cell>
          <cell r="E15511">
            <v>44616.790972222225</v>
          </cell>
        </row>
        <row r="15512">
          <cell r="B15512" t="str">
            <v>774100-00J/013320</v>
          </cell>
          <cell r="C15512" t="str">
            <v>774100-00J</v>
          </cell>
          <cell r="D15512" t="str">
            <v>OK</v>
          </cell>
          <cell r="E15512">
            <v>44616.959722222222</v>
          </cell>
        </row>
        <row r="15513">
          <cell r="B15513" t="str">
            <v>776445-00H/013316</v>
          </cell>
          <cell r="C15513" t="str">
            <v>776445-00H</v>
          </cell>
          <cell r="D15513" t="str">
            <v>OK</v>
          </cell>
          <cell r="E15513">
            <v>44617.029166666667</v>
          </cell>
        </row>
        <row r="15514">
          <cell r="B15514" t="str">
            <v>774100-00J/013321</v>
          </cell>
          <cell r="C15514" t="str">
            <v>774100-00J</v>
          </cell>
          <cell r="D15514" t="str">
            <v>OK</v>
          </cell>
          <cell r="E15514">
            <v>44616.969444444447</v>
          </cell>
        </row>
        <row r="15515">
          <cell r="B15515" t="str">
            <v>776445-00H/013322</v>
          </cell>
          <cell r="C15515" t="str">
            <v>776445-00H</v>
          </cell>
          <cell r="D15515" t="str">
            <v>OK</v>
          </cell>
          <cell r="E15515">
            <v>44617.079861111109</v>
          </cell>
        </row>
        <row r="15516">
          <cell r="B15516" t="str">
            <v>776445-00H/013323</v>
          </cell>
          <cell r="C15516" t="str">
            <v>776445-00H</v>
          </cell>
          <cell r="D15516" t="str">
            <v>OK</v>
          </cell>
          <cell r="E15516">
            <v>44617.039583333331</v>
          </cell>
        </row>
        <row r="15517">
          <cell r="B15517" t="str">
            <v>776445-00H/013325</v>
          </cell>
          <cell r="C15517" t="str">
            <v>776445-00H</v>
          </cell>
          <cell r="D15517" t="str">
            <v>OK</v>
          </cell>
          <cell r="E15517">
            <v>44617.116666666669</v>
          </cell>
        </row>
        <row r="15518">
          <cell r="B15518" t="str">
            <v>774100-00J/013327</v>
          </cell>
          <cell r="C15518" t="str">
            <v>774100-00J</v>
          </cell>
          <cell r="D15518" t="str">
            <v>OK</v>
          </cell>
          <cell r="E15518">
            <v>44617.336805555555</v>
          </cell>
        </row>
        <row r="15519">
          <cell r="B15519" t="str">
            <v>776445-00H/013328</v>
          </cell>
          <cell r="C15519" t="str">
            <v>776445-00H</v>
          </cell>
          <cell r="D15519" t="str">
            <v>OK</v>
          </cell>
          <cell r="E15519">
            <v>44617.379166666666</v>
          </cell>
        </row>
        <row r="15520">
          <cell r="B15520" t="str">
            <v>776445-00H/013328</v>
          </cell>
          <cell r="C15520" t="str">
            <v>776445-00H</v>
          </cell>
          <cell r="D15520" t="str">
            <v>OK</v>
          </cell>
          <cell r="E15520">
            <v>44617.379166666666</v>
          </cell>
        </row>
        <row r="15521">
          <cell r="B15521" t="str">
            <v>774100-00J/013326</v>
          </cell>
          <cell r="C15521" t="str">
            <v>774100-00J</v>
          </cell>
          <cell r="D15521" t="str">
            <v>OK</v>
          </cell>
          <cell r="E15521">
            <v>44617.333333333336</v>
          </cell>
        </row>
        <row r="15522">
          <cell r="B15522" t="str">
            <v>776445-00H/013330</v>
          </cell>
          <cell r="C15522" t="str">
            <v>776445-00H</v>
          </cell>
          <cell r="D15522" t="str">
            <v>OK</v>
          </cell>
          <cell r="E15522">
            <v>44617.519444444442</v>
          </cell>
        </row>
        <row r="15523">
          <cell r="B15523" t="str">
            <v>776445-00H/013324</v>
          </cell>
          <cell r="C15523" t="str">
            <v>776445-00H</v>
          </cell>
          <cell r="D15523" t="str">
            <v>OK</v>
          </cell>
          <cell r="E15523">
            <v>44617.637499999997</v>
          </cell>
        </row>
        <row r="15524">
          <cell r="B15524" t="str">
            <v>774100-00J/013332</v>
          </cell>
          <cell r="C15524" t="str">
            <v>774100-00J</v>
          </cell>
          <cell r="D15524" t="str">
            <v>OK</v>
          </cell>
          <cell r="E15524">
            <v>44617.64166666667</v>
          </cell>
        </row>
        <row r="15525">
          <cell r="B15525" t="str">
            <v>774100-00J/013331</v>
          </cell>
          <cell r="C15525" t="str">
            <v>774100-00J</v>
          </cell>
          <cell r="D15525" t="str">
            <v>OK</v>
          </cell>
          <cell r="E15525">
            <v>44617.686111111114</v>
          </cell>
        </row>
        <row r="15526">
          <cell r="B15526" t="str">
            <v>776445-00H/013294</v>
          </cell>
          <cell r="C15526" t="str">
            <v>776445-00H</v>
          </cell>
          <cell r="D15526" t="str">
            <v>OK</v>
          </cell>
          <cell r="E15526">
            <v>44617.794444444444</v>
          </cell>
        </row>
        <row r="15527">
          <cell r="B15527" t="str">
            <v>776445-00H/013333</v>
          </cell>
          <cell r="C15527" t="str">
            <v>776445-00H</v>
          </cell>
          <cell r="D15527" t="str">
            <v>OK</v>
          </cell>
          <cell r="E15527">
            <v>44617.724305555559</v>
          </cell>
        </row>
        <row r="15528">
          <cell r="B15528" t="str">
            <v>776445-00H/013329</v>
          </cell>
          <cell r="C15528" t="str">
            <v>776445-00H</v>
          </cell>
          <cell r="D15528" t="str">
            <v>OK</v>
          </cell>
          <cell r="E15528">
            <v>44617.430555555555</v>
          </cell>
        </row>
        <row r="15529">
          <cell r="B15529" t="str">
            <v>776445-00H/013336</v>
          </cell>
          <cell r="C15529" t="str">
            <v>776445-00H</v>
          </cell>
          <cell r="D15529" t="str">
            <v>OK</v>
          </cell>
          <cell r="E15529">
            <v>44619.973611111112</v>
          </cell>
        </row>
        <row r="15530">
          <cell r="B15530" t="str">
            <v>776445-00H/013337</v>
          </cell>
          <cell r="C15530" t="str">
            <v>776445-00H</v>
          </cell>
          <cell r="D15530" t="str">
            <v>OK</v>
          </cell>
          <cell r="E15530">
            <v>44620.055555555555</v>
          </cell>
        </row>
        <row r="15531">
          <cell r="B15531" t="str">
            <v>774100-00J/013334</v>
          </cell>
          <cell r="C15531" t="str">
            <v>774100-00J</v>
          </cell>
          <cell r="D15531" t="str">
            <v>OK</v>
          </cell>
          <cell r="E15531">
            <v>44619.975694444445</v>
          </cell>
        </row>
        <row r="15532">
          <cell r="B15532" t="str">
            <v>774100-00J/013335</v>
          </cell>
          <cell r="C15532" t="str">
            <v>774100-00J</v>
          </cell>
          <cell r="D15532" t="str">
            <v>OK</v>
          </cell>
          <cell r="E15532">
            <v>44620.071527777778</v>
          </cell>
        </row>
        <row r="15533">
          <cell r="B15533" t="str">
            <v>776445-00H/013338</v>
          </cell>
          <cell r="C15533" t="str">
            <v>776445-00H</v>
          </cell>
          <cell r="D15533" t="str">
            <v>OK</v>
          </cell>
          <cell r="E15533">
            <v>44620.134027777778</v>
          </cell>
        </row>
        <row r="15534">
          <cell r="B15534" t="str">
            <v>776445-00H/013340</v>
          </cell>
          <cell r="C15534" t="str">
            <v>776445-00H</v>
          </cell>
          <cell r="D15534" t="str">
            <v>OK</v>
          </cell>
          <cell r="E15534">
            <v>44620.173611111109</v>
          </cell>
        </row>
        <row r="15535">
          <cell r="B15535" t="str">
            <v>776445-00H/013339</v>
          </cell>
          <cell r="C15535" t="str">
            <v>776445-00H</v>
          </cell>
          <cell r="D15535" t="str">
            <v>OK</v>
          </cell>
          <cell r="E15535">
            <v>44620.120833333334</v>
          </cell>
        </row>
        <row r="15536">
          <cell r="B15536" t="str">
            <v>776445-00H/013344</v>
          </cell>
          <cell r="C15536" t="str">
            <v>776445-00H</v>
          </cell>
          <cell r="D15536" t="str">
            <v>OK</v>
          </cell>
          <cell r="E15536">
            <v>44620.296527777777</v>
          </cell>
        </row>
        <row r="15537">
          <cell r="B15537" t="str">
            <v>776445-00H/013346</v>
          </cell>
          <cell r="C15537" t="str">
            <v>776445-00H</v>
          </cell>
          <cell r="D15537" t="str">
            <v>OK</v>
          </cell>
          <cell r="E15537">
            <v>44620.379861111112</v>
          </cell>
        </row>
        <row r="15538">
          <cell r="B15538" t="str">
            <v>776445-00H/013341</v>
          </cell>
          <cell r="C15538" t="str">
            <v>776445-00H</v>
          </cell>
          <cell r="D15538" t="str">
            <v>OK</v>
          </cell>
          <cell r="E15538">
            <v>44620.451388888891</v>
          </cell>
        </row>
        <row r="15539">
          <cell r="B15539" t="str">
            <v>776445-00H/013345</v>
          </cell>
          <cell r="C15539" t="str">
            <v>776445-00H</v>
          </cell>
          <cell r="D15539" t="str">
            <v>OK</v>
          </cell>
          <cell r="E15539">
            <v>44620.482638888891</v>
          </cell>
        </row>
        <row r="15540">
          <cell r="B15540" t="str">
            <v>776445-00H/013350</v>
          </cell>
          <cell r="C15540" t="str">
            <v>776445-00H</v>
          </cell>
          <cell r="D15540" t="str">
            <v>OK</v>
          </cell>
          <cell r="E15540">
            <v>44620.536111111112</v>
          </cell>
        </row>
        <row r="15541">
          <cell r="B15541" t="str">
            <v>776445-00H/013351</v>
          </cell>
          <cell r="C15541" t="str">
            <v>776445-00H</v>
          </cell>
          <cell r="D15541" t="str">
            <v>OK</v>
          </cell>
          <cell r="E15541">
            <v>44620.526388888888</v>
          </cell>
        </row>
        <row r="15542">
          <cell r="B15542" t="str">
            <v>774100-00J/013343</v>
          </cell>
          <cell r="C15542" t="str">
            <v>774100-00J</v>
          </cell>
          <cell r="D15542" t="str">
            <v>OK</v>
          </cell>
          <cell r="E15542">
            <v>44620.379166666666</v>
          </cell>
        </row>
        <row r="15543">
          <cell r="B15543" t="str">
            <v>776445-00H/013347</v>
          </cell>
          <cell r="C15543" t="str">
            <v>776445-00H</v>
          </cell>
          <cell r="D15543" t="str">
            <v>OK</v>
          </cell>
          <cell r="E15543">
            <v>44620.611805555556</v>
          </cell>
        </row>
        <row r="15544">
          <cell r="B15544" t="str">
            <v>776445-00H/013353</v>
          </cell>
          <cell r="C15544" t="str">
            <v>776445-00H</v>
          </cell>
          <cell r="D15544" t="str">
            <v>OK</v>
          </cell>
          <cell r="E15544">
            <v>44620.665972222225</v>
          </cell>
        </row>
        <row r="15545">
          <cell r="B15545" t="str">
            <v>774100-00J/013349</v>
          </cell>
          <cell r="C15545" t="str">
            <v>774100-00J</v>
          </cell>
          <cell r="D15545" t="str">
            <v>OK</v>
          </cell>
          <cell r="E15545">
            <v>44620.706944444442</v>
          </cell>
        </row>
        <row r="15546">
          <cell r="B15546" t="str">
            <v>776445-00H/013348</v>
          </cell>
          <cell r="C15546" t="str">
            <v>776445-00H</v>
          </cell>
          <cell r="D15546" t="str">
            <v>OK</v>
          </cell>
          <cell r="E15546">
            <v>44620.612500000003</v>
          </cell>
        </row>
        <row r="15547">
          <cell r="B15547" t="str">
            <v>776445-00H/013354</v>
          </cell>
          <cell r="C15547" t="str">
            <v>776445-00H</v>
          </cell>
          <cell r="D15547" t="str">
            <v>OK</v>
          </cell>
          <cell r="E15547">
            <v>44620.834027777775</v>
          </cell>
        </row>
        <row r="15548">
          <cell r="B15548" t="str">
            <v>776445-00H/013355</v>
          </cell>
          <cell r="C15548" t="str">
            <v>776445-00H</v>
          </cell>
          <cell r="D15548" t="str">
            <v>OK</v>
          </cell>
          <cell r="E15548">
            <v>44620.830555555556</v>
          </cell>
        </row>
        <row r="15549">
          <cell r="B15549" t="str">
            <v>774100-00J/013352</v>
          </cell>
          <cell r="C15549" t="str">
            <v>774100-00J</v>
          </cell>
          <cell r="D15549" t="str">
            <v>OK</v>
          </cell>
          <cell r="E15549">
            <v>44620.681944444441</v>
          </cell>
        </row>
        <row r="15550">
          <cell r="B15550" t="str">
            <v>776445-00H/013358</v>
          </cell>
          <cell r="C15550" t="str">
            <v>776445-00H</v>
          </cell>
          <cell r="D15550" t="str">
            <v>OK</v>
          </cell>
          <cell r="E15550">
            <v>44620.951388888891</v>
          </cell>
        </row>
        <row r="15551">
          <cell r="B15551" t="str">
            <v>776445-00H/013359</v>
          </cell>
          <cell r="C15551" t="str">
            <v>776445-00H</v>
          </cell>
          <cell r="D15551" t="str">
            <v>OK</v>
          </cell>
          <cell r="E15551">
            <v>44621.004861111112</v>
          </cell>
        </row>
        <row r="15552">
          <cell r="B15552" t="str">
            <v>774100-00J/013357</v>
          </cell>
          <cell r="C15552" t="str">
            <v>774100-00J</v>
          </cell>
          <cell r="D15552" t="str">
            <v>OK</v>
          </cell>
          <cell r="E15552">
            <v>44620.963888888888</v>
          </cell>
        </row>
        <row r="15553">
          <cell r="B15553" t="str">
            <v>776445-00H/013362</v>
          </cell>
          <cell r="C15553" t="str">
            <v>776445-00H</v>
          </cell>
          <cell r="D15553" t="str">
            <v>OK</v>
          </cell>
          <cell r="E15553">
            <v>44621.065972222219</v>
          </cell>
        </row>
        <row r="15554">
          <cell r="B15554" t="str">
            <v>774100-00J/013356</v>
          </cell>
          <cell r="C15554" t="str">
            <v>774100-00J</v>
          </cell>
          <cell r="D15554" t="str">
            <v>OK</v>
          </cell>
          <cell r="E15554">
            <v>44621.019444444442</v>
          </cell>
        </row>
        <row r="15555">
          <cell r="B15555" t="str">
            <v>776445-00H/013363</v>
          </cell>
          <cell r="C15555" t="str">
            <v>776445-00H</v>
          </cell>
          <cell r="D15555" t="str">
            <v>OK</v>
          </cell>
          <cell r="E15555">
            <v>44621.151388888888</v>
          </cell>
        </row>
        <row r="15556">
          <cell r="B15556" t="str">
            <v>776445-00H/013364</v>
          </cell>
          <cell r="C15556" t="str">
            <v>776445-00H</v>
          </cell>
          <cell r="D15556" t="str">
            <v>OK</v>
          </cell>
          <cell r="E15556">
            <v>44621.299305555556</v>
          </cell>
        </row>
        <row r="15557">
          <cell r="B15557" t="str">
            <v>774100-00J/013360</v>
          </cell>
          <cell r="C15557" t="str">
            <v>774100-00J</v>
          </cell>
          <cell r="D15557" t="str">
            <v>OK</v>
          </cell>
          <cell r="E15557">
            <v>44621.319444444445</v>
          </cell>
        </row>
        <row r="15558">
          <cell r="B15558" t="str">
            <v>774100-00J/013361</v>
          </cell>
          <cell r="C15558" t="str">
            <v>774100-00J</v>
          </cell>
          <cell r="D15558" t="str">
            <v>OK</v>
          </cell>
          <cell r="E15558">
            <v>44621.378472222219</v>
          </cell>
        </row>
        <row r="15559">
          <cell r="B15559" t="str">
            <v>776445-00H/013365</v>
          </cell>
          <cell r="C15559" t="str">
            <v>776445-00H</v>
          </cell>
          <cell r="D15559" t="str">
            <v>OK</v>
          </cell>
          <cell r="E15559">
            <v>44621.378472222219</v>
          </cell>
        </row>
        <row r="15560">
          <cell r="B15560" t="str">
            <v>776445-00H/013368</v>
          </cell>
          <cell r="C15560" t="str">
            <v>776445-00H</v>
          </cell>
          <cell r="D15560" t="str">
            <v>OK</v>
          </cell>
          <cell r="E15560">
            <v>44621.530555555553</v>
          </cell>
        </row>
        <row r="15561">
          <cell r="B15561" t="str">
            <v>776445-00H/013367</v>
          </cell>
          <cell r="C15561" t="str">
            <v>776445-00H</v>
          </cell>
          <cell r="D15561" t="str">
            <v>OK</v>
          </cell>
          <cell r="E15561">
            <v>44621.43472222222</v>
          </cell>
        </row>
        <row r="15562">
          <cell r="B15562" t="str">
            <v>776445-00H/013366</v>
          </cell>
          <cell r="C15562" t="str">
            <v>776445-00H</v>
          </cell>
          <cell r="D15562" t="str">
            <v>OK</v>
          </cell>
          <cell r="E15562">
            <v>44621.445833333331</v>
          </cell>
        </row>
        <row r="15563">
          <cell r="B15563" t="str">
            <v>774100-00J/013342</v>
          </cell>
          <cell r="C15563" t="str">
            <v>774100-00J</v>
          </cell>
          <cell r="D15563" t="str">
            <v>OK</v>
          </cell>
          <cell r="E15563">
            <v>44620.32708333333</v>
          </cell>
        </row>
        <row r="15564">
          <cell r="B15564" t="str">
            <v>776445-00H/013369</v>
          </cell>
          <cell r="C15564" t="str">
            <v>776445-00H</v>
          </cell>
          <cell r="D15564" t="str">
            <v>OK</v>
          </cell>
          <cell r="E15564">
            <v>44621.529166666667</v>
          </cell>
        </row>
        <row r="15565">
          <cell r="B15565" t="str">
            <v>776445-00H/013370</v>
          </cell>
          <cell r="C15565" t="str">
            <v>776445-00H</v>
          </cell>
          <cell r="D15565" t="str">
            <v>OK</v>
          </cell>
          <cell r="E15565">
            <v>44621.684027777781</v>
          </cell>
        </row>
        <row r="15566">
          <cell r="B15566" t="str">
            <v>774100-00J/013371</v>
          </cell>
          <cell r="C15566" t="str">
            <v>774100-00J</v>
          </cell>
          <cell r="D15566" t="str">
            <v>OK</v>
          </cell>
          <cell r="E15566">
            <v>44621.627083333333</v>
          </cell>
        </row>
        <row r="15567">
          <cell r="B15567" t="str">
            <v>774100-00J/013371</v>
          </cell>
          <cell r="C15567" t="str">
            <v>774100-00J</v>
          </cell>
          <cell r="D15567" t="str">
            <v>OK</v>
          </cell>
          <cell r="E15567">
            <v>44621.627083333333</v>
          </cell>
        </row>
        <row r="15568">
          <cell r="B15568" t="str">
            <v>774100-00J/013372</v>
          </cell>
          <cell r="C15568" t="str">
            <v>774100-00J</v>
          </cell>
          <cell r="D15568" t="str">
            <v>OK</v>
          </cell>
          <cell r="E15568">
            <v>44621.73333333333</v>
          </cell>
        </row>
        <row r="15569">
          <cell r="B15569" t="str">
            <v>776445-00H/013373</v>
          </cell>
          <cell r="C15569" t="str">
            <v>776445-00H</v>
          </cell>
          <cell r="D15569" t="str">
            <v>OK</v>
          </cell>
          <cell r="E15569">
            <v>44621.738194444442</v>
          </cell>
        </row>
        <row r="15570">
          <cell r="B15570" t="str">
            <v>776445-00H/013373</v>
          </cell>
          <cell r="C15570" t="str">
            <v>776445-00H</v>
          </cell>
          <cell r="D15570" t="str">
            <v>OK</v>
          </cell>
          <cell r="E15570">
            <v>44621.738194444442</v>
          </cell>
        </row>
        <row r="15571">
          <cell r="B15571" t="str">
            <v>776445-00H/013374</v>
          </cell>
          <cell r="C15571" t="str">
            <v>776445-00H</v>
          </cell>
          <cell r="D15571" t="str">
            <v>OK</v>
          </cell>
          <cell r="E15571">
            <v>44621.816666666666</v>
          </cell>
        </row>
        <row r="15572">
          <cell r="B15572" t="str">
            <v>776445-00H/013376</v>
          </cell>
          <cell r="C15572" t="str">
            <v>776445-00H</v>
          </cell>
          <cell r="D15572" t="str">
            <v>OK</v>
          </cell>
          <cell r="E15572">
            <v>44621.835416666669</v>
          </cell>
        </row>
        <row r="15573">
          <cell r="B15573" t="str">
            <v>776445-00H/013379</v>
          </cell>
          <cell r="C15573" t="str">
            <v>776445-00H</v>
          </cell>
          <cell r="D15573" t="str">
            <v>OK</v>
          </cell>
          <cell r="E15573">
            <v>44621.957638888889</v>
          </cell>
        </row>
        <row r="15574">
          <cell r="B15574" t="str">
            <v>776445-00H/013380</v>
          </cell>
          <cell r="C15574" t="str">
            <v>776445-00H</v>
          </cell>
          <cell r="D15574" t="str">
            <v>OK</v>
          </cell>
          <cell r="E15574">
            <v>44622.020833333336</v>
          </cell>
        </row>
        <row r="15575">
          <cell r="B15575" t="str">
            <v>776445-00H/013378</v>
          </cell>
          <cell r="C15575" t="str">
            <v>776445-00H</v>
          </cell>
          <cell r="D15575" t="str">
            <v>OK</v>
          </cell>
          <cell r="E15575">
            <v>44622.037499999999</v>
          </cell>
        </row>
        <row r="15576">
          <cell r="B15576" t="str">
            <v>776445-00H/013381</v>
          </cell>
          <cell r="C15576" t="str">
            <v>776445-00H</v>
          </cell>
          <cell r="D15576" t="str">
            <v>OK</v>
          </cell>
          <cell r="E15576">
            <v>44622.075694444444</v>
          </cell>
        </row>
        <row r="15577">
          <cell r="B15577" t="str">
            <v>776445-00H/013385</v>
          </cell>
          <cell r="C15577" t="str">
            <v>776445-00H</v>
          </cell>
          <cell r="D15577" t="str">
            <v>OK</v>
          </cell>
          <cell r="E15577">
            <v>44622.155555555553</v>
          </cell>
        </row>
        <row r="15578">
          <cell r="B15578" t="str">
            <v>774100-00J/013375</v>
          </cell>
          <cell r="C15578" t="str">
            <v>774100-00J</v>
          </cell>
          <cell r="D15578" t="str">
            <v>OK</v>
          </cell>
          <cell r="E15578">
            <v>44622.136805555558</v>
          </cell>
        </row>
        <row r="15579">
          <cell r="B15579" t="str">
            <v>774100-00J/013387</v>
          </cell>
          <cell r="C15579" t="str">
            <v>774100-00J</v>
          </cell>
          <cell r="D15579" t="str">
            <v>OK</v>
          </cell>
          <cell r="E15579">
            <v>44622.293749999997</v>
          </cell>
        </row>
        <row r="15580">
          <cell r="B15580" t="str">
            <v>776445-00H/013386</v>
          </cell>
          <cell r="C15580" t="str">
            <v>776445-00H</v>
          </cell>
          <cell r="D15580" t="str">
            <v>OK</v>
          </cell>
          <cell r="E15580">
            <v>44622.291666666664</v>
          </cell>
        </row>
        <row r="15581">
          <cell r="B15581" t="str">
            <v>776445-00H/013383</v>
          </cell>
          <cell r="C15581" t="str">
            <v>776445-00H</v>
          </cell>
          <cell r="D15581" t="str">
            <v>OK</v>
          </cell>
          <cell r="E15581">
            <v>44622.352777777778</v>
          </cell>
        </row>
        <row r="15582">
          <cell r="B15582" t="str">
            <v>776445-00H/013389</v>
          </cell>
          <cell r="C15582" t="str">
            <v>776445-00H</v>
          </cell>
          <cell r="D15582" t="str">
            <v>OK</v>
          </cell>
          <cell r="E15582">
            <v>44622.418749999997</v>
          </cell>
        </row>
        <row r="15583">
          <cell r="B15583" t="str">
            <v>774100-00J/013388</v>
          </cell>
          <cell r="C15583" t="str">
            <v>774100-00J</v>
          </cell>
          <cell r="D15583" t="str">
            <v>OK</v>
          </cell>
          <cell r="E15583">
            <v>44622.373611111114</v>
          </cell>
        </row>
        <row r="15584">
          <cell r="B15584" t="str">
            <v>776445-00H/013382</v>
          </cell>
          <cell r="C15584" t="str">
            <v>776445-00H</v>
          </cell>
          <cell r="D15584" t="str">
            <v>OK</v>
          </cell>
          <cell r="E15584">
            <v>44622.432638888888</v>
          </cell>
        </row>
        <row r="15585">
          <cell r="B15585" t="str">
            <v>776445-00H/013384</v>
          </cell>
          <cell r="C15585" t="str">
            <v>776445-00H</v>
          </cell>
          <cell r="D15585" t="str">
            <v>OK</v>
          </cell>
          <cell r="E15585">
            <v>44622.513888888891</v>
          </cell>
        </row>
        <row r="15586">
          <cell r="B15586" t="str">
            <v>776445-00H/013391</v>
          </cell>
          <cell r="C15586" t="str">
            <v>776445-00H</v>
          </cell>
          <cell r="D15586" t="str">
            <v>OK</v>
          </cell>
          <cell r="E15586">
            <v>44622.512499999997</v>
          </cell>
        </row>
        <row r="15587">
          <cell r="B15587" t="str">
            <v>776445-00H/013390</v>
          </cell>
          <cell r="C15587" t="str">
            <v>776445-00H</v>
          </cell>
          <cell r="D15587" t="str">
            <v>OK</v>
          </cell>
          <cell r="E15587">
            <v>44622.611805555556</v>
          </cell>
        </row>
        <row r="15588">
          <cell r="B15588" t="str">
            <v>774100-00J/013377</v>
          </cell>
          <cell r="C15588" t="str">
            <v>774100-00J</v>
          </cell>
          <cell r="D15588" t="str">
            <v>OK</v>
          </cell>
          <cell r="E15588">
            <v>44622.068055555559</v>
          </cell>
        </row>
        <row r="15589">
          <cell r="B15589" t="str">
            <v>774100-00J/013393</v>
          </cell>
          <cell r="C15589" t="str">
            <v>774100-00J</v>
          </cell>
          <cell r="D15589" t="str">
            <v>OK</v>
          </cell>
          <cell r="E15589">
            <v>44622.615277777775</v>
          </cell>
        </row>
        <row r="15590">
          <cell r="B15590" t="str">
            <v>776445-00H/013392</v>
          </cell>
          <cell r="C15590" t="str">
            <v>776445-00H</v>
          </cell>
          <cell r="D15590" t="str">
            <v>OK</v>
          </cell>
          <cell r="E15590">
            <v>44622.694444444445</v>
          </cell>
        </row>
        <row r="15591">
          <cell r="B15591" t="str">
            <v>774100-00J/013394</v>
          </cell>
          <cell r="C15591" t="str">
            <v>774100-00J</v>
          </cell>
          <cell r="D15591" t="str">
            <v>OK</v>
          </cell>
          <cell r="E15591">
            <v>44622.697916666664</v>
          </cell>
        </row>
        <row r="15592">
          <cell r="B15592" t="str">
            <v>776445-00H/013396</v>
          </cell>
          <cell r="C15592" t="str">
            <v>776445-00H</v>
          </cell>
          <cell r="D15592" t="str">
            <v>OK</v>
          </cell>
          <cell r="E15592">
            <v>44622.81527777778</v>
          </cell>
        </row>
        <row r="15593">
          <cell r="B15593" t="str">
            <v>776445-00H/013397</v>
          </cell>
          <cell r="C15593" t="str">
            <v>776445-00H</v>
          </cell>
          <cell r="D15593" t="str">
            <v>OK</v>
          </cell>
          <cell r="E15593">
            <v>44622.827777777777</v>
          </cell>
        </row>
        <row r="15594">
          <cell r="B15594" t="str">
            <v>774100-00J/013399</v>
          </cell>
          <cell r="C15594" t="str">
            <v>774100-00J</v>
          </cell>
          <cell r="D15594" t="str">
            <v>OK</v>
          </cell>
          <cell r="E15594">
            <v>44622.972916666666</v>
          </cell>
        </row>
        <row r="15595">
          <cell r="B15595" t="str">
            <v>776445-00H/013400</v>
          </cell>
          <cell r="C15595" t="str">
            <v>776445-00H</v>
          </cell>
          <cell r="D15595" t="str">
            <v>OK</v>
          </cell>
          <cell r="E15595">
            <v>44623.020833333336</v>
          </cell>
        </row>
        <row r="15596">
          <cell r="B15596" t="str">
            <v>774100-00J/013401</v>
          </cell>
          <cell r="C15596" t="str">
            <v>774100-00J</v>
          </cell>
          <cell r="D15596" t="str">
            <v>OK</v>
          </cell>
          <cell r="E15596">
            <v>44623.025000000001</v>
          </cell>
        </row>
        <row r="15597">
          <cell r="B15597" t="str">
            <v>776445-00H/013405</v>
          </cell>
          <cell r="C15597" t="str">
            <v>776445-00H</v>
          </cell>
          <cell r="D15597" t="str">
            <v>OK</v>
          </cell>
          <cell r="E15597">
            <v>44623.059027777781</v>
          </cell>
        </row>
        <row r="15598">
          <cell r="B15598" t="str">
            <v>776445-00H/013407</v>
          </cell>
          <cell r="C15598" t="str">
            <v>776445-00H</v>
          </cell>
          <cell r="D15598" t="str">
            <v>OK</v>
          </cell>
          <cell r="E15598">
            <v>44623.097916666666</v>
          </cell>
        </row>
        <row r="15599">
          <cell r="B15599" t="str">
            <v>776445-00H/013402</v>
          </cell>
          <cell r="C15599" t="str">
            <v>776445-00H</v>
          </cell>
          <cell r="D15599" t="str">
            <v>OK</v>
          </cell>
          <cell r="E15599">
            <v>44623.135416666664</v>
          </cell>
        </row>
        <row r="15600">
          <cell r="B15600" t="str">
            <v>776445-00H/013404</v>
          </cell>
          <cell r="C15600" t="str">
            <v>776445-00H</v>
          </cell>
          <cell r="D15600" t="str">
            <v>OK</v>
          </cell>
          <cell r="E15600">
            <v>44623.056944444441</v>
          </cell>
        </row>
        <row r="15601">
          <cell r="B15601" t="str">
            <v>776445-00H/013406</v>
          </cell>
          <cell r="C15601" t="str">
            <v>776445-00H</v>
          </cell>
          <cell r="D15601" t="str">
            <v>OK</v>
          </cell>
          <cell r="E15601">
            <v>44623.147222222222</v>
          </cell>
        </row>
        <row r="15602">
          <cell r="B15602" t="str">
            <v>776445-00H/013408</v>
          </cell>
          <cell r="C15602" t="str">
            <v>776445-00H</v>
          </cell>
          <cell r="D15602" t="str">
            <v>OK</v>
          </cell>
          <cell r="E15602">
            <v>44623.32916666667</v>
          </cell>
        </row>
        <row r="15603">
          <cell r="B15603" t="str">
            <v>774100-00J/013410</v>
          </cell>
          <cell r="C15603" t="str">
            <v>774100-00J</v>
          </cell>
          <cell r="D15603" t="str">
            <v>OK</v>
          </cell>
          <cell r="E15603">
            <v>44623.323611111111</v>
          </cell>
        </row>
        <row r="15604">
          <cell r="B15604" t="str">
            <v>776445-00H/013413</v>
          </cell>
          <cell r="C15604" t="str">
            <v>776445-00H</v>
          </cell>
          <cell r="D15604" t="str">
            <v>OK</v>
          </cell>
          <cell r="E15604">
            <v>44623.392361111109</v>
          </cell>
        </row>
        <row r="15605">
          <cell r="B15605" t="str">
            <v>776445-00H/013395</v>
          </cell>
          <cell r="C15605" t="str">
            <v>776445-00H</v>
          </cell>
          <cell r="D15605" t="str">
            <v>OK</v>
          </cell>
          <cell r="E15605">
            <v>44623.440972222219</v>
          </cell>
        </row>
        <row r="15606">
          <cell r="B15606" t="str">
            <v>776445-00H/013398</v>
          </cell>
          <cell r="C15606" t="str">
            <v>776445-00H</v>
          </cell>
          <cell r="D15606" t="str">
            <v>OK</v>
          </cell>
          <cell r="E15606">
            <v>44623.444444444445</v>
          </cell>
        </row>
        <row r="15607">
          <cell r="B15607" t="str">
            <v>774100-00J/013411</v>
          </cell>
          <cell r="C15607" t="str">
            <v>774100-00J</v>
          </cell>
          <cell r="D15607" t="str">
            <v>OK</v>
          </cell>
          <cell r="E15607">
            <v>44623.4</v>
          </cell>
        </row>
        <row r="15608">
          <cell r="B15608" t="str">
            <v>776445-00H/013415</v>
          </cell>
          <cell r="C15608" t="str">
            <v>776445-00H</v>
          </cell>
          <cell r="D15608" t="str">
            <v>OK</v>
          </cell>
          <cell r="E15608">
            <v>44623.665972222225</v>
          </cell>
        </row>
        <row r="15609">
          <cell r="B15609" t="str">
            <v>774100-00J/013416</v>
          </cell>
          <cell r="C15609" t="str">
            <v>774100-00J</v>
          </cell>
          <cell r="D15609" t="str">
            <v>OK</v>
          </cell>
          <cell r="E15609">
            <v>44623.636805555558</v>
          </cell>
        </row>
        <row r="15610">
          <cell r="B15610" t="str">
            <v>774100-00J/013417</v>
          </cell>
          <cell r="C15610" t="str">
            <v>774100-00J</v>
          </cell>
          <cell r="D15610" t="str">
            <v>OK</v>
          </cell>
          <cell r="E15610">
            <v>44623.708333333336</v>
          </cell>
        </row>
        <row r="15611">
          <cell r="B15611" t="str">
            <v>774100-00J/013417</v>
          </cell>
          <cell r="C15611" t="str">
            <v>774100-00J</v>
          </cell>
          <cell r="D15611" t="str">
            <v>OK</v>
          </cell>
          <cell r="E15611">
            <v>44623.708333333336</v>
          </cell>
        </row>
        <row r="15612">
          <cell r="B15612" t="str">
            <v>776445-00H/013419</v>
          </cell>
          <cell r="C15612" t="str">
            <v>776445-00H</v>
          </cell>
          <cell r="D15612" t="str">
            <v>OK</v>
          </cell>
          <cell r="E15612">
            <v>44623.754861111112</v>
          </cell>
        </row>
        <row r="15613">
          <cell r="B15613" t="str">
            <v>776445-00H/013419</v>
          </cell>
          <cell r="C15613" t="str">
            <v>776445-00H</v>
          </cell>
          <cell r="D15613" t="str">
            <v>OK</v>
          </cell>
          <cell r="E15613">
            <v>44623.754861111112</v>
          </cell>
        </row>
        <row r="15614">
          <cell r="B15614" t="str">
            <v>776445-00H/013420</v>
          </cell>
          <cell r="C15614" t="str">
            <v>776445-00H</v>
          </cell>
          <cell r="D15614" t="str">
            <v>OK</v>
          </cell>
          <cell r="E15614">
            <v>44623.834722222222</v>
          </cell>
        </row>
        <row r="15615">
          <cell r="B15615" t="str">
            <v>776445-00H/013412</v>
          </cell>
          <cell r="C15615" t="str">
            <v>776445-00H</v>
          </cell>
          <cell r="D15615" t="str">
            <v>OK</v>
          </cell>
          <cell r="E15615">
            <v>44623.980555555558</v>
          </cell>
        </row>
        <row r="15616">
          <cell r="B15616" t="str">
            <v>776445-00H/013422</v>
          </cell>
          <cell r="C15616" t="str">
            <v>776445-00H</v>
          </cell>
          <cell r="D15616" t="str">
            <v>OK</v>
          </cell>
          <cell r="E15616">
            <v>44624.04583333333</v>
          </cell>
        </row>
        <row r="15617">
          <cell r="B15617" t="str">
            <v>774100-00J/013421</v>
          </cell>
          <cell r="C15617" t="str">
            <v>774100-00J</v>
          </cell>
          <cell r="D15617" t="str">
            <v>OK</v>
          </cell>
          <cell r="E15617">
            <v>44624.009722222225</v>
          </cell>
        </row>
        <row r="15618">
          <cell r="B15618" t="str">
            <v>776445-00H/013424</v>
          </cell>
          <cell r="C15618" t="str">
            <v>776445-00H</v>
          </cell>
          <cell r="D15618" t="str">
            <v>OK</v>
          </cell>
          <cell r="E15618">
            <v>44624.092361111114</v>
          </cell>
        </row>
        <row r="15619">
          <cell r="B15619" t="str">
            <v>776445-00H/013423</v>
          </cell>
          <cell r="C15619" t="str">
            <v>776445-00H</v>
          </cell>
          <cell r="D15619" t="str">
            <v>OK</v>
          </cell>
          <cell r="E15619">
            <v>44624.04583333333</v>
          </cell>
        </row>
        <row r="15620">
          <cell r="B15620" t="str">
            <v>776445-00H/013403</v>
          </cell>
          <cell r="C15620" t="str">
            <v>776445-00H</v>
          </cell>
          <cell r="D15620" t="str">
            <v>OK</v>
          </cell>
          <cell r="E15620">
            <v>44623.751388888886</v>
          </cell>
        </row>
        <row r="15621">
          <cell r="B15621" t="str">
            <v>774100-00J/013425</v>
          </cell>
          <cell r="C15621" t="str">
            <v>774100-00J</v>
          </cell>
          <cell r="D15621" t="str">
            <v>OK</v>
          </cell>
          <cell r="E15621">
            <v>44624.175000000003</v>
          </cell>
        </row>
        <row r="15622">
          <cell r="B15622" t="str">
            <v>776445-00H/013426</v>
          </cell>
          <cell r="C15622" t="str">
            <v>776445-00H</v>
          </cell>
          <cell r="D15622" t="str">
            <v>OK</v>
          </cell>
          <cell r="E15622">
            <v>44624.292361111111</v>
          </cell>
        </row>
        <row r="15623">
          <cell r="B15623" t="str">
            <v>776445-00H/013429</v>
          </cell>
          <cell r="C15623" t="str">
            <v>776445-00H</v>
          </cell>
          <cell r="D15623" t="str">
            <v>OK</v>
          </cell>
          <cell r="E15623">
            <v>44624.374305555553</v>
          </cell>
        </row>
        <row r="15624">
          <cell r="B15624" t="str">
            <v>776445-00H/013430</v>
          </cell>
          <cell r="C15624" t="str">
            <v>776445-00H</v>
          </cell>
          <cell r="D15624" t="str">
            <v>OK</v>
          </cell>
          <cell r="E15624">
            <v>44624.440972222219</v>
          </cell>
        </row>
        <row r="15625">
          <cell r="B15625" t="str">
            <v>774100-00J/013428</v>
          </cell>
          <cell r="C15625" t="str">
            <v>774100-00J</v>
          </cell>
          <cell r="D15625" t="str">
            <v>OK</v>
          </cell>
          <cell r="E15625">
            <v>44624.393055555556</v>
          </cell>
        </row>
        <row r="15626">
          <cell r="B15626" t="str">
            <v>776445-00H/013409</v>
          </cell>
          <cell r="C15626" t="str">
            <v>776445-00H</v>
          </cell>
          <cell r="D15626" t="str">
            <v>OK</v>
          </cell>
          <cell r="E15626">
            <v>44624.53402777778</v>
          </cell>
        </row>
        <row r="15627">
          <cell r="B15627" t="str">
            <v>776445-00H/013431</v>
          </cell>
          <cell r="C15627" t="str">
            <v>776445-00H</v>
          </cell>
          <cell r="D15627" t="str">
            <v>OK</v>
          </cell>
          <cell r="E15627">
            <v>44624.526388888888</v>
          </cell>
        </row>
        <row r="15628">
          <cell r="B15628" t="str">
            <v>774100-00J/013418</v>
          </cell>
          <cell r="C15628" t="str">
            <v>774100-00J</v>
          </cell>
          <cell r="D15628" t="str">
            <v>OK</v>
          </cell>
          <cell r="E15628">
            <v>44624.44027777778</v>
          </cell>
        </row>
        <row r="15629">
          <cell r="B15629" t="str">
            <v>776445-00H/013414</v>
          </cell>
          <cell r="C15629" t="str">
            <v>776445-00H</v>
          </cell>
          <cell r="D15629" t="str">
            <v>OK</v>
          </cell>
          <cell r="E15629">
            <v>44624.629166666666</v>
          </cell>
        </row>
        <row r="15630">
          <cell r="B15630" t="str">
            <v>776445-00H/013435</v>
          </cell>
          <cell r="C15630" t="str">
            <v>776445-00H</v>
          </cell>
          <cell r="D15630" t="str">
            <v>OK</v>
          </cell>
          <cell r="E15630">
            <v>44624.755555555559</v>
          </cell>
        </row>
        <row r="15631">
          <cell r="B15631" t="str">
            <v>776445-00H/013436</v>
          </cell>
          <cell r="C15631" t="str">
            <v>776445-00H</v>
          </cell>
          <cell r="D15631" t="str">
            <v>OK</v>
          </cell>
          <cell r="E15631">
            <v>44624.760416666664</v>
          </cell>
        </row>
        <row r="15632">
          <cell r="B15632" t="str">
            <v>774100-00J/013433</v>
          </cell>
          <cell r="C15632" t="str">
            <v>774100-00J</v>
          </cell>
          <cell r="D15632" t="str">
            <v>OK</v>
          </cell>
          <cell r="E15632">
            <v>44624.700694444444</v>
          </cell>
        </row>
        <row r="15633">
          <cell r="B15633" t="str">
            <v>774100-00J/013434</v>
          </cell>
          <cell r="C15633" t="str">
            <v>774100-00J</v>
          </cell>
          <cell r="D15633" t="str">
            <v>OK</v>
          </cell>
          <cell r="E15633">
            <v>44624.84375</v>
          </cell>
        </row>
        <row r="15634">
          <cell r="B15634" t="str">
            <v>774100-00J/013439</v>
          </cell>
          <cell r="C15634" t="str">
            <v>774100-00J</v>
          </cell>
          <cell r="D15634" t="str">
            <v>OK</v>
          </cell>
          <cell r="E15634">
            <v>44626.882638888892</v>
          </cell>
        </row>
        <row r="15635">
          <cell r="B15635" t="str">
            <v>776445-00H/013443</v>
          </cell>
          <cell r="C15635" t="str">
            <v>776445-00H</v>
          </cell>
          <cell r="D15635" t="str">
            <v>OK</v>
          </cell>
          <cell r="E15635">
            <v>44626.943055555559</v>
          </cell>
        </row>
        <row r="15636">
          <cell r="B15636" t="str">
            <v>776445-00H/013444</v>
          </cell>
          <cell r="C15636" t="str">
            <v>776445-00H</v>
          </cell>
          <cell r="D15636" t="str">
            <v>OK</v>
          </cell>
          <cell r="E15636">
            <v>44626.984722222223</v>
          </cell>
        </row>
        <row r="15637">
          <cell r="B15637" t="str">
            <v>776445-00H/013432</v>
          </cell>
          <cell r="C15637" t="str">
            <v>776445-00H</v>
          </cell>
          <cell r="D15637" t="str">
            <v>OK</v>
          </cell>
          <cell r="E15637">
            <v>44626.898611111108</v>
          </cell>
        </row>
        <row r="15638">
          <cell r="B15638" t="str">
            <v>776445-00H/013445</v>
          </cell>
          <cell r="C15638" t="str">
            <v>776445-00H</v>
          </cell>
          <cell r="D15638" t="str">
            <v>OK</v>
          </cell>
          <cell r="E15638">
            <v>44627.015277777777</v>
          </cell>
        </row>
        <row r="15639">
          <cell r="B15639" t="str">
            <v>774100-00J/013440</v>
          </cell>
          <cell r="C15639" t="str">
            <v>774100-00J</v>
          </cell>
          <cell r="D15639" t="str">
            <v>OK</v>
          </cell>
          <cell r="E15639">
            <v>44626.936805555553</v>
          </cell>
        </row>
        <row r="15640">
          <cell r="B15640" t="str">
            <v>774100-00J/013438</v>
          </cell>
          <cell r="C15640" t="str">
            <v>774100-00J</v>
          </cell>
          <cell r="D15640" t="str">
            <v>OK</v>
          </cell>
          <cell r="E15640">
            <v>44627.012499999997</v>
          </cell>
        </row>
        <row r="15641">
          <cell r="B15641" t="str">
            <v>774100-00J/013441</v>
          </cell>
          <cell r="C15641" t="str">
            <v>774100-00J</v>
          </cell>
          <cell r="D15641" t="str">
            <v>OK</v>
          </cell>
          <cell r="E15641">
            <v>44626.981944444444</v>
          </cell>
        </row>
        <row r="15642">
          <cell r="B15642" t="str">
            <v>776445-00H/013437</v>
          </cell>
          <cell r="C15642" t="str">
            <v>776445-00H</v>
          </cell>
          <cell r="D15642" t="str">
            <v>OK</v>
          </cell>
          <cell r="E15642">
            <v>44627.301388888889</v>
          </cell>
        </row>
        <row r="15643">
          <cell r="B15643" t="str">
            <v>774100-00J/013447</v>
          </cell>
          <cell r="C15643" t="str">
            <v>774100-00J</v>
          </cell>
          <cell r="D15643" t="str">
            <v>OK</v>
          </cell>
          <cell r="E15643">
            <v>44627.454861111109</v>
          </cell>
        </row>
        <row r="15644">
          <cell r="B15644" t="str">
            <v>776445-00H/013448</v>
          </cell>
          <cell r="C15644" t="str">
            <v>776445-00H</v>
          </cell>
          <cell r="D15644" t="str">
            <v>OK</v>
          </cell>
          <cell r="E15644">
            <v>44627.638888888891</v>
          </cell>
        </row>
        <row r="15645">
          <cell r="B15645" t="str">
            <v>776445-00H/013442</v>
          </cell>
          <cell r="C15645" t="str">
            <v>776445-00H</v>
          </cell>
          <cell r="D15645" t="str">
            <v>OK</v>
          </cell>
          <cell r="E15645">
            <v>44627.643055555556</v>
          </cell>
        </row>
        <row r="15646">
          <cell r="B15646" t="str">
            <v>774100-00J/013446</v>
          </cell>
          <cell r="C15646" t="str">
            <v>774100-00J</v>
          </cell>
          <cell r="D15646" t="str">
            <v>OK</v>
          </cell>
          <cell r="E15646">
            <v>44627.381944444445</v>
          </cell>
        </row>
        <row r="15647">
          <cell r="B15647" t="str">
            <v>776445-00H/013452</v>
          </cell>
          <cell r="C15647" t="str">
            <v>776445-00H</v>
          </cell>
          <cell r="D15647" t="str">
            <v>OK</v>
          </cell>
          <cell r="E15647">
            <v>44627.70208333333</v>
          </cell>
        </row>
        <row r="15648">
          <cell r="B15648" t="str">
            <v>776445-00H/013451</v>
          </cell>
          <cell r="C15648" t="str">
            <v>776445-00H</v>
          </cell>
          <cell r="D15648" t="str">
            <v>OK</v>
          </cell>
          <cell r="E15648">
            <v>44627.705555555556</v>
          </cell>
        </row>
        <row r="15649">
          <cell r="B15649" t="str">
            <v>774100-00J/013450</v>
          </cell>
          <cell r="C15649" t="str">
            <v>774100-00J</v>
          </cell>
          <cell r="D15649" t="str">
            <v>OK</v>
          </cell>
          <cell r="E15649">
            <v>44627.713888888888</v>
          </cell>
        </row>
        <row r="15650">
          <cell r="B15650" t="str">
            <v>776445-00H/013453</v>
          </cell>
          <cell r="C15650" t="str">
            <v>776445-00H</v>
          </cell>
          <cell r="D15650" t="str">
            <v>OK</v>
          </cell>
          <cell r="E15650">
            <v>44627.779861111114</v>
          </cell>
        </row>
        <row r="15651">
          <cell r="B15651" t="str">
            <v>774100-00J/013449</v>
          </cell>
          <cell r="C15651" t="str">
            <v>774100-00J</v>
          </cell>
          <cell r="D15651" t="str">
            <v>OK</v>
          </cell>
          <cell r="E15651">
            <v>44627.636805555558</v>
          </cell>
        </row>
        <row r="15652">
          <cell r="B15652" t="str">
            <v>776445-00H/013455</v>
          </cell>
          <cell r="C15652" t="str">
            <v>776445-00H</v>
          </cell>
          <cell r="D15652" t="str">
            <v>OK</v>
          </cell>
          <cell r="E15652">
            <v>44627.791666666664</v>
          </cell>
        </row>
        <row r="15653">
          <cell r="B15653" t="str">
            <v>776445-00H/013456</v>
          </cell>
          <cell r="C15653" t="str">
            <v>776445-00H</v>
          </cell>
          <cell r="D15653" t="str">
            <v>OK</v>
          </cell>
          <cell r="E15653">
            <v>44627.847916666666</v>
          </cell>
        </row>
        <row r="15654">
          <cell r="B15654" t="str">
            <v>776445-00H/013454</v>
          </cell>
          <cell r="C15654" t="str">
            <v>776445-00H</v>
          </cell>
          <cell r="D15654" t="str">
            <v>OK</v>
          </cell>
          <cell r="E15654">
            <v>44627.838194444441</v>
          </cell>
        </row>
        <row r="15655">
          <cell r="B15655" t="str">
            <v>776445-00H/013457</v>
          </cell>
          <cell r="C15655" t="str">
            <v>776445-00H</v>
          </cell>
          <cell r="D15655" t="str">
            <v>OK</v>
          </cell>
          <cell r="E15655">
            <v>44627.948611111111</v>
          </cell>
        </row>
        <row r="15656">
          <cell r="B15656" t="str">
            <v>776445-00H/013461</v>
          </cell>
          <cell r="C15656" t="str">
            <v>776445-00H</v>
          </cell>
          <cell r="D15656" t="str">
            <v>OK</v>
          </cell>
          <cell r="E15656">
            <v>44628.018055555556</v>
          </cell>
        </row>
        <row r="15657">
          <cell r="B15657" t="str">
            <v>774100-00J/013460</v>
          </cell>
          <cell r="C15657" t="str">
            <v>774100-00J</v>
          </cell>
          <cell r="D15657" t="str">
            <v>OK</v>
          </cell>
          <cell r="E15657">
            <v>44627.973611111112</v>
          </cell>
        </row>
        <row r="15658">
          <cell r="B15658" t="str">
            <v>776445-00H/013464</v>
          </cell>
          <cell r="C15658" t="str">
            <v>776445-00H</v>
          </cell>
          <cell r="D15658" t="str">
            <v>OK</v>
          </cell>
          <cell r="E15658">
            <v>44628.071527777778</v>
          </cell>
        </row>
        <row r="15659">
          <cell r="B15659" t="str">
            <v>776445-00H/013462</v>
          </cell>
          <cell r="C15659" t="str">
            <v>776445-00H</v>
          </cell>
          <cell r="D15659" t="str">
            <v>OK</v>
          </cell>
          <cell r="E15659">
            <v>44628.038194444445</v>
          </cell>
        </row>
        <row r="15660">
          <cell r="B15660" t="str">
            <v>776445-00H/013465</v>
          </cell>
          <cell r="C15660" t="str">
            <v>776445-00H</v>
          </cell>
          <cell r="D15660" t="str">
            <v>OK</v>
          </cell>
          <cell r="E15660">
            <v>44628.080555555556</v>
          </cell>
        </row>
        <row r="15661">
          <cell r="B15661" t="str">
            <v>776445-00H/013463</v>
          </cell>
          <cell r="C15661" t="str">
            <v>776445-00H</v>
          </cell>
          <cell r="D15661" t="str">
            <v>OK</v>
          </cell>
          <cell r="E15661">
            <v>44628.04791666667</v>
          </cell>
        </row>
        <row r="15662">
          <cell r="B15662" t="str">
            <v>774100-00J/013459</v>
          </cell>
          <cell r="C15662" t="str">
            <v>774100-00J</v>
          </cell>
          <cell r="D15662" t="str">
            <v>OK</v>
          </cell>
          <cell r="E15662">
            <v>44628.009027777778</v>
          </cell>
        </row>
        <row r="15663">
          <cell r="B15663" t="str">
            <v>774100-00J/013467</v>
          </cell>
          <cell r="C15663" t="str">
            <v>774100-00J</v>
          </cell>
          <cell r="D15663" t="str">
            <v>OK</v>
          </cell>
          <cell r="E15663">
            <v>44628.294444444444</v>
          </cell>
        </row>
        <row r="15664">
          <cell r="B15664" t="str">
            <v>776445-00H/013466</v>
          </cell>
          <cell r="C15664" t="str">
            <v>776445-00H</v>
          </cell>
          <cell r="D15664" t="str">
            <v>OK</v>
          </cell>
          <cell r="E15664">
            <v>44628.405555555553</v>
          </cell>
        </row>
        <row r="15665">
          <cell r="B15665" t="str">
            <v>776445-00H/013466</v>
          </cell>
          <cell r="C15665" t="str">
            <v>776445-00H</v>
          </cell>
          <cell r="D15665" t="str">
            <v>OK</v>
          </cell>
          <cell r="E15665">
            <v>44628.405555555553</v>
          </cell>
        </row>
        <row r="15666">
          <cell r="B15666" t="str">
            <v>776445-00H/013466</v>
          </cell>
          <cell r="C15666" t="str">
            <v>776445-00H</v>
          </cell>
          <cell r="D15666" t="str">
            <v>OK</v>
          </cell>
          <cell r="E15666">
            <v>44628.405555555553</v>
          </cell>
        </row>
        <row r="15667">
          <cell r="B15667" t="str">
            <v>774100-00J/013468</v>
          </cell>
          <cell r="C15667" t="str">
            <v>774100-00J</v>
          </cell>
          <cell r="D15667" t="str">
            <v>OK</v>
          </cell>
          <cell r="E15667">
            <v>44628.352083333331</v>
          </cell>
        </row>
        <row r="15668">
          <cell r="B15668" t="str">
            <v>774100-00J/013468</v>
          </cell>
          <cell r="C15668" t="str">
            <v>774100-00J</v>
          </cell>
          <cell r="D15668" t="str">
            <v>OK</v>
          </cell>
          <cell r="E15668">
            <v>44628.352083333331</v>
          </cell>
        </row>
        <row r="15669">
          <cell r="B15669" t="str">
            <v>776445-00H/013470</v>
          </cell>
          <cell r="C15669" t="str">
            <v>776445-00H</v>
          </cell>
          <cell r="D15669" t="str">
            <v>OK</v>
          </cell>
          <cell r="E15669">
            <v>44628.453472222223</v>
          </cell>
        </row>
        <row r="15670">
          <cell r="B15670" t="str">
            <v>776445-00H/013471</v>
          </cell>
          <cell r="C15670" t="str">
            <v>776445-00H</v>
          </cell>
          <cell r="D15670" t="str">
            <v>OK</v>
          </cell>
          <cell r="E15670">
            <v>44628.619444444441</v>
          </cell>
        </row>
        <row r="15671">
          <cell r="B15671" t="str">
            <v>776445-00H/013458</v>
          </cell>
          <cell r="C15671" t="str">
            <v>776445-00H</v>
          </cell>
          <cell r="D15671" t="str">
            <v>OK</v>
          </cell>
          <cell r="E15671">
            <v>44628.683333333334</v>
          </cell>
        </row>
        <row r="15672">
          <cell r="B15672" t="str">
            <v>776445-00H/013475</v>
          </cell>
          <cell r="C15672" t="str">
            <v>776445-00H</v>
          </cell>
          <cell r="D15672" t="str">
            <v>OK</v>
          </cell>
          <cell r="E15672">
            <v>44628.725694444445</v>
          </cell>
        </row>
        <row r="15673">
          <cell r="B15673" t="str">
            <v>774100-00J/013469</v>
          </cell>
          <cell r="C15673" t="str">
            <v>774100-00J</v>
          </cell>
          <cell r="D15673" t="str">
            <v>OK</v>
          </cell>
          <cell r="E15673">
            <v>44628.618055555555</v>
          </cell>
        </row>
        <row r="15674">
          <cell r="B15674" t="str">
            <v>774100-00J/013472</v>
          </cell>
          <cell r="C15674" t="str">
            <v>774100-00J</v>
          </cell>
          <cell r="D15674" t="str">
            <v>OK</v>
          </cell>
          <cell r="E15674">
            <v>44628.682638888888</v>
          </cell>
        </row>
        <row r="15675">
          <cell r="B15675" t="str">
            <v>776445-00H/013476</v>
          </cell>
          <cell r="C15675" t="str">
            <v>776445-00H</v>
          </cell>
          <cell r="D15675" t="str">
            <v>OK</v>
          </cell>
          <cell r="E15675">
            <v>44628.799305555556</v>
          </cell>
        </row>
        <row r="15676">
          <cell r="B15676" t="str">
            <v>776445-00H/013479</v>
          </cell>
          <cell r="C15676" t="str">
            <v>776445-00H</v>
          </cell>
          <cell r="D15676" t="str">
            <v>OK</v>
          </cell>
          <cell r="E15676">
            <v>44629.012499999997</v>
          </cell>
        </row>
        <row r="15677">
          <cell r="B15677" t="str">
            <v>774100-00J/013477</v>
          </cell>
          <cell r="C15677" t="str">
            <v>774100-00J</v>
          </cell>
          <cell r="D15677" t="str">
            <v>OK</v>
          </cell>
          <cell r="E15677">
            <v>44628.956944444442</v>
          </cell>
        </row>
        <row r="15678">
          <cell r="B15678" t="str">
            <v>776445-00H/013473</v>
          </cell>
          <cell r="C15678" t="str">
            <v>776445-00H</v>
          </cell>
          <cell r="D15678" t="str">
            <v>OK</v>
          </cell>
          <cell r="E15678">
            <v>44629.061805555553</v>
          </cell>
        </row>
        <row r="15679">
          <cell r="B15679" t="str">
            <v>774100-00J/013478</v>
          </cell>
          <cell r="C15679" t="str">
            <v>774100-00J</v>
          </cell>
          <cell r="D15679" t="str">
            <v>OK</v>
          </cell>
          <cell r="E15679">
            <v>44629.020833333336</v>
          </cell>
        </row>
        <row r="15680">
          <cell r="B15680" t="str">
            <v>776445-00H/013480</v>
          </cell>
          <cell r="C15680" t="str">
            <v>776445-00H</v>
          </cell>
          <cell r="D15680" t="str">
            <v>OK</v>
          </cell>
          <cell r="E15680">
            <v>44629.081250000003</v>
          </cell>
        </row>
        <row r="15681">
          <cell r="B15681" t="str">
            <v>776445-00H/013482</v>
          </cell>
          <cell r="C15681" t="str">
            <v>776445-00H</v>
          </cell>
          <cell r="D15681" t="str">
            <v>OK</v>
          </cell>
          <cell r="E15681">
            <v>44629.120138888888</v>
          </cell>
        </row>
        <row r="15682">
          <cell r="B15682" t="str">
            <v>774100-00J/013485</v>
          </cell>
          <cell r="C15682" t="str">
            <v>774100-00J</v>
          </cell>
          <cell r="D15682" t="str">
            <v>OK</v>
          </cell>
          <cell r="E15682">
            <v>44629.286111111112</v>
          </cell>
        </row>
        <row r="15683">
          <cell r="B15683" t="str">
            <v>776445-00H/013481</v>
          </cell>
          <cell r="C15683" t="str">
            <v>776445-00H</v>
          </cell>
          <cell r="D15683" t="str">
            <v>OK</v>
          </cell>
          <cell r="E15683">
            <v>44629.288194444445</v>
          </cell>
        </row>
        <row r="15684">
          <cell r="B15684" t="str">
            <v>776445-00H/013483</v>
          </cell>
          <cell r="C15684" t="str">
            <v>776445-00H</v>
          </cell>
          <cell r="D15684" t="str">
            <v>OK</v>
          </cell>
          <cell r="E15684">
            <v>44629.354166666664</v>
          </cell>
        </row>
        <row r="15685">
          <cell r="B15685" t="str">
            <v>776445-00H/013488</v>
          </cell>
          <cell r="C15685" t="str">
            <v>776445-00H</v>
          </cell>
          <cell r="D15685" t="str">
            <v>OK</v>
          </cell>
          <cell r="E15685">
            <v>44629.518055555556</v>
          </cell>
        </row>
        <row r="15686">
          <cell r="B15686" t="str">
            <v>774100-00J/013486</v>
          </cell>
          <cell r="C15686" t="str">
            <v>774100-00J</v>
          </cell>
          <cell r="D15686" t="str">
            <v>OK</v>
          </cell>
          <cell r="E15686">
            <v>44629.347916666666</v>
          </cell>
        </row>
        <row r="15687">
          <cell r="B15687" t="str">
            <v>774100-00J/013492</v>
          </cell>
          <cell r="C15687" t="str">
            <v>774100-00J</v>
          </cell>
          <cell r="D15687" t="str">
            <v>OK</v>
          </cell>
          <cell r="E15687">
            <v>44629.522222222222</v>
          </cell>
        </row>
        <row r="15688">
          <cell r="B15688" t="str">
            <v>776445-00H/013491</v>
          </cell>
          <cell r="C15688" t="str">
            <v>776445-00H</v>
          </cell>
          <cell r="D15688" t="str">
            <v>OK</v>
          </cell>
          <cell r="E15688">
            <v>44629.64166666667</v>
          </cell>
        </row>
        <row r="15689">
          <cell r="B15689" t="str">
            <v>774100-00J/013493</v>
          </cell>
          <cell r="C15689" t="str">
            <v>774100-00J</v>
          </cell>
          <cell r="D15689" t="str">
            <v>OK</v>
          </cell>
          <cell r="E15689">
            <v>44629.636111111111</v>
          </cell>
        </row>
        <row r="15690">
          <cell r="B15690" t="str">
            <v>776445-00H/013490</v>
          </cell>
          <cell r="C15690" t="str">
            <v>776445-00H</v>
          </cell>
          <cell r="D15690" t="str">
            <v>OK</v>
          </cell>
          <cell r="E15690">
            <v>44629.69027777778</v>
          </cell>
        </row>
        <row r="15691">
          <cell r="B15691" t="str">
            <v>776445-00H/013474</v>
          </cell>
          <cell r="C15691" t="str">
            <v>776445-00H</v>
          </cell>
          <cell r="D15691" t="str">
            <v>OK</v>
          </cell>
          <cell r="E15691">
            <v>44629.740972222222</v>
          </cell>
        </row>
        <row r="15692">
          <cell r="B15692" t="str">
            <v>774100-00J/013494</v>
          </cell>
          <cell r="C15692" t="str">
            <v>774100-00J</v>
          </cell>
          <cell r="D15692" t="str">
            <v>OK</v>
          </cell>
          <cell r="E15692">
            <v>44629.690972222219</v>
          </cell>
        </row>
        <row r="15693">
          <cell r="B15693" t="str">
            <v>776445-00H/013497</v>
          </cell>
          <cell r="C15693" t="str">
            <v>776445-00H</v>
          </cell>
          <cell r="D15693" t="str">
            <v>OK</v>
          </cell>
          <cell r="E15693">
            <v>44629.813194444447</v>
          </cell>
        </row>
        <row r="15694">
          <cell r="B15694" t="str">
            <v>776445-00H/013497</v>
          </cell>
          <cell r="C15694" t="str">
            <v>776445-00H</v>
          </cell>
          <cell r="D15694" t="str">
            <v>OK</v>
          </cell>
          <cell r="E15694">
            <v>44629.813194444447</v>
          </cell>
        </row>
        <row r="15695">
          <cell r="B15695" t="str">
            <v>774100-00J/013496</v>
          </cell>
          <cell r="C15695" t="str">
            <v>774100-00J</v>
          </cell>
          <cell r="D15695" t="str">
            <v>OK</v>
          </cell>
          <cell r="E15695">
            <v>44629.738194444442</v>
          </cell>
        </row>
        <row r="15696">
          <cell r="B15696" t="str">
            <v>776445-00H/013498</v>
          </cell>
          <cell r="C15696" t="str">
            <v>776445-00H</v>
          </cell>
          <cell r="D15696" t="str">
            <v>OK</v>
          </cell>
          <cell r="E15696">
            <v>44630.006944444445</v>
          </cell>
        </row>
        <row r="15697">
          <cell r="B15697" t="str">
            <v>776445-00H/013503</v>
          </cell>
          <cell r="C15697" t="str">
            <v>776445-00H</v>
          </cell>
          <cell r="D15697" t="str">
            <v>OK</v>
          </cell>
          <cell r="E15697">
            <v>44630.027083333334</v>
          </cell>
        </row>
        <row r="15698">
          <cell r="B15698" t="str">
            <v>774100-00J/013495</v>
          </cell>
          <cell r="C15698" t="str">
            <v>774100-00J</v>
          </cell>
          <cell r="D15698" t="str">
            <v>OK</v>
          </cell>
          <cell r="E15698">
            <v>44629.965277777781</v>
          </cell>
        </row>
        <row r="15699">
          <cell r="B15699" t="str">
            <v>774100-00J/013499</v>
          </cell>
          <cell r="C15699" t="str">
            <v>774100-00J</v>
          </cell>
          <cell r="D15699" t="str">
            <v>OK</v>
          </cell>
          <cell r="E15699">
            <v>44629.956250000003</v>
          </cell>
        </row>
        <row r="15700">
          <cell r="B15700" t="str">
            <v>774100-00J/013501</v>
          </cell>
          <cell r="C15700" t="str">
            <v>774100-00J</v>
          </cell>
          <cell r="D15700" t="str">
            <v>OK</v>
          </cell>
          <cell r="E15700">
            <v>44630.010416666664</v>
          </cell>
        </row>
        <row r="15701">
          <cell r="B15701" t="str">
            <v>776445-00H/013484</v>
          </cell>
          <cell r="C15701" t="str">
            <v>776445-00H</v>
          </cell>
          <cell r="D15701" t="str">
            <v>OK</v>
          </cell>
          <cell r="E15701">
            <v>44630.052777777775</v>
          </cell>
        </row>
        <row r="15702">
          <cell r="B15702" t="str">
            <v>776445-00H/013504</v>
          </cell>
          <cell r="C15702" t="str">
            <v>776445-00H</v>
          </cell>
          <cell r="D15702" t="str">
            <v>OK</v>
          </cell>
          <cell r="E15702">
            <v>44630.038888888892</v>
          </cell>
        </row>
        <row r="15703">
          <cell r="B15703" t="str">
            <v>776445-00H/013502</v>
          </cell>
          <cell r="C15703" t="str">
            <v>776445-00H</v>
          </cell>
          <cell r="D15703" t="str">
            <v>OK</v>
          </cell>
          <cell r="E15703">
            <v>44630.122916666667</v>
          </cell>
        </row>
        <row r="15704">
          <cell r="B15704" t="str">
            <v>776445-00H/013487</v>
          </cell>
          <cell r="C15704" t="str">
            <v>776445-00H</v>
          </cell>
          <cell r="D15704" t="str">
            <v>OK</v>
          </cell>
          <cell r="E15704">
            <v>44630.068749999999</v>
          </cell>
        </row>
        <row r="15705">
          <cell r="B15705" t="str">
            <v>776445-00H/013500</v>
          </cell>
          <cell r="C15705" t="str">
            <v>776445-00H</v>
          </cell>
          <cell r="D15705" t="str">
            <v>OK</v>
          </cell>
          <cell r="E15705">
            <v>44629.96597222222</v>
          </cell>
        </row>
        <row r="15706">
          <cell r="B15706" t="str">
            <v>776445-00H/013489</v>
          </cell>
          <cell r="C15706" t="str">
            <v>776445-00H</v>
          </cell>
          <cell r="D15706" t="str">
            <v>OK</v>
          </cell>
          <cell r="E15706">
            <v>44630.131249999999</v>
          </cell>
        </row>
        <row r="15707">
          <cell r="B15707" t="str">
            <v>776445-00H/013506</v>
          </cell>
          <cell r="C15707" t="str">
            <v>776445-00H</v>
          </cell>
          <cell r="D15707" t="str">
            <v>OK</v>
          </cell>
          <cell r="E15707">
            <v>44630.074999999997</v>
          </cell>
        </row>
        <row r="15708">
          <cell r="B15708" t="str">
            <v>776445-00H/013505</v>
          </cell>
          <cell r="C15708" t="str">
            <v>776445-00H</v>
          </cell>
          <cell r="D15708" t="str">
            <v>OK</v>
          </cell>
          <cell r="E15708">
            <v>44630.343055555553</v>
          </cell>
        </row>
        <row r="15709">
          <cell r="B15709" t="str">
            <v>774100-00J/013508</v>
          </cell>
          <cell r="C15709" t="str">
            <v>774100-00J</v>
          </cell>
          <cell r="D15709" t="str">
            <v>OK</v>
          </cell>
          <cell r="E15709">
            <v>44630.330555555556</v>
          </cell>
        </row>
        <row r="15710">
          <cell r="B15710" t="str">
            <v>776445-00H/013507</v>
          </cell>
          <cell r="C15710" t="str">
            <v>776445-00H</v>
          </cell>
          <cell r="D15710" t="str">
            <v>OK</v>
          </cell>
          <cell r="E15710">
            <v>44630.372916666667</v>
          </cell>
        </row>
        <row r="15711">
          <cell r="B15711" t="str">
            <v>776445-00H/013511</v>
          </cell>
          <cell r="C15711" t="str">
            <v>776445-00H</v>
          </cell>
          <cell r="D15711" t="str">
            <v>OK</v>
          </cell>
          <cell r="E15711">
            <v>44630.396527777775</v>
          </cell>
        </row>
        <row r="15712">
          <cell r="B15712" t="str">
            <v>774100-00J/013509</v>
          </cell>
          <cell r="C15712" t="str">
            <v>774100-00J</v>
          </cell>
          <cell r="D15712" t="str">
            <v>OK</v>
          </cell>
          <cell r="E15712">
            <v>44630.322222222225</v>
          </cell>
        </row>
        <row r="15713">
          <cell r="B15713" t="str">
            <v>776445-00H/013512</v>
          </cell>
          <cell r="C15713" t="str">
            <v>776445-00H</v>
          </cell>
          <cell r="D15713" t="str">
            <v>OK</v>
          </cell>
          <cell r="E15713">
            <v>44630.43472222222</v>
          </cell>
        </row>
        <row r="15714">
          <cell r="B15714" t="str">
            <v>776445-00H/013514</v>
          </cell>
          <cell r="C15714" t="str">
            <v>776445-00H</v>
          </cell>
          <cell r="D15714" t="str">
            <v>OK</v>
          </cell>
          <cell r="E15714">
            <v>44630.55</v>
          </cell>
        </row>
        <row r="15715">
          <cell r="B15715" t="str">
            <v>776445-00H/013513</v>
          </cell>
          <cell r="C15715" t="str">
            <v>776445-00H</v>
          </cell>
          <cell r="D15715" t="str">
            <v>OK</v>
          </cell>
          <cell r="E15715">
            <v>44630.525000000001</v>
          </cell>
        </row>
        <row r="15716">
          <cell r="B15716" t="str">
            <v>774100-00J/013510</v>
          </cell>
          <cell r="C15716" t="str">
            <v>774100-00J</v>
          </cell>
          <cell r="D15716" t="str">
            <v>OK</v>
          </cell>
          <cell r="E15716">
            <v>44630.452777777777</v>
          </cell>
        </row>
        <row r="15717">
          <cell r="B15717" t="str">
            <v>776445-00H/013517</v>
          </cell>
          <cell r="C15717" t="str">
            <v>776445-00H</v>
          </cell>
          <cell r="D15717" t="str">
            <v>OK</v>
          </cell>
          <cell r="E15717">
            <v>44630.700694444444</v>
          </cell>
        </row>
        <row r="15718">
          <cell r="B15718" t="str">
            <v>776445-00H/013518</v>
          </cell>
          <cell r="C15718" t="str">
            <v>776445-00H</v>
          </cell>
          <cell r="D15718" t="str">
            <v>OK</v>
          </cell>
          <cell r="E15718">
            <v>44630.686111111114</v>
          </cell>
        </row>
        <row r="15719">
          <cell r="B15719" t="str">
            <v>776445-00H/013520</v>
          </cell>
          <cell r="C15719" t="str">
            <v>776445-00H</v>
          </cell>
          <cell r="D15719" t="str">
            <v>OK</v>
          </cell>
          <cell r="E15719">
            <v>44630.719444444447</v>
          </cell>
        </row>
        <row r="15720">
          <cell r="B15720" t="str">
            <v>774100-00J/013515</v>
          </cell>
          <cell r="C15720" t="str">
            <v>774100-00J</v>
          </cell>
          <cell r="D15720" t="str">
            <v>OK</v>
          </cell>
          <cell r="E15720">
            <v>44630.627083333333</v>
          </cell>
        </row>
        <row r="15721">
          <cell r="B15721" t="str">
            <v>776445-00H/013522</v>
          </cell>
          <cell r="C15721" t="str">
            <v>776445-00H</v>
          </cell>
          <cell r="D15721" t="str">
            <v>OK</v>
          </cell>
          <cell r="E15721">
            <v>44630.747916666667</v>
          </cell>
        </row>
        <row r="15722">
          <cell r="B15722" t="str">
            <v>776445-00H/013521</v>
          </cell>
          <cell r="C15722" t="str">
            <v>776445-00H</v>
          </cell>
          <cell r="D15722" t="str">
            <v>OK</v>
          </cell>
          <cell r="E15722">
            <v>44630.81527777778</v>
          </cell>
        </row>
        <row r="15723">
          <cell r="B15723" t="str">
            <v>776445-00H/013523</v>
          </cell>
          <cell r="C15723" t="str">
            <v>776445-00H</v>
          </cell>
          <cell r="D15723" t="str">
            <v>OK</v>
          </cell>
          <cell r="E15723">
            <v>44630.799305555556</v>
          </cell>
        </row>
        <row r="15724">
          <cell r="B15724" t="str">
            <v>776445-00H/013525</v>
          </cell>
          <cell r="C15724" t="str">
            <v>776445-00H</v>
          </cell>
          <cell r="D15724" t="str">
            <v>OK</v>
          </cell>
          <cell r="E15724">
            <v>44630.842361111114</v>
          </cell>
        </row>
        <row r="15725">
          <cell r="B15725" t="str">
            <v>774100-00J/013519</v>
          </cell>
          <cell r="C15725" t="str">
            <v>774100-00J</v>
          </cell>
          <cell r="D15725" t="str">
            <v>OK</v>
          </cell>
          <cell r="E15725">
            <v>44630.737500000003</v>
          </cell>
        </row>
        <row r="15726">
          <cell r="B15726" t="str">
            <v>776445-00H/013530</v>
          </cell>
          <cell r="C15726" t="str">
            <v>776445-00H</v>
          </cell>
          <cell r="D15726" t="str">
            <v>OK</v>
          </cell>
          <cell r="E15726">
            <v>44631.006944444445</v>
          </cell>
        </row>
        <row r="15727">
          <cell r="B15727" t="str">
            <v>774100-00J/013527</v>
          </cell>
          <cell r="C15727" t="str">
            <v>774100-00J</v>
          </cell>
          <cell r="D15727" t="str">
            <v>OK</v>
          </cell>
          <cell r="E15727">
            <v>44630.946527777778</v>
          </cell>
        </row>
        <row r="15728">
          <cell r="B15728" t="str">
            <v>776445-00H/013526</v>
          </cell>
          <cell r="C15728" t="str">
            <v>776445-00H</v>
          </cell>
          <cell r="D15728" t="str">
            <v>OK</v>
          </cell>
          <cell r="E15728">
            <v>44630.952777777777</v>
          </cell>
        </row>
        <row r="15729">
          <cell r="B15729" t="str">
            <v>776445-00H/013531</v>
          </cell>
          <cell r="C15729" t="str">
            <v>776445-00H</v>
          </cell>
          <cell r="D15729" t="str">
            <v>OK</v>
          </cell>
          <cell r="E15729">
            <v>44631.04791666667</v>
          </cell>
        </row>
        <row r="15730">
          <cell r="B15730" t="str">
            <v>776445-00H/013529</v>
          </cell>
          <cell r="C15730" t="str">
            <v>776445-00H</v>
          </cell>
          <cell r="D15730" t="str">
            <v>OK</v>
          </cell>
          <cell r="E15730">
            <v>44631.0625</v>
          </cell>
        </row>
        <row r="15731">
          <cell r="B15731" t="str">
            <v>776445-00H/013534</v>
          </cell>
          <cell r="C15731" t="str">
            <v>776445-00H</v>
          </cell>
          <cell r="D15731" t="str">
            <v>OK</v>
          </cell>
          <cell r="E15731">
            <v>44631.109027777777</v>
          </cell>
        </row>
        <row r="15732">
          <cell r="B15732" t="str">
            <v>774100-00J/013528</v>
          </cell>
          <cell r="C15732" t="str">
            <v>774100-00J</v>
          </cell>
          <cell r="D15732" t="str">
            <v>OK</v>
          </cell>
          <cell r="E15732">
            <v>44631.018750000003</v>
          </cell>
        </row>
        <row r="15733">
          <cell r="B15733" t="str">
            <v>774100-00J/013528</v>
          </cell>
          <cell r="C15733" t="str">
            <v>774100-00J</v>
          </cell>
          <cell r="D15733" t="str">
            <v>OK</v>
          </cell>
          <cell r="E15733">
            <v>44631.018750000003</v>
          </cell>
        </row>
        <row r="15734">
          <cell r="B15734" t="str">
            <v>776445-00H/013532</v>
          </cell>
          <cell r="C15734" t="str">
            <v>776445-00H</v>
          </cell>
          <cell r="D15734" t="str">
            <v>OK</v>
          </cell>
          <cell r="E15734">
            <v>44631.090277777781</v>
          </cell>
        </row>
        <row r="15735">
          <cell r="B15735" t="str">
            <v>776445-00H/013533</v>
          </cell>
          <cell r="C15735" t="str">
            <v>776445-00H</v>
          </cell>
          <cell r="D15735" t="str">
            <v>OK</v>
          </cell>
          <cell r="E15735">
            <v>44631.34097222222</v>
          </cell>
        </row>
        <row r="15736">
          <cell r="B15736" t="str">
            <v>776445-00H/013538</v>
          </cell>
          <cell r="C15736" t="str">
            <v>776445-00H</v>
          </cell>
          <cell r="D15736" t="str">
            <v>OK</v>
          </cell>
          <cell r="E15736">
            <v>44631.399305555555</v>
          </cell>
        </row>
        <row r="15737">
          <cell r="B15737" t="str">
            <v>774100-00J/013535</v>
          </cell>
          <cell r="C15737" t="str">
            <v>774100-00J</v>
          </cell>
          <cell r="D15737" t="str">
            <v>OK</v>
          </cell>
          <cell r="E15737">
            <v>44631.322916666664</v>
          </cell>
        </row>
        <row r="15738">
          <cell r="B15738" t="str">
            <v>774100-00J/013537</v>
          </cell>
          <cell r="C15738" t="str">
            <v>774100-00J</v>
          </cell>
          <cell r="D15738" t="str">
            <v>OK</v>
          </cell>
          <cell r="E15738">
            <v>44631.373611111114</v>
          </cell>
        </row>
        <row r="15739">
          <cell r="B15739" t="str">
            <v>774100-00J/013536</v>
          </cell>
          <cell r="C15739" t="str">
            <v>774100-00J</v>
          </cell>
          <cell r="D15739" t="str">
            <v>OK</v>
          </cell>
          <cell r="E15739">
            <v>44631.336805555555</v>
          </cell>
        </row>
        <row r="15740">
          <cell r="B15740" t="str">
            <v>776445-00H/013540</v>
          </cell>
          <cell r="C15740" t="str">
            <v>776445-00H</v>
          </cell>
          <cell r="D15740" t="str">
            <v>OK</v>
          </cell>
          <cell r="E15740">
            <v>44631.430555555555</v>
          </cell>
        </row>
        <row r="15741">
          <cell r="B15741" t="str">
            <v>776445-00H/013539</v>
          </cell>
          <cell r="C15741" t="str">
            <v>776445-00H</v>
          </cell>
          <cell r="D15741" t="str">
            <v>OK</v>
          </cell>
          <cell r="E15741">
            <v>44631.45</v>
          </cell>
        </row>
        <row r="15742">
          <cell r="B15742" t="str">
            <v>776445-00H/013541</v>
          </cell>
          <cell r="C15742" t="str">
            <v>776445-00H</v>
          </cell>
          <cell r="D15742" t="str">
            <v>OK</v>
          </cell>
          <cell r="E15742">
            <v>44631.45208333333</v>
          </cell>
        </row>
        <row r="15743">
          <cell r="B15743" t="str">
            <v>776445-00H/013542</v>
          </cell>
          <cell r="C15743" t="str">
            <v>776445-00H</v>
          </cell>
          <cell r="D15743" t="str">
            <v>OK</v>
          </cell>
          <cell r="E15743">
            <v>44631.518055555556</v>
          </cell>
        </row>
        <row r="15744">
          <cell r="B15744" t="str">
            <v>776445-00H/013543</v>
          </cell>
          <cell r="C15744" t="str">
            <v>776445-00H</v>
          </cell>
          <cell r="D15744" t="str">
            <v>OK</v>
          </cell>
          <cell r="E15744">
            <v>44631.520138888889</v>
          </cell>
        </row>
        <row r="15745">
          <cell r="B15745" t="str">
            <v>776445-00H/013544</v>
          </cell>
          <cell r="C15745" t="str">
            <v>776445-00H</v>
          </cell>
          <cell r="D15745" t="str">
            <v>OK</v>
          </cell>
          <cell r="E15745">
            <v>44631.638194444444</v>
          </cell>
        </row>
        <row r="15746">
          <cell r="B15746" t="str">
            <v>774100-00J/013545</v>
          </cell>
          <cell r="C15746" t="str">
            <v>774100-00J</v>
          </cell>
          <cell r="D15746" t="str">
            <v>OK</v>
          </cell>
          <cell r="E15746">
            <v>44631.631249999999</v>
          </cell>
        </row>
        <row r="15747">
          <cell r="B15747" t="str">
            <v>776445-00H/013547</v>
          </cell>
          <cell r="C15747" t="str">
            <v>776445-00H</v>
          </cell>
          <cell r="D15747" t="str">
            <v>OK</v>
          </cell>
          <cell r="E15747">
            <v>44631.703472222223</v>
          </cell>
        </row>
        <row r="15748">
          <cell r="B15748" t="str">
            <v>776445-00H/013548</v>
          </cell>
          <cell r="C15748" t="str">
            <v>776445-00H</v>
          </cell>
          <cell r="D15748" t="str">
            <v>OK</v>
          </cell>
          <cell r="E15748">
            <v>44631.740277777775</v>
          </cell>
        </row>
        <row r="15749">
          <cell r="B15749" t="str">
            <v>776445-00H/013549</v>
          </cell>
          <cell r="C15749" t="str">
            <v>776445-00H</v>
          </cell>
          <cell r="D15749" t="str">
            <v>OK</v>
          </cell>
          <cell r="E15749">
            <v>44631.753472222219</v>
          </cell>
        </row>
        <row r="15750">
          <cell r="B15750" t="str">
            <v>776445-00H/013549</v>
          </cell>
          <cell r="C15750" t="str">
            <v>776445-00H</v>
          </cell>
          <cell r="D15750" t="str">
            <v>OK</v>
          </cell>
          <cell r="E15750">
            <v>44631.753472222219</v>
          </cell>
        </row>
        <row r="15751">
          <cell r="B15751" t="str">
            <v>774100-00J/013546</v>
          </cell>
          <cell r="C15751" t="str">
            <v>774100-00J</v>
          </cell>
          <cell r="D15751" t="str">
            <v>OK</v>
          </cell>
          <cell r="E15751">
            <v>44631.696527777778</v>
          </cell>
        </row>
        <row r="15752">
          <cell r="B15752" t="str">
            <v>776445-00H/013552</v>
          </cell>
          <cell r="C15752" t="str">
            <v>776445-00H</v>
          </cell>
          <cell r="D15752" t="str">
            <v>OK</v>
          </cell>
          <cell r="E15752">
            <v>44631.828472222223</v>
          </cell>
        </row>
        <row r="15753">
          <cell r="B15753" t="str">
            <v>776445-00H/013555</v>
          </cell>
          <cell r="C15753" t="str">
            <v>776445-00H</v>
          </cell>
          <cell r="D15753" t="str">
            <v>OK</v>
          </cell>
          <cell r="E15753">
            <v>44634.027083333334</v>
          </cell>
        </row>
        <row r="15754">
          <cell r="B15754" t="str">
            <v>774100-00J/013553</v>
          </cell>
          <cell r="C15754" t="str">
            <v>774100-00J</v>
          </cell>
          <cell r="D15754" t="str">
            <v>OK</v>
          </cell>
          <cell r="E15754">
            <v>44633.954861111109</v>
          </cell>
        </row>
        <row r="15755">
          <cell r="B15755" t="str">
            <v>774100-00J/013551</v>
          </cell>
          <cell r="C15755" t="str">
            <v>774100-00J</v>
          </cell>
          <cell r="D15755" t="str">
            <v>OK</v>
          </cell>
          <cell r="E15755">
            <v>44633.972916666666</v>
          </cell>
        </row>
        <row r="15756">
          <cell r="B15756" t="str">
            <v>776445-00H/013558</v>
          </cell>
          <cell r="C15756" t="str">
            <v>776445-00H</v>
          </cell>
          <cell r="D15756" t="str">
            <v>OK</v>
          </cell>
          <cell r="E15756">
            <v>44634.07708333333</v>
          </cell>
        </row>
        <row r="15757">
          <cell r="B15757" t="str">
            <v>776445-00H/013556</v>
          </cell>
          <cell r="C15757" t="str">
            <v>776445-00H</v>
          </cell>
          <cell r="D15757" t="str">
            <v>OK</v>
          </cell>
          <cell r="E15757">
            <v>44634.027777777781</v>
          </cell>
        </row>
        <row r="15758">
          <cell r="B15758" t="str">
            <v>776445-00H/013557</v>
          </cell>
          <cell r="C15758" t="str">
            <v>776445-00H</v>
          </cell>
          <cell r="D15758" t="str">
            <v>OK</v>
          </cell>
          <cell r="E15758">
            <v>44634.068749999999</v>
          </cell>
        </row>
        <row r="15759">
          <cell r="B15759" t="str">
            <v>776445-00H/013550</v>
          </cell>
          <cell r="C15759" t="str">
            <v>776445-00H</v>
          </cell>
          <cell r="D15759" t="str">
            <v>OK</v>
          </cell>
          <cell r="E15759">
            <v>44634.146527777775</v>
          </cell>
        </row>
        <row r="15760">
          <cell r="B15760" t="str">
            <v>774100-00J/013559</v>
          </cell>
          <cell r="C15760" t="str">
            <v>774100-00J</v>
          </cell>
          <cell r="D15760" t="str">
            <v>OK</v>
          </cell>
          <cell r="E15760">
            <v>44634.298611111109</v>
          </cell>
        </row>
        <row r="15761">
          <cell r="B15761" t="str">
            <v>774100-00J/013560</v>
          </cell>
          <cell r="C15761" t="str">
            <v>774100-00J</v>
          </cell>
          <cell r="D15761" t="str">
            <v>OK</v>
          </cell>
          <cell r="E15761">
            <v>44634.294444444444</v>
          </cell>
        </row>
        <row r="15762">
          <cell r="B15762" t="str">
            <v>776445-00H/013562</v>
          </cell>
          <cell r="C15762" t="str">
            <v>776445-00H</v>
          </cell>
          <cell r="D15762" t="str">
            <v>OK</v>
          </cell>
          <cell r="E15762">
            <v>44634.356249999997</v>
          </cell>
        </row>
        <row r="15763">
          <cell r="B15763" t="str">
            <v>776445-00H/013563</v>
          </cell>
          <cell r="C15763" t="str">
            <v>776445-00H</v>
          </cell>
          <cell r="D15763" t="str">
            <v>OK</v>
          </cell>
          <cell r="E15763">
            <v>44634.402083333334</v>
          </cell>
        </row>
        <row r="15764">
          <cell r="B15764" t="str">
            <v>776445-00H/013564</v>
          </cell>
          <cell r="C15764" t="str">
            <v>776445-00H</v>
          </cell>
          <cell r="D15764" t="str">
            <v>OK</v>
          </cell>
          <cell r="E15764">
            <v>44634.522916666669</v>
          </cell>
        </row>
        <row r="15765">
          <cell r="B15765" t="str">
            <v>776445-00H/013565</v>
          </cell>
          <cell r="C15765" t="str">
            <v>776445-00H</v>
          </cell>
          <cell r="D15765" t="str">
            <v>OK</v>
          </cell>
          <cell r="E15765">
            <v>44634.686805555553</v>
          </cell>
        </row>
        <row r="15766">
          <cell r="B15766" t="str">
            <v>774100-00J/013567</v>
          </cell>
          <cell r="C15766" t="str">
            <v>774100-00J</v>
          </cell>
          <cell r="D15766" t="str">
            <v>OK</v>
          </cell>
          <cell r="E15766">
            <v>44634.636111111111</v>
          </cell>
        </row>
        <row r="15767">
          <cell r="B15767" t="str">
            <v>774100-00J/013566</v>
          </cell>
          <cell r="C15767" t="str">
            <v>774100-00J</v>
          </cell>
          <cell r="D15767" t="str">
            <v>OK</v>
          </cell>
          <cell r="E15767">
            <v>44634.630555555559</v>
          </cell>
        </row>
        <row r="15768">
          <cell r="B15768" t="str">
            <v>776445-00H/013524</v>
          </cell>
          <cell r="C15768" t="str">
            <v>776445-00H</v>
          </cell>
          <cell r="D15768" t="str">
            <v>OK</v>
          </cell>
          <cell r="E15768">
            <v>44634.693055555559</v>
          </cell>
        </row>
        <row r="15769">
          <cell r="B15769" t="str">
            <v>776445-00H/013568</v>
          </cell>
          <cell r="C15769" t="str">
            <v>776445-00H</v>
          </cell>
          <cell r="D15769" t="str">
            <v>OK</v>
          </cell>
          <cell r="E15769">
            <v>44634.732638888891</v>
          </cell>
        </row>
        <row r="15770">
          <cell r="B15770" t="str">
            <v>776445-00H/013571</v>
          </cell>
          <cell r="C15770" t="str">
            <v>776445-00H</v>
          </cell>
          <cell r="D15770" t="str">
            <v>OK</v>
          </cell>
          <cell r="E15770">
            <v>44634.808333333334</v>
          </cell>
        </row>
        <row r="15771">
          <cell r="B15771" t="str">
            <v>776445-00H/013569</v>
          </cell>
          <cell r="C15771" t="str">
            <v>776445-00H</v>
          </cell>
          <cell r="D15771" t="str">
            <v>OK</v>
          </cell>
          <cell r="E15771">
            <v>44634.806944444441</v>
          </cell>
        </row>
        <row r="15772">
          <cell r="B15772" t="str">
            <v>776445-00H/013561</v>
          </cell>
          <cell r="C15772" t="str">
            <v>776445-00H</v>
          </cell>
          <cell r="D15772" t="str">
            <v>OK</v>
          </cell>
          <cell r="E15772">
            <v>44634.957638888889</v>
          </cell>
        </row>
        <row r="15773">
          <cell r="B15773" t="str">
            <v>774100-00J/013573</v>
          </cell>
          <cell r="C15773" t="str">
            <v>774100-00J</v>
          </cell>
          <cell r="D15773" t="str">
            <v>OK</v>
          </cell>
          <cell r="E15773">
            <v>44634.961111111108</v>
          </cell>
        </row>
        <row r="15774">
          <cell r="B15774" t="str">
            <v>774100-00J/013574</v>
          </cell>
          <cell r="C15774" t="str">
            <v>774100-00J</v>
          </cell>
          <cell r="D15774" t="str">
            <v>OK</v>
          </cell>
          <cell r="E15774">
            <v>44635.030555555553</v>
          </cell>
        </row>
        <row r="15775">
          <cell r="B15775" t="str">
            <v>776445-00H/013577</v>
          </cell>
          <cell r="C15775" t="str">
            <v>776445-00H</v>
          </cell>
          <cell r="D15775" t="str">
            <v>OK</v>
          </cell>
          <cell r="E15775">
            <v>44635.081250000003</v>
          </cell>
        </row>
        <row r="15776">
          <cell r="B15776" t="str">
            <v>776445-00H/013579</v>
          </cell>
          <cell r="C15776" t="str">
            <v>776445-00H</v>
          </cell>
          <cell r="D15776" t="str">
            <v>OK</v>
          </cell>
          <cell r="E15776">
            <v>44635.156944444447</v>
          </cell>
        </row>
        <row r="15777">
          <cell r="B15777" t="str">
            <v>776445-00H/013570</v>
          </cell>
          <cell r="C15777" t="str">
            <v>776445-00H</v>
          </cell>
          <cell r="D15777" t="str">
            <v>OK</v>
          </cell>
          <cell r="E15777">
            <v>44634.740972222222</v>
          </cell>
        </row>
        <row r="15778">
          <cell r="B15778" t="str">
            <v>776445-00H/013578</v>
          </cell>
          <cell r="C15778" t="str">
            <v>776445-00H</v>
          </cell>
          <cell r="D15778" t="str">
            <v>OK</v>
          </cell>
          <cell r="E15778">
            <v>44635.334027777775</v>
          </cell>
        </row>
        <row r="15779">
          <cell r="B15779" t="str">
            <v>776445-00H/013583</v>
          </cell>
          <cell r="C15779" t="str">
            <v>776445-00H</v>
          </cell>
          <cell r="D15779" t="str">
            <v>OK</v>
          </cell>
          <cell r="E15779">
            <v>44635.415972222225</v>
          </cell>
        </row>
        <row r="15780">
          <cell r="B15780" t="str">
            <v>776445-00H/013584</v>
          </cell>
          <cell r="C15780" t="str">
            <v>776445-00H</v>
          </cell>
          <cell r="D15780" t="str">
            <v>OK</v>
          </cell>
          <cell r="E15780">
            <v>44635.444444444445</v>
          </cell>
        </row>
        <row r="15781">
          <cell r="B15781" t="str">
            <v>776445-00H/013576</v>
          </cell>
          <cell r="C15781" t="str">
            <v>776445-00H</v>
          </cell>
          <cell r="D15781" t="str">
            <v>OK</v>
          </cell>
          <cell r="E15781">
            <v>44635.076388888891</v>
          </cell>
        </row>
        <row r="15782">
          <cell r="B15782" t="str">
            <v>776445-00H/013586</v>
          </cell>
          <cell r="C15782" t="str">
            <v>776445-00H</v>
          </cell>
          <cell r="D15782" t="str">
            <v>OK</v>
          </cell>
          <cell r="E15782">
            <v>44635.525000000001</v>
          </cell>
        </row>
        <row r="15783">
          <cell r="B15783" t="str">
            <v>774100-00J/013581</v>
          </cell>
          <cell r="C15783" t="str">
            <v>774100-00J</v>
          </cell>
          <cell r="D15783" t="str">
            <v>OK</v>
          </cell>
          <cell r="E15783">
            <v>44635.383333333331</v>
          </cell>
        </row>
        <row r="15784">
          <cell r="B15784" t="str">
            <v>776445-00H/013585</v>
          </cell>
          <cell r="C15784" t="str">
            <v>776445-00H</v>
          </cell>
          <cell r="D15784" t="str">
            <v>OK</v>
          </cell>
          <cell r="E15784">
            <v>44635.694444444445</v>
          </cell>
        </row>
        <row r="15785">
          <cell r="B15785" t="str">
            <v>776445-00H/013575</v>
          </cell>
          <cell r="C15785" t="str">
            <v>776445-00H</v>
          </cell>
          <cell r="D15785" t="str">
            <v>OK</v>
          </cell>
          <cell r="E15785">
            <v>44635.022222222222</v>
          </cell>
        </row>
        <row r="15786">
          <cell r="B15786" t="str">
            <v>774100-00J/013588</v>
          </cell>
          <cell r="C15786" t="str">
            <v>774100-00J</v>
          </cell>
          <cell r="D15786" t="str">
            <v>OK</v>
          </cell>
          <cell r="E15786">
            <v>44635.631249999999</v>
          </cell>
        </row>
        <row r="15787">
          <cell r="B15787" t="str">
            <v>774100-00J/013588</v>
          </cell>
          <cell r="C15787" t="str">
            <v>774100-00J</v>
          </cell>
          <cell r="D15787" t="str">
            <v>OK</v>
          </cell>
          <cell r="E15787">
            <v>44635.631249999999</v>
          </cell>
        </row>
        <row r="15788">
          <cell r="B15788" t="str">
            <v>776445-00H/013592</v>
          </cell>
          <cell r="C15788" t="str">
            <v>776445-00H</v>
          </cell>
          <cell r="D15788" t="str">
            <v>OK</v>
          </cell>
          <cell r="E15788">
            <v>44635.740277777775</v>
          </cell>
        </row>
        <row r="15789">
          <cell r="B15789" t="str">
            <v>774100-00J/013589</v>
          </cell>
          <cell r="C15789" t="str">
            <v>774100-00J</v>
          </cell>
          <cell r="D15789" t="str">
            <v>OK</v>
          </cell>
          <cell r="E15789">
            <v>44635.700694444444</v>
          </cell>
        </row>
        <row r="15790">
          <cell r="B15790" t="str">
            <v>776445-00H/013590</v>
          </cell>
          <cell r="C15790" t="str">
            <v>776445-00H</v>
          </cell>
          <cell r="D15790" t="str">
            <v>OK</v>
          </cell>
          <cell r="E15790">
            <v>44635.947916666664</v>
          </cell>
        </row>
        <row r="15791">
          <cell r="B15791" t="str">
            <v>776445-00H/013595</v>
          </cell>
          <cell r="C15791" t="str">
            <v>776445-00H</v>
          </cell>
          <cell r="D15791" t="str">
            <v>OK</v>
          </cell>
          <cell r="E15791">
            <v>44636.013888888891</v>
          </cell>
        </row>
        <row r="15792">
          <cell r="B15792" t="str">
            <v>774100-00J/013593</v>
          </cell>
          <cell r="C15792" t="str">
            <v>774100-00J</v>
          </cell>
          <cell r="D15792" t="str">
            <v>OK</v>
          </cell>
          <cell r="E15792">
            <v>44635.951388888891</v>
          </cell>
        </row>
        <row r="15793">
          <cell r="B15793" t="str">
            <v>776445-00H/013598</v>
          </cell>
          <cell r="C15793" t="str">
            <v>776445-00H</v>
          </cell>
          <cell r="D15793" t="str">
            <v>OK</v>
          </cell>
          <cell r="E15793">
            <v>44636.072916666664</v>
          </cell>
        </row>
        <row r="15794">
          <cell r="B15794" t="str">
            <v>776445-00H/013597</v>
          </cell>
          <cell r="C15794" t="str">
            <v>776445-00H</v>
          </cell>
          <cell r="D15794" t="str">
            <v>OK</v>
          </cell>
          <cell r="E15794">
            <v>44636.32916666667</v>
          </cell>
        </row>
        <row r="15795">
          <cell r="B15795" t="str">
            <v>776445-00H/013591</v>
          </cell>
          <cell r="C15795" t="str">
            <v>776445-00H</v>
          </cell>
          <cell r="D15795" t="str">
            <v>OK</v>
          </cell>
          <cell r="E15795">
            <v>44636.359027777777</v>
          </cell>
        </row>
        <row r="15796">
          <cell r="B15796" t="str">
            <v>774100-00J/013600</v>
          </cell>
          <cell r="C15796" t="str">
            <v>774100-00J</v>
          </cell>
          <cell r="D15796" t="str">
            <v>OK</v>
          </cell>
          <cell r="E15796">
            <v>44636.39166666667</v>
          </cell>
        </row>
        <row r="15797">
          <cell r="B15797" t="str">
            <v>776445-00H/013587</v>
          </cell>
          <cell r="C15797" t="str">
            <v>776445-00H</v>
          </cell>
          <cell r="D15797" t="str">
            <v>OK</v>
          </cell>
          <cell r="E15797">
            <v>44635.625</v>
          </cell>
        </row>
        <row r="15798">
          <cell r="B15798" t="str">
            <v>776445-00H/013603</v>
          </cell>
          <cell r="C15798" t="str">
            <v>776445-00H</v>
          </cell>
          <cell r="D15798" t="str">
            <v>OK</v>
          </cell>
          <cell r="E15798">
            <v>44636.450694444444</v>
          </cell>
        </row>
        <row r="15799">
          <cell r="B15799" t="str">
            <v>776445-00H/013604</v>
          </cell>
          <cell r="C15799" t="str">
            <v>776445-00H</v>
          </cell>
          <cell r="D15799" t="str">
            <v>OK</v>
          </cell>
          <cell r="E15799">
            <v>44636.493055555555</v>
          </cell>
        </row>
        <row r="15800">
          <cell r="B15800" t="str">
            <v>776445-00H/013605</v>
          </cell>
          <cell r="C15800" t="str">
            <v>776445-00H</v>
          </cell>
          <cell r="D15800" t="str">
            <v>OK</v>
          </cell>
          <cell r="E15800">
            <v>44636.537499999999</v>
          </cell>
        </row>
        <row r="15801">
          <cell r="B15801" t="str">
            <v>774100-00J/013599</v>
          </cell>
          <cell r="C15801" t="str">
            <v>774100-00J</v>
          </cell>
          <cell r="D15801" t="str">
            <v>OK</v>
          </cell>
          <cell r="E15801">
            <v>44636.420138888891</v>
          </cell>
        </row>
        <row r="15802">
          <cell r="B15802" t="str">
            <v>776445-00H/013608</v>
          </cell>
          <cell r="C15802" t="str">
            <v>776445-00H</v>
          </cell>
          <cell r="D15802" t="str">
            <v>OK</v>
          </cell>
          <cell r="E15802">
            <v>44636.677777777775</v>
          </cell>
        </row>
        <row r="15803">
          <cell r="B15803" t="str">
            <v>776445-00H/013610</v>
          </cell>
          <cell r="C15803" t="str">
            <v>776445-00H</v>
          </cell>
          <cell r="D15803" t="str">
            <v>OK</v>
          </cell>
          <cell r="E15803">
            <v>44636.726388888892</v>
          </cell>
        </row>
        <row r="15804">
          <cell r="B15804" t="str">
            <v>774100-00J/013606</v>
          </cell>
          <cell r="C15804" t="str">
            <v>774100-00J</v>
          </cell>
          <cell r="D15804" t="str">
            <v>OK</v>
          </cell>
          <cell r="E15804">
            <v>44636.624305555553</v>
          </cell>
        </row>
        <row r="15805">
          <cell r="B15805" t="str">
            <v>776445-00H/013602</v>
          </cell>
          <cell r="C15805" t="str">
            <v>776445-00H</v>
          </cell>
          <cell r="D15805" t="str">
            <v>OK</v>
          </cell>
          <cell r="E15805">
            <v>44636.682638888888</v>
          </cell>
        </row>
        <row r="15806">
          <cell r="B15806" t="str">
            <v>776445-00H/013611</v>
          </cell>
          <cell r="C15806" t="str">
            <v>776445-00H</v>
          </cell>
          <cell r="D15806" t="str">
            <v>OK</v>
          </cell>
          <cell r="E15806">
            <v>44636.791666666664</v>
          </cell>
        </row>
        <row r="15807">
          <cell r="B15807" t="str">
            <v>776445-00H/013609</v>
          </cell>
          <cell r="C15807" t="str">
            <v>776445-00H</v>
          </cell>
          <cell r="D15807" t="str">
            <v>OK</v>
          </cell>
          <cell r="E15807">
            <v>44636.936805555553</v>
          </cell>
        </row>
        <row r="15808">
          <cell r="B15808" t="str">
            <v>776445-00H/013615</v>
          </cell>
          <cell r="C15808" t="str">
            <v>776445-00H</v>
          </cell>
          <cell r="D15808" t="str">
            <v>OK</v>
          </cell>
          <cell r="E15808">
            <v>44637.003472222219</v>
          </cell>
        </row>
        <row r="15809">
          <cell r="B15809" t="str">
            <v>774100-00J/013612</v>
          </cell>
          <cell r="C15809" t="str">
            <v>774100-00J</v>
          </cell>
          <cell r="D15809" t="str">
            <v>OK</v>
          </cell>
          <cell r="E15809">
            <v>44636.973611111112</v>
          </cell>
        </row>
        <row r="15810">
          <cell r="B15810" t="str">
            <v>774100-00J/013613</v>
          </cell>
          <cell r="C15810" t="str">
            <v>774100-00J</v>
          </cell>
          <cell r="D15810" t="str">
            <v>OK</v>
          </cell>
          <cell r="E15810">
            <v>44637.036111111112</v>
          </cell>
        </row>
        <row r="15811">
          <cell r="B15811" t="str">
            <v>776445-00H/013618</v>
          </cell>
          <cell r="C15811" t="str">
            <v>776445-00H</v>
          </cell>
          <cell r="D15811" t="str">
            <v>OK</v>
          </cell>
          <cell r="E15811">
            <v>44637.032638888886</v>
          </cell>
        </row>
        <row r="15812">
          <cell r="B15812" t="str">
            <v>776445-00H/013618</v>
          </cell>
          <cell r="C15812" t="str">
            <v>776445-00H</v>
          </cell>
          <cell r="D15812" t="str">
            <v>OK</v>
          </cell>
          <cell r="E15812">
            <v>44637.032638888886</v>
          </cell>
        </row>
        <row r="15813">
          <cell r="B15813" t="str">
            <v>776445-00H/013617</v>
          </cell>
          <cell r="C15813" t="str">
            <v>776445-00H</v>
          </cell>
          <cell r="D15813" t="str">
            <v>OK</v>
          </cell>
          <cell r="E15813">
            <v>44637.083333333336</v>
          </cell>
        </row>
        <row r="15814">
          <cell r="B15814" t="str">
            <v>774100-00J/013607</v>
          </cell>
          <cell r="C15814" t="str">
            <v>774100-00J</v>
          </cell>
          <cell r="D15814" t="str">
            <v>OK</v>
          </cell>
          <cell r="E15814">
            <v>44636.621527777781</v>
          </cell>
        </row>
        <row r="15815">
          <cell r="B15815" t="str">
            <v>776445-00H/013619</v>
          </cell>
          <cell r="C15815" t="str">
            <v>776445-00H</v>
          </cell>
          <cell r="D15815" t="str">
            <v>OK</v>
          </cell>
          <cell r="E15815">
            <v>44637.152083333334</v>
          </cell>
        </row>
        <row r="15816">
          <cell r="B15816" t="str">
            <v>774100-00J/013572</v>
          </cell>
          <cell r="C15816" t="str">
            <v>774100-00J</v>
          </cell>
          <cell r="D15816" t="str">
            <v>OK</v>
          </cell>
          <cell r="E15816">
            <v>44635.354861111111</v>
          </cell>
        </row>
        <row r="15817">
          <cell r="B15817" t="str">
            <v>776445-00H/013622</v>
          </cell>
          <cell r="C15817" t="str">
            <v>776445-00H</v>
          </cell>
          <cell r="D15817" t="str">
            <v>OK</v>
          </cell>
          <cell r="E15817">
            <v>44637.301388888889</v>
          </cell>
        </row>
        <row r="15818">
          <cell r="B15818" t="str">
            <v>776445-00H/013616</v>
          </cell>
          <cell r="C15818" t="str">
            <v>776445-00H</v>
          </cell>
          <cell r="D15818" t="str">
            <v>OK</v>
          </cell>
          <cell r="E15818">
            <v>44637.368055555555</v>
          </cell>
        </row>
        <row r="15819">
          <cell r="B15819" t="str">
            <v>776445-00H/013623</v>
          </cell>
          <cell r="C15819" t="str">
            <v>776445-00H</v>
          </cell>
          <cell r="D15819" t="str">
            <v>OK</v>
          </cell>
          <cell r="E15819">
            <v>44637.377083333333</v>
          </cell>
        </row>
        <row r="15820">
          <cell r="B15820" t="str">
            <v>776445-00H/013625</v>
          </cell>
          <cell r="C15820" t="str">
            <v>776445-00H</v>
          </cell>
          <cell r="D15820" t="str">
            <v>OK</v>
          </cell>
          <cell r="E15820">
            <v>44637.433333333334</v>
          </cell>
        </row>
        <row r="15821">
          <cell r="B15821" t="str">
            <v>774100-00J/013620</v>
          </cell>
          <cell r="C15821" t="str">
            <v>774100-00J</v>
          </cell>
          <cell r="D15821" t="str">
            <v>OK</v>
          </cell>
          <cell r="E15821">
            <v>44637.315972222219</v>
          </cell>
        </row>
        <row r="15822">
          <cell r="B15822" t="str">
            <v>776445-00H/013624</v>
          </cell>
          <cell r="C15822" t="str">
            <v>776445-00H</v>
          </cell>
          <cell r="D15822" t="str">
            <v>OK</v>
          </cell>
          <cell r="E15822">
            <v>44637.447916666664</v>
          </cell>
        </row>
        <row r="15823">
          <cell r="B15823" t="str">
            <v>774100-00J/013621</v>
          </cell>
          <cell r="C15823" t="str">
            <v>774100-00J</v>
          </cell>
          <cell r="D15823" t="str">
            <v>OK</v>
          </cell>
          <cell r="E15823">
            <v>44637.370833333334</v>
          </cell>
        </row>
        <row r="15824">
          <cell r="B15824" t="str">
            <v>774100-00J/013594</v>
          </cell>
          <cell r="C15824" t="str">
            <v>774100-00J</v>
          </cell>
          <cell r="D15824" t="str">
            <v>OK</v>
          </cell>
          <cell r="E15824">
            <v>44636.011111111111</v>
          </cell>
        </row>
        <row r="15825">
          <cell r="B15825" t="str">
            <v>776445-00H/013627</v>
          </cell>
          <cell r="C15825" t="str">
            <v>776445-00H</v>
          </cell>
          <cell r="D15825" t="str">
            <v>OK</v>
          </cell>
          <cell r="E15825">
            <v>44637.534722222219</v>
          </cell>
        </row>
        <row r="15826">
          <cell r="B15826" t="str">
            <v>776445-00H/013626</v>
          </cell>
          <cell r="C15826" t="str">
            <v>776445-00H</v>
          </cell>
          <cell r="D15826" t="str">
            <v>OK</v>
          </cell>
          <cell r="E15826">
            <v>44637.626388888886</v>
          </cell>
        </row>
        <row r="15827">
          <cell r="B15827" t="str">
            <v>776445-00H/013580</v>
          </cell>
          <cell r="C15827" t="str">
            <v>776445-00H</v>
          </cell>
          <cell r="D15827" t="str">
            <v>OK</v>
          </cell>
          <cell r="E15827">
            <v>44637.677083333336</v>
          </cell>
        </row>
        <row r="15828">
          <cell r="B15828" t="str">
            <v>776445-00H/013633</v>
          </cell>
          <cell r="C15828" t="str">
            <v>776445-00H</v>
          </cell>
          <cell r="D15828" t="str">
            <v>OK</v>
          </cell>
          <cell r="E15828">
            <v>44637.675000000003</v>
          </cell>
        </row>
        <row r="15829">
          <cell r="B15829" t="str">
            <v>776445-00H/013632</v>
          </cell>
          <cell r="C15829" t="str">
            <v>776445-00H</v>
          </cell>
          <cell r="D15829" t="str">
            <v>OK</v>
          </cell>
          <cell r="E15829">
            <v>44637.71875</v>
          </cell>
        </row>
        <row r="15830">
          <cell r="B15830" t="str">
            <v>774100-00J/013630</v>
          </cell>
          <cell r="C15830" t="str">
            <v>774100-00J</v>
          </cell>
          <cell r="D15830" t="str">
            <v>OK</v>
          </cell>
          <cell r="E15830">
            <v>44637.622916666667</v>
          </cell>
        </row>
        <row r="15831">
          <cell r="B15831" t="str">
            <v>776445-00H/013582</v>
          </cell>
          <cell r="C15831" t="str">
            <v>776445-00H</v>
          </cell>
          <cell r="D15831" t="str">
            <v>OK</v>
          </cell>
          <cell r="E15831">
            <v>44637.720833333333</v>
          </cell>
        </row>
        <row r="15832">
          <cell r="B15832" t="str">
            <v>776445-00H/013635</v>
          </cell>
          <cell r="C15832" t="str">
            <v>776445-00H</v>
          </cell>
          <cell r="D15832" t="str">
            <v>OK</v>
          </cell>
          <cell r="E15832">
            <v>44637.793749999997</v>
          </cell>
        </row>
        <row r="15833">
          <cell r="B15833" t="str">
            <v>776445-00H/013629</v>
          </cell>
          <cell r="C15833" t="str">
            <v>776445-00H</v>
          </cell>
          <cell r="D15833" t="str">
            <v>OK</v>
          </cell>
          <cell r="E15833">
            <v>44637.79791666667</v>
          </cell>
        </row>
        <row r="15834">
          <cell r="B15834" t="str">
            <v>776445-00H/013634</v>
          </cell>
          <cell r="C15834" t="str">
            <v>776445-00H</v>
          </cell>
          <cell r="D15834" t="str">
            <v>OK</v>
          </cell>
          <cell r="E15834">
            <v>44637.948611111111</v>
          </cell>
        </row>
        <row r="15835">
          <cell r="B15835" t="str">
            <v>776445-00H/013640</v>
          </cell>
          <cell r="C15835" t="str">
            <v>776445-00H</v>
          </cell>
          <cell r="D15835" t="str">
            <v>OK</v>
          </cell>
          <cell r="E15835">
            <v>44638.019444444442</v>
          </cell>
        </row>
        <row r="15836">
          <cell r="B15836" t="str">
            <v>776445-00H/013639</v>
          </cell>
          <cell r="C15836" t="str">
            <v>776445-00H</v>
          </cell>
          <cell r="D15836" t="str">
            <v>OK</v>
          </cell>
          <cell r="E15836">
            <v>44638.019444444442</v>
          </cell>
        </row>
        <row r="15837">
          <cell r="B15837" t="str">
            <v>774100-00J/013637</v>
          </cell>
          <cell r="C15837" t="str">
            <v>774100-00J</v>
          </cell>
          <cell r="D15837" t="str">
            <v>OK</v>
          </cell>
          <cell r="E15837">
            <v>44637.956944444442</v>
          </cell>
        </row>
        <row r="15838">
          <cell r="B15838" t="str">
            <v>776445-00H/013645</v>
          </cell>
          <cell r="C15838" t="str">
            <v>776445-00H</v>
          </cell>
          <cell r="D15838" t="str">
            <v>OK</v>
          </cell>
          <cell r="E15838">
            <v>44638.142361111109</v>
          </cell>
        </row>
        <row r="15839">
          <cell r="B15839" t="str">
            <v>776445-00H/013645</v>
          </cell>
          <cell r="C15839" t="str">
            <v>776445-00H</v>
          </cell>
          <cell r="D15839" t="str">
            <v>OK</v>
          </cell>
          <cell r="E15839">
            <v>44638.142361111109</v>
          </cell>
        </row>
        <row r="15840">
          <cell r="B15840" t="str">
            <v>776445-00H/013601</v>
          </cell>
          <cell r="C15840" t="str">
            <v>776445-00H</v>
          </cell>
          <cell r="D15840" t="str">
            <v>OK</v>
          </cell>
          <cell r="E15840">
            <v>44638.148611111108</v>
          </cell>
        </row>
        <row r="15841">
          <cell r="B15841" t="str">
            <v>774100-00J/013636</v>
          </cell>
          <cell r="C15841" t="str">
            <v>774100-00J</v>
          </cell>
          <cell r="D15841" t="str">
            <v>OK</v>
          </cell>
          <cell r="E15841">
            <v>44637.973611111112</v>
          </cell>
        </row>
        <row r="15842">
          <cell r="B15842" t="str">
            <v>776445-00H/013641</v>
          </cell>
          <cell r="C15842" t="str">
            <v>776445-00H</v>
          </cell>
          <cell r="D15842" t="str">
            <v>OK</v>
          </cell>
          <cell r="E15842">
            <v>44638.132638888892</v>
          </cell>
        </row>
        <row r="15843">
          <cell r="B15843" t="str">
            <v>774100-00J/013638</v>
          </cell>
          <cell r="C15843" t="str">
            <v>774100-00J</v>
          </cell>
          <cell r="D15843" t="str">
            <v>OK</v>
          </cell>
          <cell r="E15843">
            <v>44638.290972222225</v>
          </cell>
        </row>
        <row r="15844">
          <cell r="B15844" t="str">
            <v>776445-00H/013647</v>
          </cell>
          <cell r="C15844" t="str">
            <v>776445-00H</v>
          </cell>
          <cell r="D15844" t="str">
            <v>OK</v>
          </cell>
          <cell r="E15844">
            <v>44638.359027777777</v>
          </cell>
        </row>
        <row r="15845">
          <cell r="B15845" t="str">
            <v>776445-00H/013649</v>
          </cell>
          <cell r="C15845" t="str">
            <v>776445-00H</v>
          </cell>
          <cell r="D15845" t="str">
            <v>OK</v>
          </cell>
          <cell r="E15845">
            <v>44638.428472222222</v>
          </cell>
        </row>
        <row r="15846">
          <cell r="B15846" t="str">
            <v>776445-00H/013648</v>
          </cell>
          <cell r="C15846" t="str">
            <v>776445-00H</v>
          </cell>
          <cell r="D15846" t="str">
            <v>OK</v>
          </cell>
          <cell r="E15846">
            <v>44638.425000000003</v>
          </cell>
        </row>
        <row r="15847">
          <cell r="B15847" t="str">
            <v>774100-00J/013644</v>
          </cell>
          <cell r="C15847" t="str">
            <v>774100-00J</v>
          </cell>
          <cell r="D15847" t="str">
            <v>OK</v>
          </cell>
          <cell r="E15847">
            <v>44638.351388888892</v>
          </cell>
        </row>
        <row r="15848">
          <cell r="B15848" t="str">
            <v>776445-00H/013646</v>
          </cell>
          <cell r="C15848" t="str">
            <v>776445-00H</v>
          </cell>
          <cell r="D15848" t="str">
            <v>OK</v>
          </cell>
          <cell r="E15848">
            <v>44638.520833333336</v>
          </cell>
        </row>
        <row r="15849">
          <cell r="B15849" t="str">
            <v>776445-00H/013650</v>
          </cell>
          <cell r="C15849" t="str">
            <v>776445-00H</v>
          </cell>
          <cell r="D15849" t="str">
            <v>OK</v>
          </cell>
          <cell r="E15849">
            <v>44638.620833333334</v>
          </cell>
        </row>
        <row r="15850">
          <cell r="B15850" t="str">
            <v>776445-00H/013652</v>
          </cell>
          <cell r="C15850" t="str">
            <v>776445-00H</v>
          </cell>
          <cell r="D15850" t="str">
            <v>OK</v>
          </cell>
          <cell r="E15850">
            <v>44638.654861111114</v>
          </cell>
        </row>
        <row r="15851">
          <cell r="B15851" t="str">
            <v>776445-00H/013654</v>
          </cell>
          <cell r="C15851" t="str">
            <v>776445-00H</v>
          </cell>
          <cell r="D15851" t="str">
            <v>OK</v>
          </cell>
          <cell r="E15851">
            <v>44638.699305555558</v>
          </cell>
        </row>
        <row r="15852">
          <cell r="B15852" t="str">
            <v>774100-00J/013653</v>
          </cell>
          <cell r="C15852" t="str">
            <v>774100-00J</v>
          </cell>
          <cell r="D15852" t="str">
            <v>OK</v>
          </cell>
          <cell r="E15852">
            <v>44638.673611111109</v>
          </cell>
        </row>
        <row r="15853">
          <cell r="B15853" t="str">
            <v>776445-00H/013656</v>
          </cell>
          <cell r="C15853" t="str">
            <v>776445-00H</v>
          </cell>
          <cell r="D15853" t="str">
            <v>OK</v>
          </cell>
          <cell r="E15853">
            <v>44638.725694444445</v>
          </cell>
        </row>
        <row r="15854">
          <cell r="B15854" t="str">
            <v>776445-00H/013628</v>
          </cell>
          <cell r="C15854" t="str">
            <v>776445-00H</v>
          </cell>
          <cell r="D15854" t="str">
            <v>OK</v>
          </cell>
          <cell r="E15854">
            <v>44637.534722222219</v>
          </cell>
        </row>
        <row r="15855">
          <cell r="B15855" t="str">
            <v>776445-00H/013657</v>
          </cell>
          <cell r="C15855" t="str">
            <v>776445-00H</v>
          </cell>
          <cell r="D15855" t="str">
            <v>OK</v>
          </cell>
          <cell r="E15855">
            <v>44638.779861111114</v>
          </cell>
        </row>
        <row r="15856">
          <cell r="B15856" t="str">
            <v>776445-00H/013642</v>
          </cell>
          <cell r="C15856" t="str">
            <v>776445-00H</v>
          </cell>
          <cell r="D15856" t="str">
            <v>OK</v>
          </cell>
          <cell r="E15856">
            <v>44638.072222222225</v>
          </cell>
        </row>
        <row r="15857">
          <cell r="B15857" t="str">
            <v>776445-00H/013661</v>
          </cell>
          <cell r="C15857" t="str">
            <v>776445-00H</v>
          </cell>
          <cell r="D15857" t="str">
            <v>OK</v>
          </cell>
          <cell r="E15857">
            <v>44641.027083333334</v>
          </cell>
        </row>
        <row r="15858">
          <cell r="B15858" t="str">
            <v>776445-00H/013655</v>
          </cell>
          <cell r="C15858" t="str">
            <v>776445-00H</v>
          </cell>
          <cell r="D15858" t="str">
            <v>OK</v>
          </cell>
          <cell r="E15858">
            <v>44641.033333333333</v>
          </cell>
        </row>
        <row r="15859">
          <cell r="B15859" t="str">
            <v>776445-00H/013662</v>
          </cell>
          <cell r="C15859" t="str">
            <v>776445-00H</v>
          </cell>
          <cell r="D15859" t="str">
            <v>OK</v>
          </cell>
          <cell r="E15859">
            <v>44641.064583333333</v>
          </cell>
        </row>
        <row r="15860">
          <cell r="B15860" t="str">
            <v>776445-00H/013663</v>
          </cell>
          <cell r="C15860" t="str">
            <v>776445-00H</v>
          </cell>
          <cell r="D15860" t="str">
            <v>OK</v>
          </cell>
          <cell r="E15860">
            <v>44641.078472222223</v>
          </cell>
        </row>
        <row r="15861">
          <cell r="B15861" t="str">
            <v>774100-00J/013659</v>
          </cell>
          <cell r="C15861" t="str">
            <v>774100-00J</v>
          </cell>
          <cell r="D15861" t="str">
            <v>OK</v>
          </cell>
          <cell r="E15861">
            <v>44640.972222222219</v>
          </cell>
        </row>
        <row r="15862">
          <cell r="B15862" t="str">
            <v>776445-00H/013664</v>
          </cell>
          <cell r="C15862" t="str">
            <v>776445-00H</v>
          </cell>
          <cell r="D15862" t="str">
            <v>OK</v>
          </cell>
          <cell r="E15862">
            <v>44641.15625</v>
          </cell>
        </row>
        <row r="15863">
          <cell r="B15863" t="str">
            <v>776445-00H/013664</v>
          </cell>
          <cell r="C15863" t="str">
            <v>776445-00H</v>
          </cell>
          <cell r="D15863" t="str">
            <v>OK</v>
          </cell>
          <cell r="E15863">
            <v>44641.15625</v>
          </cell>
        </row>
        <row r="15864">
          <cell r="B15864" t="str">
            <v>776445-00H/013664</v>
          </cell>
          <cell r="C15864" t="str">
            <v>776445-00H</v>
          </cell>
          <cell r="D15864" t="str">
            <v>OK</v>
          </cell>
          <cell r="E15864">
            <v>44641.15625</v>
          </cell>
        </row>
        <row r="15865">
          <cell r="B15865" t="str">
            <v>776445-00H/013666</v>
          </cell>
          <cell r="C15865" t="str">
            <v>776445-00H</v>
          </cell>
          <cell r="D15865" t="str">
            <v>OK</v>
          </cell>
          <cell r="E15865">
            <v>44641.152083333334</v>
          </cell>
        </row>
        <row r="15866">
          <cell r="B15866" t="str">
            <v>776445-00H/013660</v>
          </cell>
          <cell r="C15866" t="str">
            <v>776445-00H</v>
          </cell>
          <cell r="D15866" t="str">
            <v>OK</v>
          </cell>
          <cell r="E15866">
            <v>44641.192361111112</v>
          </cell>
        </row>
        <row r="15867">
          <cell r="B15867" t="str">
            <v>774100-00J/013667</v>
          </cell>
          <cell r="C15867" t="str">
            <v>774100-00J</v>
          </cell>
          <cell r="D15867" t="str">
            <v>OK</v>
          </cell>
          <cell r="E15867">
            <v>44641.320138888892</v>
          </cell>
        </row>
        <row r="15868">
          <cell r="B15868" t="str">
            <v>774100-00J/013651</v>
          </cell>
          <cell r="C15868" t="str">
            <v>774100-00J</v>
          </cell>
          <cell r="D15868" t="str">
            <v>OK</v>
          </cell>
          <cell r="E15868">
            <v>44638.621527777781</v>
          </cell>
        </row>
        <row r="15869">
          <cell r="B15869" t="str">
            <v>774100-00J/013669</v>
          </cell>
          <cell r="C15869" t="str">
            <v>774100-00J</v>
          </cell>
          <cell r="D15869" t="str">
            <v>OK</v>
          </cell>
          <cell r="E15869">
            <v>44641.409722222219</v>
          </cell>
        </row>
        <row r="15870">
          <cell r="B15870" t="str">
            <v>776445-00H/013670</v>
          </cell>
          <cell r="C15870" t="str">
            <v>776445-00H</v>
          </cell>
          <cell r="D15870" t="str">
            <v>OK</v>
          </cell>
          <cell r="E15870">
            <v>44641.509027777778</v>
          </cell>
        </row>
        <row r="15871">
          <cell r="B15871" t="str">
            <v>776445-00H/013643</v>
          </cell>
          <cell r="C15871" t="str">
            <v>776445-00H</v>
          </cell>
          <cell r="D15871" t="str">
            <v>OK</v>
          </cell>
          <cell r="E15871">
            <v>44638.064583333333</v>
          </cell>
        </row>
        <row r="15872">
          <cell r="B15872" t="str">
            <v>776445-00H/013643</v>
          </cell>
          <cell r="C15872" t="str">
            <v>776445-00H</v>
          </cell>
          <cell r="D15872" t="str">
            <v>OK</v>
          </cell>
          <cell r="E15872">
            <v>44638.064583333333</v>
          </cell>
        </row>
        <row r="15873">
          <cell r="B15873" t="str">
            <v>776445-00H/013665</v>
          </cell>
          <cell r="C15873" t="str">
            <v>776445-00H</v>
          </cell>
          <cell r="D15873" t="str">
            <v>OK</v>
          </cell>
          <cell r="E15873">
            <v>44641.543749999997</v>
          </cell>
        </row>
        <row r="15874">
          <cell r="B15874" t="str">
            <v>776445-00H/013672</v>
          </cell>
          <cell r="C15874" t="str">
            <v>776445-00H</v>
          </cell>
          <cell r="D15874" t="str">
            <v>OK</v>
          </cell>
          <cell r="E15874">
            <v>44641.67291666667</v>
          </cell>
        </row>
        <row r="15875">
          <cell r="B15875" t="str">
            <v>774100-00J/013631</v>
          </cell>
          <cell r="C15875" t="str">
            <v>774100-00J</v>
          </cell>
          <cell r="D15875" t="str">
            <v>OK</v>
          </cell>
          <cell r="E15875">
            <v>44637.625694444447</v>
          </cell>
        </row>
        <row r="15876">
          <cell r="B15876" t="str">
            <v>774100-00J/013631</v>
          </cell>
          <cell r="C15876" t="str">
            <v>774100-00J</v>
          </cell>
          <cell r="D15876" t="str">
            <v>OK</v>
          </cell>
          <cell r="E15876">
            <v>44637.625694444447</v>
          </cell>
        </row>
        <row r="15877">
          <cell r="B15877" t="str">
            <v>774100-00J/013631</v>
          </cell>
          <cell r="C15877" t="str">
            <v>774100-00J</v>
          </cell>
          <cell r="D15877" t="str">
            <v>OK</v>
          </cell>
          <cell r="E15877">
            <v>44637.625694444447</v>
          </cell>
        </row>
        <row r="15878">
          <cell r="B15878" t="str">
            <v>774100-00J/013631</v>
          </cell>
          <cell r="C15878" t="str">
            <v>774100-00J</v>
          </cell>
          <cell r="D15878" t="str">
            <v>OK</v>
          </cell>
          <cell r="E15878">
            <v>44637.625694444447</v>
          </cell>
        </row>
        <row r="15879">
          <cell r="B15879" t="str">
            <v>774100-00J/013668</v>
          </cell>
          <cell r="C15879" t="str">
            <v>774100-00J</v>
          </cell>
          <cell r="D15879" t="str">
            <v>OK</v>
          </cell>
          <cell r="E15879">
            <v>44641.618055555555</v>
          </cell>
        </row>
        <row r="15880">
          <cell r="B15880" t="str">
            <v>774100-00J/013658</v>
          </cell>
          <cell r="C15880" t="str">
            <v>774100-00J</v>
          </cell>
          <cell r="D15880" t="str">
            <v>OK</v>
          </cell>
          <cell r="E15880">
            <v>44641.615972222222</v>
          </cell>
        </row>
        <row r="15881">
          <cell r="B15881" t="str">
            <v>776445-00H/013675</v>
          </cell>
          <cell r="C15881" t="str">
            <v>776445-00H</v>
          </cell>
          <cell r="D15881" t="str">
            <v>OK</v>
          </cell>
          <cell r="E15881">
            <v>44641.8125</v>
          </cell>
        </row>
        <row r="15882">
          <cell r="B15882" t="str">
            <v>776445-00H/013674</v>
          </cell>
          <cell r="C15882" t="str">
            <v>776445-00H</v>
          </cell>
          <cell r="D15882" t="str">
            <v>OK</v>
          </cell>
          <cell r="E15882">
            <v>44641.814583333333</v>
          </cell>
        </row>
        <row r="15883">
          <cell r="B15883" t="str">
            <v>776445-00H/013677</v>
          </cell>
          <cell r="C15883" t="str">
            <v>776445-00H</v>
          </cell>
          <cell r="D15883" t="str">
            <v>OK</v>
          </cell>
          <cell r="E15883">
            <v>44642.059027777781</v>
          </cell>
        </row>
        <row r="15884">
          <cell r="B15884" t="str">
            <v>774100-00J/013676</v>
          </cell>
          <cell r="C15884" t="str">
            <v>774100-00J</v>
          </cell>
          <cell r="D15884" t="str">
            <v>OK</v>
          </cell>
          <cell r="E15884">
            <v>44641.984027777777</v>
          </cell>
        </row>
        <row r="15885">
          <cell r="B15885" t="str">
            <v>776445-00H/013680</v>
          </cell>
          <cell r="C15885" t="str">
            <v>776445-00H</v>
          </cell>
          <cell r="D15885" t="str">
            <v>OK</v>
          </cell>
          <cell r="E15885">
            <v>44642.109027777777</v>
          </cell>
        </row>
        <row r="15886">
          <cell r="B15886" t="str">
            <v>774100-00J/013673</v>
          </cell>
          <cell r="C15886" t="str">
            <v>774100-00J</v>
          </cell>
          <cell r="D15886" t="str">
            <v>OK</v>
          </cell>
          <cell r="E15886">
            <v>44642.022916666669</v>
          </cell>
        </row>
        <row r="15887">
          <cell r="B15887" t="str">
            <v>776445-00H/013681</v>
          </cell>
          <cell r="C15887" t="str">
            <v>776445-00H</v>
          </cell>
          <cell r="D15887" t="str">
            <v>OK</v>
          </cell>
          <cell r="E15887">
            <v>44642.168055555558</v>
          </cell>
        </row>
        <row r="15888">
          <cell r="B15888" t="str">
            <v>774100-00J/013678</v>
          </cell>
          <cell r="C15888" t="str">
            <v>774100-00J</v>
          </cell>
          <cell r="D15888" t="str">
            <v>OK</v>
          </cell>
          <cell r="E15888">
            <v>44642.282638888886</v>
          </cell>
        </row>
        <row r="15889">
          <cell r="B15889" t="str">
            <v>776445-00H/013682</v>
          </cell>
          <cell r="C15889" t="str">
            <v>776445-00H</v>
          </cell>
          <cell r="D15889" t="str">
            <v>OK</v>
          </cell>
          <cell r="E15889">
            <v>44642.345833333333</v>
          </cell>
        </row>
        <row r="15890">
          <cell r="B15890" t="str">
            <v>776445-00H/013684</v>
          </cell>
          <cell r="C15890" t="str">
            <v>776445-00H</v>
          </cell>
          <cell r="D15890" t="str">
            <v>OK</v>
          </cell>
          <cell r="E15890">
            <v>44642.34652777778</v>
          </cell>
        </row>
        <row r="15891">
          <cell r="B15891" t="str">
            <v>774100-00J/013671</v>
          </cell>
          <cell r="C15891" t="str">
            <v>774100-00J</v>
          </cell>
          <cell r="D15891" t="str">
            <v>OK</v>
          </cell>
          <cell r="E15891">
            <v>44642.292361111111</v>
          </cell>
        </row>
        <row r="15892">
          <cell r="B15892" t="str">
            <v>776445-00H/013685</v>
          </cell>
          <cell r="C15892" t="str">
            <v>776445-00H</v>
          </cell>
          <cell r="D15892" t="str">
            <v>OK</v>
          </cell>
          <cell r="E15892">
            <v>44642.406944444447</v>
          </cell>
        </row>
        <row r="15893">
          <cell r="B15893" t="str">
            <v>776445-00H/013686</v>
          </cell>
          <cell r="C15893" t="str">
            <v>776445-00H</v>
          </cell>
          <cell r="D15893" t="str">
            <v>OK</v>
          </cell>
          <cell r="E15893">
            <v>44642.524305555555</v>
          </cell>
        </row>
        <row r="15894">
          <cell r="B15894" t="str">
            <v>774100-00J/013679</v>
          </cell>
          <cell r="C15894" t="str">
            <v>774100-00J</v>
          </cell>
          <cell r="D15894" t="str">
            <v>OK</v>
          </cell>
          <cell r="E15894">
            <v>44642.670138888891</v>
          </cell>
        </row>
        <row r="15895">
          <cell r="B15895" t="str">
            <v>776445-00H/013689</v>
          </cell>
          <cell r="C15895" t="str">
            <v>776445-00H</v>
          </cell>
          <cell r="D15895" t="str">
            <v>OK</v>
          </cell>
          <cell r="E15895">
            <v>44642.690972222219</v>
          </cell>
        </row>
        <row r="15896">
          <cell r="B15896" t="str">
            <v>776445-00H/013691</v>
          </cell>
          <cell r="C15896" t="str">
            <v>776445-00H</v>
          </cell>
          <cell r="D15896" t="str">
            <v>OK</v>
          </cell>
          <cell r="E15896">
            <v>44642.717361111114</v>
          </cell>
        </row>
        <row r="15897">
          <cell r="B15897" t="str">
            <v>776445-00H/013690</v>
          </cell>
          <cell r="C15897" t="str">
            <v>776445-00H</v>
          </cell>
          <cell r="D15897" t="str">
            <v>OK</v>
          </cell>
          <cell r="E15897">
            <v>44642.819444444445</v>
          </cell>
        </row>
        <row r="15898">
          <cell r="B15898" t="str">
            <v>776445-00H/013694</v>
          </cell>
          <cell r="C15898" t="str">
            <v>776445-00H</v>
          </cell>
          <cell r="D15898" t="str">
            <v>OK</v>
          </cell>
          <cell r="E15898">
            <v>44642.80972222222</v>
          </cell>
        </row>
        <row r="15899">
          <cell r="B15899" t="str">
            <v>776445-00H/013694</v>
          </cell>
          <cell r="C15899" t="str">
            <v>776445-00H</v>
          </cell>
          <cell r="D15899" t="str">
            <v>OK</v>
          </cell>
          <cell r="E15899">
            <v>44642.80972222222</v>
          </cell>
        </row>
        <row r="15900">
          <cell r="B15900" t="str">
            <v>774100-00J/013687</v>
          </cell>
          <cell r="C15900" t="str">
            <v>774100-00J</v>
          </cell>
          <cell r="D15900" t="str">
            <v>OK</v>
          </cell>
          <cell r="E15900">
            <v>44642.628472222219</v>
          </cell>
        </row>
        <row r="15901">
          <cell r="B15901" t="str">
            <v>774100-00J/013695</v>
          </cell>
          <cell r="C15901" t="str">
            <v>774100-00J</v>
          </cell>
          <cell r="D15901" t="str">
            <v>OK</v>
          </cell>
          <cell r="E15901">
            <v>44642.953472222223</v>
          </cell>
        </row>
        <row r="15902">
          <cell r="B15902" t="str">
            <v>776445-00H/013692</v>
          </cell>
          <cell r="C15902" t="str">
            <v>776445-00H</v>
          </cell>
          <cell r="D15902" t="str">
            <v>OK</v>
          </cell>
          <cell r="E15902">
            <v>44643.057638888888</v>
          </cell>
        </row>
        <row r="15903">
          <cell r="B15903" t="str">
            <v>774100-00J/013688</v>
          </cell>
          <cell r="C15903" t="str">
            <v>774100-00J</v>
          </cell>
          <cell r="D15903" t="str">
            <v>OK</v>
          </cell>
          <cell r="E15903">
            <v>44642.977083333331</v>
          </cell>
        </row>
        <row r="15904">
          <cell r="B15904" t="str">
            <v>776445-00H/013698</v>
          </cell>
          <cell r="C15904" t="str">
            <v>776445-00H</v>
          </cell>
          <cell r="D15904" t="str">
            <v>OK</v>
          </cell>
          <cell r="E15904">
            <v>44643.042361111111</v>
          </cell>
        </row>
        <row r="15905">
          <cell r="B15905" t="str">
            <v>774100-00J/013696</v>
          </cell>
          <cell r="C15905" t="str">
            <v>774100-00J</v>
          </cell>
          <cell r="D15905" t="str">
            <v>OK</v>
          </cell>
          <cell r="E15905">
            <v>44643.018750000003</v>
          </cell>
        </row>
        <row r="15906">
          <cell r="B15906" t="str">
            <v>776445-00H/013700</v>
          </cell>
          <cell r="C15906" t="str">
            <v>776445-00H</v>
          </cell>
          <cell r="D15906" t="str">
            <v>OK</v>
          </cell>
          <cell r="E15906">
            <v>44643.094444444447</v>
          </cell>
        </row>
        <row r="15907">
          <cell r="B15907" t="str">
            <v>776445-00H/013701</v>
          </cell>
          <cell r="C15907" t="str">
            <v>776445-00H</v>
          </cell>
          <cell r="D15907" t="str">
            <v>OK</v>
          </cell>
          <cell r="E15907">
            <v>44643.156944444447</v>
          </cell>
        </row>
        <row r="15908">
          <cell r="B15908" t="str">
            <v>776445-00H/013699</v>
          </cell>
          <cell r="C15908" t="str">
            <v>776445-00H</v>
          </cell>
          <cell r="D15908" t="str">
            <v>OK</v>
          </cell>
          <cell r="E15908">
            <v>44643.122916666667</v>
          </cell>
        </row>
        <row r="15909">
          <cell r="B15909" t="str">
            <v>776445-00H/013427</v>
          </cell>
          <cell r="C15909" t="str">
            <v>776445-00H</v>
          </cell>
          <cell r="D15909" t="str">
            <v>OK</v>
          </cell>
          <cell r="E15909">
            <v>44624.297222222223</v>
          </cell>
        </row>
        <row r="15910">
          <cell r="B15910" t="str">
            <v>776445-00H/013702</v>
          </cell>
          <cell r="C15910" t="str">
            <v>776445-00H</v>
          </cell>
          <cell r="D15910" t="str">
            <v>OK</v>
          </cell>
          <cell r="E15910">
            <v>44643.293055555558</v>
          </cell>
        </row>
        <row r="15911">
          <cell r="B15911" t="str">
            <v>776445-00H/013697</v>
          </cell>
          <cell r="C15911" t="str">
            <v>776445-00H</v>
          </cell>
          <cell r="D15911" t="str">
            <v>OK</v>
          </cell>
          <cell r="E15911">
            <v>44643.29791666667</v>
          </cell>
        </row>
        <row r="15912">
          <cell r="B15912" t="str">
            <v>776445-00H/013703</v>
          </cell>
          <cell r="C15912" t="str">
            <v>776445-00H</v>
          </cell>
          <cell r="D15912" t="str">
            <v>OK</v>
          </cell>
          <cell r="E15912">
            <v>44643.404861111114</v>
          </cell>
        </row>
        <row r="15913">
          <cell r="B15913" t="str">
            <v>776445-00H/013705</v>
          </cell>
          <cell r="C15913" t="str">
            <v>776445-00H</v>
          </cell>
          <cell r="D15913" t="str">
            <v>OK</v>
          </cell>
          <cell r="E15913">
            <v>44643.350694444445</v>
          </cell>
        </row>
        <row r="15914">
          <cell r="B15914" t="str">
            <v>776445-00H/013706</v>
          </cell>
          <cell r="C15914" t="str">
            <v>776445-00H</v>
          </cell>
          <cell r="D15914" t="str">
            <v>OK</v>
          </cell>
          <cell r="E15914">
            <v>44643.495833333334</v>
          </cell>
        </row>
        <row r="15915">
          <cell r="B15915" t="str">
            <v>776445-00H/013710</v>
          </cell>
          <cell r="C15915" t="str">
            <v>776445-00H</v>
          </cell>
          <cell r="D15915" t="str">
            <v>OK</v>
          </cell>
          <cell r="E15915">
            <v>44643.627083333333</v>
          </cell>
        </row>
        <row r="15916">
          <cell r="B15916" t="str">
            <v>776445-00H/013709</v>
          </cell>
          <cell r="C15916" t="str">
            <v>776445-00H</v>
          </cell>
          <cell r="D15916" t="str">
            <v>OK</v>
          </cell>
          <cell r="E15916">
            <v>44643.625</v>
          </cell>
        </row>
        <row r="15917">
          <cell r="B15917" t="str">
            <v>776445-00H/013713</v>
          </cell>
          <cell r="C15917" t="str">
            <v>776445-00H</v>
          </cell>
          <cell r="D15917" t="str">
            <v>OK</v>
          </cell>
          <cell r="E15917">
            <v>44643.688194444447</v>
          </cell>
        </row>
        <row r="15918">
          <cell r="B15918" t="str">
            <v>776445-00H/013712</v>
          </cell>
          <cell r="C15918" t="str">
            <v>776445-00H</v>
          </cell>
          <cell r="D15918" t="str">
            <v>OK</v>
          </cell>
          <cell r="E15918">
            <v>44643.757638888892</v>
          </cell>
        </row>
        <row r="15919">
          <cell r="B15919" t="str">
            <v>776445-00H/013716</v>
          </cell>
          <cell r="C15919" t="str">
            <v>776445-00H</v>
          </cell>
          <cell r="D15919" t="str">
            <v>OK</v>
          </cell>
          <cell r="E15919">
            <v>44643.743055555555</v>
          </cell>
        </row>
        <row r="15920">
          <cell r="B15920" t="str">
            <v>776445-00H/013711</v>
          </cell>
          <cell r="C15920" t="str">
            <v>776445-00H</v>
          </cell>
          <cell r="D15920" t="str">
            <v>OK</v>
          </cell>
          <cell r="E15920">
            <v>44643.686805555553</v>
          </cell>
        </row>
        <row r="15921">
          <cell r="B15921" t="str">
            <v>776445-00H/013683</v>
          </cell>
          <cell r="C15921" t="str">
            <v>776445-00H</v>
          </cell>
          <cell r="D15921" t="str">
            <v>OK</v>
          </cell>
          <cell r="E15921">
            <v>44643.961111111108</v>
          </cell>
        </row>
        <row r="15922">
          <cell r="B15922" t="str">
            <v>776445-00H/013714</v>
          </cell>
          <cell r="C15922" t="str">
            <v>776445-00H</v>
          </cell>
          <cell r="D15922" t="str">
            <v>OK</v>
          </cell>
          <cell r="E15922">
            <v>44643.962500000001</v>
          </cell>
        </row>
        <row r="15923">
          <cell r="B15923" t="str">
            <v>776445-00H/013717</v>
          </cell>
          <cell r="C15923" t="str">
            <v>776445-00H</v>
          </cell>
          <cell r="D15923" t="str">
            <v>OK</v>
          </cell>
          <cell r="E15923">
            <v>44644.029861111114</v>
          </cell>
        </row>
        <row r="15924">
          <cell r="B15924" t="str">
            <v>776445-00H/013720</v>
          </cell>
          <cell r="C15924" t="str">
            <v>776445-00H</v>
          </cell>
          <cell r="D15924" t="str">
            <v>OK</v>
          </cell>
          <cell r="E15924">
            <v>44644.083333333336</v>
          </cell>
        </row>
        <row r="15925">
          <cell r="B15925" t="str">
            <v>776445-00H/013715</v>
          </cell>
          <cell r="C15925" t="str">
            <v>776445-00H</v>
          </cell>
          <cell r="D15925" t="str">
            <v>OK</v>
          </cell>
          <cell r="E15925">
            <v>44644.071527777778</v>
          </cell>
        </row>
        <row r="15926">
          <cell r="B15926" t="str">
            <v>776445-00H/013721</v>
          </cell>
          <cell r="C15926" t="str">
            <v>776445-00H</v>
          </cell>
          <cell r="D15926" t="str">
            <v>OK</v>
          </cell>
          <cell r="E15926">
            <v>44644.145138888889</v>
          </cell>
        </row>
        <row r="15927">
          <cell r="B15927" t="str">
            <v>776445-00H/013719</v>
          </cell>
          <cell r="C15927" t="str">
            <v>776445-00H</v>
          </cell>
          <cell r="D15927" t="str">
            <v>OK</v>
          </cell>
          <cell r="E15927">
            <v>44644.149305555555</v>
          </cell>
        </row>
        <row r="15928">
          <cell r="B15928" t="str">
            <v>776445-00H/013724</v>
          </cell>
          <cell r="C15928" t="str">
            <v>776445-00H</v>
          </cell>
          <cell r="D15928" t="str">
            <v>OK</v>
          </cell>
          <cell r="E15928">
            <v>44644.29791666667</v>
          </cell>
        </row>
        <row r="15929">
          <cell r="B15929" t="str">
            <v>776445-00H/013722</v>
          </cell>
          <cell r="C15929" t="str">
            <v>776445-00H</v>
          </cell>
          <cell r="D15929" t="str">
            <v>OK</v>
          </cell>
          <cell r="E15929">
            <v>44644.324305555558</v>
          </cell>
        </row>
        <row r="15930">
          <cell r="B15930" t="str">
            <v>776445-00H/013708</v>
          </cell>
          <cell r="C15930" t="str">
            <v>776445-00H</v>
          </cell>
          <cell r="D15930" t="str">
            <v>OK</v>
          </cell>
          <cell r="E15930">
            <v>44643.821527777778</v>
          </cell>
        </row>
        <row r="15931">
          <cell r="B15931" t="str">
            <v>776445-00H/013725</v>
          </cell>
          <cell r="C15931" t="str">
            <v>776445-00H</v>
          </cell>
          <cell r="D15931" t="str">
            <v>OK</v>
          </cell>
          <cell r="E15931">
            <v>44644.366666666669</v>
          </cell>
        </row>
        <row r="15932">
          <cell r="B15932" t="str">
            <v>776445-00H/013723</v>
          </cell>
          <cell r="C15932" t="str">
            <v>776445-00H</v>
          </cell>
          <cell r="D15932" t="str">
            <v>OK</v>
          </cell>
          <cell r="E15932">
            <v>44644.409722222219</v>
          </cell>
        </row>
        <row r="15933">
          <cell r="B15933" t="str">
            <v>776445-00H/013693</v>
          </cell>
          <cell r="C15933" t="str">
            <v>776445-00H</v>
          </cell>
          <cell r="D15933" t="str">
            <v>OK</v>
          </cell>
          <cell r="E15933">
            <v>44644.497916666667</v>
          </cell>
        </row>
        <row r="15934">
          <cell r="B15934" t="str">
            <v>776445-00H/013718</v>
          </cell>
          <cell r="C15934" t="str">
            <v>776445-00H</v>
          </cell>
          <cell r="D15934" t="str">
            <v>OK</v>
          </cell>
          <cell r="E15934">
            <v>44644.030555555553</v>
          </cell>
        </row>
        <row r="15935">
          <cell r="B15935" t="str">
            <v>776445-00H/013707</v>
          </cell>
          <cell r="C15935" t="str">
            <v>776445-00H</v>
          </cell>
          <cell r="D15935" t="str">
            <v>OK</v>
          </cell>
          <cell r="E15935">
            <v>44644.621527777781</v>
          </cell>
        </row>
        <row r="15936">
          <cell r="B15936" t="str">
            <v>776445-00H/013704</v>
          </cell>
          <cell r="C15936" t="str">
            <v>776445-00H</v>
          </cell>
          <cell r="D15936" t="str">
            <v>OK</v>
          </cell>
          <cell r="E15936">
            <v>44644.642361111109</v>
          </cell>
        </row>
        <row r="15937">
          <cell r="B15937" t="str">
            <v>776445-00H/013729</v>
          </cell>
          <cell r="C15937" t="str">
            <v>776445-00H</v>
          </cell>
          <cell r="D15937" t="str">
            <v>OK</v>
          </cell>
          <cell r="E15937">
            <v>44644.742361111108</v>
          </cell>
        </row>
        <row r="15938">
          <cell r="B15938" t="str">
            <v>774100-00J/013727</v>
          </cell>
          <cell r="C15938" t="str">
            <v>774100-00J</v>
          </cell>
          <cell r="D15938" t="str">
            <v>OK</v>
          </cell>
          <cell r="E15938">
            <v>44644.697916666664</v>
          </cell>
        </row>
        <row r="15939">
          <cell r="B15939" t="str">
            <v>774100-00J/013726</v>
          </cell>
          <cell r="C15939" t="str">
            <v>774100-00J</v>
          </cell>
          <cell r="D15939" t="str">
            <v>OK</v>
          </cell>
          <cell r="E15939">
            <v>44644.724305555559</v>
          </cell>
        </row>
        <row r="15940">
          <cell r="B15940" t="str">
            <v>774100-00J/013728</v>
          </cell>
          <cell r="C15940" t="str">
            <v>774100-00J</v>
          </cell>
          <cell r="D15940" t="str">
            <v>OK</v>
          </cell>
          <cell r="E15940">
            <v>44644.816666666666</v>
          </cell>
        </row>
        <row r="15941">
          <cell r="B15941" t="str">
            <v>776445-00H/013732</v>
          </cell>
          <cell r="C15941" t="str">
            <v>776445-00H</v>
          </cell>
          <cell r="D15941" t="str">
            <v>OK</v>
          </cell>
          <cell r="E15941">
            <v>44644.86041666667</v>
          </cell>
        </row>
        <row r="15942">
          <cell r="B15942" t="str">
            <v>776445-00H/013730</v>
          </cell>
          <cell r="C15942" t="str">
            <v>776445-00H</v>
          </cell>
          <cell r="D15942" t="str">
            <v>OK</v>
          </cell>
          <cell r="E15942">
            <v>44644.817361111112</v>
          </cell>
        </row>
        <row r="15943">
          <cell r="B15943" t="str">
            <v>776445-00H/013731</v>
          </cell>
          <cell r="C15943" t="str">
            <v>776445-00H</v>
          </cell>
          <cell r="D15943" t="str">
            <v>OK</v>
          </cell>
          <cell r="E15943">
            <v>44644.96597222222</v>
          </cell>
        </row>
        <row r="15944">
          <cell r="B15944" t="str">
            <v>776445-00H/013736</v>
          </cell>
          <cell r="C15944" t="str">
            <v>776445-00H</v>
          </cell>
          <cell r="D15944" t="str">
            <v>OK</v>
          </cell>
          <cell r="E15944">
            <v>44645.091666666667</v>
          </cell>
        </row>
        <row r="15945">
          <cell r="B15945" t="str">
            <v>776445-00H/013738</v>
          </cell>
          <cell r="C15945" t="str">
            <v>776445-00H</v>
          </cell>
          <cell r="D15945" t="str">
            <v>OK</v>
          </cell>
          <cell r="E15945">
            <v>44645.162499999999</v>
          </cell>
        </row>
        <row r="15946">
          <cell r="B15946" t="str">
            <v>776445-00H/013739</v>
          </cell>
          <cell r="C15946" t="str">
            <v>776445-00H</v>
          </cell>
          <cell r="D15946" t="str">
            <v>OK</v>
          </cell>
          <cell r="E15946">
            <v>44645.303472222222</v>
          </cell>
        </row>
        <row r="15947">
          <cell r="B15947" t="str">
            <v>776445-00H/013735</v>
          </cell>
          <cell r="C15947" t="str">
            <v>776445-00H</v>
          </cell>
          <cell r="D15947" t="str">
            <v>OK</v>
          </cell>
          <cell r="E15947">
            <v>44645.044444444444</v>
          </cell>
        </row>
        <row r="15948">
          <cell r="B15948" t="str">
            <v>776445-00H/013741</v>
          </cell>
          <cell r="C15948" t="str">
            <v>776445-00H</v>
          </cell>
          <cell r="D15948" t="str">
            <v>OK</v>
          </cell>
          <cell r="E15948">
            <v>44645.402083333334</v>
          </cell>
        </row>
        <row r="15949">
          <cell r="B15949" t="str">
            <v>774100-00J/013740</v>
          </cell>
          <cell r="C15949" t="str">
            <v>774100-00J</v>
          </cell>
          <cell r="D15949" t="str">
            <v>OK</v>
          </cell>
          <cell r="E15949">
            <v>44645.355555555558</v>
          </cell>
        </row>
        <row r="15950">
          <cell r="B15950" t="str">
            <v>776445-00H/013737</v>
          </cell>
          <cell r="C15950" t="str">
            <v>776445-00H</v>
          </cell>
          <cell r="D15950" t="str">
            <v>OK</v>
          </cell>
          <cell r="E15950">
            <v>44645.661805555559</v>
          </cell>
        </row>
        <row r="15951">
          <cell r="B15951" t="str">
            <v>776445-00H/013737</v>
          </cell>
          <cell r="C15951" t="str">
            <v>776445-00H</v>
          </cell>
          <cell r="D15951" t="str">
            <v>OK</v>
          </cell>
          <cell r="E15951">
            <v>44645.661805555559</v>
          </cell>
        </row>
        <row r="15952">
          <cell r="B15952" t="str">
            <v>776445-00H/013744</v>
          </cell>
          <cell r="C15952" t="str">
            <v>776445-00H</v>
          </cell>
          <cell r="D15952" t="str">
            <v>OK</v>
          </cell>
          <cell r="E15952">
            <v>44645.699305555558</v>
          </cell>
        </row>
        <row r="15953">
          <cell r="B15953" t="str">
            <v>774100-00J/013743</v>
          </cell>
          <cell r="C15953" t="str">
            <v>774100-00J</v>
          </cell>
          <cell r="D15953" t="str">
            <v>OK</v>
          </cell>
          <cell r="E15953">
            <v>44645.636111111111</v>
          </cell>
        </row>
        <row r="15954">
          <cell r="B15954" t="str">
            <v>774100-00J/013742</v>
          </cell>
          <cell r="C15954" t="str">
            <v>774100-00J</v>
          </cell>
          <cell r="D15954" t="str">
            <v>OK</v>
          </cell>
          <cell r="E15954">
            <v>44645.699305555558</v>
          </cell>
        </row>
        <row r="15955">
          <cell r="B15955" t="str">
            <v>776445-00H/013748</v>
          </cell>
          <cell r="C15955" t="str">
            <v>776445-00H</v>
          </cell>
          <cell r="D15955" t="str">
            <v>OK</v>
          </cell>
          <cell r="E15955">
            <v>44645.76666666667</v>
          </cell>
        </row>
        <row r="15956">
          <cell r="B15956" t="str">
            <v>776445-00H/013751</v>
          </cell>
          <cell r="C15956" t="str">
            <v>776445-00H</v>
          </cell>
          <cell r="D15956" t="str">
            <v>OK</v>
          </cell>
          <cell r="E15956">
            <v>44647.948611111111</v>
          </cell>
        </row>
        <row r="15957">
          <cell r="B15957" t="str">
            <v>774100-00J/013747</v>
          </cell>
          <cell r="C15957" t="str">
            <v>774100-00J</v>
          </cell>
          <cell r="D15957" t="str">
            <v>OK</v>
          </cell>
          <cell r="E15957">
            <v>44648.046527777777</v>
          </cell>
        </row>
        <row r="15958">
          <cell r="B15958" t="str">
            <v>776445-00H/013749</v>
          </cell>
          <cell r="C15958" t="str">
            <v>776445-00H</v>
          </cell>
          <cell r="D15958" t="str">
            <v>OK</v>
          </cell>
          <cell r="E15958">
            <v>44645.82708333333</v>
          </cell>
        </row>
        <row r="15959">
          <cell r="B15959" t="str">
            <v>776445-00H/013745</v>
          </cell>
          <cell r="C15959" t="str">
            <v>776445-00H</v>
          </cell>
          <cell r="D15959" t="str">
            <v>OK</v>
          </cell>
          <cell r="E15959">
            <v>44645.739583333336</v>
          </cell>
        </row>
        <row r="15960">
          <cell r="B15960" t="str">
            <v>774100-00J/013752</v>
          </cell>
          <cell r="C15960" t="str">
            <v>774100-00J</v>
          </cell>
          <cell r="D15960" t="str">
            <v>OK</v>
          </cell>
          <cell r="E15960">
            <v>44648.294444444444</v>
          </cell>
        </row>
        <row r="15961">
          <cell r="B15961" t="str">
            <v>776445-00H/013753</v>
          </cell>
          <cell r="C15961" t="str">
            <v>776445-00H</v>
          </cell>
          <cell r="D15961" t="str">
            <v>OK</v>
          </cell>
          <cell r="E15961">
            <v>44648.401388888888</v>
          </cell>
        </row>
        <row r="15962">
          <cell r="B15962" t="str">
            <v>774100-00J/013733</v>
          </cell>
          <cell r="C15962" t="str">
            <v>774100-00J</v>
          </cell>
          <cell r="D15962" t="str">
            <v>OK</v>
          </cell>
          <cell r="E15962">
            <v>44644.977777777778</v>
          </cell>
        </row>
        <row r="15963">
          <cell r="B15963" t="str">
            <v>774100-00J/013755</v>
          </cell>
          <cell r="C15963" t="str">
            <v>774100-00J</v>
          </cell>
          <cell r="D15963" t="str">
            <v>OK</v>
          </cell>
          <cell r="E15963">
            <v>44648.361805555556</v>
          </cell>
        </row>
        <row r="15964">
          <cell r="B15964" t="str">
            <v>774100-00J/013746</v>
          </cell>
          <cell r="C15964" t="str">
            <v>774100-00J</v>
          </cell>
          <cell r="D15964" t="str">
            <v>OK</v>
          </cell>
          <cell r="E15964">
            <v>44648.006944444445</v>
          </cell>
        </row>
        <row r="15965">
          <cell r="B15965" t="str">
            <v>776445-00H/013756</v>
          </cell>
          <cell r="C15965" t="str">
            <v>776445-00H</v>
          </cell>
          <cell r="D15965" t="str">
            <v>OK</v>
          </cell>
          <cell r="E15965">
            <v>44648.625</v>
          </cell>
        </row>
        <row r="15966">
          <cell r="B15966" t="str">
            <v>774100-00J/013757</v>
          </cell>
          <cell r="C15966" t="str">
            <v>774100-00J</v>
          </cell>
          <cell r="D15966" t="str">
            <v>OK</v>
          </cell>
          <cell r="E15966">
            <v>44648.638888888891</v>
          </cell>
        </row>
        <row r="15967">
          <cell r="B15967" t="str">
            <v>774100-00J/013734</v>
          </cell>
          <cell r="C15967" t="str">
            <v>774100-00J</v>
          </cell>
          <cell r="D15967" t="str">
            <v>OK</v>
          </cell>
          <cell r="E15967">
            <v>44645.040277777778</v>
          </cell>
        </row>
        <row r="15968">
          <cell r="B15968" t="str">
            <v>776445-00H/013750</v>
          </cell>
          <cell r="C15968" t="str">
            <v>776445-00H</v>
          </cell>
          <cell r="D15968" t="str">
            <v>OK</v>
          </cell>
          <cell r="E15968">
            <v>44648.747916666667</v>
          </cell>
        </row>
        <row r="15969">
          <cell r="B15969" t="str">
            <v>774100-00J/013758</v>
          </cell>
          <cell r="C15969" t="str">
            <v>774100-00J</v>
          </cell>
          <cell r="D15969" t="str">
            <v>OK</v>
          </cell>
          <cell r="E15969">
            <v>44648.695138888892</v>
          </cell>
        </row>
        <row r="15970">
          <cell r="B15970" t="str">
            <v>774100-00J/013760</v>
          </cell>
          <cell r="C15970" t="str">
            <v>774100-00J</v>
          </cell>
          <cell r="D15970" t="str">
            <v>OK</v>
          </cell>
          <cell r="E15970">
            <v>44648.961805555555</v>
          </cell>
        </row>
        <row r="15971">
          <cell r="B15971" t="str">
            <v>774100-00J/013759</v>
          </cell>
          <cell r="C15971" t="str">
            <v>774100-00J</v>
          </cell>
          <cell r="D15971" t="str">
            <v>OK</v>
          </cell>
          <cell r="E15971">
            <v>44648.997916666667</v>
          </cell>
        </row>
        <row r="15972">
          <cell r="B15972" t="str">
            <v>776445-00H/013754</v>
          </cell>
          <cell r="C15972" t="str">
            <v>776445-00H</v>
          </cell>
          <cell r="D15972" t="str">
            <v>OK</v>
          </cell>
          <cell r="E15972">
            <v>44649.036111111112</v>
          </cell>
        </row>
        <row r="15973">
          <cell r="B15973" t="str">
            <v>774100-00J/013762</v>
          </cell>
          <cell r="C15973" t="str">
            <v>774100-00J</v>
          </cell>
          <cell r="D15973" t="str">
            <v>OK</v>
          </cell>
          <cell r="E15973">
            <v>44649.29583333333</v>
          </cell>
        </row>
        <row r="15974">
          <cell r="B15974" t="str">
            <v>774100-00J/013516</v>
          </cell>
          <cell r="C15974" t="str">
            <v>774100-00J</v>
          </cell>
          <cell r="D15974" t="str">
            <v>OK</v>
          </cell>
          <cell r="E15974">
            <v>44630.634722222225</v>
          </cell>
        </row>
        <row r="15975">
          <cell r="B15975" t="str">
            <v>774100-00J/013763</v>
          </cell>
          <cell r="C15975" t="str">
            <v>774100-00J</v>
          </cell>
          <cell r="D15975" t="str">
            <v>OK</v>
          </cell>
          <cell r="E15975">
            <v>44649.356944444444</v>
          </cell>
        </row>
        <row r="15976">
          <cell r="B15976" t="str">
            <v>774100-00J/013764</v>
          </cell>
          <cell r="C15976" t="str">
            <v>774100-00J</v>
          </cell>
          <cell r="D15976" t="str">
            <v>OK</v>
          </cell>
          <cell r="E15976">
            <v>44649.668055555558</v>
          </cell>
        </row>
        <row r="15977">
          <cell r="B15977" t="str">
            <v>774100-00J/013765</v>
          </cell>
          <cell r="C15977" t="str">
            <v>774100-00J</v>
          </cell>
          <cell r="D15977" t="str">
            <v>OK</v>
          </cell>
          <cell r="E15977">
            <v>44649.738888888889</v>
          </cell>
        </row>
        <row r="15978">
          <cell r="B15978" t="str">
            <v>776445-00H/013761</v>
          </cell>
          <cell r="C15978" t="str">
            <v>776445-00H</v>
          </cell>
          <cell r="D15978" t="str">
            <v>OK</v>
          </cell>
          <cell r="E15978">
            <v>44649.811111111114</v>
          </cell>
        </row>
        <row r="15979">
          <cell r="B15979" t="str">
            <v>776445-00H/013768</v>
          </cell>
          <cell r="C15979" t="str">
            <v>776445-00H</v>
          </cell>
          <cell r="D15979" t="str">
            <v>OK</v>
          </cell>
          <cell r="E15979">
            <v>44649.958333333336</v>
          </cell>
        </row>
        <row r="15980">
          <cell r="B15980" t="str">
            <v>774100-00J/013766</v>
          </cell>
          <cell r="C15980" t="str">
            <v>774100-00J</v>
          </cell>
          <cell r="D15980" t="str">
            <v>OK</v>
          </cell>
          <cell r="E15980">
            <v>44649.994444444441</v>
          </cell>
        </row>
        <row r="15981">
          <cell r="B15981" t="str">
            <v>774100-00J/013767</v>
          </cell>
          <cell r="C15981" t="str">
            <v>774100-00J</v>
          </cell>
          <cell r="D15981" t="str">
            <v>OK</v>
          </cell>
          <cell r="E15981">
            <v>44650.040277777778</v>
          </cell>
        </row>
        <row r="15982">
          <cell r="B15982" t="str">
            <v>774100-00J/013773</v>
          </cell>
          <cell r="C15982" t="str">
            <v>774100-00J</v>
          </cell>
          <cell r="D15982" t="str">
            <v>OK</v>
          </cell>
          <cell r="E15982">
            <v>44650.636805555558</v>
          </cell>
        </row>
        <row r="15983">
          <cell r="B15983" t="str">
            <v>774100-00J/013772</v>
          </cell>
          <cell r="C15983" t="str">
            <v>774100-00J</v>
          </cell>
          <cell r="D15983" t="str">
            <v>OK</v>
          </cell>
          <cell r="E15983">
            <v>44650.385416666664</v>
          </cell>
        </row>
        <row r="15984">
          <cell r="B15984" t="str">
            <v>776445-00H/013775</v>
          </cell>
          <cell r="C15984" t="str">
            <v>776445-00H</v>
          </cell>
          <cell r="D15984" t="str">
            <v>OK</v>
          </cell>
          <cell r="E15984">
            <v>44650.745833333334</v>
          </cell>
        </row>
        <row r="15985">
          <cell r="B15985" t="str">
            <v>776445-00H/013770</v>
          </cell>
          <cell r="C15985" t="str">
            <v>776445-00H</v>
          </cell>
          <cell r="D15985" t="str">
            <v>OK</v>
          </cell>
          <cell r="E15985">
            <v>44650.813194444447</v>
          </cell>
        </row>
        <row r="15986">
          <cell r="B15986" t="str">
            <v>774100-00J/013774</v>
          </cell>
          <cell r="C15986" t="str">
            <v>774100-00J</v>
          </cell>
          <cell r="D15986" t="str">
            <v>OK</v>
          </cell>
          <cell r="E15986">
            <v>44650.703472222223</v>
          </cell>
        </row>
        <row r="15987">
          <cell r="B15987" t="str">
            <v>776445-00H/013776</v>
          </cell>
          <cell r="C15987" t="str">
            <v>776445-00H</v>
          </cell>
          <cell r="D15987" t="str">
            <v>OK</v>
          </cell>
          <cell r="E15987">
            <v>44651.03125</v>
          </cell>
        </row>
        <row r="15988">
          <cell r="B15988" t="str">
            <v>776445-00H/013769</v>
          </cell>
          <cell r="C15988" t="str">
            <v>776445-00H</v>
          </cell>
          <cell r="D15988" t="str">
            <v>OK</v>
          </cell>
          <cell r="E15988">
            <v>44650.945833333331</v>
          </cell>
        </row>
        <row r="15989">
          <cell r="B15989" t="str">
            <v>776445-00H/013778</v>
          </cell>
          <cell r="C15989" t="str">
            <v>776445-00H</v>
          </cell>
          <cell r="D15989" t="str">
            <v>OK</v>
          </cell>
          <cell r="E15989">
            <v>44651.09652777778</v>
          </cell>
        </row>
        <row r="15990">
          <cell r="B15990" t="str">
            <v>774100-00J/013771</v>
          </cell>
          <cell r="C15990" t="str">
            <v>774100-00J</v>
          </cell>
          <cell r="D15990" t="str">
            <v>OK</v>
          </cell>
          <cell r="E15990">
            <v>44650.315972222219</v>
          </cell>
        </row>
        <row r="15991">
          <cell r="B15991" t="str">
            <v>776445-00H/013779</v>
          </cell>
          <cell r="C15991" t="str">
            <v>776445-00H</v>
          </cell>
          <cell r="D15991" t="str">
            <v>OK</v>
          </cell>
          <cell r="E15991">
            <v>44651.292361111111</v>
          </cell>
        </row>
        <row r="15992">
          <cell r="B15992" t="str">
            <v>776445-00H/013781</v>
          </cell>
          <cell r="C15992" t="str">
            <v>776445-00H</v>
          </cell>
          <cell r="D15992" t="str">
            <v>OK</v>
          </cell>
          <cell r="E15992">
            <v>44651.347222222219</v>
          </cell>
        </row>
        <row r="15993">
          <cell r="B15993" t="str">
            <v>776445-00H/013780</v>
          </cell>
          <cell r="C15993" t="str">
            <v>776445-00H</v>
          </cell>
          <cell r="D15993" t="str">
            <v>OK</v>
          </cell>
          <cell r="E15993">
            <v>44651.406944444447</v>
          </cell>
        </row>
        <row r="15994">
          <cell r="B15994" t="str">
            <v>776445-00H/013783</v>
          </cell>
          <cell r="C15994" t="str">
            <v>776445-00H</v>
          </cell>
          <cell r="D15994" t="str">
            <v>OK</v>
          </cell>
          <cell r="E15994">
            <v>44651.644444444442</v>
          </cell>
        </row>
        <row r="15995">
          <cell r="B15995" t="str">
            <v>776445-00H/013785</v>
          </cell>
          <cell r="C15995" t="str">
            <v>776445-00H</v>
          </cell>
          <cell r="D15995" t="str">
            <v>OK</v>
          </cell>
          <cell r="E15995">
            <v>44651.706944444442</v>
          </cell>
        </row>
        <row r="15996">
          <cell r="B15996" t="str">
            <v>776445-00H/013777</v>
          </cell>
          <cell r="C15996" t="str">
            <v>776445-00H</v>
          </cell>
          <cell r="D15996" t="str">
            <v>OK</v>
          </cell>
          <cell r="E15996">
            <v>44650.990277777775</v>
          </cell>
        </row>
        <row r="15997">
          <cell r="B15997" t="str">
            <v>774100-00J/013786</v>
          </cell>
          <cell r="C15997" t="str">
            <v>774100-00J</v>
          </cell>
          <cell r="D15997" t="str">
            <v>OK</v>
          </cell>
          <cell r="E15997">
            <v>44651.750694444447</v>
          </cell>
        </row>
        <row r="15998">
          <cell r="B15998" t="str">
            <v>774100-00J/013787</v>
          </cell>
          <cell r="C15998" t="str">
            <v>774100-00J</v>
          </cell>
          <cell r="D15998" t="str">
            <v>OK</v>
          </cell>
          <cell r="E15998">
            <v>44651.969444444447</v>
          </cell>
        </row>
        <row r="15999">
          <cell r="B15999" t="str">
            <v>774100-00J/013789</v>
          </cell>
          <cell r="C15999" t="str">
            <v>774100-00J</v>
          </cell>
          <cell r="D15999" t="str">
            <v>OK</v>
          </cell>
          <cell r="E15999">
            <v>44652.022916666669</v>
          </cell>
        </row>
        <row r="16000">
          <cell r="B16000" t="str">
            <v>776445-00H/013788</v>
          </cell>
          <cell r="C16000" t="str">
            <v>776445-00H</v>
          </cell>
          <cell r="D16000" t="str">
            <v>OK</v>
          </cell>
          <cell r="E16000">
            <v>44652.29791666667</v>
          </cell>
        </row>
        <row r="16001">
          <cell r="B16001" t="str">
            <v>774100-00J/013790</v>
          </cell>
          <cell r="C16001" t="str">
            <v>774100-00J</v>
          </cell>
          <cell r="D16001" t="str">
            <v>OK</v>
          </cell>
          <cell r="E16001">
            <v>44652.361111111109</v>
          </cell>
        </row>
        <row r="16002">
          <cell r="B16002" t="str">
            <v>774100-00J/013791</v>
          </cell>
          <cell r="C16002" t="str">
            <v>774100-00J</v>
          </cell>
          <cell r="D16002" t="str">
            <v>OK</v>
          </cell>
          <cell r="E16002">
            <v>44652.629166666666</v>
          </cell>
        </row>
        <row r="16003">
          <cell r="B16003" t="str">
            <v>774100-00J/013792</v>
          </cell>
          <cell r="C16003" t="str">
            <v>774100-00J</v>
          </cell>
          <cell r="D16003" t="str">
            <v>OK</v>
          </cell>
          <cell r="E16003">
            <v>44652.743750000001</v>
          </cell>
        </row>
        <row r="16004">
          <cell r="B16004" t="str">
            <v>774100-00J/013793</v>
          </cell>
          <cell r="C16004" t="str">
            <v>774100-00J</v>
          </cell>
          <cell r="D16004" t="str">
            <v>OK</v>
          </cell>
          <cell r="E16004">
            <v>44654.958333333336</v>
          </cell>
        </row>
        <row r="16005">
          <cell r="B16005" t="str">
            <v>776445-00H/013795</v>
          </cell>
          <cell r="C16005" t="str">
            <v>776445-00H</v>
          </cell>
          <cell r="D16005" t="str">
            <v>OK</v>
          </cell>
          <cell r="E16005">
            <v>44655.015972222223</v>
          </cell>
        </row>
        <row r="16006">
          <cell r="B16006" t="str">
            <v>774100-00J/013794</v>
          </cell>
          <cell r="C16006" t="str">
            <v>774100-00J</v>
          </cell>
          <cell r="D16006" t="str">
            <v>OK</v>
          </cell>
          <cell r="E16006">
            <v>44655.025694444441</v>
          </cell>
        </row>
        <row r="16007">
          <cell r="B16007" t="str">
            <v>776445-00H/013796</v>
          </cell>
          <cell r="C16007" t="str">
            <v>776445-00H</v>
          </cell>
          <cell r="D16007" t="str">
            <v>OK</v>
          </cell>
          <cell r="E16007">
            <v>44655.058333333334</v>
          </cell>
        </row>
        <row r="16008">
          <cell r="B16008" t="str">
            <v>776445-00H/013798</v>
          </cell>
          <cell r="C16008" t="str">
            <v>776445-00H</v>
          </cell>
          <cell r="D16008" t="str">
            <v>OK</v>
          </cell>
          <cell r="E16008">
            <v>44655.134722222225</v>
          </cell>
        </row>
        <row r="16009">
          <cell r="B16009" t="str">
            <v>776445-00H/013797</v>
          </cell>
          <cell r="C16009" t="str">
            <v>776445-00H</v>
          </cell>
          <cell r="D16009" t="str">
            <v>OK</v>
          </cell>
          <cell r="E16009">
            <v>44655.385416666664</v>
          </cell>
        </row>
        <row r="16010">
          <cell r="B16010" t="str">
            <v>774100-00J/013799</v>
          </cell>
          <cell r="C16010" t="str">
            <v>774100-00J</v>
          </cell>
          <cell r="D16010" t="str">
            <v>OK</v>
          </cell>
          <cell r="E16010">
            <v>44655.320833333331</v>
          </cell>
        </row>
        <row r="16011">
          <cell r="B16011" t="str">
            <v>776445-00H/013782</v>
          </cell>
          <cell r="C16011" t="str">
            <v>776445-00H</v>
          </cell>
          <cell r="D16011" t="str">
            <v>OK</v>
          </cell>
          <cell r="E16011">
            <v>44655.525000000001</v>
          </cell>
        </row>
        <row r="16012">
          <cell r="B16012" t="str">
            <v>774100-00J/013800</v>
          </cell>
          <cell r="C16012" t="str">
            <v>774100-00J</v>
          </cell>
          <cell r="D16012" t="str">
            <v>OK</v>
          </cell>
          <cell r="E16012">
            <v>44655.45</v>
          </cell>
        </row>
        <row r="16013">
          <cell r="B16013" t="str">
            <v>774100-00J/013801</v>
          </cell>
          <cell r="C16013" t="str">
            <v>774100-00J</v>
          </cell>
          <cell r="D16013" t="str">
            <v>OK</v>
          </cell>
          <cell r="E16013">
            <v>44655.660416666666</v>
          </cell>
        </row>
        <row r="16014">
          <cell r="B16014" t="str">
            <v>776445-00H/013803</v>
          </cell>
          <cell r="C16014" t="str">
            <v>776445-00H</v>
          </cell>
          <cell r="D16014" t="str">
            <v>OK</v>
          </cell>
          <cell r="E16014">
            <v>44655.743750000001</v>
          </cell>
        </row>
        <row r="16015">
          <cell r="B16015" t="str">
            <v>776445-00H/013802</v>
          </cell>
          <cell r="C16015" t="str">
            <v>776445-00H</v>
          </cell>
          <cell r="D16015" t="str">
            <v>OK</v>
          </cell>
          <cell r="E16015">
            <v>44655.800694444442</v>
          </cell>
        </row>
        <row r="16016">
          <cell r="B16016" t="str">
            <v>774100-00J/013805</v>
          </cell>
          <cell r="C16016" t="str">
            <v>774100-00J</v>
          </cell>
          <cell r="D16016" t="str">
            <v>OK</v>
          </cell>
          <cell r="E16016">
            <v>44655.695138888892</v>
          </cell>
        </row>
        <row r="16017">
          <cell r="B16017" t="str">
            <v>776445-00H/013804</v>
          </cell>
          <cell r="C16017" t="str">
            <v>776445-00H</v>
          </cell>
          <cell r="D16017" t="str">
            <v>OK</v>
          </cell>
          <cell r="E16017">
            <v>44655.964583333334</v>
          </cell>
        </row>
        <row r="16018">
          <cell r="B16018" t="str">
            <v>776445-00H/013808</v>
          </cell>
          <cell r="C16018" t="str">
            <v>776445-00H</v>
          </cell>
          <cell r="D16018" t="str">
            <v>OK</v>
          </cell>
          <cell r="E16018">
            <v>44656.03402777778</v>
          </cell>
        </row>
        <row r="16019">
          <cell r="B16019" t="str">
            <v>774100-00J/013807</v>
          </cell>
          <cell r="C16019" t="str">
            <v>774100-00J</v>
          </cell>
          <cell r="D16019" t="str">
            <v>OK</v>
          </cell>
          <cell r="E16019">
            <v>44655.958333333336</v>
          </cell>
        </row>
        <row r="16020">
          <cell r="B16020" t="str">
            <v>776445-00H/013809</v>
          </cell>
          <cell r="C16020" t="str">
            <v>776445-00H</v>
          </cell>
          <cell r="D16020" t="str">
            <v>OK</v>
          </cell>
          <cell r="E16020">
            <v>44656.086111111108</v>
          </cell>
        </row>
        <row r="16021">
          <cell r="B16021" t="str">
            <v>776445-00H/013816</v>
          </cell>
          <cell r="C16021" t="str">
            <v>776445-00H</v>
          </cell>
          <cell r="D16021" t="str">
            <v>OK</v>
          </cell>
          <cell r="E16021">
            <v>44656.368055555555</v>
          </cell>
        </row>
        <row r="16022">
          <cell r="B16022" t="str">
            <v>776445-00H/013815</v>
          </cell>
          <cell r="C16022" t="str">
            <v>776445-00H</v>
          </cell>
          <cell r="D16022" t="str">
            <v>OK</v>
          </cell>
          <cell r="E16022">
            <v>44656.408333333333</v>
          </cell>
        </row>
        <row r="16023">
          <cell r="B16023" t="str">
            <v>776445-00H/013814</v>
          </cell>
          <cell r="C16023" t="str">
            <v>776445-00H</v>
          </cell>
          <cell r="D16023" t="str">
            <v>OK</v>
          </cell>
          <cell r="E16023">
            <v>44656.4375</v>
          </cell>
        </row>
        <row r="16024">
          <cell r="B16024" t="str">
            <v>776445-00H/013817</v>
          </cell>
          <cell r="C16024" t="str">
            <v>776445-00H</v>
          </cell>
          <cell r="D16024" t="str">
            <v>OK</v>
          </cell>
          <cell r="E16024">
            <v>44656.505555555559</v>
          </cell>
        </row>
        <row r="16025">
          <cell r="B16025" t="str">
            <v>776445-00H/013810</v>
          </cell>
          <cell r="C16025" t="str">
            <v>776445-00H</v>
          </cell>
          <cell r="D16025" t="str">
            <v>OK</v>
          </cell>
          <cell r="E16025">
            <v>44656.163194444445</v>
          </cell>
        </row>
        <row r="16026">
          <cell r="B16026" t="str">
            <v>776445-00H/013811</v>
          </cell>
          <cell r="C16026" t="str">
            <v>776445-00H</v>
          </cell>
          <cell r="D16026" t="str">
            <v>OK</v>
          </cell>
          <cell r="E16026">
            <v>44656.320833333331</v>
          </cell>
        </row>
        <row r="16027">
          <cell r="B16027" t="str">
            <v>776445-00H/013823</v>
          </cell>
          <cell r="C16027" t="str">
            <v>776445-00H</v>
          </cell>
          <cell r="D16027" t="str">
            <v>OK</v>
          </cell>
          <cell r="E16027">
            <v>44656.779861111114</v>
          </cell>
        </row>
        <row r="16028">
          <cell r="B16028" t="str">
            <v>776445-00H/013824</v>
          </cell>
          <cell r="C16028" t="str">
            <v>776445-00H</v>
          </cell>
          <cell r="D16028" t="str">
            <v>OK</v>
          </cell>
          <cell r="E16028">
            <v>44656.816666666666</v>
          </cell>
        </row>
        <row r="16029">
          <cell r="B16029" t="str">
            <v>776445-00H/013821</v>
          </cell>
          <cell r="C16029" t="str">
            <v>776445-00H</v>
          </cell>
          <cell r="D16029" t="str">
            <v>OK</v>
          </cell>
          <cell r="E16029">
            <v>44656.944444444445</v>
          </cell>
        </row>
        <row r="16030">
          <cell r="B16030" t="str">
            <v>776445-00H/013819</v>
          </cell>
          <cell r="C16030" t="str">
            <v>776445-00H</v>
          </cell>
          <cell r="D16030" t="str">
            <v>OK</v>
          </cell>
          <cell r="E16030">
            <v>44656.963888888888</v>
          </cell>
        </row>
        <row r="16031">
          <cell r="B16031" t="str">
            <v>774100-00J/013825</v>
          </cell>
          <cell r="C16031" t="str">
            <v>774100-00J</v>
          </cell>
          <cell r="D16031" t="str">
            <v>OK</v>
          </cell>
          <cell r="E16031">
            <v>44656.965277777781</v>
          </cell>
        </row>
        <row r="16032">
          <cell r="B16032" t="str">
            <v>774100-00J/013827</v>
          </cell>
          <cell r="C16032" t="str">
            <v>774100-00J</v>
          </cell>
          <cell r="D16032" t="str">
            <v>OK</v>
          </cell>
          <cell r="E16032">
            <v>44657.052777777775</v>
          </cell>
        </row>
        <row r="16033">
          <cell r="B16033" t="str">
            <v>776445-00H/013830</v>
          </cell>
          <cell r="C16033" t="str">
            <v>776445-00H</v>
          </cell>
          <cell r="D16033" t="str">
            <v>OK</v>
          </cell>
          <cell r="E16033">
            <v>44657.132638888892</v>
          </cell>
        </row>
        <row r="16034">
          <cell r="B16034" t="str">
            <v>776445-00H/013822</v>
          </cell>
          <cell r="C16034" t="str">
            <v>776445-00H</v>
          </cell>
          <cell r="D16034" t="str">
            <v>OK</v>
          </cell>
          <cell r="E16034">
            <v>44657.044444444444</v>
          </cell>
        </row>
        <row r="16035">
          <cell r="B16035" t="str">
            <v>776445-00H/013831</v>
          </cell>
          <cell r="C16035" t="str">
            <v>776445-00H</v>
          </cell>
          <cell r="D16035" t="str">
            <v>OK</v>
          </cell>
          <cell r="E16035">
            <v>44657.177083333336</v>
          </cell>
        </row>
        <row r="16036">
          <cell r="B16036" t="str">
            <v>776445-00H/013829</v>
          </cell>
          <cell r="C16036" t="str">
            <v>776445-00H</v>
          </cell>
          <cell r="D16036" t="str">
            <v>OK</v>
          </cell>
          <cell r="E16036">
            <v>44657.136111111111</v>
          </cell>
        </row>
        <row r="16037">
          <cell r="B16037" t="str">
            <v>776445-00H/013832</v>
          </cell>
          <cell r="C16037" t="str">
            <v>776445-00H</v>
          </cell>
          <cell r="D16037" t="str">
            <v>OK</v>
          </cell>
          <cell r="E16037">
            <v>44657.180555555555</v>
          </cell>
        </row>
        <row r="16038">
          <cell r="B16038" t="str">
            <v>776445-00H/013833</v>
          </cell>
          <cell r="C16038" t="str">
            <v>776445-00H</v>
          </cell>
          <cell r="D16038" t="str">
            <v>OK</v>
          </cell>
          <cell r="E16038">
            <v>44657.293055555558</v>
          </cell>
        </row>
        <row r="16039">
          <cell r="B16039" t="str">
            <v>776445-00H/013837</v>
          </cell>
          <cell r="C16039" t="str">
            <v>776445-00H</v>
          </cell>
          <cell r="D16039" t="str">
            <v>OK</v>
          </cell>
          <cell r="E16039">
            <v>44657.4</v>
          </cell>
        </row>
        <row r="16040">
          <cell r="B16040" t="str">
            <v>774100-00J/013828</v>
          </cell>
          <cell r="C16040" t="str">
            <v>774100-00J</v>
          </cell>
          <cell r="D16040" t="str">
            <v>OK</v>
          </cell>
          <cell r="E16040">
            <v>44657.302777777775</v>
          </cell>
        </row>
        <row r="16041">
          <cell r="B16041" t="str">
            <v>774100-00J/013813</v>
          </cell>
          <cell r="C16041" t="str">
            <v>774100-00J</v>
          </cell>
          <cell r="D16041" t="str">
            <v>OK</v>
          </cell>
          <cell r="E16041">
            <v>44656.316666666666</v>
          </cell>
        </row>
        <row r="16042">
          <cell r="B16042" t="str">
            <v>776445-00H/013838</v>
          </cell>
          <cell r="C16042" t="str">
            <v>776445-00H</v>
          </cell>
          <cell r="D16042" t="str">
            <v>OK</v>
          </cell>
          <cell r="E16042">
            <v>44657.45</v>
          </cell>
        </row>
        <row r="16043">
          <cell r="B16043" t="str">
            <v>774100-00J/013836</v>
          </cell>
          <cell r="C16043" t="str">
            <v>774100-00J</v>
          </cell>
          <cell r="D16043" t="str">
            <v>OK</v>
          </cell>
          <cell r="E16043">
            <v>44657.414583333331</v>
          </cell>
        </row>
        <row r="16044">
          <cell r="B16044" t="str">
            <v>776445-00H/013784</v>
          </cell>
          <cell r="C16044" t="str">
            <v>776445-00H</v>
          </cell>
          <cell r="D16044" t="str">
            <v>OK</v>
          </cell>
          <cell r="E16044">
            <v>44654.95208333333</v>
          </cell>
        </row>
        <row r="16045">
          <cell r="B16045" t="str">
            <v>776445-00H/013834</v>
          </cell>
          <cell r="C16045" t="str">
            <v>776445-00H</v>
          </cell>
          <cell r="D16045" t="str">
            <v>OK</v>
          </cell>
          <cell r="E16045">
            <v>44657.492361111108</v>
          </cell>
        </row>
        <row r="16046">
          <cell r="B16046" t="str">
            <v>776445-00H/013841</v>
          </cell>
          <cell r="C16046" t="str">
            <v>776445-00H</v>
          </cell>
          <cell r="D16046" t="str">
            <v>OK</v>
          </cell>
          <cell r="E16046">
            <v>44657.65</v>
          </cell>
        </row>
        <row r="16047">
          <cell r="B16047" t="str">
            <v>776445-00H/013839</v>
          </cell>
          <cell r="C16047" t="str">
            <v>776445-00H</v>
          </cell>
          <cell r="D16047" t="str">
            <v>OK</v>
          </cell>
          <cell r="E16047">
            <v>44657.65347222222</v>
          </cell>
        </row>
        <row r="16048">
          <cell r="B16048" t="str">
            <v>776445-00H/013845</v>
          </cell>
          <cell r="C16048" t="str">
            <v>776445-00H</v>
          </cell>
          <cell r="D16048" t="str">
            <v>OK</v>
          </cell>
          <cell r="E16048">
            <v>44657.70208333333</v>
          </cell>
        </row>
        <row r="16049">
          <cell r="B16049" t="str">
            <v>776445-00H/013844</v>
          </cell>
          <cell r="C16049" t="str">
            <v>776445-00H</v>
          </cell>
          <cell r="D16049" t="str">
            <v>OK</v>
          </cell>
          <cell r="E16049">
            <v>44657.736805555556</v>
          </cell>
        </row>
        <row r="16050">
          <cell r="B16050" t="str">
            <v>774100-00J/013842</v>
          </cell>
          <cell r="C16050" t="str">
            <v>774100-00J</v>
          </cell>
          <cell r="D16050" t="str">
            <v>OK</v>
          </cell>
          <cell r="E16050">
            <v>44657.697916666664</v>
          </cell>
        </row>
        <row r="16051">
          <cell r="B16051" t="str">
            <v>776445-00H/013843</v>
          </cell>
          <cell r="C16051" t="str">
            <v>776445-00H</v>
          </cell>
          <cell r="D16051" t="str">
            <v>OK</v>
          </cell>
          <cell r="E16051">
            <v>44657.76666666667</v>
          </cell>
        </row>
        <row r="16052">
          <cell r="B16052" t="str">
            <v>776445-00H/013847</v>
          </cell>
          <cell r="C16052" t="str">
            <v>776445-00H</v>
          </cell>
          <cell r="D16052" t="str">
            <v>OK</v>
          </cell>
          <cell r="E16052">
            <v>44657.79791666667</v>
          </cell>
        </row>
        <row r="16053">
          <cell r="B16053" t="str">
            <v>776445-00H/013846</v>
          </cell>
          <cell r="C16053" t="str">
            <v>776445-00H</v>
          </cell>
          <cell r="D16053" t="str">
            <v>OK</v>
          </cell>
          <cell r="E16053">
            <v>44657.95208333333</v>
          </cell>
        </row>
        <row r="16054">
          <cell r="B16054" t="str">
            <v>776445-00H/013848</v>
          </cell>
          <cell r="C16054" t="str">
            <v>776445-00H</v>
          </cell>
          <cell r="D16054" t="str">
            <v>OK</v>
          </cell>
          <cell r="E16054">
            <v>44657.942361111112</v>
          </cell>
        </row>
        <row r="16055">
          <cell r="B16055" t="str">
            <v>776445-00H/013850</v>
          </cell>
          <cell r="C16055" t="str">
            <v>776445-00H</v>
          </cell>
          <cell r="D16055" t="str">
            <v>OK</v>
          </cell>
          <cell r="E16055">
            <v>44657.967361111114</v>
          </cell>
        </row>
        <row r="16056">
          <cell r="B16056" t="str">
            <v>776445-00H/013851</v>
          </cell>
          <cell r="C16056" t="str">
            <v>776445-00H</v>
          </cell>
          <cell r="D16056" t="str">
            <v>OK</v>
          </cell>
          <cell r="E16056">
            <v>44658.004861111112</v>
          </cell>
        </row>
        <row r="16057">
          <cell r="B16057" t="str">
            <v>776445-00H/013852</v>
          </cell>
          <cell r="C16057" t="str">
            <v>776445-00H</v>
          </cell>
          <cell r="D16057" t="str">
            <v>OK</v>
          </cell>
          <cell r="E16057">
            <v>44658.020138888889</v>
          </cell>
        </row>
        <row r="16058">
          <cell r="B16058" t="str">
            <v>774100-00J/013812</v>
          </cell>
          <cell r="C16058" t="str">
            <v>774100-00J</v>
          </cell>
          <cell r="D16058" t="str">
            <v>OK</v>
          </cell>
          <cell r="E16058">
            <v>44656.370833333334</v>
          </cell>
        </row>
        <row r="16059">
          <cell r="B16059" t="str">
            <v>776445-00H/013855</v>
          </cell>
          <cell r="C16059" t="str">
            <v>776445-00H</v>
          </cell>
          <cell r="D16059" t="str">
            <v>OK</v>
          </cell>
          <cell r="E16059">
            <v>44658.045138888891</v>
          </cell>
        </row>
        <row r="16060">
          <cell r="B16060" t="str">
            <v>776445-00H/013854</v>
          </cell>
          <cell r="C16060" t="str">
            <v>776445-00H</v>
          </cell>
          <cell r="D16060" t="str">
            <v>OK</v>
          </cell>
          <cell r="E16060">
            <v>44658.113194444442</v>
          </cell>
        </row>
        <row r="16061">
          <cell r="B16061" t="str">
            <v>776445-00H/013858</v>
          </cell>
          <cell r="C16061" t="str">
            <v>776445-00H</v>
          </cell>
          <cell r="D16061" t="str">
            <v>OK</v>
          </cell>
          <cell r="E16061">
            <v>44658.320138888892</v>
          </cell>
        </row>
        <row r="16062">
          <cell r="B16062" t="str">
            <v>776445-00H/013856</v>
          </cell>
          <cell r="C16062" t="str">
            <v>776445-00H</v>
          </cell>
          <cell r="D16062" t="str">
            <v>OK</v>
          </cell>
          <cell r="E16062">
            <v>44658.300694444442</v>
          </cell>
        </row>
        <row r="16063">
          <cell r="B16063" t="str">
            <v>774100-00J/013820</v>
          </cell>
          <cell r="C16063" t="str">
            <v>774100-00J</v>
          </cell>
          <cell r="D16063" t="str">
            <v>OK</v>
          </cell>
          <cell r="E16063">
            <v>44656.661111111112</v>
          </cell>
        </row>
        <row r="16064">
          <cell r="B16064" t="str">
            <v>776445-00H/013857</v>
          </cell>
          <cell r="C16064" t="str">
            <v>776445-00H</v>
          </cell>
          <cell r="D16064" t="str">
            <v>OK</v>
          </cell>
          <cell r="E16064">
            <v>44658.393055555556</v>
          </cell>
        </row>
        <row r="16065">
          <cell r="B16065" t="str">
            <v>776445-00H/013853</v>
          </cell>
          <cell r="C16065" t="str">
            <v>776445-00H</v>
          </cell>
          <cell r="D16065" t="str">
            <v>OK</v>
          </cell>
          <cell r="E16065">
            <v>44658.049305555556</v>
          </cell>
        </row>
        <row r="16066">
          <cell r="B16066" t="str">
            <v>776445-00H/013861</v>
          </cell>
          <cell r="C16066" t="str">
            <v>776445-00H</v>
          </cell>
          <cell r="D16066" t="str">
            <v>OK</v>
          </cell>
          <cell r="E16066">
            <v>44658.440972222219</v>
          </cell>
        </row>
        <row r="16067">
          <cell r="B16067" t="str">
            <v>776445-00H/013862</v>
          </cell>
          <cell r="C16067" t="str">
            <v>776445-00H</v>
          </cell>
          <cell r="D16067" t="str">
            <v>OK</v>
          </cell>
          <cell r="E16067">
            <v>44658.526388888888</v>
          </cell>
        </row>
        <row r="16068">
          <cell r="B16068" t="str">
            <v>774100-00J/013826</v>
          </cell>
          <cell r="C16068" t="str">
            <v>774100-00J</v>
          </cell>
          <cell r="D16068" t="str">
            <v>OK</v>
          </cell>
          <cell r="E16068">
            <v>44658.384027777778</v>
          </cell>
        </row>
        <row r="16069">
          <cell r="B16069" t="str">
            <v>776445-00H/013860</v>
          </cell>
          <cell r="C16069" t="str">
            <v>776445-00H</v>
          </cell>
          <cell r="D16069" t="str">
            <v>OK</v>
          </cell>
          <cell r="E16069">
            <v>44658.45</v>
          </cell>
        </row>
        <row r="16070">
          <cell r="B16070" t="str">
            <v>774100-00J/013818</v>
          </cell>
          <cell r="C16070" t="str">
            <v>774100-00J</v>
          </cell>
          <cell r="D16070" t="str">
            <v>OK</v>
          </cell>
          <cell r="E16070">
            <v>44656.713888888888</v>
          </cell>
        </row>
        <row r="16071">
          <cell r="B16071" t="str">
            <v>776445-00H/013864</v>
          </cell>
          <cell r="C16071" t="str">
            <v>776445-00H</v>
          </cell>
          <cell r="D16071" t="str">
            <v>OK</v>
          </cell>
          <cell r="E16071">
            <v>44658.613888888889</v>
          </cell>
        </row>
        <row r="16072">
          <cell r="B16072" t="str">
            <v>776445-00H/013863</v>
          </cell>
          <cell r="C16072" t="str">
            <v>776445-00H</v>
          </cell>
          <cell r="D16072" t="str">
            <v>OK</v>
          </cell>
          <cell r="E16072">
            <v>44658.654861111114</v>
          </cell>
        </row>
        <row r="16073">
          <cell r="B16073" t="str">
            <v>776445-00H/013868</v>
          </cell>
          <cell r="C16073" t="str">
            <v>776445-00H</v>
          </cell>
          <cell r="D16073" t="str">
            <v>OK</v>
          </cell>
          <cell r="E16073">
            <v>44658.801388888889</v>
          </cell>
        </row>
        <row r="16074">
          <cell r="B16074" t="str">
            <v>774100-00J/013866</v>
          </cell>
          <cell r="C16074" t="str">
            <v>774100-00J</v>
          </cell>
          <cell r="D16074" t="str">
            <v>OK</v>
          </cell>
          <cell r="E16074">
            <v>44658.71597222222</v>
          </cell>
        </row>
        <row r="16075">
          <cell r="B16075" t="str">
            <v>774100-00J/013867</v>
          </cell>
          <cell r="C16075" t="str">
            <v>774100-00J</v>
          </cell>
          <cell r="D16075" t="str">
            <v>OK</v>
          </cell>
          <cell r="E16075">
            <v>44658.786805555559</v>
          </cell>
        </row>
        <row r="16076">
          <cell r="B16076" t="str">
            <v>776445-00H/013870</v>
          </cell>
          <cell r="C16076" t="str">
            <v>776445-00H</v>
          </cell>
          <cell r="D16076" t="str">
            <v>OK</v>
          </cell>
          <cell r="E16076">
            <v>44659.018055555556</v>
          </cell>
        </row>
        <row r="16077">
          <cell r="B16077" t="str">
            <v>776445-00H/013865</v>
          </cell>
          <cell r="C16077" t="str">
            <v>776445-00H</v>
          </cell>
          <cell r="D16077" t="str">
            <v>OK</v>
          </cell>
          <cell r="E16077">
            <v>44658.958333333336</v>
          </cell>
        </row>
        <row r="16078">
          <cell r="B16078" t="str">
            <v>774100-00J/013806</v>
          </cell>
          <cell r="C16078" t="str">
            <v>774100-00J</v>
          </cell>
          <cell r="D16078" t="str">
            <v>OK</v>
          </cell>
          <cell r="E16078">
            <v>44656.033333333333</v>
          </cell>
        </row>
        <row r="16079">
          <cell r="B16079" t="str">
            <v>776445-00H/013869</v>
          </cell>
          <cell r="C16079" t="str">
            <v>776445-00H</v>
          </cell>
          <cell r="D16079" t="str">
            <v>OK</v>
          </cell>
          <cell r="E16079">
            <v>44659.021527777775</v>
          </cell>
        </row>
        <row r="16080">
          <cell r="B16080" t="str">
            <v>776445-00H/013872</v>
          </cell>
          <cell r="C16080" t="str">
            <v>776445-00H</v>
          </cell>
          <cell r="D16080" t="str">
            <v>OK</v>
          </cell>
          <cell r="E16080">
            <v>44659.061111111114</v>
          </cell>
        </row>
        <row r="16081">
          <cell r="B16081" t="str">
            <v>774100-00J/013873</v>
          </cell>
          <cell r="C16081" t="str">
            <v>774100-00J</v>
          </cell>
          <cell r="D16081" t="str">
            <v>OK</v>
          </cell>
          <cell r="E16081">
            <v>44659.170138888891</v>
          </cell>
        </row>
        <row r="16082">
          <cell r="B16082" t="str">
            <v>776445-00H/013871</v>
          </cell>
          <cell r="C16082" t="str">
            <v>776445-00H</v>
          </cell>
          <cell r="D16082" t="str">
            <v>OK</v>
          </cell>
          <cell r="E16082">
            <v>44659.284722222219</v>
          </cell>
        </row>
        <row r="16083">
          <cell r="B16083" t="str">
            <v>776445-10E/013876</v>
          </cell>
          <cell r="C16083" t="str">
            <v>776445-10E</v>
          </cell>
          <cell r="D16083" t="str">
            <v>OK</v>
          </cell>
          <cell r="E16083">
            <v>44659.385416666664</v>
          </cell>
        </row>
        <row r="16084">
          <cell r="B16084" t="str">
            <v>776445-00H/013875</v>
          </cell>
          <cell r="C16084" t="str">
            <v>776445-00H</v>
          </cell>
          <cell r="D16084" t="str">
            <v>OK</v>
          </cell>
          <cell r="E16084">
            <v>44659.422222222223</v>
          </cell>
        </row>
        <row r="16085">
          <cell r="B16085" t="str">
            <v>774100-00J/013874</v>
          </cell>
          <cell r="C16085" t="str">
            <v>774100-00J</v>
          </cell>
          <cell r="D16085" t="str">
            <v>OK</v>
          </cell>
          <cell r="E16085">
            <v>44659.322222222225</v>
          </cell>
        </row>
        <row r="16086">
          <cell r="B16086" t="str">
            <v>776445-00H/013849</v>
          </cell>
          <cell r="C16086" t="str">
            <v>776445-00H</v>
          </cell>
          <cell r="D16086" t="str">
            <v>OK</v>
          </cell>
          <cell r="E16086">
            <v>44659.520138888889</v>
          </cell>
        </row>
        <row r="16087">
          <cell r="B16087" t="str">
            <v>776445-00H/013878</v>
          </cell>
          <cell r="C16087" t="str">
            <v>776445-00H</v>
          </cell>
          <cell r="D16087" t="str">
            <v>OK</v>
          </cell>
          <cell r="E16087">
            <v>44659.645138888889</v>
          </cell>
        </row>
        <row r="16088">
          <cell r="B16088" t="str">
            <v>776445-00H/013880</v>
          </cell>
          <cell r="C16088" t="str">
            <v>776445-00H</v>
          </cell>
          <cell r="D16088" t="str">
            <v>OK</v>
          </cell>
          <cell r="E16088">
            <v>44659.695138888892</v>
          </cell>
        </row>
        <row r="16089">
          <cell r="B16089" t="str">
            <v>774100-00J/013877</v>
          </cell>
          <cell r="C16089" t="str">
            <v>774100-00J</v>
          </cell>
          <cell r="D16089" t="str">
            <v>OK</v>
          </cell>
          <cell r="E16089">
            <v>44659.838194444441</v>
          </cell>
        </row>
        <row r="16090">
          <cell r="B16090" t="str">
            <v>774100-00J/013879</v>
          </cell>
          <cell r="C16090" t="str">
            <v>774100-00J</v>
          </cell>
          <cell r="D16090" t="str">
            <v>OK</v>
          </cell>
          <cell r="E16090">
            <v>44659.74722222222</v>
          </cell>
        </row>
        <row r="16091">
          <cell r="B16091" t="str">
            <v>776445-00H/013859</v>
          </cell>
          <cell r="C16091" t="str">
            <v>776445-00H</v>
          </cell>
          <cell r="D16091" t="str">
            <v>OK</v>
          </cell>
          <cell r="E16091">
            <v>44661.967361111114</v>
          </cell>
        </row>
        <row r="16092">
          <cell r="B16092" t="str">
            <v>776445-00H/013835</v>
          </cell>
          <cell r="C16092" t="str">
            <v>776445-00H</v>
          </cell>
          <cell r="D16092" t="str">
            <v>OK</v>
          </cell>
          <cell r="E16092">
            <v>44661.963888888888</v>
          </cell>
        </row>
        <row r="16093">
          <cell r="B16093" t="str">
            <v>776445-00H/013884</v>
          </cell>
          <cell r="C16093" t="str">
            <v>776445-00H</v>
          </cell>
          <cell r="D16093" t="str">
            <v>OK</v>
          </cell>
          <cell r="E16093">
            <v>44662.042361111111</v>
          </cell>
        </row>
        <row r="16094">
          <cell r="B16094" t="str">
            <v>776445-00H/013883</v>
          </cell>
          <cell r="C16094" t="str">
            <v>776445-00H</v>
          </cell>
          <cell r="D16094" t="str">
            <v>OK</v>
          </cell>
          <cell r="E16094">
            <v>44662.045138888891</v>
          </cell>
        </row>
        <row r="16095">
          <cell r="B16095" t="str">
            <v>774100-00J/013881</v>
          </cell>
          <cell r="C16095" t="str">
            <v>774100-00J</v>
          </cell>
          <cell r="D16095" t="str">
            <v>OK</v>
          </cell>
          <cell r="E16095">
            <v>44661.974999999999</v>
          </cell>
        </row>
        <row r="16096">
          <cell r="B16096" t="str">
            <v>776445-00H/013885</v>
          </cell>
          <cell r="C16096" t="str">
            <v>776445-00H</v>
          </cell>
          <cell r="D16096" t="str">
            <v>OK</v>
          </cell>
          <cell r="E16096">
            <v>44662.081944444442</v>
          </cell>
        </row>
        <row r="16097">
          <cell r="B16097" t="str">
            <v>776445-00H/013886</v>
          </cell>
          <cell r="C16097" t="str">
            <v>776445-00H</v>
          </cell>
          <cell r="D16097" t="str">
            <v>OK</v>
          </cell>
          <cell r="E16097">
            <v>44662.071527777778</v>
          </cell>
        </row>
        <row r="16098">
          <cell r="B16098" t="str">
            <v>776445-00H/013889</v>
          </cell>
          <cell r="C16098" t="str">
            <v>776445-00H</v>
          </cell>
          <cell r="D16098" t="str">
            <v>OK</v>
          </cell>
          <cell r="E16098">
            <v>44662.156944444447</v>
          </cell>
        </row>
        <row r="16099">
          <cell r="B16099" t="str">
            <v>776445-00H/013887</v>
          </cell>
          <cell r="C16099" t="str">
            <v>776445-00H</v>
          </cell>
          <cell r="D16099" t="str">
            <v>OK</v>
          </cell>
          <cell r="E16099">
            <v>44662.15347222222</v>
          </cell>
        </row>
        <row r="16100">
          <cell r="B16100" t="str">
            <v>774100-00J/013882</v>
          </cell>
          <cell r="C16100" t="str">
            <v>774100-00J</v>
          </cell>
          <cell r="D16100" t="str">
            <v>OK</v>
          </cell>
          <cell r="E16100">
            <v>44662.034722222219</v>
          </cell>
        </row>
        <row r="16101">
          <cell r="B16101" t="str">
            <v>776445-00H/013888</v>
          </cell>
          <cell r="C16101" t="str">
            <v>776445-00H</v>
          </cell>
          <cell r="D16101" t="str">
            <v>OK</v>
          </cell>
          <cell r="E16101">
            <v>44662.288194444445</v>
          </cell>
        </row>
        <row r="16102">
          <cell r="B16102" t="str">
            <v>776445-00H/013890</v>
          </cell>
          <cell r="C16102" t="str">
            <v>776445-00H</v>
          </cell>
          <cell r="D16102" t="str">
            <v>OK</v>
          </cell>
          <cell r="E16102">
            <v>44662.352083333331</v>
          </cell>
        </row>
        <row r="16103">
          <cell r="B16103" t="str">
            <v>776445-00H/013895</v>
          </cell>
          <cell r="C16103" t="str">
            <v>776445-00H</v>
          </cell>
          <cell r="D16103" t="str">
            <v>OK</v>
          </cell>
          <cell r="E16103">
            <v>44662.404166666667</v>
          </cell>
        </row>
        <row r="16104">
          <cell r="B16104" t="str">
            <v>774100-00J/013891</v>
          </cell>
          <cell r="C16104" t="str">
            <v>774100-00J</v>
          </cell>
          <cell r="D16104" t="str">
            <v>OK</v>
          </cell>
          <cell r="E16104">
            <v>44662.293749999997</v>
          </cell>
        </row>
        <row r="16105">
          <cell r="B16105" t="str">
            <v>776445-00H/013894</v>
          </cell>
          <cell r="C16105" t="str">
            <v>776445-00H</v>
          </cell>
          <cell r="D16105" t="str">
            <v>OK</v>
          </cell>
          <cell r="E16105">
            <v>44662.411111111112</v>
          </cell>
        </row>
        <row r="16106">
          <cell r="B16106" t="str">
            <v>776445-00H/013894</v>
          </cell>
          <cell r="C16106" t="str">
            <v>776445-00H</v>
          </cell>
          <cell r="D16106" t="str">
            <v>OK</v>
          </cell>
          <cell r="E16106">
            <v>44662.411111111112</v>
          </cell>
        </row>
        <row r="16107">
          <cell r="B16107" t="str">
            <v>776445-00H/013893</v>
          </cell>
          <cell r="C16107" t="str">
            <v>776445-00H</v>
          </cell>
          <cell r="D16107" t="str">
            <v>OK</v>
          </cell>
          <cell r="E16107">
            <v>44662.630555555559</v>
          </cell>
        </row>
        <row r="16108">
          <cell r="B16108" t="str">
            <v>774100-00J/013898</v>
          </cell>
          <cell r="C16108" t="str">
            <v>774100-00J</v>
          </cell>
          <cell r="D16108" t="str">
            <v>OK</v>
          </cell>
          <cell r="E16108">
            <v>44662.688194444447</v>
          </cell>
        </row>
        <row r="16109">
          <cell r="B16109" t="str">
            <v>774100-00J/013898</v>
          </cell>
          <cell r="C16109" t="str">
            <v>774100-00J</v>
          </cell>
          <cell r="D16109" t="str">
            <v>OK</v>
          </cell>
          <cell r="E16109">
            <v>44662.688194444447</v>
          </cell>
        </row>
        <row r="16110">
          <cell r="B16110" t="str">
            <v>776445-00H/013900</v>
          </cell>
          <cell r="C16110" t="str">
            <v>776445-00H</v>
          </cell>
          <cell r="D16110" t="str">
            <v>OK</v>
          </cell>
          <cell r="E16110">
            <v>44662.745138888888</v>
          </cell>
        </row>
        <row r="16111">
          <cell r="B16111" t="str">
            <v>776445-00H/013903</v>
          </cell>
          <cell r="C16111" t="str">
            <v>776445-00H</v>
          </cell>
          <cell r="D16111" t="str">
            <v>OK</v>
          </cell>
          <cell r="E16111">
            <v>44662.95208333333</v>
          </cell>
        </row>
        <row r="16112">
          <cell r="B16112" t="str">
            <v>776445-00H/013896</v>
          </cell>
          <cell r="C16112" t="str">
            <v>776445-00H</v>
          </cell>
          <cell r="D16112" t="str">
            <v>OK</v>
          </cell>
          <cell r="E16112">
            <v>44662.957638888889</v>
          </cell>
        </row>
        <row r="16113">
          <cell r="B16113" t="str">
            <v>776445-00H/013901</v>
          </cell>
          <cell r="C16113" t="str">
            <v>776445-00H</v>
          </cell>
          <cell r="D16113" t="str">
            <v>OK</v>
          </cell>
          <cell r="E16113">
            <v>44662.979861111111</v>
          </cell>
        </row>
        <row r="16114">
          <cell r="B16114" t="str">
            <v>776445-00H/013906</v>
          </cell>
          <cell r="C16114" t="str">
            <v>776445-00H</v>
          </cell>
          <cell r="D16114" t="str">
            <v>OK</v>
          </cell>
          <cell r="E16114">
            <v>44663.01458333333</v>
          </cell>
        </row>
        <row r="16115">
          <cell r="B16115" t="str">
            <v>774100-00J/013904</v>
          </cell>
          <cell r="C16115" t="str">
            <v>774100-00J</v>
          </cell>
          <cell r="D16115" t="str">
            <v>OK</v>
          </cell>
          <cell r="E16115">
            <v>44662.973611111112</v>
          </cell>
        </row>
        <row r="16116">
          <cell r="B16116" t="str">
            <v>776445-00H/013902</v>
          </cell>
          <cell r="C16116" t="str">
            <v>776445-00H</v>
          </cell>
          <cell r="D16116" t="str">
            <v>OK</v>
          </cell>
          <cell r="E16116">
            <v>44662.824305555558</v>
          </cell>
        </row>
        <row r="16117">
          <cell r="B16117" t="str">
            <v>774100-00J/013905</v>
          </cell>
          <cell r="C16117" t="str">
            <v>774100-00J</v>
          </cell>
          <cell r="D16117" t="str">
            <v>OK</v>
          </cell>
          <cell r="E16117">
            <v>44663.013194444444</v>
          </cell>
        </row>
        <row r="16118">
          <cell r="B16118" t="str">
            <v>776445-00H/013909</v>
          </cell>
          <cell r="C16118" t="str">
            <v>776445-00H</v>
          </cell>
          <cell r="D16118" t="str">
            <v>OK</v>
          </cell>
          <cell r="E16118">
            <v>44663.05</v>
          </cell>
        </row>
        <row r="16119">
          <cell r="B16119" t="str">
            <v>776445-00H/013909</v>
          </cell>
          <cell r="C16119" t="str">
            <v>776445-00H</v>
          </cell>
          <cell r="D16119" t="str">
            <v>OK</v>
          </cell>
          <cell r="E16119">
            <v>44663.05</v>
          </cell>
        </row>
        <row r="16120">
          <cell r="B16120" t="str">
            <v>776445-00H/013909</v>
          </cell>
          <cell r="C16120" t="str">
            <v>776445-00H</v>
          </cell>
          <cell r="D16120" t="str">
            <v>OK</v>
          </cell>
          <cell r="E16120">
            <v>44663.05</v>
          </cell>
        </row>
        <row r="16121">
          <cell r="B16121" t="str">
            <v>776445-00H/013909</v>
          </cell>
          <cell r="C16121" t="str">
            <v>776445-00H</v>
          </cell>
          <cell r="D16121" t="str">
            <v>OK</v>
          </cell>
          <cell r="E16121">
            <v>44663.05</v>
          </cell>
        </row>
        <row r="16122">
          <cell r="B16122" t="str">
            <v>776445-00H/013911</v>
          </cell>
          <cell r="C16122" t="str">
            <v>776445-00H</v>
          </cell>
          <cell r="D16122" t="str">
            <v>OK</v>
          </cell>
          <cell r="E16122">
            <v>44663.077777777777</v>
          </cell>
        </row>
        <row r="16123">
          <cell r="B16123" t="str">
            <v>776445-00H/013908</v>
          </cell>
          <cell r="C16123" t="str">
            <v>776445-00H</v>
          </cell>
          <cell r="D16123" t="str">
            <v>OK</v>
          </cell>
          <cell r="E16123">
            <v>44663.056944444441</v>
          </cell>
        </row>
        <row r="16124">
          <cell r="B16124" t="str">
            <v>776445-00H/013910</v>
          </cell>
          <cell r="C16124" t="str">
            <v>776445-00H</v>
          </cell>
          <cell r="D16124" t="str">
            <v>OK</v>
          </cell>
          <cell r="E16124">
            <v>44663.134722222225</v>
          </cell>
        </row>
        <row r="16125">
          <cell r="B16125" t="str">
            <v>776445-00H/013914</v>
          </cell>
          <cell r="C16125" t="str">
            <v>776445-00H</v>
          </cell>
          <cell r="D16125" t="str">
            <v>OK</v>
          </cell>
          <cell r="E16125">
            <v>44663.288888888892</v>
          </cell>
        </row>
        <row r="16126">
          <cell r="B16126" t="str">
            <v>776445-00H/013915</v>
          </cell>
          <cell r="C16126" t="str">
            <v>776445-00H</v>
          </cell>
          <cell r="D16126" t="str">
            <v>OK</v>
          </cell>
          <cell r="E16126">
            <v>44663.288888888892</v>
          </cell>
        </row>
        <row r="16127">
          <cell r="B16127" t="str">
            <v>776445-00H/013917</v>
          </cell>
          <cell r="C16127" t="str">
            <v>776445-00H</v>
          </cell>
          <cell r="D16127" t="str">
            <v>OK</v>
          </cell>
          <cell r="E16127">
            <v>44663.351388888892</v>
          </cell>
        </row>
        <row r="16128">
          <cell r="B16128" t="str">
            <v>776445-00H/013916</v>
          </cell>
          <cell r="C16128" t="str">
            <v>776445-00H</v>
          </cell>
          <cell r="D16128" t="str">
            <v>OK</v>
          </cell>
          <cell r="E16128">
            <v>44663.356944444444</v>
          </cell>
        </row>
        <row r="16129">
          <cell r="B16129" t="str">
            <v>776445-00H/013912</v>
          </cell>
          <cell r="C16129" t="str">
            <v>776445-00H</v>
          </cell>
          <cell r="D16129" t="str">
            <v>OK</v>
          </cell>
          <cell r="E16129">
            <v>44663.416666666664</v>
          </cell>
        </row>
        <row r="16130">
          <cell r="B16130" t="str">
            <v>776445-00H/013920</v>
          </cell>
          <cell r="C16130" t="str">
            <v>776445-00H</v>
          </cell>
          <cell r="D16130" t="str">
            <v>OK</v>
          </cell>
          <cell r="E16130">
            <v>44663.422222222223</v>
          </cell>
        </row>
        <row r="16131">
          <cell r="B16131" t="str">
            <v>774100-00J/013892</v>
          </cell>
          <cell r="C16131" t="str">
            <v>774100-00J</v>
          </cell>
          <cell r="D16131" t="str">
            <v>OK</v>
          </cell>
          <cell r="E16131">
            <v>44662.351388888892</v>
          </cell>
        </row>
        <row r="16132">
          <cell r="B16132" t="str">
            <v>774100-00J/013897</v>
          </cell>
          <cell r="C16132" t="str">
            <v>774100-00J</v>
          </cell>
          <cell r="D16132" t="str">
            <v>OK</v>
          </cell>
          <cell r="E16132">
            <v>44662.624305555553</v>
          </cell>
        </row>
        <row r="16133">
          <cell r="B16133" t="str">
            <v>776445-00H/013918</v>
          </cell>
          <cell r="C16133" t="str">
            <v>776445-00H</v>
          </cell>
          <cell r="D16133" t="str">
            <v>OK</v>
          </cell>
          <cell r="E16133">
            <v>44663.508333333331</v>
          </cell>
        </row>
        <row r="16134">
          <cell r="B16134" t="str">
            <v>776445-00H/013913</v>
          </cell>
          <cell r="C16134" t="str">
            <v>776445-00H</v>
          </cell>
          <cell r="D16134" t="str">
            <v>OK</v>
          </cell>
          <cell r="E16134">
            <v>44663.508333333331</v>
          </cell>
        </row>
        <row r="16135">
          <cell r="B16135" t="str">
            <v>776445-00H/013923</v>
          </cell>
          <cell r="C16135" t="str">
            <v>776445-00H</v>
          </cell>
          <cell r="D16135" t="str">
            <v>OK</v>
          </cell>
          <cell r="E16135">
            <v>44663.625</v>
          </cell>
        </row>
        <row r="16136">
          <cell r="B16136" t="str">
            <v>776445-00H/013925</v>
          </cell>
          <cell r="C16136" t="str">
            <v>776445-00H</v>
          </cell>
          <cell r="D16136" t="str">
            <v>OK</v>
          </cell>
          <cell r="E16136">
            <v>44663.683333333334</v>
          </cell>
        </row>
        <row r="16137">
          <cell r="B16137" t="str">
            <v>776445-00H/013924</v>
          </cell>
          <cell r="C16137" t="str">
            <v>776445-00H</v>
          </cell>
          <cell r="D16137" t="str">
            <v>OK</v>
          </cell>
          <cell r="E16137">
            <v>44663.679166666669</v>
          </cell>
        </row>
        <row r="16138">
          <cell r="B16138" t="str">
            <v>776445-00H/013927</v>
          </cell>
          <cell r="C16138" t="str">
            <v>776445-00H</v>
          </cell>
          <cell r="D16138" t="str">
            <v>OK</v>
          </cell>
          <cell r="E16138">
            <v>44663.724999999999</v>
          </cell>
        </row>
        <row r="16139">
          <cell r="B16139" t="str">
            <v>776445-00H/013907</v>
          </cell>
          <cell r="C16139" t="str">
            <v>776445-00H</v>
          </cell>
          <cell r="D16139" t="str">
            <v>OK</v>
          </cell>
          <cell r="E16139">
            <v>44663.043749999997</v>
          </cell>
        </row>
        <row r="16140">
          <cell r="B16140" t="str">
            <v>776445-00H/013899</v>
          </cell>
          <cell r="C16140" t="str">
            <v>776445-00H</v>
          </cell>
          <cell r="D16140" t="str">
            <v>OK</v>
          </cell>
          <cell r="E16140">
            <v>44662.7</v>
          </cell>
        </row>
        <row r="16141">
          <cell r="B16141" t="str">
            <v>776445-00H/013926</v>
          </cell>
          <cell r="C16141" t="str">
            <v>776445-00H</v>
          </cell>
          <cell r="D16141" t="str">
            <v>OK</v>
          </cell>
          <cell r="E16141">
            <v>44663.731249999997</v>
          </cell>
        </row>
        <row r="16142">
          <cell r="B16142" t="str">
            <v>776445-00H/013919</v>
          </cell>
          <cell r="C16142" t="str">
            <v>776445-00H</v>
          </cell>
          <cell r="D16142" t="str">
            <v>OK</v>
          </cell>
          <cell r="E16142">
            <v>44663.818749999999</v>
          </cell>
        </row>
        <row r="16143">
          <cell r="B16143" t="str">
            <v>776445-00H/013929</v>
          </cell>
          <cell r="C16143" t="str">
            <v>776445-00H</v>
          </cell>
          <cell r="D16143" t="str">
            <v>OK</v>
          </cell>
          <cell r="E16143">
            <v>44663.811805555553</v>
          </cell>
        </row>
        <row r="16144">
          <cell r="B16144" t="str">
            <v>776445-00H/013928</v>
          </cell>
          <cell r="C16144" t="str">
            <v>776445-00H</v>
          </cell>
          <cell r="D16144" t="str">
            <v>OK</v>
          </cell>
          <cell r="E16144">
            <v>44663.961805555555</v>
          </cell>
        </row>
        <row r="16145">
          <cell r="B16145" t="str">
            <v>776445-00H/013930</v>
          </cell>
          <cell r="C16145" t="str">
            <v>776445-00H</v>
          </cell>
          <cell r="D16145" t="str">
            <v>OK</v>
          </cell>
          <cell r="E16145">
            <v>44663.956250000003</v>
          </cell>
        </row>
        <row r="16146">
          <cell r="B16146" t="str">
            <v>776445-00H/013932</v>
          </cell>
          <cell r="C16146" t="str">
            <v>776445-00H</v>
          </cell>
          <cell r="D16146" t="str">
            <v>OK</v>
          </cell>
          <cell r="E16146">
            <v>44664.025694444441</v>
          </cell>
        </row>
        <row r="16147">
          <cell r="B16147" t="str">
            <v>776445-00H/013931</v>
          </cell>
          <cell r="C16147" t="str">
            <v>776445-00H</v>
          </cell>
          <cell r="D16147" t="str">
            <v>OK</v>
          </cell>
          <cell r="E16147">
            <v>44664.001388888886</v>
          </cell>
        </row>
        <row r="16148">
          <cell r="B16148" t="str">
            <v>774100-00J/013933</v>
          </cell>
          <cell r="C16148" t="str">
            <v>774100-00J</v>
          </cell>
          <cell r="D16148" t="str">
            <v>OK</v>
          </cell>
          <cell r="E16148">
            <v>44664.04791666667</v>
          </cell>
        </row>
        <row r="16149">
          <cell r="B16149" t="str">
            <v>776445-00H/013935</v>
          </cell>
          <cell r="C16149" t="str">
            <v>776445-00H</v>
          </cell>
          <cell r="D16149" t="str">
            <v>OK</v>
          </cell>
          <cell r="E16149">
            <v>44664.169444444444</v>
          </cell>
        </row>
        <row r="16150">
          <cell r="B16150" t="str">
            <v>774100-00J/013934</v>
          </cell>
          <cell r="C16150" t="str">
            <v>774100-00J</v>
          </cell>
          <cell r="D16150" t="str">
            <v>OK</v>
          </cell>
          <cell r="E16150">
            <v>44664.081944444442</v>
          </cell>
        </row>
        <row r="16151">
          <cell r="B16151" t="str">
            <v>776445-00H/013938</v>
          </cell>
          <cell r="C16151" t="str">
            <v>776445-00H</v>
          </cell>
          <cell r="D16151" t="str">
            <v>OK</v>
          </cell>
          <cell r="E16151">
            <v>44664.318749999999</v>
          </cell>
        </row>
        <row r="16152">
          <cell r="B16152" t="str">
            <v>776445-00H/013937</v>
          </cell>
          <cell r="C16152" t="str">
            <v>776445-00H</v>
          </cell>
          <cell r="D16152" t="str">
            <v>OK</v>
          </cell>
          <cell r="E16152">
            <v>44664.321527777778</v>
          </cell>
        </row>
        <row r="16153">
          <cell r="B16153" t="str">
            <v>776445-00H/013939</v>
          </cell>
          <cell r="C16153" t="str">
            <v>776445-00H</v>
          </cell>
          <cell r="D16153" t="str">
            <v>OK</v>
          </cell>
          <cell r="E16153">
            <v>44664.371527777781</v>
          </cell>
        </row>
        <row r="16154">
          <cell r="B16154" t="str">
            <v>776445-00H/013936</v>
          </cell>
          <cell r="C16154" t="str">
            <v>776445-00H</v>
          </cell>
          <cell r="D16154" t="str">
            <v>OK</v>
          </cell>
          <cell r="E16154">
            <v>44664.43472222222</v>
          </cell>
        </row>
        <row r="16155">
          <cell r="B16155" t="str">
            <v>774100-00J/013941</v>
          </cell>
          <cell r="C16155" t="str">
            <v>774100-00J</v>
          </cell>
          <cell r="D16155" t="str">
            <v>OK</v>
          </cell>
          <cell r="E16155">
            <v>44664.435416666667</v>
          </cell>
        </row>
        <row r="16156">
          <cell r="B16156" t="str">
            <v>776445-00H/013942</v>
          </cell>
          <cell r="C16156" t="str">
            <v>776445-00H</v>
          </cell>
          <cell r="D16156" t="str">
            <v>OK</v>
          </cell>
          <cell r="E16156">
            <v>44664.587500000001</v>
          </cell>
        </row>
        <row r="16157">
          <cell r="B16157" t="str">
            <v>776445-00H/013945</v>
          </cell>
          <cell r="C16157" t="str">
            <v>776445-00H</v>
          </cell>
          <cell r="D16157" t="str">
            <v>OK</v>
          </cell>
          <cell r="E16157">
            <v>44664.635416666664</v>
          </cell>
        </row>
        <row r="16158">
          <cell r="B16158" t="str">
            <v>776445-00H/013943</v>
          </cell>
          <cell r="C16158" t="str">
            <v>776445-00H</v>
          </cell>
          <cell r="D16158" t="str">
            <v>OK</v>
          </cell>
          <cell r="E16158">
            <v>44664.688194444447</v>
          </cell>
        </row>
        <row r="16159">
          <cell r="B16159" t="str">
            <v>774100-00J/013940</v>
          </cell>
          <cell r="C16159" t="str">
            <v>774100-00J</v>
          </cell>
          <cell r="D16159" t="str">
            <v>OK</v>
          </cell>
          <cell r="E16159">
            <v>44664.393055555556</v>
          </cell>
        </row>
        <row r="16160">
          <cell r="B16160" t="str">
            <v>776445-00H/013948</v>
          </cell>
          <cell r="C16160" t="str">
            <v>776445-00H</v>
          </cell>
          <cell r="D16160" t="str">
            <v>OK</v>
          </cell>
          <cell r="E16160">
            <v>44664.731944444444</v>
          </cell>
        </row>
        <row r="16161">
          <cell r="B16161" t="str">
            <v>776445-00H/013937</v>
          </cell>
          <cell r="C16161" t="str">
            <v>776445-00H</v>
          </cell>
          <cell r="D16161" t="str">
            <v>OK</v>
          </cell>
          <cell r="E16161">
            <v>44664.321527777778</v>
          </cell>
        </row>
        <row r="16162">
          <cell r="B16162" t="str">
            <v>774100-00J/013946</v>
          </cell>
          <cell r="C16162" t="str">
            <v>774100-00J</v>
          </cell>
          <cell r="D16162" t="str">
            <v>OK</v>
          </cell>
          <cell r="E16162">
            <v>44664.7</v>
          </cell>
        </row>
        <row r="16163">
          <cell r="B16163" t="str">
            <v>776445-00H/013950</v>
          </cell>
          <cell r="C16163" t="str">
            <v>776445-00H</v>
          </cell>
          <cell r="D16163" t="str">
            <v>OK</v>
          </cell>
          <cell r="E16163">
            <v>44664.963194444441</v>
          </cell>
        </row>
        <row r="16164">
          <cell r="B16164" t="str">
            <v>774100-00J/013947</v>
          </cell>
          <cell r="C16164" t="str">
            <v>774100-00J</v>
          </cell>
          <cell r="D16164" t="str">
            <v>OK</v>
          </cell>
          <cell r="E16164">
            <v>44664.750694444447</v>
          </cell>
        </row>
        <row r="16165">
          <cell r="B16165" t="str">
            <v>776445-00H/013949</v>
          </cell>
          <cell r="C16165" t="str">
            <v>776445-00H</v>
          </cell>
          <cell r="D16165" t="str">
            <v>OK</v>
          </cell>
          <cell r="E16165">
            <v>44664.972222222219</v>
          </cell>
        </row>
        <row r="16166">
          <cell r="B16166" t="str">
            <v>776445-00H/013952</v>
          </cell>
          <cell r="C16166" t="str">
            <v>776445-00H</v>
          </cell>
          <cell r="D16166" t="str">
            <v>OK</v>
          </cell>
          <cell r="E16166">
            <v>44665.022916666669</v>
          </cell>
        </row>
        <row r="16167">
          <cell r="B16167" t="str">
            <v>776445-00H/013951</v>
          </cell>
          <cell r="C16167" t="str">
            <v>776445-00H</v>
          </cell>
          <cell r="D16167" t="str">
            <v>OK</v>
          </cell>
          <cell r="E16167">
            <v>44665.067361111112</v>
          </cell>
        </row>
        <row r="16168">
          <cell r="B16168" t="str">
            <v>774100-00J/013953</v>
          </cell>
          <cell r="C16168" t="str">
            <v>774100-00J</v>
          </cell>
          <cell r="D16168" t="str">
            <v>OK</v>
          </cell>
          <cell r="E16168">
            <v>44665.039583333331</v>
          </cell>
        </row>
        <row r="16169">
          <cell r="B16169" t="str">
            <v>776445-00H/013954</v>
          </cell>
          <cell r="C16169" t="str">
            <v>776445-00H</v>
          </cell>
          <cell r="D16169" t="str">
            <v>OK</v>
          </cell>
          <cell r="E16169">
            <v>44665.137499999997</v>
          </cell>
        </row>
        <row r="16170">
          <cell r="B16170" t="str">
            <v>774100-00J/013958</v>
          </cell>
          <cell r="C16170" t="str">
            <v>774100-00J</v>
          </cell>
          <cell r="D16170" t="str">
            <v>OK</v>
          </cell>
          <cell r="E16170">
            <v>44665.433333333334</v>
          </cell>
        </row>
        <row r="16171">
          <cell r="B16171" t="str">
            <v>774100-00J/013959</v>
          </cell>
          <cell r="C16171" t="str">
            <v>774100-00J</v>
          </cell>
          <cell r="D16171" t="str">
            <v>OK</v>
          </cell>
          <cell r="E16171">
            <v>44665.630555555559</v>
          </cell>
        </row>
        <row r="16172">
          <cell r="B16172" t="str">
            <v>774100-00J/013959</v>
          </cell>
          <cell r="C16172" t="str">
            <v>774100-00J</v>
          </cell>
          <cell r="D16172" t="str">
            <v>OK</v>
          </cell>
          <cell r="E16172">
            <v>44665.630555555559</v>
          </cell>
        </row>
        <row r="16173">
          <cell r="B16173" t="str">
            <v>774100-00J/013960</v>
          </cell>
          <cell r="C16173" t="str">
            <v>774100-00J</v>
          </cell>
          <cell r="D16173" t="str">
            <v>OK</v>
          </cell>
          <cell r="E16173">
            <v>44665.705555555556</v>
          </cell>
        </row>
        <row r="16174">
          <cell r="B16174" t="str">
            <v>776445-00H/013955</v>
          </cell>
          <cell r="C16174" t="str">
            <v>776445-00H</v>
          </cell>
          <cell r="D16174" t="str">
            <v>OK</v>
          </cell>
          <cell r="E16174">
            <v>44669.957638888889</v>
          </cell>
        </row>
        <row r="16175">
          <cell r="B16175" t="str">
            <v>776445-00H/013957</v>
          </cell>
          <cell r="C16175" t="str">
            <v>776445-00H</v>
          </cell>
          <cell r="D16175" t="str">
            <v>OK</v>
          </cell>
          <cell r="E16175">
            <v>44670.003472222219</v>
          </cell>
        </row>
        <row r="16176">
          <cell r="B16176" t="str">
            <v>774100-00J/013961</v>
          </cell>
          <cell r="C16176" t="str">
            <v>774100-00J</v>
          </cell>
          <cell r="D16176" t="str">
            <v>OK</v>
          </cell>
          <cell r="E16176">
            <v>44669.972916666666</v>
          </cell>
        </row>
        <row r="16177">
          <cell r="B16177" t="str">
            <v>776445-00H/013963</v>
          </cell>
          <cell r="C16177" t="str">
            <v>776445-00H</v>
          </cell>
          <cell r="D16177" t="str">
            <v>OK</v>
          </cell>
          <cell r="E16177">
            <v>44670.046527777777</v>
          </cell>
        </row>
        <row r="16178">
          <cell r="B16178" t="str">
            <v>776445-00H/013956</v>
          </cell>
          <cell r="C16178" t="str">
            <v>776445-00H</v>
          </cell>
          <cell r="D16178" t="str">
            <v>OK</v>
          </cell>
          <cell r="E16178">
            <v>44670.031944444447</v>
          </cell>
        </row>
        <row r="16179">
          <cell r="B16179" t="str">
            <v>774100-00J/013962</v>
          </cell>
          <cell r="C16179" t="str">
            <v>774100-00J</v>
          </cell>
          <cell r="D16179" t="str">
            <v>OK</v>
          </cell>
          <cell r="E16179">
            <v>44670.009722222225</v>
          </cell>
        </row>
        <row r="16180">
          <cell r="B16180" t="str">
            <v>776445-00H/013921</v>
          </cell>
          <cell r="C16180" t="str">
            <v>776445-00H</v>
          </cell>
          <cell r="D16180" t="str">
            <v>OK</v>
          </cell>
          <cell r="E16180">
            <v>44670.060416666667</v>
          </cell>
        </row>
        <row r="16181">
          <cell r="B16181" t="str">
            <v>776445-00H/013966</v>
          </cell>
          <cell r="C16181" t="str">
            <v>776445-00H</v>
          </cell>
          <cell r="D16181" t="str">
            <v>OK</v>
          </cell>
          <cell r="E16181">
            <v>44670.287499999999</v>
          </cell>
        </row>
        <row r="16182">
          <cell r="B16182" t="str">
            <v>776445-00H/013968</v>
          </cell>
          <cell r="C16182" t="str">
            <v>776445-00H</v>
          </cell>
          <cell r="D16182" t="str">
            <v>OK</v>
          </cell>
          <cell r="E16182">
            <v>44670.361805555556</v>
          </cell>
        </row>
        <row r="16183">
          <cell r="B16183" t="str">
            <v>776445-00H/013944</v>
          </cell>
          <cell r="C16183" t="str">
            <v>776445-00H</v>
          </cell>
          <cell r="D16183" t="str">
            <v>OK</v>
          </cell>
          <cell r="E16183">
            <v>44664.62777777778</v>
          </cell>
        </row>
        <row r="16184">
          <cell r="B16184" t="str">
            <v>776445-00H/013965</v>
          </cell>
          <cell r="C16184" t="str">
            <v>776445-00H</v>
          </cell>
          <cell r="D16184" t="str">
            <v>OK</v>
          </cell>
          <cell r="E16184">
            <v>44670.293055555558</v>
          </cell>
        </row>
        <row r="16185">
          <cell r="B16185" t="str">
            <v>776445-00H/013969</v>
          </cell>
          <cell r="C16185" t="str">
            <v>776445-00H</v>
          </cell>
          <cell r="D16185" t="str">
            <v>OK</v>
          </cell>
          <cell r="E16185">
            <v>44670.404861111114</v>
          </cell>
        </row>
        <row r="16186">
          <cell r="B16186" t="str">
            <v>776445-00H/013971</v>
          </cell>
          <cell r="C16186" t="str">
            <v>776445-00H</v>
          </cell>
          <cell r="D16186" t="str">
            <v>OK</v>
          </cell>
          <cell r="E16186">
            <v>44670.442361111112</v>
          </cell>
        </row>
        <row r="16187">
          <cell r="B16187" t="str">
            <v>776445-00H/013970</v>
          </cell>
          <cell r="C16187" t="str">
            <v>776445-00H</v>
          </cell>
          <cell r="D16187" t="str">
            <v>OK</v>
          </cell>
          <cell r="E16187">
            <v>44670.53402777778</v>
          </cell>
        </row>
        <row r="16188">
          <cell r="B16188" t="str">
            <v>776445-00H/013973</v>
          </cell>
          <cell r="C16188" t="str">
            <v>776445-00H</v>
          </cell>
          <cell r="D16188" t="str">
            <v>OK</v>
          </cell>
          <cell r="E16188">
            <v>44670.532638888886</v>
          </cell>
        </row>
        <row r="16189">
          <cell r="B16189" t="str">
            <v>776445-00H/013974</v>
          </cell>
          <cell r="C16189" t="str">
            <v>776445-00H</v>
          </cell>
          <cell r="D16189" t="str">
            <v>OK</v>
          </cell>
          <cell r="E16189">
            <v>44670.632638888892</v>
          </cell>
        </row>
        <row r="16190">
          <cell r="B16190" t="str">
            <v>776445-00H/013976</v>
          </cell>
          <cell r="C16190" t="str">
            <v>776445-00H</v>
          </cell>
          <cell r="D16190" t="str">
            <v>OK</v>
          </cell>
          <cell r="E16190">
            <v>44670.693055555559</v>
          </cell>
        </row>
        <row r="16191">
          <cell r="B16191" t="str">
            <v>776445-00H/013977</v>
          </cell>
          <cell r="C16191" t="str">
            <v>776445-00H</v>
          </cell>
          <cell r="D16191" t="str">
            <v>OK</v>
          </cell>
          <cell r="E16191">
            <v>44670.738194444442</v>
          </cell>
        </row>
        <row r="16192">
          <cell r="B16192" t="str">
            <v>774100-00J/013967</v>
          </cell>
          <cell r="C16192" t="str">
            <v>774100-00J</v>
          </cell>
          <cell r="D16192" t="str">
            <v>OK</v>
          </cell>
          <cell r="E16192">
            <v>44670.356944444444</v>
          </cell>
        </row>
        <row r="16193">
          <cell r="B16193" t="str">
            <v>776445-00H/013978</v>
          </cell>
          <cell r="C16193" t="str">
            <v>776445-00H</v>
          </cell>
          <cell r="D16193" t="str">
            <v>OK</v>
          </cell>
          <cell r="E16193">
            <v>44670.958333333336</v>
          </cell>
        </row>
        <row r="16194">
          <cell r="B16194" t="str">
            <v>776445-00H/013975</v>
          </cell>
          <cell r="C16194" t="str">
            <v>776445-00H</v>
          </cell>
          <cell r="D16194" t="str">
            <v>OK</v>
          </cell>
          <cell r="E16194">
            <v>44670.956250000003</v>
          </cell>
        </row>
        <row r="16195">
          <cell r="B16195" t="str">
            <v>776445-00H/013972</v>
          </cell>
          <cell r="C16195" t="str">
            <v>776445-00H</v>
          </cell>
          <cell r="D16195" t="str">
            <v>OK</v>
          </cell>
          <cell r="E16195">
            <v>44670.990972222222</v>
          </cell>
        </row>
        <row r="16196">
          <cell r="B16196" t="str">
            <v>776445-00H/013982</v>
          </cell>
          <cell r="C16196" t="str">
            <v>776445-00H</v>
          </cell>
          <cell r="D16196" t="str">
            <v>OK</v>
          </cell>
          <cell r="E16196">
            <v>44671.055555555555</v>
          </cell>
        </row>
        <row r="16197">
          <cell r="B16197" t="str">
            <v>776445-00H/013983</v>
          </cell>
          <cell r="C16197" t="str">
            <v>776445-00H</v>
          </cell>
          <cell r="D16197" t="str">
            <v>OK</v>
          </cell>
          <cell r="E16197">
            <v>44671.081250000003</v>
          </cell>
        </row>
        <row r="16198">
          <cell r="B16198" t="str">
            <v>774100-00J/013979</v>
          </cell>
          <cell r="C16198" t="str">
            <v>774100-00J</v>
          </cell>
          <cell r="D16198" t="str">
            <v>OK</v>
          </cell>
          <cell r="E16198">
            <v>44671.012499999997</v>
          </cell>
        </row>
        <row r="16199">
          <cell r="B16199" t="str">
            <v>774100-00J/013980</v>
          </cell>
          <cell r="C16199" t="str">
            <v>774100-00J</v>
          </cell>
          <cell r="D16199" t="str">
            <v>OK</v>
          </cell>
          <cell r="E16199">
            <v>44671.041666666664</v>
          </cell>
        </row>
        <row r="16200">
          <cell r="B16200" t="str">
            <v>774100-00J/013981</v>
          </cell>
          <cell r="C16200" t="str">
            <v>774100-00J</v>
          </cell>
          <cell r="D16200" t="str">
            <v>OK</v>
          </cell>
          <cell r="E16200">
            <v>44671.076388888891</v>
          </cell>
        </row>
        <row r="16201">
          <cell r="B16201" t="str">
            <v>776445-00H/013964</v>
          </cell>
          <cell r="C16201" t="str">
            <v>776445-00H</v>
          </cell>
          <cell r="D16201" t="str">
            <v>OK</v>
          </cell>
          <cell r="E16201">
            <v>44670.077777777777</v>
          </cell>
        </row>
        <row r="16202">
          <cell r="B16202" t="str">
            <v>776445-00H/013984</v>
          </cell>
          <cell r="C16202" t="str">
            <v>776445-00H</v>
          </cell>
          <cell r="D16202" t="str">
            <v>OK</v>
          </cell>
          <cell r="E16202">
            <v>44671.293055555558</v>
          </cell>
        </row>
        <row r="16203">
          <cell r="B16203" t="str">
            <v>776445-00H/013986</v>
          </cell>
          <cell r="C16203" t="str">
            <v>776445-00H</v>
          </cell>
          <cell r="D16203" t="str">
            <v>OK</v>
          </cell>
          <cell r="E16203">
            <v>44671.354861111111</v>
          </cell>
        </row>
        <row r="16204">
          <cell r="B16204" t="str">
            <v>774100-00J/013933</v>
          </cell>
          <cell r="C16204" t="str">
            <v>774100-00J</v>
          </cell>
          <cell r="D16204" t="str">
            <v>OK</v>
          </cell>
          <cell r="E16204">
            <v>44664.04791666667</v>
          </cell>
        </row>
        <row r="16205">
          <cell r="B16205" t="str">
            <v>774100-00J/013934</v>
          </cell>
          <cell r="C16205" t="str">
            <v>774100-00J</v>
          </cell>
          <cell r="D16205" t="str">
            <v>OK</v>
          </cell>
          <cell r="E16205">
            <v>44664.081944444442</v>
          </cell>
        </row>
        <row r="16206">
          <cell r="B16206" t="str">
            <v>774100-00J/013989</v>
          </cell>
          <cell r="C16206" t="str">
            <v>774100-00J</v>
          </cell>
          <cell r="D16206" t="str">
            <v>OK</v>
          </cell>
          <cell r="E16206">
            <v>44671.518055555556</v>
          </cell>
        </row>
        <row r="16207">
          <cell r="B16207" t="str">
            <v>776445-00H/013990</v>
          </cell>
          <cell r="C16207" t="str">
            <v>776445-00H</v>
          </cell>
          <cell r="D16207" t="str">
            <v>OK</v>
          </cell>
          <cell r="E16207">
            <v>44671.645138888889</v>
          </cell>
        </row>
        <row r="16208">
          <cell r="B16208" t="str">
            <v>774100-00J/013988</v>
          </cell>
          <cell r="C16208" t="str">
            <v>774100-00J</v>
          </cell>
          <cell r="D16208" t="str">
            <v>OK</v>
          </cell>
          <cell r="E16208">
            <v>44671.709027777775</v>
          </cell>
        </row>
        <row r="16209">
          <cell r="B16209" t="str">
            <v>774100-00J/013991</v>
          </cell>
          <cell r="C16209" t="str">
            <v>774100-00J</v>
          </cell>
          <cell r="D16209" t="str">
            <v>OK</v>
          </cell>
          <cell r="E16209">
            <v>44671.756249999999</v>
          </cell>
        </row>
        <row r="16210">
          <cell r="B16210" t="str">
            <v>774100-00J/013992</v>
          </cell>
          <cell r="C16210" t="str">
            <v>774100-00J</v>
          </cell>
          <cell r="D16210" t="str">
            <v>OK</v>
          </cell>
          <cell r="E16210">
            <v>44671.835416666669</v>
          </cell>
        </row>
        <row r="16211">
          <cell r="B16211" t="str">
            <v>774100-00J/013987</v>
          </cell>
          <cell r="C16211" t="str">
            <v>774100-00J</v>
          </cell>
          <cell r="D16211" t="str">
            <v>OK</v>
          </cell>
          <cell r="E16211">
            <v>44671.431944444441</v>
          </cell>
        </row>
        <row r="16212">
          <cell r="B16212" t="str">
            <v>776445-00H/013994</v>
          </cell>
          <cell r="C16212" t="str">
            <v>776445-00H</v>
          </cell>
          <cell r="D16212" t="str">
            <v>OK</v>
          </cell>
          <cell r="E16212">
            <v>44671.947222222225</v>
          </cell>
        </row>
        <row r="16213">
          <cell r="B16213" t="str">
            <v>774100-00J/013993</v>
          </cell>
          <cell r="C16213" t="str">
            <v>774100-00J</v>
          </cell>
          <cell r="D16213" t="str">
            <v>OK</v>
          </cell>
          <cell r="E16213">
            <v>44671.944444444445</v>
          </cell>
        </row>
        <row r="16214">
          <cell r="B16214" t="str">
            <v>776445-00H/013985</v>
          </cell>
          <cell r="C16214" t="str">
            <v>776445-00H</v>
          </cell>
          <cell r="D16214" t="str">
            <v>OK</v>
          </cell>
          <cell r="E16214">
            <v>44672.006944444445</v>
          </cell>
        </row>
        <row r="16215">
          <cell r="B16215" t="str">
            <v>774100-00J/013995</v>
          </cell>
          <cell r="C16215" t="str">
            <v>774100-00J</v>
          </cell>
          <cell r="D16215" t="str">
            <v>OK</v>
          </cell>
          <cell r="E16215">
            <v>44672.021527777775</v>
          </cell>
        </row>
        <row r="16216">
          <cell r="B16216" t="str">
            <v>774100-00J/013996</v>
          </cell>
          <cell r="C16216" t="str">
            <v>774100-00J</v>
          </cell>
          <cell r="D16216" t="str">
            <v>OK</v>
          </cell>
          <cell r="E16216">
            <v>44672.047222222223</v>
          </cell>
        </row>
        <row r="16217">
          <cell r="B16217" t="str">
            <v>776445-00H/013998</v>
          </cell>
          <cell r="C16217" t="str">
            <v>776445-00H</v>
          </cell>
          <cell r="D16217" t="str">
            <v>OK</v>
          </cell>
          <cell r="E16217">
            <v>44672.286111111112</v>
          </cell>
        </row>
        <row r="16218">
          <cell r="B16218" t="str">
            <v>776445-00H/014001</v>
          </cell>
          <cell r="C16218" t="str">
            <v>776445-00H</v>
          </cell>
          <cell r="D16218" t="str">
            <v>OK</v>
          </cell>
          <cell r="E16218">
            <v>44672.429861111108</v>
          </cell>
        </row>
        <row r="16219">
          <cell r="B16219" t="str">
            <v>774100-00J/014003</v>
          </cell>
          <cell r="C16219" t="str">
            <v>774100-00J</v>
          </cell>
          <cell r="D16219" t="str">
            <v>OK</v>
          </cell>
          <cell r="E16219">
            <v>44672.544444444444</v>
          </cell>
        </row>
        <row r="16220">
          <cell r="B16220" t="str">
            <v>776445-00H/013997</v>
          </cell>
          <cell r="C16220" t="str">
            <v>776445-00H</v>
          </cell>
          <cell r="D16220" t="str">
            <v>OK</v>
          </cell>
          <cell r="E16220">
            <v>44672.68472222222</v>
          </cell>
        </row>
        <row r="16221">
          <cell r="B16221" t="str">
            <v>774100-00J/014002</v>
          </cell>
          <cell r="C16221" t="str">
            <v>774100-00J</v>
          </cell>
          <cell r="D16221" t="str">
            <v>OK</v>
          </cell>
          <cell r="E16221">
            <v>44672.631249999999</v>
          </cell>
        </row>
        <row r="16222">
          <cell r="B16222" t="str">
            <v>776445-00H/013999</v>
          </cell>
          <cell r="C16222" t="str">
            <v>776445-00H</v>
          </cell>
          <cell r="D16222" t="str">
            <v>OK</v>
          </cell>
          <cell r="E16222">
            <v>44672.809027777781</v>
          </cell>
        </row>
        <row r="16223">
          <cell r="B16223" t="str">
            <v>776445-00H/014007</v>
          </cell>
          <cell r="C16223" t="str">
            <v>776445-00H</v>
          </cell>
          <cell r="D16223" t="str">
            <v>OK</v>
          </cell>
          <cell r="E16223">
            <v>44672.995833333334</v>
          </cell>
        </row>
        <row r="16224">
          <cell r="B16224" t="str">
            <v>774100-00J/014005</v>
          </cell>
          <cell r="C16224" t="str">
            <v>774100-00J</v>
          </cell>
          <cell r="D16224" t="str">
            <v>OK</v>
          </cell>
          <cell r="E16224">
            <v>44672.949305555558</v>
          </cell>
        </row>
        <row r="16225">
          <cell r="B16225" t="str">
            <v>774100-00J/014009</v>
          </cell>
          <cell r="C16225" t="str">
            <v>774100-00J</v>
          </cell>
          <cell r="D16225" t="str">
            <v>OK</v>
          </cell>
          <cell r="E16225">
            <v>44673.021527777775</v>
          </cell>
        </row>
        <row r="16226">
          <cell r="B16226" t="str">
            <v>776445-00H/014006</v>
          </cell>
          <cell r="C16226" t="str">
            <v>776445-00H</v>
          </cell>
          <cell r="D16226" t="str">
            <v>OK</v>
          </cell>
          <cell r="E16226">
            <v>44673.045138888891</v>
          </cell>
        </row>
        <row r="16227">
          <cell r="B16227" t="str">
            <v>776445-00H/014008</v>
          </cell>
          <cell r="C16227" t="str">
            <v>776445-00H</v>
          </cell>
          <cell r="D16227" t="str">
            <v>OK</v>
          </cell>
          <cell r="E16227">
            <v>44673.114583333336</v>
          </cell>
        </row>
        <row r="16228">
          <cell r="B16228" t="str">
            <v>774100-00J/014011</v>
          </cell>
          <cell r="C16228" t="str">
            <v>774100-00J</v>
          </cell>
          <cell r="D16228" t="str">
            <v>OK</v>
          </cell>
          <cell r="E16228">
            <v>44673.374305555553</v>
          </cell>
        </row>
        <row r="16229">
          <cell r="B16229" t="str">
            <v>774100-00J/014010</v>
          </cell>
          <cell r="C16229" t="str">
            <v>774100-00J</v>
          </cell>
          <cell r="D16229" t="str">
            <v>OK</v>
          </cell>
          <cell r="E16229">
            <v>44673.513888888891</v>
          </cell>
        </row>
        <row r="16230">
          <cell r="B16230" t="str">
            <v>774100-00J/014004</v>
          </cell>
          <cell r="C16230" t="str">
            <v>774100-00J</v>
          </cell>
          <cell r="D16230" t="str">
            <v>OK</v>
          </cell>
          <cell r="E16230">
            <v>44672.737500000003</v>
          </cell>
        </row>
        <row r="16231">
          <cell r="B16231" t="str">
            <v>776445-00H/014015</v>
          </cell>
          <cell r="C16231" t="str">
            <v>776445-00H</v>
          </cell>
          <cell r="D16231" t="str">
            <v>OK</v>
          </cell>
          <cell r="E16231">
            <v>44675.963888888888</v>
          </cell>
        </row>
        <row r="16232">
          <cell r="B16232" t="str">
            <v>776445-00H/014016</v>
          </cell>
          <cell r="C16232" t="str">
            <v>776445-00H</v>
          </cell>
          <cell r="D16232" t="str">
            <v>OK</v>
          </cell>
          <cell r="E16232">
            <v>44676.01666666667</v>
          </cell>
        </row>
        <row r="16233">
          <cell r="B16233" t="str">
            <v>776445-00H/014018</v>
          </cell>
          <cell r="C16233" t="str">
            <v>776445-00H</v>
          </cell>
          <cell r="D16233" t="str">
            <v>OK</v>
          </cell>
          <cell r="E16233">
            <v>44676.053472222222</v>
          </cell>
        </row>
        <row r="16234">
          <cell r="B16234" t="str">
            <v>776445-00H/014017</v>
          </cell>
          <cell r="C16234" t="str">
            <v>776445-00H</v>
          </cell>
          <cell r="D16234" t="str">
            <v>OK</v>
          </cell>
          <cell r="E16234">
            <v>44676.13958333333</v>
          </cell>
        </row>
        <row r="16235">
          <cell r="B16235" t="str">
            <v>776445-00H/014017</v>
          </cell>
          <cell r="C16235" t="str">
            <v>776445-00H</v>
          </cell>
          <cell r="D16235" t="str">
            <v>OK</v>
          </cell>
          <cell r="E16235">
            <v>44676.13958333333</v>
          </cell>
        </row>
        <row r="16236">
          <cell r="B16236" t="str">
            <v>776445-00H/014022</v>
          </cell>
          <cell r="C16236" t="str">
            <v>776445-00H</v>
          </cell>
          <cell r="D16236" t="str">
            <v>OK</v>
          </cell>
          <cell r="E16236">
            <v>44676.29791666667</v>
          </cell>
        </row>
        <row r="16237">
          <cell r="B16237" t="str">
            <v>776445-00H/014026</v>
          </cell>
          <cell r="C16237" t="str">
            <v>776445-00H</v>
          </cell>
          <cell r="D16237" t="str">
            <v>OK</v>
          </cell>
          <cell r="E16237">
            <v>44676.410416666666</v>
          </cell>
        </row>
        <row r="16238">
          <cell r="B16238" t="str">
            <v>776445-00H/014024</v>
          </cell>
          <cell r="C16238" t="str">
            <v>776445-00H</v>
          </cell>
          <cell r="D16238" t="str">
            <v>OK</v>
          </cell>
          <cell r="E16238">
            <v>44676.362500000003</v>
          </cell>
        </row>
        <row r="16239">
          <cell r="B16239" t="str">
            <v>776445-00H/014025</v>
          </cell>
          <cell r="C16239" t="str">
            <v>776445-00H</v>
          </cell>
          <cell r="D16239" t="str">
            <v>OK</v>
          </cell>
          <cell r="E16239">
            <v>44676.5</v>
          </cell>
        </row>
        <row r="16240">
          <cell r="B16240" t="str">
            <v>776445-00H/014027</v>
          </cell>
          <cell r="C16240" t="str">
            <v>776445-00H</v>
          </cell>
          <cell r="D16240" t="str">
            <v>OK</v>
          </cell>
          <cell r="E16240">
            <v>44676.629861111112</v>
          </cell>
        </row>
        <row r="16241">
          <cell r="B16241" t="str">
            <v>776445-00H/014023</v>
          </cell>
          <cell r="C16241" t="str">
            <v>776445-00H</v>
          </cell>
          <cell r="D16241" t="str">
            <v>OK</v>
          </cell>
          <cell r="E16241">
            <v>44676.6875</v>
          </cell>
        </row>
        <row r="16242">
          <cell r="B16242" t="str">
            <v>776445-00H/014014</v>
          </cell>
          <cell r="C16242" t="str">
            <v>776445-00H</v>
          </cell>
          <cell r="D16242" t="str">
            <v>OK</v>
          </cell>
          <cell r="E16242">
            <v>44676.727777777778</v>
          </cell>
        </row>
        <row r="16243">
          <cell r="B16243" t="str">
            <v>776445-00H/014012</v>
          </cell>
          <cell r="C16243" t="str">
            <v>776445-00H</v>
          </cell>
          <cell r="D16243" t="str">
            <v>OK</v>
          </cell>
          <cell r="E16243">
            <v>44676.763194444444</v>
          </cell>
        </row>
        <row r="16244">
          <cell r="B16244" t="str">
            <v>776445-00H/014020</v>
          </cell>
          <cell r="C16244" t="str">
            <v>776445-00H</v>
          </cell>
          <cell r="D16244" t="str">
            <v>OK</v>
          </cell>
          <cell r="E16244">
            <v>44677.025000000001</v>
          </cell>
        </row>
        <row r="16245">
          <cell r="B16245" t="str">
            <v>776445-00H/014028</v>
          </cell>
          <cell r="C16245" t="str">
            <v>776445-00H</v>
          </cell>
          <cell r="D16245" t="str">
            <v>OK</v>
          </cell>
          <cell r="E16245">
            <v>44677.054166666669</v>
          </cell>
        </row>
        <row r="16246">
          <cell r="B16246" t="str">
            <v>774100-00J/014030</v>
          </cell>
          <cell r="C16246" t="str">
            <v>774100-00J</v>
          </cell>
          <cell r="D16246" t="str">
            <v>OK</v>
          </cell>
          <cell r="E16246">
            <v>44677.151388888888</v>
          </cell>
        </row>
        <row r="16247">
          <cell r="B16247" t="str">
            <v>776445-00H/014036</v>
          </cell>
          <cell r="C16247" t="str">
            <v>776445-00H</v>
          </cell>
          <cell r="D16247" t="str">
            <v>OK</v>
          </cell>
          <cell r="E16247">
            <v>44677.323611111111</v>
          </cell>
        </row>
        <row r="16248">
          <cell r="B16248" t="str">
            <v>776445-00H/014035</v>
          </cell>
          <cell r="C16248" t="str">
            <v>776445-00H</v>
          </cell>
          <cell r="D16248" t="str">
            <v>OK</v>
          </cell>
          <cell r="E16248">
            <v>44677.364583333336</v>
          </cell>
        </row>
        <row r="16249">
          <cell r="B16249" t="str">
            <v>776445-00H/014038</v>
          </cell>
          <cell r="C16249" t="str">
            <v>776445-00H</v>
          </cell>
          <cell r="D16249" t="str">
            <v>OK</v>
          </cell>
          <cell r="E16249">
            <v>44677.415972222225</v>
          </cell>
        </row>
        <row r="16250">
          <cell r="B16250" t="str">
            <v>776445-00H/014037</v>
          </cell>
          <cell r="C16250" t="str">
            <v>776445-00H</v>
          </cell>
          <cell r="D16250" t="str">
            <v>OK</v>
          </cell>
          <cell r="E16250">
            <v>44677.431250000001</v>
          </cell>
        </row>
        <row r="16251">
          <cell r="B16251" t="str">
            <v>776445-00H/014019</v>
          </cell>
          <cell r="C16251" t="str">
            <v>776445-00H</v>
          </cell>
          <cell r="D16251" t="str">
            <v>OK</v>
          </cell>
          <cell r="E16251">
            <v>44677.361111111109</v>
          </cell>
        </row>
        <row r="16252">
          <cell r="B16252" t="str">
            <v>776445-00H/014040</v>
          </cell>
          <cell r="C16252" t="str">
            <v>776445-00H</v>
          </cell>
          <cell r="D16252" t="str">
            <v>OK</v>
          </cell>
          <cell r="E16252">
            <v>44677.510416666664</v>
          </cell>
        </row>
        <row r="16253">
          <cell r="B16253" t="str">
            <v>776445-00H/014032</v>
          </cell>
          <cell r="C16253" t="str">
            <v>776445-00H</v>
          </cell>
          <cell r="D16253" t="str">
            <v>OK</v>
          </cell>
          <cell r="E16253">
            <v>44677.170138888891</v>
          </cell>
        </row>
        <row r="16254">
          <cell r="B16254" t="str">
            <v>774100-00J/014029</v>
          </cell>
          <cell r="C16254" t="str">
            <v>774100-00J</v>
          </cell>
          <cell r="D16254" t="str">
            <v>OK</v>
          </cell>
          <cell r="E16254">
            <v>44677.013194444444</v>
          </cell>
        </row>
        <row r="16255">
          <cell r="B16255" t="str">
            <v>776445-00H/014031</v>
          </cell>
          <cell r="C16255" t="str">
            <v>776445-00H</v>
          </cell>
          <cell r="D16255" t="str">
            <v>OK</v>
          </cell>
          <cell r="E16255">
            <v>44677.060416666667</v>
          </cell>
        </row>
        <row r="16256">
          <cell r="B16256" t="str">
            <v>776445-00H/014041</v>
          </cell>
          <cell r="C16256" t="str">
            <v>776445-00H</v>
          </cell>
          <cell r="D16256" t="str">
            <v>OK</v>
          </cell>
          <cell r="E16256">
            <v>44677.62777777778</v>
          </cell>
        </row>
        <row r="16257">
          <cell r="B16257" t="str">
            <v>776445-00H/014039</v>
          </cell>
          <cell r="C16257" t="str">
            <v>776445-00H</v>
          </cell>
          <cell r="D16257" t="str">
            <v>OK</v>
          </cell>
          <cell r="E16257">
            <v>44677.671527777777</v>
          </cell>
        </row>
        <row r="16258">
          <cell r="B16258" t="str">
            <v>776445-00H/014043</v>
          </cell>
          <cell r="C16258" t="str">
            <v>776445-00H</v>
          </cell>
          <cell r="D16258" t="str">
            <v>OK</v>
          </cell>
          <cell r="E16258">
            <v>44677.657638888886</v>
          </cell>
        </row>
        <row r="16259">
          <cell r="B16259" t="str">
            <v>776445-00H/014042</v>
          </cell>
          <cell r="C16259" t="str">
            <v>776445-00H</v>
          </cell>
          <cell r="D16259" t="str">
            <v>OK</v>
          </cell>
          <cell r="E16259">
            <v>44677.694444444445</v>
          </cell>
        </row>
        <row r="16260">
          <cell r="B16260" t="str">
            <v>776445-00H/014045</v>
          </cell>
          <cell r="C16260" t="str">
            <v>776445-00H</v>
          </cell>
          <cell r="D16260" t="str">
            <v>OK</v>
          </cell>
          <cell r="E16260">
            <v>44677.790277777778</v>
          </cell>
        </row>
        <row r="16261">
          <cell r="B16261" t="str">
            <v>776445-00H/014013</v>
          </cell>
          <cell r="C16261" t="str">
            <v>776445-00H</v>
          </cell>
          <cell r="D16261" t="str">
            <v>OK</v>
          </cell>
          <cell r="E16261">
            <v>44677.78402777778</v>
          </cell>
        </row>
        <row r="16262">
          <cell r="B16262" t="str">
            <v>776445-00H/014050</v>
          </cell>
          <cell r="C16262" t="str">
            <v>776445-00H</v>
          </cell>
          <cell r="D16262" t="str">
            <v>OK</v>
          </cell>
          <cell r="E16262">
            <v>44678.002083333333</v>
          </cell>
        </row>
        <row r="16263">
          <cell r="B16263" t="str">
            <v>776445-00H/014046</v>
          </cell>
          <cell r="C16263" t="str">
            <v>776445-00H</v>
          </cell>
          <cell r="D16263" t="str">
            <v>OK</v>
          </cell>
          <cell r="E16263">
            <v>44677.95416666667</v>
          </cell>
        </row>
        <row r="16264">
          <cell r="B16264" t="str">
            <v>776445-00H/014048</v>
          </cell>
          <cell r="C16264" t="str">
            <v>776445-00H</v>
          </cell>
          <cell r="D16264" t="str">
            <v>OK</v>
          </cell>
          <cell r="E16264">
            <v>44678.00277777778</v>
          </cell>
        </row>
        <row r="16265">
          <cell r="B16265" t="str">
            <v>776445-00H/014051</v>
          </cell>
          <cell r="C16265" t="str">
            <v>776445-00H</v>
          </cell>
          <cell r="D16265" t="str">
            <v>OK</v>
          </cell>
          <cell r="E16265">
            <v>44678.036805555559</v>
          </cell>
        </row>
        <row r="16266">
          <cell r="B16266" t="str">
            <v>776445-00H/014053</v>
          </cell>
          <cell r="C16266" t="str">
            <v>776445-00H</v>
          </cell>
          <cell r="D16266" t="str">
            <v>OK</v>
          </cell>
          <cell r="E16266">
            <v>44678.065972222219</v>
          </cell>
        </row>
        <row r="16267">
          <cell r="B16267" t="str">
            <v>776445-00H/014054</v>
          </cell>
          <cell r="C16267" t="str">
            <v>776445-00H</v>
          </cell>
          <cell r="D16267" t="str">
            <v>OK</v>
          </cell>
          <cell r="E16267">
            <v>44678.080555555556</v>
          </cell>
        </row>
        <row r="16268">
          <cell r="B16268" t="str">
            <v>776445-00H/014034</v>
          </cell>
          <cell r="C16268" t="str">
            <v>776445-00H</v>
          </cell>
          <cell r="D16268" t="str">
            <v>OK</v>
          </cell>
          <cell r="E16268">
            <v>44677.119444444441</v>
          </cell>
        </row>
        <row r="16269">
          <cell r="B16269" t="str">
            <v>776445-00H/014047</v>
          </cell>
          <cell r="C16269" t="str">
            <v>776445-00H</v>
          </cell>
          <cell r="D16269" t="str">
            <v>OK</v>
          </cell>
          <cell r="E16269">
            <v>44677.952777777777</v>
          </cell>
        </row>
        <row r="16270">
          <cell r="B16270" t="str">
            <v>776445-00H/014052</v>
          </cell>
          <cell r="C16270" t="str">
            <v>776445-00H</v>
          </cell>
          <cell r="D16270" t="str">
            <v>OK</v>
          </cell>
          <cell r="E16270">
            <v>44678.040277777778</v>
          </cell>
        </row>
        <row r="16271">
          <cell r="B16271" t="str">
            <v>776445-00H/014044</v>
          </cell>
          <cell r="C16271" t="str">
            <v>776445-00H</v>
          </cell>
          <cell r="D16271" t="str">
            <v>OK</v>
          </cell>
          <cell r="E16271">
            <v>44677.734027777777</v>
          </cell>
        </row>
        <row r="16272">
          <cell r="B16272" t="str">
            <v>776445-00H/014056</v>
          </cell>
          <cell r="C16272" t="str">
            <v>776445-00H</v>
          </cell>
          <cell r="D16272" t="str">
            <v>OK</v>
          </cell>
          <cell r="E16272">
            <v>44678.281944444447</v>
          </cell>
        </row>
        <row r="16273">
          <cell r="B16273" t="str">
            <v>776445-00H/014057</v>
          </cell>
          <cell r="C16273" t="str">
            <v>776445-00H</v>
          </cell>
          <cell r="D16273" t="str">
            <v>OK</v>
          </cell>
          <cell r="E16273">
            <v>44678.288194444445</v>
          </cell>
        </row>
        <row r="16274">
          <cell r="B16274" t="str">
            <v>776445-00H/014049</v>
          </cell>
          <cell r="C16274" t="str">
            <v>776445-00H</v>
          </cell>
          <cell r="D16274" t="str">
            <v>OK</v>
          </cell>
          <cell r="E16274">
            <v>44678.363194444442</v>
          </cell>
        </row>
        <row r="16275">
          <cell r="B16275" t="str">
            <v>776445-00H/014059</v>
          </cell>
          <cell r="C16275" t="str">
            <v>776445-00H</v>
          </cell>
          <cell r="D16275" t="str">
            <v>OK</v>
          </cell>
          <cell r="E16275">
            <v>44678.425000000003</v>
          </cell>
        </row>
        <row r="16276">
          <cell r="B16276" t="str">
            <v>776445-00H/014059</v>
          </cell>
          <cell r="C16276" t="str">
            <v>776445-00H</v>
          </cell>
          <cell r="D16276" t="str">
            <v>OK</v>
          </cell>
          <cell r="E16276">
            <v>44678.425000000003</v>
          </cell>
        </row>
        <row r="16277">
          <cell r="B16277" t="str">
            <v>776445-00H/014060</v>
          </cell>
          <cell r="C16277" t="str">
            <v>776445-00H</v>
          </cell>
          <cell r="D16277" t="str">
            <v>OK</v>
          </cell>
          <cell r="E16277">
            <v>44678.412499999999</v>
          </cell>
        </row>
        <row r="16278">
          <cell r="B16278" t="str">
            <v>776445-00H/014058</v>
          </cell>
          <cell r="C16278" t="str">
            <v>776445-00H</v>
          </cell>
          <cell r="D16278" t="str">
            <v>OK</v>
          </cell>
          <cell r="E16278">
            <v>44678.359722222223</v>
          </cell>
        </row>
        <row r="16279">
          <cell r="B16279" t="str">
            <v>776445-00H/014055</v>
          </cell>
          <cell r="C16279" t="str">
            <v>776445-00H</v>
          </cell>
          <cell r="D16279" t="str">
            <v>OK</v>
          </cell>
          <cell r="E16279">
            <v>44678.523611111108</v>
          </cell>
        </row>
        <row r="16280">
          <cell r="B16280" t="str">
            <v>776445-00H/014033</v>
          </cell>
          <cell r="C16280" t="str">
            <v>776445-00H</v>
          </cell>
          <cell r="D16280" t="str">
            <v>OK</v>
          </cell>
          <cell r="E16280">
            <v>44677.363888888889</v>
          </cell>
        </row>
        <row r="16281">
          <cell r="B16281" t="str">
            <v>776445-00H/014061</v>
          </cell>
          <cell r="C16281" t="str">
            <v>776445-00H</v>
          </cell>
          <cell r="D16281" t="str">
            <v>OK</v>
          </cell>
          <cell r="E16281">
            <v>44678.613194444442</v>
          </cell>
        </row>
        <row r="16282">
          <cell r="B16282" t="str">
            <v>776445-00H/014064</v>
          </cell>
          <cell r="C16282" t="str">
            <v>776445-00H</v>
          </cell>
          <cell r="D16282" t="str">
            <v>OK</v>
          </cell>
          <cell r="E16282">
            <v>44678.634027777778</v>
          </cell>
        </row>
        <row r="16283">
          <cell r="B16283" t="str">
            <v>776445-00H/014021</v>
          </cell>
          <cell r="C16283" t="str">
            <v>776445-00H</v>
          </cell>
          <cell r="D16283" t="str">
            <v>OK</v>
          </cell>
          <cell r="E16283">
            <v>44678.686111111114</v>
          </cell>
        </row>
        <row r="16284">
          <cell r="B16284" t="str">
            <v>776445-00H/014063</v>
          </cell>
          <cell r="C16284" t="str">
            <v>776445-00H</v>
          </cell>
          <cell r="D16284" t="str">
            <v>OK</v>
          </cell>
          <cell r="E16284">
            <v>44678.727083333331</v>
          </cell>
        </row>
        <row r="16285">
          <cell r="B16285" t="str">
            <v>776445-00H/014066</v>
          </cell>
          <cell r="C16285" t="str">
            <v>776445-00H</v>
          </cell>
          <cell r="D16285" t="str">
            <v>OK</v>
          </cell>
          <cell r="E16285">
            <v>44678.703472222223</v>
          </cell>
        </row>
        <row r="16286">
          <cell r="B16286" t="str">
            <v>776445-00H/014067</v>
          </cell>
          <cell r="C16286" t="str">
            <v>776445-00H</v>
          </cell>
          <cell r="D16286" t="str">
            <v>OK</v>
          </cell>
          <cell r="E16286">
            <v>44678.744444444441</v>
          </cell>
        </row>
        <row r="16287">
          <cell r="B16287" t="str">
            <v>776445-00H/014071</v>
          </cell>
          <cell r="C16287" t="str">
            <v>776445-00H</v>
          </cell>
          <cell r="D16287" t="str">
            <v>OK</v>
          </cell>
          <cell r="E16287">
            <v>44678.959027777775</v>
          </cell>
        </row>
        <row r="16288">
          <cell r="B16288" t="str">
            <v>776445-00H/014070</v>
          </cell>
          <cell r="C16288" t="str">
            <v>776445-00H</v>
          </cell>
          <cell r="D16288" t="str">
            <v>OK</v>
          </cell>
          <cell r="E16288">
            <v>44679.020138888889</v>
          </cell>
        </row>
        <row r="16289">
          <cell r="B16289" t="str">
            <v>776445-00H/014072</v>
          </cell>
          <cell r="C16289" t="str">
            <v>776445-00H</v>
          </cell>
          <cell r="D16289" t="str">
            <v>OK</v>
          </cell>
          <cell r="E16289">
            <v>44679.059027777781</v>
          </cell>
        </row>
        <row r="16290">
          <cell r="B16290" t="str">
            <v>776445-00H/014073</v>
          </cell>
          <cell r="C16290" t="str">
            <v>776445-00H</v>
          </cell>
          <cell r="D16290" t="str">
            <v>OK</v>
          </cell>
          <cell r="E16290">
            <v>44679.063194444447</v>
          </cell>
        </row>
        <row r="16291">
          <cell r="B16291" t="str">
            <v>776445-00H/014073</v>
          </cell>
          <cell r="C16291" t="str">
            <v>776445-00H</v>
          </cell>
          <cell r="D16291" t="str">
            <v>OK</v>
          </cell>
          <cell r="E16291">
            <v>44679.063194444447</v>
          </cell>
        </row>
        <row r="16292">
          <cell r="B16292" t="str">
            <v>776445-00H/014076</v>
          </cell>
          <cell r="C16292" t="str">
            <v>776445-00H</v>
          </cell>
          <cell r="D16292" t="str">
            <v>OK</v>
          </cell>
          <cell r="E16292">
            <v>44679.157638888886</v>
          </cell>
        </row>
        <row r="16293">
          <cell r="B16293" t="str">
            <v>776445-00H/014075</v>
          </cell>
          <cell r="C16293" t="str">
            <v>776445-00H</v>
          </cell>
          <cell r="D16293" t="str">
            <v>OK</v>
          </cell>
          <cell r="E16293">
            <v>44679.337500000001</v>
          </cell>
        </row>
        <row r="16294">
          <cell r="B16294" t="str">
            <v>776445-00H/014068</v>
          </cell>
          <cell r="C16294" t="str">
            <v>776445-00H</v>
          </cell>
          <cell r="D16294" t="str">
            <v>OK</v>
          </cell>
          <cell r="E16294">
            <v>44679.352777777778</v>
          </cell>
        </row>
        <row r="16295">
          <cell r="B16295" t="str">
            <v>776445-00H/014077</v>
          </cell>
          <cell r="C16295" t="str">
            <v>776445-00H</v>
          </cell>
          <cell r="D16295" t="str">
            <v>OK</v>
          </cell>
          <cell r="E16295">
            <v>44679.390277777777</v>
          </cell>
        </row>
        <row r="16296">
          <cell r="B16296" t="str">
            <v>776445-00H/014077</v>
          </cell>
          <cell r="C16296" t="str">
            <v>776445-00H</v>
          </cell>
          <cell r="D16296" t="str">
            <v>OK</v>
          </cell>
          <cell r="E16296">
            <v>44679.390277777777</v>
          </cell>
        </row>
        <row r="16297">
          <cell r="B16297" t="str">
            <v>776445-00H/014069</v>
          </cell>
          <cell r="C16297" t="str">
            <v>776445-00H</v>
          </cell>
          <cell r="D16297" t="str">
            <v>OK</v>
          </cell>
          <cell r="E16297">
            <v>44678.84652777778</v>
          </cell>
        </row>
        <row r="16298">
          <cell r="B16298" t="str">
            <v>776445-00H/014078</v>
          </cell>
          <cell r="C16298" t="str">
            <v>776445-00H</v>
          </cell>
          <cell r="D16298" t="str">
            <v>OK</v>
          </cell>
          <cell r="E16298">
            <v>44679.40902777778</v>
          </cell>
        </row>
        <row r="16299">
          <cell r="B16299" t="str">
            <v>776445-00H/014079</v>
          </cell>
          <cell r="C16299" t="str">
            <v>776445-00H</v>
          </cell>
          <cell r="D16299" t="str">
            <v>OK</v>
          </cell>
          <cell r="E16299">
            <v>44679.436111111114</v>
          </cell>
        </row>
        <row r="16300">
          <cell r="B16300" t="str">
            <v>776445-00H/014062</v>
          </cell>
          <cell r="C16300" t="str">
            <v>776445-00H</v>
          </cell>
          <cell r="D16300" t="str">
            <v>OK</v>
          </cell>
          <cell r="E16300">
            <v>44678.513194444444</v>
          </cell>
        </row>
        <row r="16301">
          <cell r="B16301" t="str">
            <v>776445-00H/014081</v>
          </cell>
          <cell r="C16301" t="str">
            <v>776445-00H</v>
          </cell>
          <cell r="D16301" t="str">
            <v>OK</v>
          </cell>
          <cell r="E16301">
            <v>44679.513888888891</v>
          </cell>
        </row>
        <row r="16302">
          <cell r="B16302" t="str">
            <v>776445-00H/014080</v>
          </cell>
          <cell r="C16302" t="str">
            <v>776445-00H</v>
          </cell>
          <cell r="D16302" t="str">
            <v>OK</v>
          </cell>
          <cell r="E16302">
            <v>44679.621527777781</v>
          </cell>
        </row>
        <row r="16303">
          <cell r="B16303" t="str">
            <v>776445-00H/014082</v>
          </cell>
          <cell r="C16303" t="str">
            <v>776445-00H</v>
          </cell>
          <cell r="D16303" t="str">
            <v>OK</v>
          </cell>
          <cell r="E16303">
            <v>44679.711805555555</v>
          </cell>
        </row>
        <row r="16304">
          <cell r="B16304" t="str">
            <v>776445-00H/014085</v>
          </cell>
          <cell r="C16304" t="str">
            <v>776445-00H</v>
          </cell>
          <cell r="D16304" t="str">
            <v>OK</v>
          </cell>
          <cell r="E16304">
            <v>44679.803472222222</v>
          </cell>
        </row>
        <row r="16305">
          <cell r="B16305" t="str">
            <v>776445-00H/014087</v>
          </cell>
          <cell r="C16305" t="str">
            <v>776445-00H</v>
          </cell>
          <cell r="D16305" t="str">
            <v>OK</v>
          </cell>
          <cell r="E16305">
            <v>44679.957638888889</v>
          </cell>
        </row>
        <row r="16306">
          <cell r="B16306" t="str">
            <v>776445-00H/014086</v>
          </cell>
          <cell r="C16306" t="str">
            <v>776445-00H</v>
          </cell>
          <cell r="D16306" t="str">
            <v>OK</v>
          </cell>
          <cell r="E16306">
            <v>44680</v>
          </cell>
        </row>
        <row r="16307">
          <cell r="B16307" t="str">
            <v>776445-00H/014089</v>
          </cell>
          <cell r="C16307" t="str">
            <v>776445-00H</v>
          </cell>
          <cell r="D16307" t="str">
            <v>OK</v>
          </cell>
          <cell r="E16307">
            <v>44680.143055555556</v>
          </cell>
        </row>
        <row r="16308">
          <cell r="B16308" t="str">
            <v>776445-00H/014084</v>
          </cell>
          <cell r="C16308" t="str">
            <v>776445-00H</v>
          </cell>
          <cell r="D16308" t="str">
            <v>OK</v>
          </cell>
          <cell r="E16308">
            <v>44680.017361111109</v>
          </cell>
        </row>
        <row r="16309">
          <cell r="B16309" t="str">
            <v>776445-00H/014092</v>
          </cell>
          <cell r="C16309" t="str">
            <v>776445-00H</v>
          </cell>
          <cell r="D16309" t="str">
            <v>OK</v>
          </cell>
          <cell r="E16309">
            <v>44680.294444444444</v>
          </cell>
        </row>
        <row r="16310">
          <cell r="B16310" t="str">
            <v>776445-00H/014093</v>
          </cell>
          <cell r="C16310" t="str">
            <v>776445-00H</v>
          </cell>
          <cell r="D16310" t="str">
            <v>OK</v>
          </cell>
          <cell r="E16310">
            <v>44680.37222222222</v>
          </cell>
        </row>
        <row r="16311">
          <cell r="B16311" t="str">
            <v>776445-00H/014088</v>
          </cell>
          <cell r="C16311" t="str">
            <v>776445-00H</v>
          </cell>
          <cell r="D16311" t="str">
            <v>OK</v>
          </cell>
          <cell r="E16311">
            <v>44680.054861111108</v>
          </cell>
        </row>
        <row r="16312">
          <cell r="B16312" t="str">
            <v>776445-00H/014083</v>
          </cell>
          <cell r="C16312" t="str">
            <v>776445-00H</v>
          </cell>
          <cell r="D16312" t="str">
            <v>OK</v>
          </cell>
          <cell r="E16312">
            <v>44679.675694444442</v>
          </cell>
        </row>
        <row r="16313">
          <cell r="B16313" t="str">
            <v>776445-00H/014095</v>
          </cell>
          <cell r="C16313" t="str">
            <v>776445-00H</v>
          </cell>
          <cell r="D16313" t="str">
            <v>OK</v>
          </cell>
          <cell r="E16313">
            <v>44683.041666666664</v>
          </cell>
        </row>
        <row r="16314">
          <cell r="B16314" t="str">
            <v>774100-00J/014000</v>
          </cell>
          <cell r="C16314" t="str">
            <v>774100-00J</v>
          </cell>
          <cell r="D16314" t="str">
            <v>OK</v>
          </cell>
          <cell r="E16314">
            <v>44672.344444444447</v>
          </cell>
        </row>
        <row r="16315">
          <cell r="B16315" t="str">
            <v>776445-00H/014091</v>
          </cell>
          <cell r="C16315" t="str">
            <v>776445-00H</v>
          </cell>
          <cell r="D16315" t="str">
            <v>OK</v>
          </cell>
          <cell r="E16315">
            <v>44683.079861111109</v>
          </cell>
        </row>
        <row r="16316">
          <cell r="B16316" t="str">
            <v>776445-00H/014074</v>
          </cell>
          <cell r="C16316" t="str">
            <v>776445-00H</v>
          </cell>
          <cell r="D16316" t="str">
            <v>OK</v>
          </cell>
          <cell r="E16316">
            <v>44683.427777777775</v>
          </cell>
        </row>
        <row r="16317">
          <cell r="B16317" t="str">
            <v>776445-00H/014090</v>
          </cell>
          <cell r="C16317" t="str">
            <v>776445-00H</v>
          </cell>
          <cell r="D16317" t="str">
            <v>OK</v>
          </cell>
          <cell r="E16317">
            <v>44683.743750000001</v>
          </cell>
        </row>
        <row r="16318">
          <cell r="B16318" t="str">
            <v>776445-00H/014097</v>
          </cell>
          <cell r="C16318" t="str">
            <v>776445-00H</v>
          </cell>
          <cell r="D16318" t="str">
            <v>OK</v>
          </cell>
          <cell r="E16318">
            <v>44683.960416666669</v>
          </cell>
        </row>
        <row r="16319">
          <cell r="B16319" t="str">
            <v>776445-00H/014065</v>
          </cell>
          <cell r="C16319" t="str">
            <v>776445-00H</v>
          </cell>
          <cell r="D16319" t="str">
            <v>OK</v>
          </cell>
          <cell r="E16319">
            <v>44684.043749999997</v>
          </cell>
        </row>
        <row r="16320">
          <cell r="B16320" t="str">
            <v>776445-00H/014098</v>
          </cell>
          <cell r="C16320" t="str">
            <v>776445-00H</v>
          </cell>
          <cell r="D16320" t="str">
            <v>OK</v>
          </cell>
          <cell r="E16320">
            <v>44684.623611111114</v>
          </cell>
        </row>
        <row r="16321">
          <cell r="B16321" t="str">
            <v>776445-00H/014094</v>
          </cell>
          <cell r="C16321" t="str">
            <v>776445-00H</v>
          </cell>
          <cell r="D16321" t="str">
            <v>OK</v>
          </cell>
          <cell r="E16321">
            <v>44684.731944444444</v>
          </cell>
        </row>
        <row r="16322">
          <cell r="B16322" t="str">
            <v>776445-00H/014099</v>
          </cell>
          <cell r="C16322" t="str">
            <v>776445-00H</v>
          </cell>
          <cell r="D16322" t="str">
            <v>OK</v>
          </cell>
          <cell r="E16322">
            <v>44684.680555555555</v>
          </cell>
        </row>
        <row r="16323">
          <cell r="B16323" t="str">
            <v>774100-00J/014100</v>
          </cell>
          <cell r="C16323" t="str">
            <v>774100-00J</v>
          </cell>
          <cell r="D16323" t="str">
            <v>OK</v>
          </cell>
          <cell r="E16323">
            <v>44684.744444444441</v>
          </cell>
        </row>
        <row r="16324">
          <cell r="B16324" t="str">
            <v>776445-00H/014096</v>
          </cell>
          <cell r="C16324" t="str">
            <v>776445-00H</v>
          </cell>
          <cell r="D16324" t="str">
            <v>OK</v>
          </cell>
          <cell r="E16324">
            <v>44684.947222222225</v>
          </cell>
        </row>
        <row r="16325">
          <cell r="B16325" t="str">
            <v>776445-00H/014104</v>
          </cell>
          <cell r="C16325" t="str">
            <v>776445-00H</v>
          </cell>
          <cell r="D16325" t="str">
            <v>OK</v>
          </cell>
          <cell r="E16325">
            <v>44685.030555555553</v>
          </cell>
        </row>
        <row r="16326">
          <cell r="B16326" t="str">
            <v>776445-00H/014103</v>
          </cell>
          <cell r="C16326" t="str">
            <v>776445-00H</v>
          </cell>
          <cell r="D16326" t="str">
            <v>OK</v>
          </cell>
          <cell r="E16326">
            <v>44684.968055555553</v>
          </cell>
        </row>
        <row r="16327">
          <cell r="B16327" t="str">
            <v>776445-00H/014102</v>
          </cell>
          <cell r="C16327" t="str">
            <v>776445-00H</v>
          </cell>
          <cell r="D16327" t="str">
            <v>OK</v>
          </cell>
          <cell r="E16327">
            <v>44684.827777777777</v>
          </cell>
        </row>
        <row r="16328">
          <cell r="B16328" t="str">
            <v>776445-00H/014105</v>
          </cell>
          <cell r="C16328" t="str">
            <v>776445-00H</v>
          </cell>
          <cell r="D16328" t="str">
            <v>OK</v>
          </cell>
          <cell r="E16328">
            <v>44685.078472222223</v>
          </cell>
        </row>
        <row r="16329">
          <cell r="B16329" t="str">
            <v>776445-00H/014106</v>
          </cell>
          <cell r="C16329" t="str">
            <v>776445-00H</v>
          </cell>
          <cell r="D16329" t="str">
            <v>OK</v>
          </cell>
          <cell r="E16329">
            <v>44685.17083333333</v>
          </cell>
        </row>
        <row r="16330">
          <cell r="B16330" t="str">
            <v>776445-00H/014108</v>
          </cell>
          <cell r="C16330" t="str">
            <v>776445-00H</v>
          </cell>
          <cell r="D16330" t="str">
            <v>OK</v>
          </cell>
          <cell r="E16330">
            <v>44685.289583333331</v>
          </cell>
        </row>
        <row r="16331">
          <cell r="B16331" t="str">
            <v>776445-00H/014107</v>
          </cell>
          <cell r="C16331" t="str">
            <v>776445-00H</v>
          </cell>
          <cell r="D16331" t="str">
            <v>OK</v>
          </cell>
          <cell r="E16331">
            <v>44685.343055555553</v>
          </cell>
        </row>
        <row r="16332">
          <cell r="B16332" t="str">
            <v>776445-00H/014109</v>
          </cell>
          <cell r="C16332" t="str">
            <v>776445-00H</v>
          </cell>
          <cell r="D16332" t="str">
            <v>OK</v>
          </cell>
          <cell r="E16332">
            <v>44685.411805555559</v>
          </cell>
        </row>
        <row r="16333">
          <cell r="B16333" t="str">
            <v>776445-00H/014112</v>
          </cell>
          <cell r="C16333" t="str">
            <v>776445-00H</v>
          </cell>
          <cell r="D16333" t="str">
            <v>OK</v>
          </cell>
          <cell r="E16333">
            <v>44685.631944444445</v>
          </cell>
        </row>
        <row r="16334">
          <cell r="B16334" t="str">
            <v>776445-00H/014111</v>
          </cell>
          <cell r="C16334" t="str">
            <v>776445-00H</v>
          </cell>
          <cell r="D16334" t="str">
            <v>OK</v>
          </cell>
          <cell r="E16334">
            <v>44685.686111111114</v>
          </cell>
        </row>
        <row r="16335">
          <cell r="B16335" t="str">
            <v>776445-00H/014110</v>
          </cell>
          <cell r="C16335" t="str">
            <v>776445-00H</v>
          </cell>
          <cell r="D16335" t="str">
            <v>OK</v>
          </cell>
          <cell r="E16335">
            <v>44685.53125</v>
          </cell>
        </row>
        <row r="16336">
          <cell r="B16336" t="str">
            <v>776445-00H/014113</v>
          </cell>
          <cell r="C16336" t="str">
            <v>776445-00H</v>
          </cell>
          <cell r="D16336" t="str">
            <v>OK</v>
          </cell>
          <cell r="E16336">
            <v>44685.731944444444</v>
          </cell>
        </row>
        <row r="16337">
          <cell r="B16337" t="str">
            <v>776445-00H/014118</v>
          </cell>
          <cell r="C16337" t="str">
            <v>776445-00H</v>
          </cell>
          <cell r="D16337" t="str">
            <v>OK</v>
          </cell>
          <cell r="E16337">
            <v>44685.963888888888</v>
          </cell>
        </row>
        <row r="16338">
          <cell r="B16338" t="str">
            <v>776445-00H/014117</v>
          </cell>
          <cell r="C16338" t="str">
            <v>776445-00H</v>
          </cell>
          <cell r="D16338" t="str">
            <v>OK</v>
          </cell>
          <cell r="E16338">
            <v>44685.969444444447</v>
          </cell>
        </row>
        <row r="16339">
          <cell r="B16339" t="str">
            <v>776445-00H/014116</v>
          </cell>
          <cell r="C16339" t="str">
            <v>776445-00H</v>
          </cell>
          <cell r="D16339" t="str">
            <v>OK</v>
          </cell>
          <cell r="E16339">
            <v>44686.047222222223</v>
          </cell>
        </row>
        <row r="16340">
          <cell r="B16340" t="str">
            <v>776445-00H/014101</v>
          </cell>
          <cell r="C16340" t="str">
            <v>776445-00H</v>
          </cell>
          <cell r="D16340" t="str">
            <v>OK</v>
          </cell>
          <cell r="E16340">
            <v>44685.719444444447</v>
          </cell>
        </row>
        <row r="16341">
          <cell r="B16341" t="str">
            <v>776445-00H/014115</v>
          </cell>
          <cell r="C16341" t="str">
            <v>776445-00H</v>
          </cell>
          <cell r="D16341" t="str">
            <v>OK</v>
          </cell>
          <cell r="E16341">
            <v>44686.140972222223</v>
          </cell>
        </row>
        <row r="16342">
          <cell r="B16342" t="str">
            <v>776445-00H/014121</v>
          </cell>
          <cell r="C16342" t="str">
            <v>776445-00H</v>
          </cell>
          <cell r="D16342" t="str">
            <v>OK</v>
          </cell>
          <cell r="E16342">
            <v>44686.334027777775</v>
          </cell>
        </row>
        <row r="16343">
          <cell r="B16343" t="str">
            <v>776445-00H/014114</v>
          </cell>
          <cell r="C16343" t="str">
            <v>776445-00H</v>
          </cell>
          <cell r="D16343" t="str">
            <v>OK</v>
          </cell>
          <cell r="E16343">
            <v>44685.818749999999</v>
          </cell>
        </row>
        <row r="16344">
          <cell r="B16344" t="str">
            <v>776445-00H/014122</v>
          </cell>
          <cell r="C16344" t="str">
            <v>776445-00H</v>
          </cell>
          <cell r="D16344" t="str">
            <v>OK</v>
          </cell>
          <cell r="E16344">
            <v>44686.384722222225</v>
          </cell>
        </row>
        <row r="16345">
          <cell r="B16345" t="str">
            <v>776445-00H/014119</v>
          </cell>
          <cell r="C16345" t="str">
            <v>776445-00H</v>
          </cell>
          <cell r="D16345" t="str">
            <v>OK</v>
          </cell>
          <cell r="E16345">
            <v>44686.102777777778</v>
          </cell>
        </row>
        <row r="16346">
          <cell r="B16346" t="str">
            <v>776445-00H/014123</v>
          </cell>
          <cell r="C16346" t="str">
            <v>776445-00H</v>
          </cell>
          <cell r="D16346" t="str">
            <v>OK</v>
          </cell>
          <cell r="E16346">
            <v>44686.482638888891</v>
          </cell>
        </row>
        <row r="16347">
          <cell r="B16347" t="str">
            <v>776445-00H/014120</v>
          </cell>
          <cell r="C16347" t="str">
            <v>776445-00H</v>
          </cell>
          <cell r="D16347" t="str">
            <v>OK</v>
          </cell>
          <cell r="E16347">
            <v>44686.522222222222</v>
          </cell>
        </row>
        <row r="16348">
          <cell r="B16348" t="str">
            <v>776445-00H/014124</v>
          </cell>
          <cell r="C16348" t="str">
            <v>776445-00H</v>
          </cell>
          <cell r="D16348" t="str">
            <v>OK</v>
          </cell>
          <cell r="E16348">
            <v>44686.633333333331</v>
          </cell>
        </row>
        <row r="16349">
          <cell r="B16349" t="str">
            <v>776445-00H/014127</v>
          </cell>
          <cell r="C16349" t="str">
            <v>776445-00H</v>
          </cell>
          <cell r="D16349" t="str">
            <v>OK</v>
          </cell>
          <cell r="E16349">
            <v>44686.678472222222</v>
          </cell>
        </row>
        <row r="16350">
          <cell r="B16350" t="str">
            <v>776445-00H/014126</v>
          </cell>
          <cell r="C16350" t="str">
            <v>776445-00H</v>
          </cell>
          <cell r="D16350" t="str">
            <v>OK</v>
          </cell>
          <cell r="E16350">
            <v>44686.75</v>
          </cell>
        </row>
        <row r="16351">
          <cell r="B16351" t="str">
            <v>776445-00H/014129</v>
          </cell>
          <cell r="C16351" t="str">
            <v>776445-00H</v>
          </cell>
          <cell r="D16351" t="str">
            <v>OK</v>
          </cell>
          <cell r="E16351">
            <v>44686.955555555556</v>
          </cell>
        </row>
        <row r="16352">
          <cell r="B16352" t="str">
            <v>776445-00H/014130</v>
          </cell>
          <cell r="C16352" t="str">
            <v>776445-00H</v>
          </cell>
          <cell r="D16352" t="str">
            <v>OK</v>
          </cell>
          <cell r="E16352">
            <v>44686.96875</v>
          </cell>
        </row>
        <row r="16353">
          <cell r="B16353" t="str">
            <v>776445-00H/014128</v>
          </cell>
          <cell r="C16353" t="str">
            <v>776445-00H</v>
          </cell>
          <cell r="D16353" t="str">
            <v>OK</v>
          </cell>
          <cell r="E16353">
            <v>44687.018750000003</v>
          </cell>
        </row>
        <row r="16354">
          <cell r="B16354" t="str">
            <v>776445-00H/014131</v>
          </cell>
          <cell r="C16354" t="str">
            <v>776445-00H</v>
          </cell>
          <cell r="D16354" t="str">
            <v>OK</v>
          </cell>
          <cell r="E16354">
            <v>44687.050694444442</v>
          </cell>
        </row>
        <row r="16355">
          <cell r="B16355" t="str">
            <v>776445-00H/014132</v>
          </cell>
          <cell r="C16355" t="str">
            <v>776445-00H</v>
          </cell>
          <cell r="D16355" t="str">
            <v>OK</v>
          </cell>
          <cell r="E16355">
            <v>44687.078472222223</v>
          </cell>
        </row>
        <row r="16356">
          <cell r="B16356" t="str">
            <v>776445-00H/014125</v>
          </cell>
          <cell r="C16356" t="str">
            <v>776445-00H</v>
          </cell>
          <cell r="D16356" t="str">
            <v>OK</v>
          </cell>
          <cell r="E16356">
            <v>44687.031944444447</v>
          </cell>
        </row>
        <row r="16357">
          <cell r="B16357" t="str">
            <v>776445-00H/014134</v>
          </cell>
          <cell r="C16357" t="str">
            <v>776445-00H</v>
          </cell>
          <cell r="D16357" t="str">
            <v>OK</v>
          </cell>
          <cell r="E16357">
            <v>44687.356249999997</v>
          </cell>
        </row>
        <row r="16358">
          <cell r="B16358" t="str">
            <v>776445-00H/014133</v>
          </cell>
          <cell r="C16358" t="str">
            <v>776445-00H</v>
          </cell>
          <cell r="D16358" t="str">
            <v>OK</v>
          </cell>
          <cell r="E16358">
            <v>44687.059027777781</v>
          </cell>
        </row>
        <row r="16359">
          <cell r="B16359" t="str">
            <v>776445-00H/014136</v>
          </cell>
          <cell r="C16359" t="str">
            <v>776445-00H</v>
          </cell>
          <cell r="D16359" t="str">
            <v>OK</v>
          </cell>
          <cell r="E16359">
            <v>44687.618055555555</v>
          </cell>
        </row>
        <row r="16360">
          <cell r="B16360" t="str">
            <v>776445-00H/014137</v>
          </cell>
          <cell r="C16360" t="str">
            <v>776445-00H</v>
          </cell>
          <cell r="D16360" t="str">
            <v>OK</v>
          </cell>
          <cell r="E16360">
            <v>44687.709722222222</v>
          </cell>
        </row>
        <row r="16361">
          <cell r="B16361" t="str">
            <v>776445-00H/014135</v>
          </cell>
          <cell r="C16361" t="str">
            <v>776445-00H</v>
          </cell>
          <cell r="D16361" t="str">
            <v>OK</v>
          </cell>
          <cell r="E16361">
            <v>44687.752083333333</v>
          </cell>
        </row>
        <row r="16362">
          <cell r="B16362" t="str">
            <v>776445-00H/014135</v>
          </cell>
          <cell r="C16362" t="str">
            <v>776445-00H</v>
          </cell>
          <cell r="D16362" t="str">
            <v>OK</v>
          </cell>
          <cell r="E16362">
            <v>44687.752083333333</v>
          </cell>
        </row>
        <row r="16363">
          <cell r="B16363" t="str">
            <v>776445-00H/014135</v>
          </cell>
          <cell r="C16363" t="str">
            <v>776445-00H</v>
          </cell>
          <cell r="D16363" t="str">
            <v>OK</v>
          </cell>
          <cell r="E16363">
            <v>44687.752083333333</v>
          </cell>
        </row>
        <row r="16364">
          <cell r="B16364" t="str">
            <v>776445-00H/014147</v>
          </cell>
          <cell r="C16364" t="str">
            <v>776445-00H</v>
          </cell>
          <cell r="D16364" t="str">
            <v>OK</v>
          </cell>
          <cell r="E16364">
            <v>44692.119444444441</v>
          </cell>
        </row>
        <row r="16365">
          <cell r="B16365" t="str">
            <v>776445-00H/014145</v>
          </cell>
          <cell r="C16365" t="str">
            <v>776445-00H</v>
          </cell>
          <cell r="D16365" t="str">
            <v>OK</v>
          </cell>
          <cell r="E16365">
            <v>44692.118055555555</v>
          </cell>
        </row>
        <row r="16366">
          <cell r="B16366" t="str">
            <v>776445-00H/014142</v>
          </cell>
          <cell r="C16366" t="str">
            <v>776445-00H</v>
          </cell>
          <cell r="D16366" t="str">
            <v>OK</v>
          </cell>
          <cell r="E16366">
            <v>44692.053472222222</v>
          </cell>
        </row>
        <row r="16367">
          <cell r="B16367" t="str">
            <v>776445-00H/014149</v>
          </cell>
          <cell r="C16367" t="str">
            <v>776445-00H</v>
          </cell>
          <cell r="D16367" t="str">
            <v>OK</v>
          </cell>
          <cell r="E16367">
            <v>44692.279861111114</v>
          </cell>
        </row>
        <row r="16368">
          <cell r="B16368" t="str">
            <v>776445-00H/014150</v>
          </cell>
          <cell r="C16368" t="str">
            <v>776445-00H</v>
          </cell>
          <cell r="D16368" t="str">
            <v>OK</v>
          </cell>
          <cell r="E16368">
            <v>44692.286111111112</v>
          </cell>
        </row>
        <row r="16369">
          <cell r="B16369" t="str">
            <v>776445-00H/014148</v>
          </cell>
          <cell r="C16369" t="str">
            <v>776445-00H</v>
          </cell>
          <cell r="D16369" t="str">
            <v>OK</v>
          </cell>
          <cell r="E16369">
            <v>44692.322222222225</v>
          </cell>
        </row>
        <row r="16370">
          <cell r="B16370" t="str">
            <v>776445-00H/014144</v>
          </cell>
          <cell r="C16370" t="str">
            <v>776445-00H</v>
          </cell>
          <cell r="D16370" t="str">
            <v>OK</v>
          </cell>
          <cell r="E16370">
            <v>44692.061111111114</v>
          </cell>
        </row>
        <row r="16371">
          <cell r="B16371" t="str">
            <v>776445-00H/014138</v>
          </cell>
          <cell r="C16371" t="str">
            <v>776445-00H</v>
          </cell>
          <cell r="D16371" t="str">
            <v>OK</v>
          </cell>
          <cell r="E16371">
            <v>44692.009722222225</v>
          </cell>
        </row>
        <row r="16372">
          <cell r="B16372" t="str">
            <v>776445-00H/014151</v>
          </cell>
          <cell r="C16372" t="str">
            <v>776445-00H</v>
          </cell>
          <cell r="D16372" t="str">
            <v>OK</v>
          </cell>
          <cell r="E16372">
            <v>44692.368055555555</v>
          </cell>
        </row>
        <row r="16373">
          <cell r="B16373" t="str">
            <v>776445-00H/014152</v>
          </cell>
          <cell r="C16373" t="str">
            <v>776445-00H</v>
          </cell>
          <cell r="D16373" t="str">
            <v>OK</v>
          </cell>
          <cell r="E16373">
            <v>44692.383333333331</v>
          </cell>
        </row>
        <row r="16374">
          <cell r="B16374" t="str">
            <v>776445-00H/014153</v>
          </cell>
          <cell r="C16374" t="str">
            <v>776445-00H</v>
          </cell>
          <cell r="D16374" t="str">
            <v>OK</v>
          </cell>
          <cell r="E16374">
            <v>44692.390972222223</v>
          </cell>
        </row>
        <row r="16375">
          <cell r="B16375" t="str">
            <v>776445-00H/014154</v>
          </cell>
          <cell r="C16375" t="str">
            <v>776445-00H</v>
          </cell>
          <cell r="D16375" t="str">
            <v>OK</v>
          </cell>
          <cell r="E16375">
            <v>44692.427777777775</v>
          </cell>
        </row>
        <row r="16376">
          <cell r="B16376" t="str">
            <v>776445-00H/014155</v>
          </cell>
          <cell r="C16376" t="str">
            <v>776445-00H</v>
          </cell>
          <cell r="D16376" t="str">
            <v>OK</v>
          </cell>
          <cell r="E16376">
            <v>44692.441666666666</v>
          </cell>
        </row>
        <row r="16377">
          <cell r="B16377" t="str">
            <v>776445-00H/014156</v>
          </cell>
          <cell r="C16377" t="str">
            <v>776445-00H</v>
          </cell>
          <cell r="D16377" t="str">
            <v>OK</v>
          </cell>
          <cell r="E16377">
            <v>44692.489583333336</v>
          </cell>
        </row>
        <row r="16378">
          <cell r="B16378" t="str">
            <v>776445-00H/014157</v>
          </cell>
          <cell r="C16378" t="str">
            <v>776445-00H</v>
          </cell>
          <cell r="D16378" t="str">
            <v>OK</v>
          </cell>
          <cell r="E16378">
            <v>44692.53402777778</v>
          </cell>
        </row>
        <row r="16379">
          <cell r="B16379" t="str">
            <v>776445-00H/014158</v>
          </cell>
          <cell r="C16379" t="str">
            <v>776445-00H</v>
          </cell>
          <cell r="D16379" t="str">
            <v>OK</v>
          </cell>
          <cell r="E16379">
            <v>44692.531944444447</v>
          </cell>
        </row>
        <row r="16380">
          <cell r="B16380" t="str">
            <v>776445-00H/014159</v>
          </cell>
          <cell r="C16380" t="str">
            <v>776445-00H</v>
          </cell>
          <cell r="D16380" t="str">
            <v>OK</v>
          </cell>
          <cell r="E16380">
            <v>44692.546527777777</v>
          </cell>
        </row>
        <row r="16381">
          <cell r="B16381" t="str">
            <v>776445-00H/014162</v>
          </cell>
          <cell r="C16381" t="str">
            <v>776445-00H</v>
          </cell>
          <cell r="D16381" t="str">
            <v>OK</v>
          </cell>
          <cell r="E16381">
            <v>44692.613888888889</v>
          </cell>
        </row>
        <row r="16382">
          <cell r="B16382" t="str">
            <v>776445-00H/014160</v>
          </cell>
          <cell r="C16382" t="str">
            <v>776445-00H</v>
          </cell>
          <cell r="D16382" t="str">
            <v>OK</v>
          </cell>
          <cell r="E16382">
            <v>44692.614583333336</v>
          </cell>
        </row>
        <row r="16383">
          <cell r="B16383" t="str">
            <v>776445-00H/014161</v>
          </cell>
          <cell r="C16383" t="str">
            <v>776445-00H</v>
          </cell>
          <cell r="D16383" t="str">
            <v>OK</v>
          </cell>
          <cell r="E16383">
            <v>44692.626388888886</v>
          </cell>
        </row>
        <row r="16384">
          <cell r="B16384" t="str">
            <v>776445-00H/014166</v>
          </cell>
          <cell r="C16384" t="str">
            <v>776445-00H</v>
          </cell>
          <cell r="D16384" t="str">
            <v>OK</v>
          </cell>
          <cell r="E16384">
            <v>44692.704861111109</v>
          </cell>
        </row>
        <row r="16385">
          <cell r="B16385" t="str">
            <v>776445-00H/014164</v>
          </cell>
          <cell r="C16385" t="str">
            <v>776445-00H</v>
          </cell>
          <cell r="D16385" t="str">
            <v>OK</v>
          </cell>
          <cell r="E16385">
            <v>44692.675000000003</v>
          </cell>
        </row>
        <row r="16386">
          <cell r="B16386" t="str">
            <v>776445-00H/014163</v>
          </cell>
          <cell r="C16386" t="str">
            <v>776445-00H</v>
          </cell>
          <cell r="D16386" t="str">
            <v>OK</v>
          </cell>
          <cell r="E16386">
            <v>44692.670138888891</v>
          </cell>
        </row>
        <row r="16387">
          <cell r="B16387" t="str">
            <v>776445-00H/014165</v>
          </cell>
          <cell r="C16387" t="str">
            <v>776445-00H</v>
          </cell>
          <cell r="D16387" t="str">
            <v>OK</v>
          </cell>
          <cell r="E16387">
            <v>44692.700694444444</v>
          </cell>
        </row>
        <row r="16388">
          <cell r="B16388" t="str">
            <v>776445-00H/014165</v>
          </cell>
          <cell r="C16388" t="str">
            <v>776445-00H</v>
          </cell>
          <cell r="D16388" t="str">
            <v>OK</v>
          </cell>
          <cell r="E16388">
            <v>44692.700694444444</v>
          </cell>
        </row>
        <row r="16389">
          <cell r="B16389" t="str">
            <v>776445-00H/014165</v>
          </cell>
          <cell r="C16389" t="str">
            <v>776445-00H</v>
          </cell>
          <cell r="D16389" t="str">
            <v>OK</v>
          </cell>
          <cell r="E16389">
            <v>44692.700694444444</v>
          </cell>
        </row>
        <row r="16390">
          <cell r="B16390" t="str">
            <v>776445-00H/014141</v>
          </cell>
          <cell r="C16390" t="str">
            <v>776445-00H</v>
          </cell>
          <cell r="D16390" t="str">
            <v>OK</v>
          </cell>
          <cell r="E16390">
            <v>44692.024305555555</v>
          </cell>
        </row>
        <row r="16391">
          <cell r="B16391" t="str">
            <v>776445-00H/014140</v>
          </cell>
          <cell r="C16391" t="str">
            <v>776445-00H</v>
          </cell>
          <cell r="D16391" t="str">
            <v>OK</v>
          </cell>
          <cell r="E16391">
            <v>44691.991666666669</v>
          </cell>
        </row>
        <row r="16392">
          <cell r="B16392" t="str">
            <v>776445-00H/014167</v>
          </cell>
          <cell r="C16392" t="str">
            <v>776445-00H</v>
          </cell>
          <cell r="D16392" t="str">
            <v>OK</v>
          </cell>
          <cell r="E16392">
            <v>44692.727083333331</v>
          </cell>
        </row>
        <row r="16393">
          <cell r="B16393" t="str">
            <v>776445-00H/014169</v>
          </cell>
          <cell r="C16393" t="str">
            <v>776445-00H</v>
          </cell>
          <cell r="D16393" t="str">
            <v>OK</v>
          </cell>
          <cell r="E16393">
            <v>44692.744444444441</v>
          </cell>
        </row>
        <row r="16394">
          <cell r="B16394" t="str">
            <v>776445-00H/014168</v>
          </cell>
          <cell r="C16394" t="str">
            <v>776445-00H</v>
          </cell>
          <cell r="D16394" t="str">
            <v>OK</v>
          </cell>
          <cell r="E16394">
            <v>44692.785416666666</v>
          </cell>
        </row>
        <row r="16395">
          <cell r="B16395" t="str">
            <v>776445-00H/014172</v>
          </cell>
          <cell r="C16395" t="str">
            <v>776445-00H</v>
          </cell>
          <cell r="D16395" t="str">
            <v>OK</v>
          </cell>
          <cell r="E16395">
            <v>44692.832638888889</v>
          </cell>
        </row>
        <row r="16396">
          <cell r="B16396" t="str">
            <v>776445-00H/014171</v>
          </cell>
          <cell r="C16396" t="str">
            <v>776445-00H</v>
          </cell>
          <cell r="D16396" t="str">
            <v>OK</v>
          </cell>
          <cell r="E16396">
            <v>44692.946527777778</v>
          </cell>
        </row>
        <row r="16397">
          <cell r="B16397" t="str">
            <v>776445-00H/014174</v>
          </cell>
          <cell r="C16397" t="str">
            <v>776445-00H</v>
          </cell>
          <cell r="D16397" t="str">
            <v>OK</v>
          </cell>
          <cell r="E16397">
            <v>44692.953472222223</v>
          </cell>
        </row>
        <row r="16398">
          <cell r="B16398" t="str">
            <v>776445-00H/014173</v>
          </cell>
          <cell r="C16398" t="str">
            <v>776445-00H</v>
          </cell>
          <cell r="D16398" t="str">
            <v>OK</v>
          </cell>
          <cell r="E16398">
            <v>44692.948611111111</v>
          </cell>
        </row>
        <row r="16399">
          <cell r="B16399" t="str">
            <v>776445-00H/014176</v>
          </cell>
          <cell r="C16399" t="str">
            <v>776445-00H</v>
          </cell>
          <cell r="D16399" t="str">
            <v>OK</v>
          </cell>
          <cell r="E16399">
            <v>44692.98333333333</v>
          </cell>
        </row>
        <row r="16400">
          <cell r="B16400" t="str">
            <v>776445-00H/014177</v>
          </cell>
          <cell r="C16400" t="str">
            <v>776445-00H</v>
          </cell>
          <cell r="D16400" t="str">
            <v>OK</v>
          </cell>
          <cell r="E16400">
            <v>44693.004861111112</v>
          </cell>
        </row>
        <row r="16401">
          <cell r="B16401" t="str">
            <v>776445-00H/014175</v>
          </cell>
          <cell r="C16401" t="str">
            <v>776445-00H</v>
          </cell>
          <cell r="D16401" t="str">
            <v>OK</v>
          </cell>
          <cell r="E16401">
            <v>44693.01666666667</v>
          </cell>
        </row>
        <row r="16402">
          <cell r="B16402" t="str">
            <v>776445-00H/014178</v>
          </cell>
          <cell r="C16402" t="str">
            <v>776445-00H</v>
          </cell>
          <cell r="D16402" t="str">
            <v>OK</v>
          </cell>
          <cell r="E16402">
            <v>44693.011111111111</v>
          </cell>
        </row>
        <row r="16403">
          <cell r="B16403" t="str">
            <v>776445-00H/014179</v>
          </cell>
          <cell r="C16403" t="str">
            <v>776445-00H</v>
          </cell>
          <cell r="D16403" t="str">
            <v>OK</v>
          </cell>
          <cell r="E16403">
            <v>44693.05</v>
          </cell>
        </row>
        <row r="16404">
          <cell r="B16404" t="str">
            <v>776445-00H/014180</v>
          </cell>
          <cell r="C16404" t="str">
            <v>776445-00H</v>
          </cell>
          <cell r="D16404" t="str">
            <v>OK</v>
          </cell>
          <cell r="E16404">
            <v>44693.061805555553</v>
          </cell>
        </row>
        <row r="16405">
          <cell r="B16405" t="str">
            <v>776445-00H/014146</v>
          </cell>
          <cell r="C16405" t="str">
            <v>776445-00H</v>
          </cell>
          <cell r="D16405" t="str">
            <v>OK</v>
          </cell>
          <cell r="E16405">
            <v>44692.060416666667</v>
          </cell>
        </row>
        <row r="16406">
          <cell r="B16406" t="str">
            <v>776445-00H/014139</v>
          </cell>
          <cell r="C16406" t="str">
            <v>776445-00H</v>
          </cell>
          <cell r="D16406" t="str">
            <v>OK</v>
          </cell>
          <cell r="E16406">
            <v>44692.011805555558</v>
          </cell>
        </row>
        <row r="16407">
          <cell r="B16407" t="str">
            <v>776445-00H/014182</v>
          </cell>
          <cell r="C16407" t="str">
            <v>776445-00H</v>
          </cell>
          <cell r="D16407" t="str">
            <v>OK</v>
          </cell>
          <cell r="E16407">
            <v>44693.134027777778</v>
          </cell>
        </row>
        <row r="16408">
          <cell r="B16408" t="str">
            <v>776445-00H/014181</v>
          </cell>
          <cell r="C16408" t="str">
            <v>776445-00H</v>
          </cell>
          <cell r="D16408" t="str">
            <v>OK</v>
          </cell>
          <cell r="E16408">
            <v>44693.05972222222</v>
          </cell>
        </row>
        <row r="16409">
          <cell r="B16409" t="str">
            <v>776445-00H/014184</v>
          </cell>
          <cell r="C16409" t="str">
            <v>776445-00H</v>
          </cell>
          <cell r="D16409" t="str">
            <v>OK</v>
          </cell>
          <cell r="E16409">
            <v>44693.147222222222</v>
          </cell>
        </row>
        <row r="16410">
          <cell r="B16410" t="str">
            <v>776445-00H/014185</v>
          </cell>
          <cell r="C16410" t="str">
            <v>776445-00H</v>
          </cell>
          <cell r="D16410" t="str">
            <v>OK</v>
          </cell>
          <cell r="E16410">
            <v>44693.322916666664</v>
          </cell>
        </row>
        <row r="16411">
          <cell r="B16411" t="str">
            <v>776445-00H/014183</v>
          </cell>
          <cell r="C16411" t="str">
            <v>776445-00H</v>
          </cell>
          <cell r="D16411" t="str">
            <v>OK</v>
          </cell>
          <cell r="E16411">
            <v>44693.331944444442</v>
          </cell>
        </row>
        <row r="16412">
          <cell r="B16412" t="str">
            <v>776445-00H/014187</v>
          </cell>
          <cell r="C16412" t="str">
            <v>776445-00H</v>
          </cell>
          <cell r="D16412" t="str">
            <v>OK</v>
          </cell>
          <cell r="E16412">
            <v>44693.386111111111</v>
          </cell>
        </row>
        <row r="16413">
          <cell r="B16413" t="str">
            <v>776445-00H/014186</v>
          </cell>
          <cell r="C16413" t="str">
            <v>776445-00H</v>
          </cell>
          <cell r="D16413" t="str">
            <v>OK</v>
          </cell>
          <cell r="E16413">
            <v>44693.381944444445</v>
          </cell>
        </row>
        <row r="16414">
          <cell r="B16414" t="str">
            <v>776445-00H/014189</v>
          </cell>
          <cell r="C16414" t="str">
            <v>776445-00H</v>
          </cell>
          <cell r="D16414" t="str">
            <v>OK</v>
          </cell>
          <cell r="E16414">
            <v>44693.484722222223</v>
          </cell>
        </row>
        <row r="16415">
          <cell r="B16415" t="str">
            <v>776445-00H/014188</v>
          </cell>
          <cell r="C16415" t="str">
            <v>776445-00H</v>
          </cell>
          <cell r="D16415" t="str">
            <v>OK</v>
          </cell>
          <cell r="E16415">
            <v>44693.45416666667</v>
          </cell>
        </row>
        <row r="16416">
          <cell r="B16416" t="str">
            <v>776445-00H/014191</v>
          </cell>
          <cell r="C16416" t="str">
            <v>776445-00H</v>
          </cell>
          <cell r="D16416" t="str">
            <v>OK</v>
          </cell>
          <cell r="E16416">
            <v>44693.625694444447</v>
          </cell>
        </row>
        <row r="16417">
          <cell r="B16417" t="str">
            <v>776445-00H/014193</v>
          </cell>
          <cell r="C16417" t="str">
            <v>776445-00H</v>
          </cell>
          <cell r="D16417" t="str">
            <v>OK</v>
          </cell>
          <cell r="E16417">
            <v>44693.682638888888</v>
          </cell>
        </row>
        <row r="16418">
          <cell r="B16418" t="str">
            <v>776445-00H/014195</v>
          </cell>
          <cell r="C16418" t="str">
            <v>776445-00H</v>
          </cell>
          <cell r="D16418" t="str">
            <v>OK</v>
          </cell>
          <cell r="E16418">
            <v>44693.707638888889</v>
          </cell>
        </row>
        <row r="16419">
          <cell r="B16419" t="str">
            <v>776445-00H/014196</v>
          </cell>
          <cell r="C16419" t="str">
            <v>776445-00H</v>
          </cell>
          <cell r="D16419" t="str">
            <v>OK</v>
          </cell>
          <cell r="E16419">
            <v>44693.720138888886</v>
          </cell>
        </row>
        <row r="16420">
          <cell r="B16420" t="str">
            <v>776445-00H/014192</v>
          </cell>
          <cell r="C16420" t="str">
            <v>776445-00H</v>
          </cell>
          <cell r="D16420" t="str">
            <v>OK</v>
          </cell>
          <cell r="E16420">
            <v>44693.734722222223</v>
          </cell>
        </row>
        <row r="16421">
          <cell r="B16421" t="str">
            <v>776445-00H/014194</v>
          </cell>
          <cell r="C16421" t="str">
            <v>776445-00H</v>
          </cell>
          <cell r="D16421" t="str">
            <v>OK</v>
          </cell>
          <cell r="E16421">
            <v>44693.634722222225</v>
          </cell>
        </row>
        <row r="16422">
          <cell r="B16422" t="str">
            <v>776445-00H/014197</v>
          </cell>
          <cell r="C16422" t="str">
            <v>776445-00H</v>
          </cell>
          <cell r="D16422" t="str">
            <v>OK</v>
          </cell>
          <cell r="E16422">
            <v>44693.782638888886</v>
          </cell>
        </row>
        <row r="16423">
          <cell r="B16423" t="str">
            <v>774100-00J/014199</v>
          </cell>
          <cell r="C16423" t="str">
            <v>774100-00J</v>
          </cell>
          <cell r="D16423" t="str">
            <v>OK</v>
          </cell>
          <cell r="E16423">
            <v>44693.802777777775</v>
          </cell>
        </row>
        <row r="16424">
          <cell r="B16424" t="str">
            <v>774100-00J/014198</v>
          </cell>
          <cell r="C16424" t="str">
            <v>774100-00J</v>
          </cell>
          <cell r="D16424" t="str">
            <v>OK</v>
          </cell>
          <cell r="E16424">
            <v>44693.804861111108</v>
          </cell>
        </row>
        <row r="16425">
          <cell r="B16425" t="str">
            <v>776445-00H/014201</v>
          </cell>
          <cell r="C16425" t="str">
            <v>776445-00H</v>
          </cell>
          <cell r="D16425" t="str">
            <v>OK</v>
          </cell>
          <cell r="E16425">
            <v>44693.848611111112</v>
          </cell>
        </row>
        <row r="16426">
          <cell r="B16426" t="str">
            <v>776445-00H/014200</v>
          </cell>
          <cell r="C16426" t="str">
            <v>776445-00H</v>
          </cell>
          <cell r="D16426" t="str">
            <v>OK</v>
          </cell>
          <cell r="E16426">
            <v>44693.941666666666</v>
          </cell>
        </row>
        <row r="16427">
          <cell r="B16427" t="str">
            <v>776445-00H/014202</v>
          </cell>
          <cell r="C16427" t="str">
            <v>776445-00H</v>
          </cell>
          <cell r="D16427" t="str">
            <v>OK</v>
          </cell>
          <cell r="E16427">
            <v>44693.947222222225</v>
          </cell>
        </row>
        <row r="16428">
          <cell r="B16428" t="str">
            <v>776445-00H/014204</v>
          </cell>
          <cell r="C16428" t="str">
            <v>776445-00H</v>
          </cell>
          <cell r="D16428" t="str">
            <v>OK</v>
          </cell>
          <cell r="E16428">
            <v>44694.01458333333</v>
          </cell>
        </row>
        <row r="16429">
          <cell r="B16429" t="str">
            <v>774100-00J/014205</v>
          </cell>
          <cell r="C16429" t="str">
            <v>774100-00J</v>
          </cell>
          <cell r="D16429" t="str">
            <v>OK</v>
          </cell>
          <cell r="E16429">
            <v>44694.023611111108</v>
          </cell>
        </row>
        <row r="16430">
          <cell r="B16430" t="str">
            <v>776445-00H/014207</v>
          </cell>
          <cell r="C16430" t="str">
            <v>776445-00H</v>
          </cell>
          <cell r="D16430" t="str">
            <v>OK</v>
          </cell>
          <cell r="E16430">
            <v>44694.05972222222</v>
          </cell>
        </row>
        <row r="16431">
          <cell r="B16431" t="str">
            <v>776445-00H/014208</v>
          </cell>
          <cell r="C16431" t="str">
            <v>776445-00H</v>
          </cell>
          <cell r="D16431" t="str">
            <v>OK</v>
          </cell>
          <cell r="E16431">
            <v>44694.0625</v>
          </cell>
        </row>
        <row r="16432">
          <cell r="B16432" t="str">
            <v>776445-00H/014210</v>
          </cell>
          <cell r="C16432" t="str">
            <v>776445-00H</v>
          </cell>
          <cell r="D16432" t="str">
            <v>OK</v>
          </cell>
          <cell r="E16432">
            <v>44694.134722222225</v>
          </cell>
        </row>
        <row r="16433">
          <cell r="B16433" t="str">
            <v>774100-00J/014206</v>
          </cell>
          <cell r="C16433" t="str">
            <v>774100-00J</v>
          </cell>
          <cell r="D16433" t="str">
            <v>OK</v>
          </cell>
          <cell r="E16433">
            <v>44694.063888888886</v>
          </cell>
        </row>
        <row r="16434">
          <cell r="B16434" t="str">
            <v>776445-00H/014211</v>
          </cell>
          <cell r="C16434" t="str">
            <v>776445-00H</v>
          </cell>
          <cell r="D16434" t="str">
            <v>OK</v>
          </cell>
          <cell r="E16434">
            <v>44694.134722222225</v>
          </cell>
        </row>
        <row r="16435">
          <cell r="B16435" t="str">
            <v>776445-00H/014215</v>
          </cell>
          <cell r="C16435" t="str">
            <v>776445-00H</v>
          </cell>
          <cell r="D16435" t="str">
            <v>OK</v>
          </cell>
          <cell r="E16435">
            <v>44694.256249999999</v>
          </cell>
        </row>
        <row r="16436">
          <cell r="B16436" t="str">
            <v>776445-00H/014215</v>
          </cell>
          <cell r="C16436" t="str">
            <v>776445-00H</v>
          </cell>
          <cell r="D16436" t="str">
            <v>OK</v>
          </cell>
          <cell r="E16436">
            <v>44694.256249999999</v>
          </cell>
        </row>
        <row r="16437">
          <cell r="B16437" t="str">
            <v>776445-00H/014213</v>
          </cell>
          <cell r="C16437" t="str">
            <v>776445-00H</v>
          </cell>
          <cell r="D16437" t="str">
            <v>OK</v>
          </cell>
          <cell r="E16437">
            <v>44694.281944444447</v>
          </cell>
        </row>
        <row r="16438">
          <cell r="B16438" t="str">
            <v>776445-00H/014214</v>
          </cell>
          <cell r="C16438" t="str">
            <v>776445-00H</v>
          </cell>
          <cell r="D16438" t="str">
            <v>OK</v>
          </cell>
          <cell r="E16438">
            <v>44694.359027777777</v>
          </cell>
        </row>
        <row r="16439">
          <cell r="B16439" t="str">
            <v>776445-00H/014212</v>
          </cell>
          <cell r="C16439" t="str">
            <v>776445-00H</v>
          </cell>
          <cell r="D16439" t="str">
            <v>OK</v>
          </cell>
          <cell r="E16439">
            <v>44694.413888888892</v>
          </cell>
        </row>
        <row r="16440">
          <cell r="B16440" t="str">
            <v>774100-00J/014219</v>
          </cell>
          <cell r="C16440" t="str">
            <v>774100-00J</v>
          </cell>
          <cell r="D16440" t="str">
            <v>OK</v>
          </cell>
          <cell r="E16440">
            <v>44694.490972222222</v>
          </cell>
        </row>
        <row r="16441">
          <cell r="B16441" t="str">
            <v>776445-00H/014218</v>
          </cell>
          <cell r="C16441" t="str">
            <v>776445-00H</v>
          </cell>
          <cell r="D16441" t="str">
            <v>OK</v>
          </cell>
          <cell r="E16441">
            <v>44694.53125</v>
          </cell>
        </row>
        <row r="16442">
          <cell r="B16442" t="str">
            <v>776445-00H/014170</v>
          </cell>
          <cell r="C16442" t="str">
            <v>776445-00H</v>
          </cell>
          <cell r="D16442" t="str">
            <v>OK</v>
          </cell>
          <cell r="E16442">
            <v>44692.802083333336</v>
          </cell>
        </row>
        <row r="16443">
          <cell r="B16443" t="str">
            <v>774100-00J/014217</v>
          </cell>
          <cell r="C16443" t="str">
            <v>774100-00J</v>
          </cell>
          <cell r="D16443" t="str">
            <v>OK</v>
          </cell>
          <cell r="E16443">
            <v>44694.409722222219</v>
          </cell>
        </row>
        <row r="16444">
          <cell r="B16444" t="str">
            <v>776445-00H/014220</v>
          </cell>
          <cell r="C16444" t="str">
            <v>776445-00H</v>
          </cell>
          <cell r="D16444" t="str">
            <v>OK</v>
          </cell>
          <cell r="E16444">
            <v>44694.624305555553</v>
          </cell>
        </row>
        <row r="16445">
          <cell r="B16445" t="str">
            <v>776445-00H/014221</v>
          </cell>
          <cell r="C16445" t="str">
            <v>776445-00H</v>
          </cell>
          <cell r="D16445" t="str">
            <v>OK</v>
          </cell>
          <cell r="E16445">
            <v>44694.628472222219</v>
          </cell>
        </row>
        <row r="16446">
          <cell r="B16446" t="str">
            <v>776445-00H/014222</v>
          </cell>
          <cell r="C16446" t="str">
            <v>776445-00H</v>
          </cell>
          <cell r="D16446" t="str">
            <v>OK</v>
          </cell>
          <cell r="E16446">
            <v>44694.676388888889</v>
          </cell>
        </row>
        <row r="16447">
          <cell r="B16447" t="str">
            <v>776445-00H/014209</v>
          </cell>
          <cell r="C16447" t="str">
            <v>776445-00H</v>
          </cell>
          <cell r="D16447" t="str">
            <v>OK</v>
          </cell>
          <cell r="E16447">
            <v>44694.682638888888</v>
          </cell>
        </row>
        <row r="16448">
          <cell r="B16448" t="str">
            <v>776445-00H/014216</v>
          </cell>
          <cell r="C16448" t="str">
            <v>776445-00H</v>
          </cell>
          <cell r="D16448" t="str">
            <v>OK</v>
          </cell>
          <cell r="E16448">
            <v>44694.713194444441</v>
          </cell>
        </row>
        <row r="16449">
          <cell r="B16449" t="str">
            <v>774100-00J/014223</v>
          </cell>
          <cell r="C16449" t="str">
            <v>774100-00J</v>
          </cell>
          <cell r="D16449" t="str">
            <v>OK</v>
          </cell>
          <cell r="E16449">
            <v>44694.748611111114</v>
          </cell>
        </row>
        <row r="16450">
          <cell r="B16450" t="str">
            <v>776445-00H/014225</v>
          </cell>
          <cell r="C16450" t="str">
            <v>776445-00H</v>
          </cell>
          <cell r="D16450" t="str">
            <v>OK</v>
          </cell>
          <cell r="E16450">
            <v>44694.828472222223</v>
          </cell>
        </row>
        <row r="16451">
          <cell r="B16451" t="str">
            <v>774100-00J/014224</v>
          </cell>
          <cell r="C16451" t="str">
            <v>774100-00J</v>
          </cell>
          <cell r="D16451" t="str">
            <v>OK</v>
          </cell>
          <cell r="E16451">
            <v>44694.806250000001</v>
          </cell>
        </row>
        <row r="16452">
          <cell r="B16452" t="str">
            <v>776445-00H/014230</v>
          </cell>
          <cell r="C16452" t="str">
            <v>776445-00H</v>
          </cell>
          <cell r="D16452" t="str">
            <v>OK</v>
          </cell>
          <cell r="E16452">
            <v>44696.955555555556</v>
          </cell>
        </row>
        <row r="16453">
          <cell r="B16453" t="str">
            <v>776445-00H/014228</v>
          </cell>
          <cell r="C16453" t="str">
            <v>776445-00H</v>
          </cell>
          <cell r="D16453" t="str">
            <v>OK</v>
          </cell>
          <cell r="E16453">
            <v>44697.070833333331</v>
          </cell>
        </row>
        <row r="16454">
          <cell r="B16454" t="str">
            <v>776445-00H/014229</v>
          </cell>
          <cell r="C16454" t="str">
            <v>776445-00H</v>
          </cell>
          <cell r="D16454" t="str">
            <v>OK</v>
          </cell>
          <cell r="E16454">
            <v>44697.020833333336</v>
          </cell>
        </row>
        <row r="16455">
          <cell r="B16455" t="str">
            <v>774100-00J/014232</v>
          </cell>
          <cell r="C16455" t="str">
            <v>774100-00J</v>
          </cell>
          <cell r="D16455" t="str">
            <v>OK</v>
          </cell>
          <cell r="E16455">
            <v>44697.07916666667</v>
          </cell>
        </row>
        <row r="16456">
          <cell r="B16456" t="str">
            <v>776445-00H/014226</v>
          </cell>
          <cell r="C16456" t="str">
            <v>776445-00H</v>
          </cell>
          <cell r="D16456" t="str">
            <v>OK</v>
          </cell>
          <cell r="E16456">
            <v>44697.131944444445</v>
          </cell>
        </row>
        <row r="16457">
          <cell r="B16457" t="str">
            <v>774100-00J/014231</v>
          </cell>
          <cell r="C16457" t="str">
            <v>774100-00J</v>
          </cell>
          <cell r="D16457" t="str">
            <v>OK</v>
          </cell>
          <cell r="E16457">
            <v>44697.044444444444</v>
          </cell>
        </row>
        <row r="16458">
          <cell r="B16458" t="str">
            <v>776445-00H/014234</v>
          </cell>
          <cell r="C16458" t="str">
            <v>776445-00H</v>
          </cell>
          <cell r="D16458" t="str">
            <v>OK</v>
          </cell>
          <cell r="E16458">
            <v>44697.296527777777</v>
          </cell>
        </row>
        <row r="16459">
          <cell r="B16459" t="str">
            <v>776445-00H/014233</v>
          </cell>
          <cell r="C16459" t="str">
            <v>776445-00H</v>
          </cell>
          <cell r="D16459" t="str">
            <v>OK</v>
          </cell>
          <cell r="E16459">
            <v>44697.320833333331</v>
          </cell>
        </row>
        <row r="16460">
          <cell r="B16460" t="str">
            <v>776445-00H/014236</v>
          </cell>
          <cell r="C16460" t="str">
            <v>776445-00H</v>
          </cell>
          <cell r="D16460" t="str">
            <v>OK</v>
          </cell>
          <cell r="E16460">
            <v>44697.381944444445</v>
          </cell>
        </row>
        <row r="16461">
          <cell r="B16461" t="str">
            <v>774100-00J/014237</v>
          </cell>
          <cell r="C16461" t="str">
            <v>774100-00J</v>
          </cell>
          <cell r="D16461" t="str">
            <v>OK</v>
          </cell>
          <cell r="E16461">
            <v>44697.370833333334</v>
          </cell>
        </row>
        <row r="16462">
          <cell r="B16462" t="str">
            <v>776445-00H/014239</v>
          </cell>
          <cell r="C16462" t="str">
            <v>776445-00H</v>
          </cell>
          <cell r="D16462" t="str">
            <v>OK</v>
          </cell>
          <cell r="E16462">
            <v>44697.436805555553</v>
          </cell>
        </row>
        <row r="16463">
          <cell r="B16463" t="str">
            <v>776445-00H/014240</v>
          </cell>
          <cell r="C16463" t="str">
            <v>776445-00H</v>
          </cell>
          <cell r="D16463" t="str">
            <v>OK</v>
          </cell>
          <cell r="E16463">
            <v>44697.513194444444</v>
          </cell>
        </row>
        <row r="16464">
          <cell r="B16464" t="str">
            <v>776445-00H/014235</v>
          </cell>
          <cell r="C16464" t="str">
            <v>776445-00H</v>
          </cell>
          <cell r="D16464" t="str">
            <v>OK</v>
          </cell>
          <cell r="E16464">
            <v>44697.522222222222</v>
          </cell>
        </row>
        <row r="16465">
          <cell r="B16465" t="str">
            <v>774100-00J/014238</v>
          </cell>
          <cell r="C16465" t="str">
            <v>774100-00J</v>
          </cell>
          <cell r="D16465" t="str">
            <v>OK</v>
          </cell>
          <cell r="E16465">
            <v>44697.43472222222</v>
          </cell>
        </row>
        <row r="16466">
          <cell r="B16466" t="str">
            <v>776445-00H/014240</v>
          </cell>
          <cell r="C16466" t="str">
            <v>776445-00H</v>
          </cell>
          <cell r="D16466" t="str">
            <v>OK</v>
          </cell>
          <cell r="E16466">
            <v>44697.513194444444</v>
          </cell>
        </row>
        <row r="16467">
          <cell r="B16467" t="str">
            <v>776445-00H/014244</v>
          </cell>
          <cell r="C16467" t="str">
            <v>776445-00H</v>
          </cell>
          <cell r="D16467" t="str">
            <v>OK</v>
          </cell>
          <cell r="E16467">
            <v>44697.678472222222</v>
          </cell>
        </row>
        <row r="16468">
          <cell r="B16468" t="str">
            <v>776445-00H/014245</v>
          </cell>
          <cell r="C16468" t="str">
            <v>776445-00H</v>
          </cell>
          <cell r="D16468" t="str">
            <v>OK</v>
          </cell>
          <cell r="E16468">
            <v>44697.717361111114</v>
          </cell>
        </row>
        <row r="16469">
          <cell r="B16469" t="str">
            <v>776445-00H/014242</v>
          </cell>
          <cell r="C16469" t="str">
            <v>776445-00H</v>
          </cell>
          <cell r="D16469" t="str">
            <v>OK</v>
          </cell>
          <cell r="E16469">
            <v>44697.728472222225</v>
          </cell>
        </row>
        <row r="16470">
          <cell r="B16470" t="str">
            <v>776445-00H/014246</v>
          </cell>
          <cell r="C16470" t="str">
            <v>776445-00H</v>
          </cell>
          <cell r="D16470" t="str">
            <v>OK</v>
          </cell>
          <cell r="E16470">
            <v>44697.790972222225</v>
          </cell>
        </row>
        <row r="16471">
          <cell r="B16471" t="str">
            <v>776445-00H/014241</v>
          </cell>
          <cell r="C16471" t="str">
            <v>776445-00H</v>
          </cell>
          <cell r="D16471" t="str">
            <v>OK</v>
          </cell>
          <cell r="E16471">
            <v>44697.788888888892</v>
          </cell>
        </row>
        <row r="16472">
          <cell r="B16472" t="str">
            <v>776445-00H/014247</v>
          </cell>
          <cell r="C16472" t="str">
            <v>776445-00H</v>
          </cell>
          <cell r="D16472" t="str">
            <v>OK</v>
          </cell>
          <cell r="E16472">
            <v>44697.956944444442</v>
          </cell>
        </row>
        <row r="16473">
          <cell r="B16473" t="str">
            <v>776445-00H/014227</v>
          </cell>
          <cell r="C16473" t="str">
            <v>776445-00H</v>
          </cell>
          <cell r="D16473" t="str">
            <v>OK</v>
          </cell>
          <cell r="E16473">
            <v>44698.004861111112</v>
          </cell>
        </row>
        <row r="16474">
          <cell r="B16474" t="str">
            <v>776445-00H/014249</v>
          </cell>
          <cell r="C16474" t="str">
            <v>776445-00H</v>
          </cell>
          <cell r="D16474" t="str">
            <v>OK</v>
          </cell>
          <cell r="E16474">
            <v>44697.954861111109</v>
          </cell>
        </row>
        <row r="16475">
          <cell r="B16475" t="str">
            <v>776445-00H/014253</v>
          </cell>
          <cell r="C16475" t="str">
            <v>776445-00H</v>
          </cell>
          <cell r="D16475" t="str">
            <v>OK</v>
          </cell>
          <cell r="E16475">
            <v>44698.04791666667</v>
          </cell>
        </row>
        <row r="16476">
          <cell r="B16476" t="str">
            <v>776445-00H/014253</v>
          </cell>
          <cell r="C16476" t="str">
            <v>776445-00H</v>
          </cell>
          <cell r="D16476" t="str">
            <v>OK</v>
          </cell>
          <cell r="E16476">
            <v>44698.04791666667</v>
          </cell>
        </row>
        <row r="16477">
          <cell r="B16477" t="str">
            <v>776445-00H/014252</v>
          </cell>
          <cell r="C16477" t="str">
            <v>776445-00H</v>
          </cell>
          <cell r="D16477" t="str">
            <v>OK</v>
          </cell>
          <cell r="E16477">
            <v>44698.047222222223</v>
          </cell>
        </row>
        <row r="16478">
          <cell r="B16478" t="str">
            <v>776445-00H/014252</v>
          </cell>
          <cell r="C16478" t="str">
            <v>776445-00H</v>
          </cell>
          <cell r="D16478" t="str">
            <v>OK</v>
          </cell>
          <cell r="E16478">
            <v>44698.047222222223</v>
          </cell>
        </row>
        <row r="16479">
          <cell r="B16479" t="str">
            <v>776445-00H/014250</v>
          </cell>
          <cell r="C16479" t="str">
            <v>776445-00H</v>
          </cell>
          <cell r="D16479" t="str">
            <v>OK</v>
          </cell>
          <cell r="E16479">
            <v>44698.010416666664</v>
          </cell>
        </row>
        <row r="16480">
          <cell r="B16480" t="str">
            <v>776445-00H/014251</v>
          </cell>
          <cell r="C16480" t="str">
            <v>776445-00H</v>
          </cell>
          <cell r="D16480" t="str">
            <v>OK</v>
          </cell>
          <cell r="E16480">
            <v>44698.12222222222</v>
          </cell>
        </row>
        <row r="16481">
          <cell r="B16481" t="str">
            <v>776445-00H/014256</v>
          </cell>
          <cell r="C16481" t="str">
            <v>776445-00H</v>
          </cell>
          <cell r="D16481" t="str">
            <v>OK</v>
          </cell>
          <cell r="E16481">
            <v>44698.634027777778</v>
          </cell>
        </row>
        <row r="16482">
          <cell r="B16482" t="str">
            <v>776445-00H/014257</v>
          </cell>
          <cell r="C16482" t="str">
            <v>776445-00H</v>
          </cell>
          <cell r="D16482" t="str">
            <v>OK</v>
          </cell>
          <cell r="E16482">
            <v>44698.666666666664</v>
          </cell>
        </row>
        <row r="16483">
          <cell r="B16483" t="str">
            <v>776445-00H/014255</v>
          </cell>
          <cell r="C16483" t="str">
            <v>776445-00H</v>
          </cell>
          <cell r="D16483" t="str">
            <v>OK</v>
          </cell>
          <cell r="E16483">
            <v>44698.697916666664</v>
          </cell>
        </row>
        <row r="16484">
          <cell r="B16484" t="str">
            <v>776445-00H/014248</v>
          </cell>
          <cell r="C16484" t="str">
            <v>776445-00H</v>
          </cell>
          <cell r="D16484" t="str">
            <v>OK</v>
          </cell>
          <cell r="E16484">
            <v>44698.722222222219</v>
          </cell>
        </row>
        <row r="16485">
          <cell r="B16485" t="str">
            <v>774100-00J/014258</v>
          </cell>
          <cell r="C16485" t="str">
            <v>774100-00J</v>
          </cell>
          <cell r="D16485" t="str">
            <v>OK</v>
          </cell>
          <cell r="E16485">
            <v>44698.732638888891</v>
          </cell>
        </row>
        <row r="16486">
          <cell r="B16486" t="str">
            <v>776445-00H/014261</v>
          </cell>
          <cell r="C16486" t="str">
            <v>776445-00H</v>
          </cell>
          <cell r="D16486" t="str">
            <v>OK</v>
          </cell>
          <cell r="E16486">
            <v>44698.94027777778</v>
          </cell>
        </row>
        <row r="16487">
          <cell r="B16487" t="str">
            <v>776445-00H/014263</v>
          </cell>
          <cell r="C16487" t="str">
            <v>776445-00H</v>
          </cell>
          <cell r="D16487" t="str">
            <v>OK</v>
          </cell>
          <cell r="E16487">
            <v>44698.943749999999</v>
          </cell>
        </row>
        <row r="16488">
          <cell r="B16488" t="str">
            <v>776445-00H/014264</v>
          </cell>
          <cell r="C16488" t="str">
            <v>776445-00H</v>
          </cell>
          <cell r="D16488" t="str">
            <v>OK</v>
          </cell>
          <cell r="E16488">
            <v>44698.965277777781</v>
          </cell>
        </row>
        <row r="16489">
          <cell r="B16489" t="str">
            <v>776445-00H/014266</v>
          </cell>
          <cell r="C16489" t="str">
            <v>776445-00H</v>
          </cell>
          <cell r="D16489" t="str">
            <v>OK</v>
          </cell>
          <cell r="E16489">
            <v>44699.006944444445</v>
          </cell>
        </row>
        <row r="16490">
          <cell r="B16490" t="str">
            <v>776445-00H/014265</v>
          </cell>
          <cell r="C16490" t="str">
            <v>776445-00H</v>
          </cell>
          <cell r="D16490" t="str">
            <v>OK</v>
          </cell>
          <cell r="E16490">
            <v>44699.00277777778</v>
          </cell>
        </row>
        <row r="16491">
          <cell r="B16491" t="str">
            <v>776445-00H/014267</v>
          </cell>
          <cell r="C16491" t="str">
            <v>776445-00H</v>
          </cell>
          <cell r="D16491" t="str">
            <v>OK</v>
          </cell>
          <cell r="E16491">
            <v>44699.026388888888</v>
          </cell>
        </row>
        <row r="16492">
          <cell r="B16492" t="str">
            <v>776445-00H/014268</v>
          </cell>
          <cell r="C16492" t="str">
            <v>776445-00H</v>
          </cell>
          <cell r="D16492" t="str">
            <v>OK</v>
          </cell>
          <cell r="E16492">
            <v>44699.115972222222</v>
          </cell>
        </row>
        <row r="16493">
          <cell r="B16493" t="str">
            <v>776445-00H/014259</v>
          </cell>
          <cell r="C16493" t="str">
            <v>776445-00H</v>
          </cell>
          <cell r="D16493" t="str">
            <v>OK</v>
          </cell>
          <cell r="E16493">
            <v>44699.286805555559</v>
          </cell>
        </row>
        <row r="16494">
          <cell r="B16494" t="str">
            <v>776445-00H/014272</v>
          </cell>
          <cell r="C16494" t="str">
            <v>776445-00H</v>
          </cell>
          <cell r="D16494" t="str">
            <v>OK</v>
          </cell>
          <cell r="E16494">
            <v>44699.281944444447</v>
          </cell>
        </row>
        <row r="16495">
          <cell r="B16495" t="str">
            <v>776445-00H/014271</v>
          </cell>
          <cell r="C16495" t="str">
            <v>776445-00H</v>
          </cell>
          <cell r="D16495" t="str">
            <v>OK</v>
          </cell>
          <cell r="E16495">
            <v>44699.339583333334</v>
          </cell>
        </row>
        <row r="16496">
          <cell r="B16496" t="str">
            <v>776445-00H/014270</v>
          </cell>
          <cell r="C16496" t="str">
            <v>776445-00H</v>
          </cell>
          <cell r="D16496" t="str">
            <v>OK</v>
          </cell>
          <cell r="E16496">
            <v>44699.347222222219</v>
          </cell>
        </row>
        <row r="16497">
          <cell r="B16497" t="str">
            <v>776445-00H/014262</v>
          </cell>
          <cell r="C16497" t="str">
            <v>776445-00H</v>
          </cell>
          <cell r="D16497" t="str">
            <v>OK</v>
          </cell>
          <cell r="E16497">
            <v>44698.907638888886</v>
          </cell>
        </row>
        <row r="16498">
          <cell r="B16498" t="str">
            <v>776445-00H/014260</v>
          </cell>
          <cell r="C16498" t="str">
            <v>776445-00H</v>
          </cell>
          <cell r="D16498" t="str">
            <v>OK</v>
          </cell>
          <cell r="E16498">
            <v>44698.78402777778</v>
          </cell>
        </row>
        <row r="16499">
          <cell r="B16499" t="str">
            <v>776445-00H/014254</v>
          </cell>
          <cell r="C16499" t="str">
            <v>776445-00H</v>
          </cell>
          <cell r="D16499" t="str">
            <v>OK</v>
          </cell>
          <cell r="E16499">
            <v>44698.120138888888</v>
          </cell>
        </row>
        <row r="16500">
          <cell r="B16500" t="str">
            <v>776445-00H/014275</v>
          </cell>
          <cell r="C16500" t="str">
            <v>776445-00H</v>
          </cell>
          <cell r="D16500" t="str">
            <v>OK</v>
          </cell>
          <cell r="E16500">
            <v>44699.406944444447</v>
          </cell>
        </row>
        <row r="16501">
          <cell r="B16501" t="str">
            <v>776445-00H/014274</v>
          </cell>
          <cell r="C16501" t="str">
            <v>776445-00H</v>
          </cell>
          <cell r="D16501" t="str">
            <v>OK</v>
          </cell>
          <cell r="E16501">
            <v>44699.381944444445</v>
          </cell>
        </row>
        <row r="16502">
          <cell r="B16502" t="str">
            <v>776445-00H/014276</v>
          </cell>
          <cell r="C16502" t="str">
            <v>776445-00H</v>
          </cell>
          <cell r="D16502" t="str">
            <v>OK</v>
          </cell>
          <cell r="E16502">
            <v>44699.491666666669</v>
          </cell>
        </row>
        <row r="16503">
          <cell r="B16503" t="str">
            <v>776445-00H/014277</v>
          </cell>
          <cell r="C16503" t="str">
            <v>776445-00H</v>
          </cell>
          <cell r="D16503" t="str">
            <v>OK</v>
          </cell>
          <cell r="E16503">
            <v>44699.500694444447</v>
          </cell>
        </row>
        <row r="16504">
          <cell r="B16504" t="str">
            <v>776445-00H/014279</v>
          </cell>
          <cell r="C16504" t="str">
            <v>776445-00H</v>
          </cell>
          <cell r="D16504" t="str">
            <v>OK</v>
          </cell>
          <cell r="E16504">
            <v>44699.609722222223</v>
          </cell>
        </row>
        <row r="16505">
          <cell r="B16505" t="str">
            <v>776445-00H/014281</v>
          </cell>
          <cell r="C16505" t="str">
            <v>776445-00H</v>
          </cell>
          <cell r="D16505" t="str">
            <v>OK</v>
          </cell>
          <cell r="E16505">
            <v>44699.607638888891</v>
          </cell>
        </row>
        <row r="16506">
          <cell r="B16506" t="str">
            <v>776445-00H/014282</v>
          </cell>
          <cell r="C16506" t="str">
            <v>776445-00H</v>
          </cell>
          <cell r="D16506" t="str">
            <v>OK</v>
          </cell>
          <cell r="E16506">
            <v>44699.662499999999</v>
          </cell>
        </row>
        <row r="16507">
          <cell r="B16507" t="str">
            <v>776445-00H/014283</v>
          </cell>
          <cell r="C16507" t="str">
            <v>776445-00H</v>
          </cell>
          <cell r="D16507" t="str">
            <v>OK</v>
          </cell>
          <cell r="E16507">
            <v>44699.63958333333</v>
          </cell>
        </row>
        <row r="16508">
          <cell r="B16508" t="str">
            <v>776445-00H/014278</v>
          </cell>
          <cell r="C16508" t="str">
            <v>776445-00H</v>
          </cell>
          <cell r="D16508" t="str">
            <v>OK</v>
          </cell>
          <cell r="E16508">
            <v>44699.699305555558</v>
          </cell>
        </row>
        <row r="16509">
          <cell r="B16509" t="str">
            <v>776445-00H/014280</v>
          </cell>
          <cell r="C16509" t="str">
            <v>776445-00H</v>
          </cell>
          <cell r="D16509" t="str">
            <v>OK</v>
          </cell>
          <cell r="E16509">
            <v>44699.686805555553</v>
          </cell>
        </row>
        <row r="16510">
          <cell r="B16510" t="str">
            <v>776445-00H/014285</v>
          </cell>
          <cell r="C16510" t="str">
            <v>776445-00H</v>
          </cell>
          <cell r="D16510" t="str">
            <v>OK</v>
          </cell>
          <cell r="E16510">
            <v>44699.720833333333</v>
          </cell>
        </row>
        <row r="16511">
          <cell r="B16511" t="str">
            <v>776445-00H/014284</v>
          </cell>
          <cell r="C16511" t="str">
            <v>776445-00H</v>
          </cell>
          <cell r="D16511" t="str">
            <v>OK</v>
          </cell>
          <cell r="E16511">
            <v>44699.736111111109</v>
          </cell>
        </row>
        <row r="16512">
          <cell r="B16512" t="str">
            <v>776445-00H/014284</v>
          </cell>
          <cell r="C16512" t="str">
            <v>776445-00H</v>
          </cell>
          <cell r="D16512" t="str">
            <v>OK</v>
          </cell>
          <cell r="E16512">
            <v>44699.736111111109</v>
          </cell>
        </row>
        <row r="16513">
          <cell r="B16513" t="str">
            <v>776445-00H/014286</v>
          </cell>
          <cell r="C16513" t="str">
            <v>776445-00H</v>
          </cell>
          <cell r="D16513" t="str">
            <v>OK</v>
          </cell>
          <cell r="E16513">
            <v>44699.794444444444</v>
          </cell>
        </row>
        <row r="16514">
          <cell r="B16514" t="str">
            <v>776445-00H/014287</v>
          </cell>
          <cell r="C16514" t="str">
            <v>776445-00H</v>
          </cell>
          <cell r="D16514" t="str">
            <v>OK</v>
          </cell>
          <cell r="E16514">
            <v>44699.947222222225</v>
          </cell>
        </row>
        <row r="16515">
          <cell r="B16515" t="str">
            <v>776445-00H/014287</v>
          </cell>
          <cell r="C16515" t="str">
            <v>776445-00H</v>
          </cell>
          <cell r="D16515" t="str">
            <v>OK</v>
          </cell>
          <cell r="E16515">
            <v>44699.947222222225</v>
          </cell>
        </row>
        <row r="16516">
          <cell r="B16516" t="str">
            <v>776445-00H/014289</v>
          </cell>
          <cell r="C16516" t="str">
            <v>776445-00H</v>
          </cell>
          <cell r="D16516" t="str">
            <v>OK</v>
          </cell>
          <cell r="E16516">
            <v>44699.952777777777</v>
          </cell>
        </row>
        <row r="16517">
          <cell r="B16517" t="str">
            <v>776445-00H/014288</v>
          </cell>
          <cell r="C16517" t="str">
            <v>776445-00H</v>
          </cell>
          <cell r="D16517" t="str">
            <v>OK</v>
          </cell>
          <cell r="E16517">
            <v>44699.959722222222</v>
          </cell>
        </row>
        <row r="16518">
          <cell r="B16518" t="str">
            <v>776445-00H/014293</v>
          </cell>
          <cell r="C16518" t="str">
            <v>776445-00H</v>
          </cell>
          <cell r="D16518" t="str">
            <v>OK</v>
          </cell>
          <cell r="E16518">
            <v>44700.024305555555</v>
          </cell>
        </row>
        <row r="16519">
          <cell r="B16519" t="str">
            <v>776445-00H/014292</v>
          </cell>
          <cell r="C16519" t="str">
            <v>776445-00H</v>
          </cell>
          <cell r="D16519" t="str">
            <v>OK</v>
          </cell>
          <cell r="E16519">
            <v>44700.010416666664</v>
          </cell>
        </row>
        <row r="16520">
          <cell r="B16520" t="str">
            <v>776445-00H/014290</v>
          </cell>
          <cell r="C16520" t="str">
            <v>776445-00H</v>
          </cell>
          <cell r="D16520" t="str">
            <v>OK</v>
          </cell>
          <cell r="E16520">
            <v>44699.980555555558</v>
          </cell>
        </row>
        <row r="16521">
          <cell r="B16521" t="str">
            <v>776445-00H/014291</v>
          </cell>
          <cell r="C16521" t="str">
            <v>776445-00H</v>
          </cell>
          <cell r="D16521" t="str">
            <v>OK</v>
          </cell>
          <cell r="E16521">
            <v>44700.006944444445</v>
          </cell>
        </row>
        <row r="16522">
          <cell r="B16522" t="str">
            <v>776445-00H/014269</v>
          </cell>
          <cell r="C16522" t="str">
            <v>776445-00H</v>
          </cell>
          <cell r="D16522" t="str">
            <v>OK</v>
          </cell>
          <cell r="E16522">
            <v>44699.322916666664</v>
          </cell>
        </row>
        <row r="16523">
          <cell r="B16523" t="str">
            <v>776445-00H/014296</v>
          </cell>
          <cell r="C16523" t="str">
            <v>776445-00H</v>
          </cell>
          <cell r="D16523" t="str">
            <v>OK</v>
          </cell>
          <cell r="E16523">
            <v>44700.057638888888</v>
          </cell>
        </row>
        <row r="16524">
          <cell r="B16524" t="str">
            <v>776445-00H/014295</v>
          </cell>
          <cell r="C16524" t="str">
            <v>776445-00H</v>
          </cell>
          <cell r="D16524" t="str">
            <v>OK</v>
          </cell>
          <cell r="E16524">
            <v>44700.063194444447</v>
          </cell>
        </row>
        <row r="16525">
          <cell r="B16525" t="str">
            <v>776445-00H/014295</v>
          </cell>
          <cell r="C16525" t="str">
            <v>776445-00H</v>
          </cell>
          <cell r="D16525" t="str">
            <v>OK</v>
          </cell>
          <cell r="E16525">
            <v>44700.063194444447</v>
          </cell>
        </row>
        <row r="16526">
          <cell r="B16526" t="str">
            <v>776445-00H/014298</v>
          </cell>
          <cell r="C16526" t="str">
            <v>776445-00H</v>
          </cell>
          <cell r="D16526" t="str">
            <v>OK</v>
          </cell>
          <cell r="E16526">
            <v>44700.135416666664</v>
          </cell>
        </row>
        <row r="16527">
          <cell r="B16527" t="str">
            <v>776445-00H/014300</v>
          </cell>
          <cell r="C16527" t="str">
            <v>776445-00H</v>
          </cell>
          <cell r="D16527" t="str">
            <v>OK</v>
          </cell>
          <cell r="E16527">
            <v>44700.294444444444</v>
          </cell>
        </row>
        <row r="16528">
          <cell r="B16528" t="str">
            <v>776445-00H/014297</v>
          </cell>
          <cell r="C16528" t="str">
            <v>776445-00H</v>
          </cell>
          <cell r="D16528" t="str">
            <v>OK</v>
          </cell>
          <cell r="E16528">
            <v>44700.300694444442</v>
          </cell>
        </row>
        <row r="16529">
          <cell r="B16529" t="str">
            <v>776445-00H/014303</v>
          </cell>
          <cell r="C16529" t="str">
            <v>776445-00H</v>
          </cell>
          <cell r="D16529" t="str">
            <v>OK</v>
          </cell>
          <cell r="E16529">
            <v>44700.366666666669</v>
          </cell>
        </row>
        <row r="16530">
          <cell r="B16530" t="str">
            <v>776445-00H/014302</v>
          </cell>
          <cell r="C16530" t="str">
            <v>776445-00H</v>
          </cell>
          <cell r="D16530" t="str">
            <v>OK</v>
          </cell>
          <cell r="E16530">
            <v>44700.366666666669</v>
          </cell>
        </row>
        <row r="16531">
          <cell r="B16531" t="str">
            <v>776445-00H/014304</v>
          </cell>
          <cell r="C16531" t="str">
            <v>776445-00H</v>
          </cell>
          <cell r="D16531" t="str">
            <v>OK</v>
          </cell>
          <cell r="E16531">
            <v>44700.428472222222</v>
          </cell>
        </row>
        <row r="16532">
          <cell r="B16532" t="str">
            <v>776445-00H/014305</v>
          </cell>
          <cell r="C16532" t="str">
            <v>776445-00H</v>
          </cell>
          <cell r="D16532" t="str">
            <v>OK</v>
          </cell>
          <cell r="E16532">
            <v>44700.444444444445</v>
          </cell>
        </row>
        <row r="16533">
          <cell r="B16533" t="str">
            <v>776445-00H/014273</v>
          </cell>
          <cell r="C16533" t="str">
            <v>776445-00H</v>
          </cell>
          <cell r="D16533" t="str">
            <v>OK</v>
          </cell>
          <cell r="E16533">
            <v>44699.525000000001</v>
          </cell>
        </row>
        <row r="16534">
          <cell r="B16534" t="str">
            <v>776445-00H/014306</v>
          </cell>
          <cell r="C16534" t="str">
            <v>776445-00H</v>
          </cell>
          <cell r="D16534" t="str">
            <v>OK</v>
          </cell>
          <cell r="E16534">
            <v>44700.515277777777</v>
          </cell>
        </row>
        <row r="16535">
          <cell r="B16535" t="str">
            <v>776445-00H/014301</v>
          </cell>
          <cell r="C16535" t="str">
            <v>776445-00H</v>
          </cell>
          <cell r="D16535" t="str">
            <v>OK</v>
          </cell>
          <cell r="E16535">
            <v>44700.529166666667</v>
          </cell>
        </row>
        <row r="16536">
          <cell r="B16536" t="str">
            <v>776445-00H/014307</v>
          </cell>
          <cell r="C16536" t="str">
            <v>776445-00H</v>
          </cell>
          <cell r="D16536" t="str">
            <v>OK</v>
          </cell>
          <cell r="E16536">
            <v>44700.529166666667</v>
          </cell>
        </row>
        <row r="16537">
          <cell r="B16537" t="str">
            <v>776445-00H/014308</v>
          </cell>
          <cell r="C16537" t="str">
            <v>776445-00H</v>
          </cell>
          <cell r="D16537" t="str">
            <v>OK</v>
          </cell>
          <cell r="E16537">
            <v>44700.658333333333</v>
          </cell>
        </row>
        <row r="16538">
          <cell r="B16538" t="str">
            <v>776445-00H/014310</v>
          </cell>
          <cell r="C16538" t="str">
            <v>776445-00H</v>
          </cell>
          <cell r="D16538" t="str">
            <v>OK</v>
          </cell>
          <cell r="E16538">
            <v>44700.695138888892</v>
          </cell>
        </row>
        <row r="16539">
          <cell r="B16539" t="str">
            <v>776445-00H/014299</v>
          </cell>
          <cell r="C16539" t="str">
            <v>776445-00H</v>
          </cell>
          <cell r="D16539" t="str">
            <v>OK</v>
          </cell>
          <cell r="E16539">
            <v>44700.711805555555</v>
          </cell>
        </row>
        <row r="16540">
          <cell r="B16540" t="str">
            <v>776445-00H/014309</v>
          </cell>
          <cell r="C16540" t="str">
            <v>776445-00H</v>
          </cell>
          <cell r="D16540" t="str">
            <v>OK</v>
          </cell>
          <cell r="E16540">
            <v>44700.667361111111</v>
          </cell>
        </row>
        <row r="16541">
          <cell r="B16541" t="str">
            <v>776445-00H/014312</v>
          </cell>
          <cell r="C16541" t="str">
            <v>776445-00H</v>
          </cell>
          <cell r="D16541" t="str">
            <v>OK</v>
          </cell>
          <cell r="E16541">
            <v>44700.742361111108</v>
          </cell>
        </row>
        <row r="16542">
          <cell r="B16542" t="str">
            <v>776445-00H/014315</v>
          </cell>
          <cell r="C16542" t="str">
            <v>776445-00H</v>
          </cell>
          <cell r="D16542" t="str">
            <v>OK</v>
          </cell>
          <cell r="E16542">
            <v>44700.8125</v>
          </cell>
        </row>
        <row r="16543">
          <cell r="B16543" t="str">
            <v>776445-00H/014294</v>
          </cell>
          <cell r="C16543" t="str">
            <v>776445-00H</v>
          </cell>
          <cell r="D16543" t="str">
            <v>OK</v>
          </cell>
          <cell r="E16543">
            <v>44700.732638888891</v>
          </cell>
        </row>
        <row r="16544">
          <cell r="B16544" t="str">
            <v>774100-00J/014311</v>
          </cell>
          <cell r="C16544" t="str">
            <v>774100-00J</v>
          </cell>
          <cell r="D16544" t="str">
            <v>OK</v>
          </cell>
          <cell r="E16544">
            <v>44700.765277777777</v>
          </cell>
        </row>
        <row r="16545">
          <cell r="B16545" t="str">
            <v>776445-00H/014314</v>
          </cell>
          <cell r="C16545" t="str">
            <v>776445-00H</v>
          </cell>
          <cell r="D16545" t="str">
            <v>OK</v>
          </cell>
          <cell r="E16545">
            <v>44700.813888888886</v>
          </cell>
        </row>
        <row r="16546">
          <cell r="B16546" t="str">
            <v>774100-00J/014316</v>
          </cell>
          <cell r="C16546" t="str">
            <v>774100-00J</v>
          </cell>
          <cell r="D16546" t="str">
            <v>OK</v>
          </cell>
          <cell r="E16546">
            <v>44700.856944444444</v>
          </cell>
        </row>
        <row r="16547">
          <cell r="B16547" t="str">
            <v>776445-00H/014313</v>
          </cell>
          <cell r="C16547" t="str">
            <v>776445-00H</v>
          </cell>
          <cell r="D16547" t="str">
            <v>OK</v>
          </cell>
          <cell r="E16547">
            <v>44700.845138888886</v>
          </cell>
        </row>
        <row r="16548">
          <cell r="B16548" t="str">
            <v>776445-00H/014318</v>
          </cell>
          <cell r="C16548" t="str">
            <v>776445-00H</v>
          </cell>
          <cell r="D16548" t="str">
            <v>OK</v>
          </cell>
          <cell r="E16548">
            <v>44700.943749999999</v>
          </cell>
        </row>
        <row r="16549">
          <cell r="B16549" t="str">
            <v>776445-00H/014321</v>
          </cell>
          <cell r="C16549" t="str">
            <v>776445-00H</v>
          </cell>
          <cell r="D16549" t="str">
            <v>OK</v>
          </cell>
          <cell r="E16549">
            <v>44701.020833333336</v>
          </cell>
        </row>
        <row r="16550">
          <cell r="B16550" t="str">
            <v>776445-00H/014323</v>
          </cell>
          <cell r="C16550" t="str">
            <v>776445-00H</v>
          </cell>
          <cell r="D16550" t="str">
            <v>OK</v>
          </cell>
          <cell r="E16550">
            <v>44701.029166666667</v>
          </cell>
        </row>
        <row r="16551">
          <cell r="B16551" t="str">
            <v>774100-00J/014319</v>
          </cell>
          <cell r="C16551" t="str">
            <v>774100-00J</v>
          </cell>
          <cell r="D16551" t="str">
            <v>OK</v>
          </cell>
          <cell r="E16551">
            <v>44700.974999999999</v>
          </cell>
        </row>
        <row r="16552">
          <cell r="B16552" t="str">
            <v>776445-00H/014322</v>
          </cell>
          <cell r="C16552" t="str">
            <v>776445-00H</v>
          </cell>
          <cell r="D16552" t="str">
            <v>OK</v>
          </cell>
          <cell r="E16552">
            <v>44701.031944444447</v>
          </cell>
        </row>
        <row r="16553">
          <cell r="B16553" t="str">
            <v>774100-00J/014320</v>
          </cell>
          <cell r="C16553" t="str">
            <v>774100-00J</v>
          </cell>
          <cell r="D16553" t="str">
            <v>OK</v>
          </cell>
          <cell r="E16553">
            <v>44700.997916666667</v>
          </cell>
        </row>
        <row r="16554">
          <cell r="B16554" t="str">
            <v>776445-00H/014325</v>
          </cell>
          <cell r="C16554" t="str">
            <v>776445-00H</v>
          </cell>
          <cell r="D16554" t="str">
            <v>OK</v>
          </cell>
          <cell r="E16554">
            <v>44701.069444444445</v>
          </cell>
        </row>
        <row r="16555">
          <cell r="B16555" t="str">
            <v>776445-00H/014326</v>
          </cell>
          <cell r="C16555" t="str">
            <v>776445-00H</v>
          </cell>
          <cell r="D16555" t="str">
            <v>OK</v>
          </cell>
          <cell r="E16555">
            <v>44701.284722222219</v>
          </cell>
        </row>
        <row r="16556">
          <cell r="B16556" t="str">
            <v>776445-00H/014324</v>
          </cell>
          <cell r="C16556" t="str">
            <v>776445-00H</v>
          </cell>
          <cell r="D16556" t="str">
            <v>OK</v>
          </cell>
          <cell r="E16556">
            <v>44701.353472222225</v>
          </cell>
        </row>
        <row r="16557">
          <cell r="B16557" t="str">
            <v>776445-00H/014331</v>
          </cell>
          <cell r="C16557" t="str">
            <v>776445-00H</v>
          </cell>
          <cell r="D16557" t="str">
            <v>OK</v>
          </cell>
          <cell r="E16557">
            <v>44701.44027777778</v>
          </cell>
        </row>
        <row r="16558">
          <cell r="B16558" t="str">
            <v>774100-00J/014327</v>
          </cell>
          <cell r="C16558" t="str">
            <v>774100-00J</v>
          </cell>
          <cell r="D16558" t="str">
            <v>OK</v>
          </cell>
          <cell r="E16558">
            <v>44701.322222222225</v>
          </cell>
        </row>
        <row r="16559">
          <cell r="B16559" t="str">
            <v>774100-00J/014328</v>
          </cell>
          <cell r="C16559" t="str">
            <v>774100-00J</v>
          </cell>
          <cell r="D16559" t="str">
            <v>OK</v>
          </cell>
          <cell r="E16559">
            <v>44701.381944444445</v>
          </cell>
        </row>
        <row r="16560">
          <cell r="B16560" t="str">
            <v>774100-00J/014329</v>
          </cell>
          <cell r="C16560" t="str">
            <v>774100-00J</v>
          </cell>
          <cell r="D16560" t="str">
            <v>OK</v>
          </cell>
          <cell r="E16560">
            <v>44701.413888888892</v>
          </cell>
        </row>
        <row r="16561">
          <cell r="B16561" t="str">
            <v>776445-00H/014332</v>
          </cell>
          <cell r="C16561" t="str">
            <v>776445-00H</v>
          </cell>
          <cell r="D16561" t="str">
            <v>OK</v>
          </cell>
          <cell r="E16561">
            <v>44701.512499999997</v>
          </cell>
        </row>
        <row r="16562">
          <cell r="B16562" t="str">
            <v>776445-00H/014333</v>
          </cell>
          <cell r="C16562" t="str">
            <v>776445-00H</v>
          </cell>
          <cell r="D16562" t="str">
            <v>OK</v>
          </cell>
          <cell r="E16562">
            <v>44701.537499999999</v>
          </cell>
        </row>
        <row r="16563">
          <cell r="B16563" t="str">
            <v>776445-00H/014334</v>
          </cell>
          <cell r="C16563" t="str">
            <v>776445-00H</v>
          </cell>
          <cell r="D16563" t="str">
            <v>OK</v>
          </cell>
          <cell r="E16563">
            <v>44701.620833333334</v>
          </cell>
        </row>
        <row r="16564">
          <cell r="B16564" t="str">
            <v>776445-00H/014335</v>
          </cell>
          <cell r="C16564" t="str">
            <v>776445-00H</v>
          </cell>
          <cell r="D16564" t="str">
            <v>OK</v>
          </cell>
          <cell r="E16564">
            <v>44701.620138888888</v>
          </cell>
        </row>
        <row r="16565">
          <cell r="B16565" t="str">
            <v>776445-00H/014337</v>
          </cell>
          <cell r="C16565" t="str">
            <v>776445-00H</v>
          </cell>
          <cell r="D16565" t="str">
            <v>OK</v>
          </cell>
          <cell r="E16565">
            <v>44701.727777777778</v>
          </cell>
        </row>
        <row r="16566">
          <cell r="B16566" t="str">
            <v>776445-00H/014339</v>
          </cell>
          <cell r="C16566" t="str">
            <v>776445-00H</v>
          </cell>
          <cell r="D16566" t="str">
            <v>OK</v>
          </cell>
          <cell r="E16566">
            <v>44701.682638888888</v>
          </cell>
        </row>
        <row r="16567">
          <cell r="B16567" t="str">
            <v>774100-00J/014330</v>
          </cell>
          <cell r="C16567" t="str">
            <v>774100-00J</v>
          </cell>
          <cell r="D16567" t="str">
            <v>OK</v>
          </cell>
          <cell r="E16567">
            <v>44701.678472222222</v>
          </cell>
        </row>
        <row r="16568">
          <cell r="B16568" t="str">
            <v>774100-00J/014317</v>
          </cell>
          <cell r="C16568" t="str">
            <v>774100-00J</v>
          </cell>
          <cell r="D16568" t="str">
            <v>OK</v>
          </cell>
          <cell r="E16568">
            <v>44700.948611111111</v>
          </cell>
        </row>
        <row r="16569">
          <cell r="B16569" t="str">
            <v>774100-00J/014340</v>
          </cell>
          <cell r="C16569" t="str">
            <v>774100-00J</v>
          </cell>
          <cell r="D16569" t="str">
            <v>OK</v>
          </cell>
          <cell r="E16569">
            <v>44701.772916666669</v>
          </cell>
        </row>
        <row r="16570">
          <cell r="B16570" t="str">
            <v>776445-00H/014336</v>
          </cell>
          <cell r="C16570" t="str">
            <v>776445-00H</v>
          </cell>
          <cell r="D16570" t="str">
            <v>OK</v>
          </cell>
          <cell r="E16570">
            <v>44701.820833333331</v>
          </cell>
        </row>
        <row r="16571">
          <cell r="B16571" t="str">
            <v>776445-00H/014203</v>
          </cell>
          <cell r="C16571" t="str">
            <v>776445-00H</v>
          </cell>
          <cell r="D16571" t="str">
            <v>OK</v>
          </cell>
          <cell r="E16571">
            <v>44693.976388888892</v>
          </cell>
        </row>
        <row r="16572">
          <cell r="B16572" t="str">
            <v>774100-00J/014342</v>
          </cell>
          <cell r="C16572" t="str">
            <v>774100-00J</v>
          </cell>
          <cell r="D16572" t="str">
            <v>OK</v>
          </cell>
          <cell r="E16572">
            <v>44701.817361111112</v>
          </cell>
        </row>
        <row r="16573">
          <cell r="B16573" t="str">
            <v>776445-00H/014343</v>
          </cell>
          <cell r="C16573" t="str">
            <v>776445-00H</v>
          </cell>
          <cell r="D16573" t="str">
            <v>OK</v>
          </cell>
          <cell r="E16573">
            <v>44703.945833333331</v>
          </cell>
        </row>
        <row r="16574">
          <cell r="B16574" t="str">
            <v>776445-00H/014341</v>
          </cell>
          <cell r="C16574" t="str">
            <v>776445-00H</v>
          </cell>
          <cell r="D16574" t="str">
            <v>OK</v>
          </cell>
          <cell r="E16574">
            <v>44703.948611111111</v>
          </cell>
        </row>
        <row r="16575">
          <cell r="B16575" t="str">
            <v>774100-00J/014345</v>
          </cell>
          <cell r="C16575" t="str">
            <v>774100-00J</v>
          </cell>
          <cell r="D16575" t="str">
            <v>OK</v>
          </cell>
          <cell r="E16575">
            <v>44703.98541666667</v>
          </cell>
        </row>
        <row r="16576">
          <cell r="B16576" t="str">
            <v>776445-00H/014346</v>
          </cell>
          <cell r="C16576" t="str">
            <v>776445-00H</v>
          </cell>
          <cell r="D16576" t="str">
            <v>OK</v>
          </cell>
          <cell r="E16576">
            <v>44704.023611111108</v>
          </cell>
        </row>
        <row r="16577">
          <cell r="B16577" t="str">
            <v>776445-00H/014347</v>
          </cell>
          <cell r="C16577" t="str">
            <v>776445-00H</v>
          </cell>
          <cell r="D16577" t="str">
            <v>OK</v>
          </cell>
          <cell r="E16577">
            <v>44704.036805555559</v>
          </cell>
        </row>
        <row r="16578">
          <cell r="B16578" t="str">
            <v>776445-00H/014338</v>
          </cell>
          <cell r="C16578" t="str">
            <v>776445-00H</v>
          </cell>
          <cell r="D16578" t="str">
            <v>OK</v>
          </cell>
          <cell r="E16578">
            <v>44704.072916666664</v>
          </cell>
        </row>
        <row r="16579">
          <cell r="B16579" t="str">
            <v>774100-00J/014344</v>
          </cell>
          <cell r="C16579" t="str">
            <v>774100-00J</v>
          </cell>
          <cell r="D16579" t="str">
            <v>OK</v>
          </cell>
          <cell r="E16579">
            <v>44703.992361111108</v>
          </cell>
        </row>
        <row r="16580">
          <cell r="B16580" t="str">
            <v>774100-00J/014348</v>
          </cell>
          <cell r="C16580" t="str">
            <v>774100-00J</v>
          </cell>
          <cell r="D16580" t="str">
            <v>OK</v>
          </cell>
          <cell r="E16580">
            <v>44704.070138888892</v>
          </cell>
        </row>
        <row r="16581">
          <cell r="B16581" t="str">
            <v>776445-00H/014350</v>
          </cell>
          <cell r="C16581" t="str">
            <v>776445-00H</v>
          </cell>
          <cell r="D16581" t="str">
            <v>OK</v>
          </cell>
          <cell r="E16581">
            <v>44704.289583333331</v>
          </cell>
        </row>
        <row r="16582">
          <cell r="B16582" t="str">
            <v>776445-00H/014351</v>
          </cell>
          <cell r="C16582" t="str">
            <v>776445-00H</v>
          </cell>
          <cell r="D16582" t="str">
            <v>OK</v>
          </cell>
          <cell r="E16582">
            <v>44704.327777777777</v>
          </cell>
        </row>
        <row r="16583">
          <cell r="B16583" t="str">
            <v>774100-00J/014349</v>
          </cell>
          <cell r="C16583" t="str">
            <v>774100-00J</v>
          </cell>
          <cell r="D16583" t="str">
            <v>OK</v>
          </cell>
          <cell r="E16583">
            <v>44704.39166666667</v>
          </cell>
        </row>
        <row r="16584">
          <cell r="B16584" t="str">
            <v>774100-00J/014354</v>
          </cell>
          <cell r="C16584" t="str">
            <v>774100-00J</v>
          </cell>
          <cell r="D16584" t="str">
            <v>OK</v>
          </cell>
          <cell r="E16584">
            <v>44704.529861111114</v>
          </cell>
        </row>
        <row r="16585">
          <cell r="B16585" t="str">
            <v>776445-00H/014352</v>
          </cell>
          <cell r="C16585" t="str">
            <v>776445-00H</v>
          </cell>
          <cell r="D16585" t="str">
            <v>OK</v>
          </cell>
          <cell r="E16585">
            <v>44704.611111111109</v>
          </cell>
        </row>
        <row r="16586">
          <cell r="B16586" t="str">
            <v>776445-00H/014356</v>
          </cell>
          <cell r="C16586" t="str">
            <v>776445-00H</v>
          </cell>
          <cell r="D16586" t="str">
            <v>OK</v>
          </cell>
          <cell r="E16586">
            <v>44704.629861111112</v>
          </cell>
        </row>
        <row r="16587">
          <cell r="B16587" t="str">
            <v>774100-00J/014355</v>
          </cell>
          <cell r="C16587" t="str">
            <v>774100-00J</v>
          </cell>
          <cell r="D16587" t="str">
            <v>OK</v>
          </cell>
          <cell r="E16587">
            <v>44704.678472222222</v>
          </cell>
        </row>
        <row r="16588">
          <cell r="B16588" t="str">
            <v>774100-00J/014359</v>
          </cell>
          <cell r="C16588" t="str">
            <v>774100-00J</v>
          </cell>
          <cell r="D16588" t="str">
            <v>OK</v>
          </cell>
          <cell r="E16588">
            <v>44704.720833333333</v>
          </cell>
        </row>
        <row r="16589">
          <cell r="B16589" t="str">
            <v>776445-00H/014357</v>
          </cell>
          <cell r="C16589" t="str">
            <v>776445-00H</v>
          </cell>
          <cell r="D16589" t="str">
            <v>OK</v>
          </cell>
          <cell r="E16589">
            <v>44704.748611111114</v>
          </cell>
        </row>
        <row r="16590">
          <cell r="B16590" t="str">
            <v>774100-00J/014358</v>
          </cell>
          <cell r="C16590" t="str">
            <v>774100-00J</v>
          </cell>
          <cell r="D16590" t="str">
            <v>OK</v>
          </cell>
          <cell r="E16590">
            <v>44704.703472222223</v>
          </cell>
        </row>
        <row r="16591">
          <cell r="B16591" t="str">
            <v>776445-00H/014361</v>
          </cell>
          <cell r="C16591" t="str">
            <v>776445-00H</v>
          </cell>
          <cell r="D16591" t="str">
            <v>OK</v>
          </cell>
          <cell r="E16591">
            <v>44704.813194444447</v>
          </cell>
        </row>
        <row r="16592">
          <cell r="B16592" t="str">
            <v>776445-00H/014362</v>
          </cell>
          <cell r="C16592" t="str">
            <v>776445-00H</v>
          </cell>
          <cell r="D16592" t="str">
            <v>OK</v>
          </cell>
          <cell r="E16592">
            <v>44704.845138888886</v>
          </cell>
        </row>
        <row r="16593">
          <cell r="B16593" t="str">
            <v>776445-00H/014362</v>
          </cell>
          <cell r="C16593" t="str">
            <v>776445-00H</v>
          </cell>
          <cell r="D16593" t="str">
            <v>OK</v>
          </cell>
          <cell r="E16593">
            <v>44704.845138888886</v>
          </cell>
        </row>
        <row r="16594">
          <cell r="B16594" t="str">
            <v>776445-00H/014364</v>
          </cell>
          <cell r="C16594" t="str">
            <v>776445-00H</v>
          </cell>
          <cell r="D16594" t="str">
            <v>OK</v>
          </cell>
          <cell r="E16594">
            <v>44704.967361111114</v>
          </cell>
        </row>
        <row r="16595">
          <cell r="B16595" t="str">
            <v>776445-00H/014365</v>
          </cell>
          <cell r="C16595" t="str">
            <v>776445-00H</v>
          </cell>
          <cell r="D16595" t="str">
            <v>OK</v>
          </cell>
          <cell r="E16595">
            <v>44705.020138888889</v>
          </cell>
        </row>
        <row r="16596">
          <cell r="B16596" t="str">
            <v>776445-00H/014363</v>
          </cell>
          <cell r="C16596" t="str">
            <v>776445-00H</v>
          </cell>
          <cell r="D16596" t="str">
            <v>OK</v>
          </cell>
          <cell r="E16596">
            <v>44704.977777777778</v>
          </cell>
        </row>
        <row r="16597">
          <cell r="B16597" t="str">
            <v>774100-00J/014366</v>
          </cell>
          <cell r="C16597" t="str">
            <v>774100-00J</v>
          </cell>
          <cell r="D16597" t="str">
            <v>OK</v>
          </cell>
          <cell r="E16597">
            <v>44705.018055555556</v>
          </cell>
        </row>
        <row r="16598">
          <cell r="B16598" t="str">
            <v>774100-00J/014353</v>
          </cell>
          <cell r="C16598" t="str">
            <v>774100-00J</v>
          </cell>
          <cell r="D16598" t="str">
            <v>OK</v>
          </cell>
          <cell r="E16598">
            <v>44704.441666666666</v>
          </cell>
        </row>
        <row r="16599">
          <cell r="B16599" t="str">
            <v>774100-00J/014353</v>
          </cell>
          <cell r="C16599" t="str">
            <v>774100-00J</v>
          </cell>
          <cell r="D16599" t="str">
            <v>OK</v>
          </cell>
          <cell r="E16599">
            <v>44704.441666666666</v>
          </cell>
        </row>
        <row r="16600">
          <cell r="B16600" t="str">
            <v>774100-00J/014360</v>
          </cell>
          <cell r="C16600" t="str">
            <v>774100-00J</v>
          </cell>
          <cell r="D16600" t="str">
            <v>OK</v>
          </cell>
          <cell r="E16600">
            <v>44705.063888888886</v>
          </cell>
        </row>
        <row r="16601">
          <cell r="B16601" t="str">
            <v>774100-00J/014367</v>
          </cell>
          <cell r="C16601" t="str">
            <v>774100-00J</v>
          </cell>
          <cell r="D16601" t="str">
            <v>OK</v>
          </cell>
          <cell r="E16601">
            <v>44705.147916666669</v>
          </cell>
        </row>
        <row r="16602">
          <cell r="B16602" t="str">
            <v>776445-00H/014369</v>
          </cell>
          <cell r="C16602" t="str">
            <v>776445-00H</v>
          </cell>
          <cell r="D16602" t="str">
            <v>OK</v>
          </cell>
          <cell r="E16602">
            <v>44705.284722222219</v>
          </cell>
        </row>
        <row r="16603">
          <cell r="B16603" t="str">
            <v>776445-00H/014368</v>
          </cell>
          <cell r="C16603" t="str">
            <v>776445-00H</v>
          </cell>
          <cell r="D16603" t="str">
            <v>OK</v>
          </cell>
          <cell r="E16603">
            <v>44705.300694444442</v>
          </cell>
        </row>
        <row r="16604">
          <cell r="B16604" t="str">
            <v>776445-00H/014371</v>
          </cell>
          <cell r="C16604" t="str">
            <v>776445-00H</v>
          </cell>
          <cell r="D16604" t="str">
            <v>OK</v>
          </cell>
          <cell r="E16604">
            <v>44705.387499999997</v>
          </cell>
        </row>
        <row r="16605">
          <cell r="B16605" t="str">
            <v>774100-00J/014370</v>
          </cell>
          <cell r="C16605" t="str">
            <v>774100-00J</v>
          </cell>
          <cell r="D16605" t="str">
            <v>OK</v>
          </cell>
          <cell r="E16605">
            <v>44705.340277777781</v>
          </cell>
        </row>
        <row r="16606">
          <cell r="B16606" t="str">
            <v>774100-00J/014372</v>
          </cell>
          <cell r="C16606" t="str">
            <v>774100-00J</v>
          </cell>
          <cell r="D16606" t="str">
            <v>OK</v>
          </cell>
          <cell r="E16606">
            <v>44705.402777777781</v>
          </cell>
        </row>
        <row r="16607">
          <cell r="B16607" t="str">
            <v>774100-00J/014373</v>
          </cell>
          <cell r="C16607" t="str">
            <v>774100-00J</v>
          </cell>
          <cell r="D16607" t="str">
            <v>OK</v>
          </cell>
          <cell r="E16607">
            <v>44705.486111111109</v>
          </cell>
        </row>
        <row r="16608">
          <cell r="B16608" t="str">
            <v>776445-00H/014375</v>
          </cell>
          <cell r="C16608" t="str">
            <v>776445-00H</v>
          </cell>
          <cell r="D16608" t="str">
            <v>OK</v>
          </cell>
          <cell r="E16608">
            <v>44705.53402777778</v>
          </cell>
        </row>
        <row r="16609">
          <cell r="B16609" t="str">
            <v>776445-00H/014376</v>
          </cell>
          <cell r="C16609" t="str">
            <v>776445-00H</v>
          </cell>
          <cell r="D16609" t="str">
            <v>OK</v>
          </cell>
          <cell r="E16609">
            <v>44705.618750000001</v>
          </cell>
        </row>
        <row r="16610">
          <cell r="B16610" t="str">
            <v>776445-00H/014377</v>
          </cell>
          <cell r="C16610" t="str">
            <v>776445-00H</v>
          </cell>
          <cell r="D16610" t="str">
            <v>OK</v>
          </cell>
          <cell r="E16610">
            <v>44705.671527777777</v>
          </cell>
        </row>
        <row r="16611">
          <cell r="B16611" t="str">
            <v>776445-00H/014377</v>
          </cell>
          <cell r="C16611" t="str">
            <v>776445-00H</v>
          </cell>
          <cell r="D16611" t="str">
            <v>OK</v>
          </cell>
          <cell r="E16611">
            <v>44705.671527777777</v>
          </cell>
        </row>
        <row r="16612">
          <cell r="B16612" t="str">
            <v>776445-00H/014379</v>
          </cell>
          <cell r="C16612" t="str">
            <v>776445-00H</v>
          </cell>
          <cell r="D16612" t="str">
            <v>OK</v>
          </cell>
          <cell r="E16612">
            <v>44705.711805555555</v>
          </cell>
        </row>
        <row r="16613">
          <cell r="B16613" t="str">
            <v>776445-00H/014380</v>
          </cell>
          <cell r="C16613" t="str">
            <v>776445-00H</v>
          </cell>
          <cell r="D16613" t="str">
            <v>OK</v>
          </cell>
          <cell r="E16613">
            <v>44706.056250000001</v>
          </cell>
        </row>
        <row r="16614">
          <cell r="B16614" t="str">
            <v>776445-00H/014382</v>
          </cell>
          <cell r="C16614" t="str">
            <v>776445-00H</v>
          </cell>
          <cell r="D16614" t="str">
            <v>OK</v>
          </cell>
          <cell r="E16614">
            <v>44706.013194444444</v>
          </cell>
        </row>
        <row r="16615">
          <cell r="B16615" t="str">
            <v>776445-00H/014383</v>
          </cell>
          <cell r="C16615" t="str">
            <v>776445-00H</v>
          </cell>
          <cell r="D16615" t="str">
            <v>OK</v>
          </cell>
          <cell r="E16615">
            <v>44706.090277777781</v>
          </cell>
        </row>
        <row r="16616">
          <cell r="B16616" t="str">
            <v>776445-00H/014385</v>
          </cell>
          <cell r="C16616" t="str">
            <v>776445-00H</v>
          </cell>
          <cell r="D16616" t="str">
            <v>OK</v>
          </cell>
          <cell r="E16616">
            <v>44706.404166666667</v>
          </cell>
        </row>
        <row r="16617">
          <cell r="B16617" t="str">
            <v>774100-00J/014374</v>
          </cell>
          <cell r="C16617" t="str">
            <v>774100-00J</v>
          </cell>
          <cell r="D16617" t="str">
            <v>OK</v>
          </cell>
          <cell r="E16617">
            <v>44706.527777777781</v>
          </cell>
        </row>
        <row r="16618">
          <cell r="B16618" t="str">
            <v>776445-00H/014388</v>
          </cell>
          <cell r="C16618" t="str">
            <v>776445-00H</v>
          </cell>
          <cell r="D16618" t="str">
            <v>OK</v>
          </cell>
          <cell r="E16618">
            <v>44706.635416666664</v>
          </cell>
        </row>
        <row r="16619">
          <cell r="B16619" t="str">
            <v>776445-00H/014381</v>
          </cell>
          <cell r="C16619" t="str">
            <v>776445-00H</v>
          </cell>
          <cell r="D16619" t="str">
            <v>OK</v>
          </cell>
          <cell r="E16619">
            <v>44706.788194444445</v>
          </cell>
        </row>
        <row r="16620">
          <cell r="B16620" t="str">
            <v>776445-00H/014387</v>
          </cell>
          <cell r="C16620" t="str">
            <v>776445-00H</v>
          </cell>
          <cell r="D16620" t="str">
            <v>OK</v>
          </cell>
          <cell r="E16620">
            <v>44706.822222222225</v>
          </cell>
        </row>
        <row r="16621">
          <cell r="B16621" t="str">
            <v>776445-00H/014378</v>
          </cell>
          <cell r="C16621" t="str">
            <v>776445-00H</v>
          </cell>
          <cell r="D16621" t="str">
            <v>OK</v>
          </cell>
          <cell r="E16621">
            <v>44706.498611111114</v>
          </cell>
        </row>
        <row r="16622">
          <cell r="B16622" t="str">
            <v>776445-00H/014386</v>
          </cell>
          <cell r="C16622" t="str">
            <v>776445-00H</v>
          </cell>
          <cell r="D16622" t="str">
            <v>OK</v>
          </cell>
          <cell r="E16622">
            <v>44706.956944444442</v>
          </cell>
        </row>
        <row r="16623">
          <cell r="B16623" t="str">
            <v>776445-00H/014386</v>
          </cell>
          <cell r="C16623" t="str">
            <v>776445-00H</v>
          </cell>
          <cell r="D16623" t="str">
            <v>OK</v>
          </cell>
          <cell r="E16623">
            <v>44706.956944444442</v>
          </cell>
        </row>
        <row r="16624">
          <cell r="B16624" t="str">
            <v>774100-00J/014389</v>
          </cell>
          <cell r="C16624" t="str">
            <v>774100-00J</v>
          </cell>
          <cell r="D16624" t="str">
            <v>OK</v>
          </cell>
          <cell r="E16624">
            <v>44707.034722222219</v>
          </cell>
        </row>
        <row r="16625">
          <cell r="B16625" t="str">
            <v>774100-00J/014389</v>
          </cell>
          <cell r="C16625" t="str">
            <v>774100-00J</v>
          </cell>
          <cell r="D16625" t="str">
            <v>OK</v>
          </cell>
          <cell r="E16625">
            <v>44707.034722222219</v>
          </cell>
        </row>
        <row r="16626">
          <cell r="B16626" t="str">
            <v>774100-00J/014392</v>
          </cell>
          <cell r="C16626" t="str">
            <v>774100-00J</v>
          </cell>
          <cell r="D16626" t="str">
            <v>OK</v>
          </cell>
          <cell r="E16626">
            <v>44707.616666666669</v>
          </cell>
        </row>
        <row r="16627">
          <cell r="B16627" t="str">
            <v>776445-00H/014384</v>
          </cell>
          <cell r="C16627" t="str">
            <v>776445-00H</v>
          </cell>
          <cell r="D16627" t="str">
            <v>OK</v>
          </cell>
          <cell r="E16627">
            <v>44707.695138888892</v>
          </cell>
        </row>
        <row r="16628">
          <cell r="B16628" t="str">
            <v>774100-00J/014393</v>
          </cell>
          <cell r="C16628" t="str">
            <v>774100-00J</v>
          </cell>
          <cell r="D16628" t="str">
            <v>OK</v>
          </cell>
          <cell r="E16628">
            <v>44707.666666666664</v>
          </cell>
        </row>
        <row r="16629">
          <cell r="B16629" t="str">
            <v>776445-00H/014391</v>
          </cell>
          <cell r="C16629" t="str">
            <v>776445-00H</v>
          </cell>
          <cell r="D16629" t="str">
            <v>OK</v>
          </cell>
          <cell r="E16629">
            <v>44707.693749999999</v>
          </cell>
        </row>
        <row r="16630">
          <cell r="B16630" t="str">
            <v>776445-00H/014394</v>
          </cell>
          <cell r="C16630" t="str">
            <v>776445-00H</v>
          </cell>
          <cell r="D16630" t="str">
            <v>OK</v>
          </cell>
          <cell r="E16630">
            <v>44707.729166666664</v>
          </cell>
        </row>
        <row r="16631">
          <cell r="B16631" t="str">
            <v>776445-00H/014399</v>
          </cell>
          <cell r="C16631" t="str">
            <v>776445-00H</v>
          </cell>
          <cell r="D16631" t="str">
            <v>OK</v>
          </cell>
          <cell r="E16631">
            <v>44707.956250000003</v>
          </cell>
        </row>
        <row r="16632">
          <cell r="B16632" t="str">
            <v>776445-00H/014400</v>
          </cell>
          <cell r="C16632" t="str">
            <v>776445-00H</v>
          </cell>
          <cell r="D16632" t="str">
            <v>OK</v>
          </cell>
          <cell r="E16632">
            <v>44707.956944444442</v>
          </cell>
        </row>
        <row r="16633">
          <cell r="B16633" t="str">
            <v>776445-00H/014396</v>
          </cell>
          <cell r="C16633" t="str">
            <v>776445-00H</v>
          </cell>
          <cell r="D16633" t="str">
            <v>OK</v>
          </cell>
          <cell r="E16633">
            <v>44707.976388888892</v>
          </cell>
        </row>
        <row r="16634">
          <cell r="B16634" t="str">
            <v>776445-00H/014404</v>
          </cell>
          <cell r="C16634" t="str">
            <v>776445-00H</v>
          </cell>
          <cell r="D16634" t="str">
            <v>OK</v>
          </cell>
          <cell r="E16634">
            <v>44708.032638888886</v>
          </cell>
        </row>
        <row r="16635">
          <cell r="B16635" t="str">
            <v>776445-00H/014404</v>
          </cell>
          <cell r="C16635" t="str">
            <v>776445-00H</v>
          </cell>
          <cell r="D16635" t="str">
            <v>OK</v>
          </cell>
          <cell r="E16635">
            <v>44708.032638888886</v>
          </cell>
        </row>
        <row r="16636">
          <cell r="B16636" t="str">
            <v>776445-00H/014395</v>
          </cell>
          <cell r="C16636" t="str">
            <v>776445-00H</v>
          </cell>
          <cell r="D16636" t="str">
            <v>OK</v>
          </cell>
          <cell r="E16636">
            <v>44708.004166666666</v>
          </cell>
        </row>
        <row r="16637">
          <cell r="B16637" t="str">
            <v>776445-00H/014403</v>
          </cell>
          <cell r="C16637" t="str">
            <v>776445-00H</v>
          </cell>
          <cell r="D16637" t="str">
            <v>OK</v>
          </cell>
          <cell r="E16637">
            <v>44708.073611111111</v>
          </cell>
        </row>
        <row r="16638">
          <cell r="B16638" t="str">
            <v>776445-00H/014405</v>
          </cell>
          <cell r="C16638" t="str">
            <v>776445-00H</v>
          </cell>
          <cell r="D16638" t="str">
            <v>OK</v>
          </cell>
          <cell r="E16638">
            <v>44708.125694444447</v>
          </cell>
        </row>
        <row r="16639">
          <cell r="B16639" t="str">
            <v>774100-00J/014397</v>
          </cell>
          <cell r="C16639" t="str">
            <v>774100-00J</v>
          </cell>
          <cell r="D16639" t="str">
            <v>OK</v>
          </cell>
          <cell r="E16639">
            <v>44708.04583333333</v>
          </cell>
        </row>
        <row r="16640">
          <cell r="B16640" t="str">
            <v>774100-00J/014401</v>
          </cell>
          <cell r="C16640" t="str">
            <v>774100-00J</v>
          </cell>
          <cell r="D16640" t="str">
            <v>OK</v>
          </cell>
          <cell r="E16640">
            <v>44708.011805555558</v>
          </cell>
        </row>
        <row r="16641">
          <cell r="B16641" t="str">
            <v>774100-00J/014402</v>
          </cell>
          <cell r="C16641" t="str">
            <v>774100-00J</v>
          </cell>
          <cell r="D16641" t="str">
            <v>OK</v>
          </cell>
          <cell r="E16641">
            <v>44708.081944444442</v>
          </cell>
        </row>
        <row r="16642">
          <cell r="B16642" t="str">
            <v>776445-00H/014407</v>
          </cell>
          <cell r="C16642" t="str">
            <v>776445-00H</v>
          </cell>
          <cell r="D16642" t="str">
            <v>OK</v>
          </cell>
          <cell r="E16642">
            <v>44708.340277777781</v>
          </cell>
        </row>
        <row r="16643">
          <cell r="B16643" t="str">
            <v>776445-00H/014406</v>
          </cell>
          <cell r="C16643" t="str">
            <v>776445-00H</v>
          </cell>
          <cell r="D16643" t="str">
            <v>OK</v>
          </cell>
          <cell r="E16643">
            <v>44708.339583333334</v>
          </cell>
        </row>
        <row r="16644">
          <cell r="B16644" t="str">
            <v>776445-00H/014409</v>
          </cell>
          <cell r="C16644" t="str">
            <v>776445-00H</v>
          </cell>
          <cell r="D16644" t="str">
            <v>OK</v>
          </cell>
          <cell r="E16644">
            <v>44708.404861111114</v>
          </cell>
        </row>
        <row r="16645">
          <cell r="B16645" t="str">
            <v>776445-00H/014408</v>
          </cell>
          <cell r="C16645" t="str">
            <v>776445-00H</v>
          </cell>
          <cell r="D16645" t="str">
            <v>OK</v>
          </cell>
          <cell r="E16645">
            <v>44708.406944444447</v>
          </cell>
        </row>
        <row r="16646">
          <cell r="B16646" t="str">
            <v>776445-00H/014411</v>
          </cell>
          <cell r="C16646" t="str">
            <v>776445-00H</v>
          </cell>
          <cell r="D16646" t="str">
            <v>OK</v>
          </cell>
          <cell r="E16646">
            <v>44708.503472222219</v>
          </cell>
        </row>
        <row r="16647">
          <cell r="B16647" t="str">
            <v>774100-00J/014410</v>
          </cell>
          <cell r="C16647" t="str">
            <v>774100-00J</v>
          </cell>
          <cell r="D16647" t="str">
            <v>OK</v>
          </cell>
          <cell r="E16647">
            <v>44708.505555555559</v>
          </cell>
        </row>
        <row r="16648">
          <cell r="B16648" t="str">
            <v>774100-00J/014398</v>
          </cell>
          <cell r="C16648" t="str">
            <v>774100-00J</v>
          </cell>
          <cell r="D16648" t="str">
            <v>OK</v>
          </cell>
          <cell r="E16648">
            <v>44708.447916666664</v>
          </cell>
        </row>
        <row r="16649">
          <cell r="B16649" t="str">
            <v>776445-00H/014413</v>
          </cell>
          <cell r="C16649" t="str">
            <v>776445-00H</v>
          </cell>
          <cell r="D16649" t="str">
            <v>OK</v>
          </cell>
          <cell r="E16649">
            <v>44708.638194444444</v>
          </cell>
        </row>
        <row r="16650">
          <cell r="B16650" t="str">
            <v>776445-00H/014412</v>
          </cell>
          <cell r="C16650" t="str">
            <v>776445-00H</v>
          </cell>
          <cell r="D16650" t="str">
            <v>OK</v>
          </cell>
          <cell r="E16650">
            <v>44708.633333333331</v>
          </cell>
        </row>
        <row r="16651">
          <cell r="B16651" t="str">
            <v>776445-00H/014415</v>
          </cell>
          <cell r="C16651" t="str">
            <v>776445-00H</v>
          </cell>
          <cell r="D16651" t="str">
            <v>OK</v>
          </cell>
          <cell r="E16651">
            <v>44708.717361111114</v>
          </cell>
        </row>
        <row r="16652">
          <cell r="B16652" t="str">
            <v>776445-00H/014419</v>
          </cell>
          <cell r="C16652" t="str">
            <v>776445-00H</v>
          </cell>
          <cell r="D16652" t="str">
            <v>OK</v>
          </cell>
          <cell r="E16652">
            <v>44708.786805555559</v>
          </cell>
        </row>
        <row r="16653">
          <cell r="B16653" t="str">
            <v>776445-00H/014420</v>
          </cell>
          <cell r="C16653" t="str">
            <v>776445-00H</v>
          </cell>
          <cell r="D16653" t="str">
            <v>OK</v>
          </cell>
          <cell r="E16653">
            <v>44708.820833333331</v>
          </cell>
        </row>
        <row r="16654">
          <cell r="B16654" t="str">
            <v>774100-00J/014414</v>
          </cell>
          <cell r="C16654" t="str">
            <v>774100-00J</v>
          </cell>
          <cell r="D16654" t="str">
            <v>OK</v>
          </cell>
          <cell r="E16654">
            <v>44708.633333333331</v>
          </cell>
        </row>
        <row r="16655">
          <cell r="B16655" t="str">
            <v>774100-00J/014416</v>
          </cell>
          <cell r="C16655" t="str">
            <v>774100-00J</v>
          </cell>
          <cell r="D16655" t="str">
            <v>OK</v>
          </cell>
          <cell r="E16655">
            <v>44708.720833333333</v>
          </cell>
        </row>
        <row r="16656">
          <cell r="B16656" t="str">
            <v>776445-00H/014421</v>
          </cell>
          <cell r="C16656" t="str">
            <v>776445-00H</v>
          </cell>
          <cell r="D16656" t="str">
            <v>OK</v>
          </cell>
          <cell r="E16656">
            <v>44708.835416666669</v>
          </cell>
        </row>
        <row r="16657">
          <cell r="B16657" t="str">
            <v>776445-00H/014423</v>
          </cell>
          <cell r="C16657" t="str">
            <v>776445-00H</v>
          </cell>
          <cell r="D16657" t="str">
            <v>OK</v>
          </cell>
          <cell r="E16657">
            <v>44710.944444444445</v>
          </cell>
        </row>
        <row r="16658">
          <cell r="B16658" t="str">
            <v>774100-00J/014417</v>
          </cell>
          <cell r="C16658" t="str">
            <v>774100-00J</v>
          </cell>
          <cell r="D16658" t="str">
            <v>OK</v>
          </cell>
          <cell r="E16658">
            <v>44708.8125</v>
          </cell>
        </row>
        <row r="16659">
          <cell r="B16659" t="str">
            <v>776445-00H/014424</v>
          </cell>
          <cell r="C16659" t="str">
            <v>776445-00H</v>
          </cell>
          <cell r="D16659" t="str">
            <v>OK</v>
          </cell>
          <cell r="E16659">
            <v>44710.978472222225</v>
          </cell>
        </row>
        <row r="16660">
          <cell r="B16660" t="str">
            <v>776445-00H/014425</v>
          </cell>
          <cell r="C16660" t="str">
            <v>776445-00H</v>
          </cell>
          <cell r="D16660" t="str">
            <v>OK</v>
          </cell>
          <cell r="E16660">
            <v>44711.047222222223</v>
          </cell>
        </row>
        <row r="16661">
          <cell r="B16661" t="str">
            <v>774100-00J/014418</v>
          </cell>
          <cell r="C16661" t="str">
            <v>774100-00J</v>
          </cell>
          <cell r="D16661" t="str">
            <v>OK</v>
          </cell>
          <cell r="E16661">
            <v>44711.01666666667</v>
          </cell>
        </row>
        <row r="16662">
          <cell r="B16662" t="str">
            <v>776445-00H/014426</v>
          </cell>
          <cell r="C16662" t="str">
            <v>776445-00H</v>
          </cell>
          <cell r="D16662" t="str">
            <v>OK</v>
          </cell>
          <cell r="E16662">
            <v>44711.107638888891</v>
          </cell>
        </row>
        <row r="16663">
          <cell r="B16663" t="str">
            <v>776445-00H/014429</v>
          </cell>
          <cell r="C16663" t="str">
            <v>776445-00H</v>
          </cell>
          <cell r="D16663" t="str">
            <v>OK</v>
          </cell>
          <cell r="E16663">
            <v>44711.63958333333</v>
          </cell>
        </row>
        <row r="16664">
          <cell r="B16664" t="str">
            <v>776445-00H/014430</v>
          </cell>
          <cell r="C16664" t="str">
            <v>776445-00H</v>
          </cell>
          <cell r="D16664" t="str">
            <v>OK</v>
          </cell>
          <cell r="E16664">
            <v>44711.703472222223</v>
          </cell>
        </row>
        <row r="16665">
          <cell r="B16665" t="str">
            <v>776445-00H/014427</v>
          </cell>
          <cell r="C16665" t="str">
            <v>776445-00H</v>
          </cell>
          <cell r="D16665" t="str">
            <v>OK</v>
          </cell>
          <cell r="E16665">
            <v>44711.740972222222</v>
          </cell>
        </row>
        <row r="16666">
          <cell r="B16666" t="str">
            <v>776445-00H/014428</v>
          </cell>
          <cell r="C16666" t="str">
            <v>776445-00H</v>
          </cell>
          <cell r="D16666" t="str">
            <v>OK</v>
          </cell>
          <cell r="E16666">
            <v>44711.805555555555</v>
          </cell>
        </row>
        <row r="16667">
          <cell r="B16667" t="str">
            <v>776445-00H/014433</v>
          </cell>
          <cell r="C16667" t="str">
            <v>776445-00H</v>
          </cell>
          <cell r="D16667" t="str">
            <v>OK</v>
          </cell>
          <cell r="E16667">
            <v>44712.011111111111</v>
          </cell>
        </row>
        <row r="16668">
          <cell r="B16668" t="str">
            <v>776445-00H/014422</v>
          </cell>
          <cell r="C16668" t="str">
            <v>776445-00H</v>
          </cell>
          <cell r="D16668" t="str">
            <v>OK</v>
          </cell>
          <cell r="E16668">
            <v>44712.04791666667</v>
          </cell>
        </row>
        <row r="16669">
          <cell r="B16669" t="str">
            <v>776445-00H/014432</v>
          </cell>
          <cell r="C16669" t="str">
            <v>776445-00H</v>
          </cell>
          <cell r="D16669" t="str">
            <v>OK</v>
          </cell>
          <cell r="E16669">
            <v>44711.96597222222</v>
          </cell>
        </row>
        <row r="16670">
          <cell r="B16670" t="str">
            <v>776445-00H/014431</v>
          </cell>
          <cell r="C16670" t="str">
            <v>776445-00H</v>
          </cell>
          <cell r="D16670" t="str">
            <v>OK</v>
          </cell>
          <cell r="E16670">
            <v>44712.048611111109</v>
          </cell>
        </row>
        <row r="16671">
          <cell r="B16671" t="str">
            <v>776445-00H/014436</v>
          </cell>
          <cell r="C16671" t="str">
            <v>776445-00H</v>
          </cell>
          <cell r="D16671" t="str">
            <v>OK</v>
          </cell>
          <cell r="E16671">
            <v>44712.120833333334</v>
          </cell>
        </row>
        <row r="16672">
          <cell r="B16672" t="str">
            <v>776445-00H/014434</v>
          </cell>
          <cell r="C16672" t="str">
            <v>776445-00H</v>
          </cell>
          <cell r="D16672" t="str">
            <v>OK</v>
          </cell>
          <cell r="E16672">
            <v>44712.074305555558</v>
          </cell>
        </row>
        <row r="16673">
          <cell r="B16673" t="str">
            <v>776445-00H/014438</v>
          </cell>
          <cell r="C16673" t="str">
            <v>776445-00H</v>
          </cell>
          <cell r="D16673" t="str">
            <v>OK</v>
          </cell>
          <cell r="E16673">
            <v>44712.29583333333</v>
          </cell>
        </row>
        <row r="16674">
          <cell r="B16674" t="str">
            <v>776445-00H/014437</v>
          </cell>
          <cell r="C16674" t="str">
            <v>776445-00H</v>
          </cell>
          <cell r="D16674" t="str">
            <v>OK</v>
          </cell>
          <cell r="E16674">
            <v>44712.37777777778</v>
          </cell>
        </row>
        <row r="16675">
          <cell r="B16675" t="str">
            <v>776445-00H/014435</v>
          </cell>
          <cell r="C16675" t="str">
            <v>776445-00H</v>
          </cell>
          <cell r="D16675" t="str">
            <v>OK</v>
          </cell>
          <cell r="E16675">
            <v>44712.427083333336</v>
          </cell>
        </row>
        <row r="16676">
          <cell r="B16676" t="str">
            <v>776445-00H/014439</v>
          </cell>
          <cell r="C16676" t="str">
            <v>776445-00H</v>
          </cell>
          <cell r="D16676" t="str">
            <v>OK</v>
          </cell>
          <cell r="E16676">
            <v>44712.638194444444</v>
          </cell>
        </row>
        <row r="16677">
          <cell r="B16677" t="str">
            <v>776445-00H/014442</v>
          </cell>
          <cell r="C16677" t="str">
            <v>776445-00H</v>
          </cell>
          <cell r="D16677" t="str">
            <v>OK</v>
          </cell>
          <cell r="E16677">
            <v>44712.73333333333</v>
          </cell>
        </row>
        <row r="16678">
          <cell r="B16678" t="str">
            <v>776445-00H/014443</v>
          </cell>
          <cell r="C16678" t="str">
            <v>776445-00H</v>
          </cell>
          <cell r="D16678" t="str">
            <v>OK</v>
          </cell>
          <cell r="E16678">
            <v>44712.788194444445</v>
          </cell>
        </row>
        <row r="16679">
          <cell r="B16679" t="str">
            <v>776445-00H/014444</v>
          </cell>
          <cell r="C16679" t="str">
            <v>776445-00H</v>
          </cell>
          <cell r="D16679" t="str">
            <v>OK</v>
          </cell>
          <cell r="E16679">
            <v>44712.84097222222</v>
          </cell>
        </row>
        <row r="16680">
          <cell r="B16680" t="str">
            <v>776445-00H/014445</v>
          </cell>
          <cell r="C16680" t="str">
            <v>776445-00H</v>
          </cell>
          <cell r="D16680" t="str">
            <v>OK</v>
          </cell>
          <cell r="E16680">
            <v>44712.956250000003</v>
          </cell>
        </row>
        <row r="16681">
          <cell r="B16681" t="str">
            <v>776445-00H/014441</v>
          </cell>
          <cell r="C16681" t="str">
            <v>776445-00H</v>
          </cell>
          <cell r="D16681" t="str">
            <v>OK</v>
          </cell>
          <cell r="E16681">
            <v>44713.026388888888</v>
          </cell>
        </row>
        <row r="16682">
          <cell r="B16682" t="str">
            <v>776445-00H/014440</v>
          </cell>
          <cell r="C16682" t="str">
            <v>776445-00H</v>
          </cell>
          <cell r="D16682" t="str">
            <v>OK</v>
          </cell>
          <cell r="E16682">
            <v>44713</v>
          </cell>
        </row>
        <row r="16683">
          <cell r="B16683" t="str">
            <v>774100-00J/014446</v>
          </cell>
          <cell r="C16683" t="str">
            <v>774100-00J</v>
          </cell>
          <cell r="D16683" t="str">
            <v>OK</v>
          </cell>
          <cell r="E16683">
            <v>44713.638194444444</v>
          </cell>
        </row>
        <row r="16684">
          <cell r="B16684" t="str">
            <v>776445-00H/014449</v>
          </cell>
          <cell r="C16684" t="str">
            <v>776445-00H</v>
          </cell>
          <cell r="D16684" t="str">
            <v>OK</v>
          </cell>
          <cell r="E16684">
            <v>44713.74722222222</v>
          </cell>
        </row>
        <row r="16685">
          <cell r="B16685" t="str">
            <v>776445-00H/014447</v>
          </cell>
          <cell r="C16685" t="str">
            <v>776445-00H</v>
          </cell>
          <cell r="D16685" t="str">
            <v>OK</v>
          </cell>
          <cell r="E16685">
            <v>44713.961111111108</v>
          </cell>
        </row>
        <row r="16686">
          <cell r="B16686" t="str">
            <v>776445-00H/014451</v>
          </cell>
          <cell r="C16686" t="str">
            <v>776445-00H</v>
          </cell>
          <cell r="D16686" t="str">
            <v>OK</v>
          </cell>
          <cell r="E16686">
            <v>44714.006249999999</v>
          </cell>
        </row>
        <row r="16687">
          <cell r="B16687" t="str">
            <v>776445-00H/014448</v>
          </cell>
          <cell r="C16687" t="str">
            <v>776445-00H</v>
          </cell>
          <cell r="D16687" t="str">
            <v>OK</v>
          </cell>
          <cell r="E16687">
            <v>44713.976388888892</v>
          </cell>
        </row>
        <row r="16688">
          <cell r="B16688" t="str">
            <v>776445-00H/014453</v>
          </cell>
          <cell r="C16688" t="str">
            <v>776445-00H</v>
          </cell>
          <cell r="D16688" t="str">
            <v>OK</v>
          </cell>
          <cell r="E16688">
            <v>44714.435416666667</v>
          </cell>
        </row>
        <row r="16689">
          <cell r="B16689" t="str">
            <v>774100-00J/014454</v>
          </cell>
          <cell r="C16689" t="str">
            <v>774100-00J</v>
          </cell>
          <cell r="D16689" t="str">
            <v>OK</v>
          </cell>
          <cell r="E16689">
            <v>44714.552777777775</v>
          </cell>
        </row>
        <row r="16690">
          <cell r="B16690" t="str">
            <v>774100-00J/014450</v>
          </cell>
          <cell r="C16690" t="str">
            <v>774100-00J</v>
          </cell>
          <cell r="D16690" t="str">
            <v>OK</v>
          </cell>
          <cell r="E16690">
            <v>44714.618750000001</v>
          </cell>
        </row>
        <row r="16691">
          <cell r="B16691" t="str">
            <v>776445-00H/014456</v>
          </cell>
          <cell r="C16691" t="str">
            <v>776445-00H</v>
          </cell>
          <cell r="D16691" t="str">
            <v>OK</v>
          </cell>
          <cell r="E16691">
            <v>44714.742361111108</v>
          </cell>
        </row>
        <row r="16692">
          <cell r="B16692" t="str">
            <v>774100-00J/014455</v>
          </cell>
          <cell r="C16692" t="str">
            <v>774100-00J</v>
          </cell>
          <cell r="D16692" t="str">
            <v>OK</v>
          </cell>
          <cell r="E16692">
            <v>44714.690972222219</v>
          </cell>
        </row>
        <row r="16693">
          <cell r="B16693" t="str">
            <v>776445-00H/014452</v>
          </cell>
          <cell r="C16693" t="str">
            <v>776445-00H</v>
          </cell>
          <cell r="D16693" t="str">
            <v>OK</v>
          </cell>
          <cell r="E16693">
            <v>44714.943055555559</v>
          </cell>
        </row>
        <row r="16694">
          <cell r="B16694" t="str">
            <v>774100-00J/014457</v>
          </cell>
          <cell r="C16694" t="str">
            <v>774100-00J</v>
          </cell>
          <cell r="D16694" t="str">
            <v>OK</v>
          </cell>
          <cell r="E16694">
            <v>44714.952777777777</v>
          </cell>
        </row>
        <row r="16695">
          <cell r="B16695" t="str">
            <v>776445-00H/014459</v>
          </cell>
          <cell r="C16695" t="str">
            <v>776445-00H</v>
          </cell>
          <cell r="D16695" t="str">
            <v>OK</v>
          </cell>
          <cell r="E16695">
            <v>44715.019444444442</v>
          </cell>
        </row>
        <row r="16696">
          <cell r="B16696" t="str">
            <v>776445-00H/014461</v>
          </cell>
          <cell r="C16696" t="str">
            <v>776445-00H</v>
          </cell>
          <cell r="D16696" t="str">
            <v>OK</v>
          </cell>
          <cell r="E16696">
            <v>44715.054861111108</v>
          </cell>
        </row>
        <row r="16697">
          <cell r="B16697" t="str">
            <v>774100-00J/014458</v>
          </cell>
          <cell r="C16697" t="str">
            <v>774100-00J</v>
          </cell>
          <cell r="D16697" t="str">
            <v>OK</v>
          </cell>
          <cell r="E16697">
            <v>44714.973611111112</v>
          </cell>
        </row>
        <row r="16698">
          <cell r="B16698" t="str">
            <v>774100-00J/014462</v>
          </cell>
          <cell r="C16698" t="str">
            <v>774100-00J</v>
          </cell>
          <cell r="D16698" t="str">
            <v>OK</v>
          </cell>
          <cell r="E16698">
            <v>44715.294444444444</v>
          </cell>
        </row>
        <row r="16699">
          <cell r="B16699" t="str">
            <v>776445-00H/014463</v>
          </cell>
          <cell r="C16699" t="str">
            <v>776445-00H</v>
          </cell>
          <cell r="D16699" t="str">
            <v>OK</v>
          </cell>
          <cell r="E16699">
            <v>44715.36041666667</v>
          </cell>
        </row>
        <row r="16700">
          <cell r="B16700" t="str">
            <v>776445-00H/014464</v>
          </cell>
          <cell r="C16700" t="str">
            <v>776445-00H</v>
          </cell>
          <cell r="D16700" t="str">
            <v>OK</v>
          </cell>
          <cell r="E16700">
            <v>44717.95416666667</v>
          </cell>
        </row>
        <row r="16701">
          <cell r="B16701" t="str">
            <v>774100-00J/014466</v>
          </cell>
          <cell r="C16701" t="str">
            <v>774100-00J</v>
          </cell>
          <cell r="D16701" t="str">
            <v>OK</v>
          </cell>
          <cell r="E16701">
            <v>44717.95416666667</v>
          </cell>
        </row>
        <row r="16702">
          <cell r="B16702" t="str">
            <v>776445-00H/014467</v>
          </cell>
          <cell r="C16702" t="str">
            <v>776445-00H</v>
          </cell>
          <cell r="D16702" t="str">
            <v>OK</v>
          </cell>
          <cell r="E16702">
            <v>44718.021527777775</v>
          </cell>
        </row>
        <row r="16703">
          <cell r="B16703" t="str">
            <v>776445-00H/014469</v>
          </cell>
          <cell r="C16703" t="str">
            <v>776445-00H</v>
          </cell>
          <cell r="D16703" t="str">
            <v>OK</v>
          </cell>
          <cell r="E16703">
            <v>44718.283333333333</v>
          </cell>
        </row>
        <row r="16704">
          <cell r="B16704" t="str">
            <v>776445-00H/014471</v>
          </cell>
          <cell r="C16704" t="str">
            <v>776445-00H</v>
          </cell>
          <cell r="D16704" t="str">
            <v>OK</v>
          </cell>
          <cell r="E16704">
            <v>44718.447916666664</v>
          </cell>
        </row>
        <row r="16705">
          <cell r="B16705" t="str">
            <v>774100-00J/014468</v>
          </cell>
          <cell r="C16705" t="str">
            <v>774100-00J</v>
          </cell>
          <cell r="D16705" t="str">
            <v>OK</v>
          </cell>
          <cell r="E16705">
            <v>44718.413888888892</v>
          </cell>
        </row>
        <row r="16706">
          <cell r="B16706" t="str">
            <v>776445-00H/014473</v>
          </cell>
          <cell r="C16706" t="str">
            <v>776445-00H</v>
          </cell>
          <cell r="D16706" t="str">
            <v>OK</v>
          </cell>
          <cell r="E16706">
            <v>44718.711111111108</v>
          </cell>
        </row>
        <row r="16707">
          <cell r="B16707" t="str">
            <v>774100-00J/014472</v>
          </cell>
          <cell r="C16707" t="str">
            <v>774100-00J</v>
          </cell>
          <cell r="D16707" t="str">
            <v>OK</v>
          </cell>
          <cell r="E16707">
            <v>44718.622916666667</v>
          </cell>
        </row>
        <row r="16708">
          <cell r="B16708" t="str">
            <v>776445-00H/014465</v>
          </cell>
          <cell r="C16708" t="str">
            <v>776445-00H</v>
          </cell>
          <cell r="D16708" t="str">
            <v>OK</v>
          </cell>
          <cell r="E16708">
            <v>44718.802083333336</v>
          </cell>
        </row>
        <row r="16709">
          <cell r="B16709" t="str">
            <v>774100-00J/014474</v>
          </cell>
          <cell r="C16709" t="str">
            <v>774100-00J</v>
          </cell>
          <cell r="D16709" t="str">
            <v>OK</v>
          </cell>
          <cell r="E16709">
            <v>44718.840277777781</v>
          </cell>
        </row>
        <row r="16710">
          <cell r="B16710" t="str">
            <v>776445-00H/014478</v>
          </cell>
          <cell r="C16710" t="str">
            <v>776445-00H</v>
          </cell>
          <cell r="D16710" t="str">
            <v>OK</v>
          </cell>
          <cell r="E16710">
            <v>44719.044444444444</v>
          </cell>
        </row>
        <row r="16711">
          <cell r="B16711" t="str">
            <v>776445-00H/014475</v>
          </cell>
          <cell r="C16711" t="str">
            <v>776445-00H</v>
          </cell>
          <cell r="D16711" t="str">
            <v>OK</v>
          </cell>
          <cell r="E16711">
            <v>44718.979166666664</v>
          </cell>
        </row>
        <row r="16712">
          <cell r="B16712" t="str">
            <v>776445-00H/014476</v>
          </cell>
          <cell r="C16712" t="str">
            <v>776445-00H</v>
          </cell>
          <cell r="D16712" t="str">
            <v>OK</v>
          </cell>
          <cell r="E16712">
            <v>44719.081944444442</v>
          </cell>
        </row>
        <row r="16713">
          <cell r="B16713" t="str">
            <v>776445-00H/014481</v>
          </cell>
          <cell r="C16713" t="str">
            <v>776445-00H</v>
          </cell>
          <cell r="D16713" t="str">
            <v>OK</v>
          </cell>
          <cell r="E16713">
            <v>44719.15</v>
          </cell>
        </row>
        <row r="16714">
          <cell r="B16714" t="str">
            <v>774100-00J/014477</v>
          </cell>
          <cell r="C16714" t="str">
            <v>774100-00J</v>
          </cell>
          <cell r="D16714" t="str">
            <v>OK</v>
          </cell>
          <cell r="E16714">
            <v>44719.289583333331</v>
          </cell>
        </row>
        <row r="16715">
          <cell r="B16715" t="str">
            <v>776445-00H/014480</v>
          </cell>
          <cell r="C16715" t="str">
            <v>776445-00H</v>
          </cell>
          <cell r="D16715" t="str">
            <v>OK</v>
          </cell>
          <cell r="E16715">
            <v>44719.361111111109</v>
          </cell>
        </row>
        <row r="16716">
          <cell r="B16716" t="str">
            <v>776445-00H/014479</v>
          </cell>
          <cell r="C16716" t="str">
            <v>776445-00H</v>
          </cell>
          <cell r="D16716" t="str">
            <v>OK</v>
          </cell>
          <cell r="E16716">
            <v>44719.418055555558</v>
          </cell>
        </row>
        <row r="16717">
          <cell r="B16717" t="str">
            <v>776445-00H/014470</v>
          </cell>
          <cell r="C16717" t="str">
            <v>776445-00H</v>
          </cell>
          <cell r="D16717" t="str">
            <v>OK</v>
          </cell>
          <cell r="E16717">
            <v>44718.677777777775</v>
          </cell>
        </row>
        <row r="16718">
          <cell r="B16718" t="str">
            <v>776445-00H/014483</v>
          </cell>
          <cell r="C16718" t="str">
            <v>776445-00H</v>
          </cell>
          <cell r="D16718" t="str">
            <v>OK</v>
          </cell>
          <cell r="E16718">
            <v>44719.732638888891</v>
          </cell>
        </row>
        <row r="16719">
          <cell r="B16719" t="str">
            <v>776445-00H/014482</v>
          </cell>
          <cell r="C16719" t="str">
            <v>776445-00H</v>
          </cell>
          <cell r="D16719" t="str">
            <v>OK</v>
          </cell>
          <cell r="E16719">
            <v>44719.744444444441</v>
          </cell>
        </row>
        <row r="16720">
          <cell r="B16720" t="str">
            <v>776445-00H/014460</v>
          </cell>
          <cell r="C16720" t="str">
            <v>776445-00H</v>
          </cell>
          <cell r="D16720" t="str">
            <v>OK</v>
          </cell>
          <cell r="E16720">
            <v>44719.666666666664</v>
          </cell>
        </row>
        <row r="16721">
          <cell r="B16721" t="str">
            <v>776445-00H/014486</v>
          </cell>
          <cell r="C16721" t="str">
            <v>776445-00H</v>
          </cell>
          <cell r="D16721" t="str">
            <v>OK</v>
          </cell>
          <cell r="E16721">
            <v>44719.864583333336</v>
          </cell>
        </row>
        <row r="16722">
          <cell r="B16722" t="str">
            <v>776445-00H/014487</v>
          </cell>
          <cell r="C16722" t="str">
            <v>776445-00H</v>
          </cell>
          <cell r="D16722" t="str">
            <v>OK</v>
          </cell>
          <cell r="E16722">
            <v>44719.808333333334</v>
          </cell>
        </row>
        <row r="16723">
          <cell r="B16723" t="str">
            <v>774100-00J/014485</v>
          </cell>
          <cell r="C16723" t="str">
            <v>774100-00J</v>
          </cell>
          <cell r="D16723" t="str">
            <v>OK</v>
          </cell>
          <cell r="E16723">
            <v>44719.82708333333</v>
          </cell>
        </row>
        <row r="16724">
          <cell r="B16724" t="str">
            <v>774100-00J/014484</v>
          </cell>
          <cell r="C16724" t="str">
            <v>774100-00J</v>
          </cell>
          <cell r="D16724" t="str">
            <v>OK</v>
          </cell>
          <cell r="E16724">
            <v>44719.974999999999</v>
          </cell>
        </row>
        <row r="16725">
          <cell r="B16725" t="str">
            <v>776445-00H/014488</v>
          </cell>
          <cell r="C16725" t="str">
            <v>776445-00H</v>
          </cell>
          <cell r="D16725" t="str">
            <v>OK</v>
          </cell>
          <cell r="E16725">
            <v>44719.941666666666</v>
          </cell>
        </row>
        <row r="16726">
          <cell r="B16726" t="str">
            <v>776445-00H/014489</v>
          </cell>
          <cell r="C16726" t="str">
            <v>776445-00H</v>
          </cell>
          <cell r="D16726" t="str">
            <v>OK</v>
          </cell>
          <cell r="E16726">
            <v>44720.317361111112</v>
          </cell>
        </row>
        <row r="16727">
          <cell r="B16727" t="str">
            <v>776445-00H/014493</v>
          </cell>
          <cell r="C16727" t="str">
            <v>776445-00H</v>
          </cell>
          <cell r="D16727" t="str">
            <v>OK</v>
          </cell>
          <cell r="E16727">
            <v>44720.359027777777</v>
          </cell>
        </row>
        <row r="16728">
          <cell r="B16728" t="str">
            <v>776445-00H/014491</v>
          </cell>
          <cell r="C16728" t="str">
            <v>776445-00H</v>
          </cell>
          <cell r="D16728" t="str">
            <v>OK</v>
          </cell>
          <cell r="E16728">
            <v>44720.378472222219</v>
          </cell>
        </row>
        <row r="16729">
          <cell r="B16729" t="str">
            <v>774100-00J/014490</v>
          </cell>
          <cell r="C16729" t="str">
            <v>774100-00J</v>
          </cell>
          <cell r="D16729" t="str">
            <v>OK</v>
          </cell>
          <cell r="E16729">
            <v>44720.293055555558</v>
          </cell>
        </row>
        <row r="16730">
          <cell r="B16730" t="str">
            <v>776445-00H/014492</v>
          </cell>
          <cell r="C16730" t="str">
            <v>776445-00H</v>
          </cell>
          <cell r="D16730" t="str">
            <v>OK</v>
          </cell>
          <cell r="E16730">
            <v>44720.413194444445</v>
          </cell>
        </row>
        <row r="16731">
          <cell r="B16731" t="str">
            <v>776445-00H/014492</v>
          </cell>
          <cell r="C16731" t="str">
            <v>776445-00H</v>
          </cell>
          <cell r="D16731" t="str">
            <v>OK</v>
          </cell>
          <cell r="E16731">
            <v>44720.413194444445</v>
          </cell>
        </row>
        <row r="16732">
          <cell r="B16732" t="str">
            <v>776445-00H/014494</v>
          </cell>
          <cell r="C16732" t="str">
            <v>776445-00H</v>
          </cell>
          <cell r="D16732" t="str">
            <v>OK</v>
          </cell>
          <cell r="E16732">
            <v>44720.508333333331</v>
          </cell>
        </row>
        <row r="16733">
          <cell r="B16733" t="str">
            <v>776445-00H/014495</v>
          </cell>
          <cell r="C16733" t="str">
            <v>776445-00H</v>
          </cell>
          <cell r="D16733" t="str">
            <v>OK</v>
          </cell>
          <cell r="E16733">
            <v>44720.722222222219</v>
          </cell>
        </row>
        <row r="16734">
          <cell r="B16734" t="str">
            <v>776445-00H/014496</v>
          </cell>
          <cell r="C16734" t="str">
            <v>776445-00H</v>
          </cell>
          <cell r="D16734" t="str">
            <v>OK</v>
          </cell>
          <cell r="E16734">
            <v>44720.74722222222</v>
          </cell>
        </row>
        <row r="16735">
          <cell r="B16735" t="str">
            <v>776445-00H/014497</v>
          </cell>
          <cell r="C16735" t="str">
            <v>776445-00H</v>
          </cell>
          <cell r="D16735" t="str">
            <v>OK</v>
          </cell>
          <cell r="E16735">
            <v>44720.8125</v>
          </cell>
        </row>
        <row r="16736">
          <cell r="B16736" t="str">
            <v>776445-00H/014499</v>
          </cell>
          <cell r="C16736" t="str">
            <v>776445-00H</v>
          </cell>
          <cell r="D16736" t="str">
            <v>OK</v>
          </cell>
          <cell r="E16736">
            <v>44720.956944444442</v>
          </cell>
        </row>
        <row r="16737">
          <cell r="B16737" t="str">
            <v>776445-00H/014500</v>
          </cell>
          <cell r="C16737" t="str">
            <v>776445-00H</v>
          </cell>
          <cell r="D16737" t="str">
            <v>OK</v>
          </cell>
          <cell r="E16737">
            <v>44720.951388888891</v>
          </cell>
        </row>
        <row r="16738">
          <cell r="B16738" t="str">
            <v>776445-00H/014498</v>
          </cell>
          <cell r="C16738" t="str">
            <v>776445-00H</v>
          </cell>
          <cell r="D16738" t="str">
            <v>OK</v>
          </cell>
          <cell r="E16738">
            <v>44720.993750000001</v>
          </cell>
        </row>
        <row r="16739">
          <cell r="B16739" t="str">
            <v>776445-00H/014501</v>
          </cell>
          <cell r="C16739" t="str">
            <v>776445-00H</v>
          </cell>
          <cell r="D16739" t="str">
            <v>OK</v>
          </cell>
          <cell r="E16739">
            <v>44721.020833333336</v>
          </cell>
        </row>
        <row r="16740">
          <cell r="B16740" t="str">
            <v>776445-00H/014502</v>
          </cell>
          <cell r="C16740" t="str">
            <v>776445-00H</v>
          </cell>
          <cell r="D16740" t="str">
            <v>OK</v>
          </cell>
          <cell r="E16740">
            <v>44721.054166666669</v>
          </cell>
        </row>
        <row r="16741">
          <cell r="B16741" t="str">
            <v>776445-00H/014505</v>
          </cell>
          <cell r="C16741" t="str">
            <v>776445-00H</v>
          </cell>
          <cell r="D16741" t="str">
            <v>OK</v>
          </cell>
          <cell r="E16741">
            <v>44721.313194444447</v>
          </cell>
        </row>
        <row r="16742">
          <cell r="B16742" t="str">
            <v>776445-00H/014503</v>
          </cell>
          <cell r="C16742" t="str">
            <v>776445-00H</v>
          </cell>
          <cell r="D16742" t="str">
            <v>OK</v>
          </cell>
          <cell r="E16742">
            <v>44721.345138888886</v>
          </cell>
        </row>
        <row r="16743">
          <cell r="B16743" t="str">
            <v>776445-00H/014507</v>
          </cell>
          <cell r="C16743" t="str">
            <v>776445-00H</v>
          </cell>
          <cell r="D16743" t="str">
            <v>OK</v>
          </cell>
          <cell r="E16743">
            <v>44721.38958333333</v>
          </cell>
        </row>
        <row r="16744">
          <cell r="B16744" t="str">
            <v>776445-00H/014506</v>
          </cell>
          <cell r="C16744" t="str">
            <v>776445-00H</v>
          </cell>
          <cell r="D16744" t="str">
            <v>OK</v>
          </cell>
          <cell r="E16744">
            <v>44721.383333333331</v>
          </cell>
        </row>
        <row r="16745">
          <cell r="B16745" t="str">
            <v>776445-00H/014504</v>
          </cell>
          <cell r="C16745" t="str">
            <v>776445-00H</v>
          </cell>
          <cell r="D16745" t="str">
            <v>OK</v>
          </cell>
          <cell r="E16745">
            <v>44721.511111111111</v>
          </cell>
        </row>
        <row r="16746">
          <cell r="B16746" t="str">
            <v>776445-00H/014512</v>
          </cell>
          <cell r="C16746" t="str">
            <v>776445-00H</v>
          </cell>
          <cell r="D16746" t="str">
            <v>OK</v>
          </cell>
          <cell r="E16746">
            <v>44721.640277777777</v>
          </cell>
        </row>
        <row r="16747">
          <cell r="B16747" t="str">
            <v>776445-00H/014509</v>
          </cell>
          <cell r="C16747" t="str">
            <v>776445-00H</v>
          </cell>
          <cell r="D16747" t="str">
            <v>OK</v>
          </cell>
          <cell r="E16747">
            <v>44721.636805555558</v>
          </cell>
        </row>
        <row r="16748">
          <cell r="B16748" t="str">
            <v>776445-00H/014513</v>
          </cell>
          <cell r="C16748" t="str">
            <v>776445-00H</v>
          </cell>
          <cell r="D16748" t="str">
            <v>OK</v>
          </cell>
          <cell r="E16748">
            <v>44721.681944444441</v>
          </cell>
        </row>
        <row r="16749">
          <cell r="B16749" t="str">
            <v>776445-00H/014511</v>
          </cell>
          <cell r="C16749" t="str">
            <v>776445-00H</v>
          </cell>
          <cell r="D16749" t="str">
            <v>OK</v>
          </cell>
          <cell r="E16749">
            <v>44721.69027777778</v>
          </cell>
        </row>
        <row r="16750">
          <cell r="B16750" t="str">
            <v>776445-00H/014510</v>
          </cell>
          <cell r="C16750" t="str">
            <v>776445-00H</v>
          </cell>
          <cell r="D16750" t="str">
            <v>OK</v>
          </cell>
          <cell r="E16750">
            <v>44721.713194444441</v>
          </cell>
        </row>
        <row r="16751">
          <cell r="B16751" t="str">
            <v>776445-00H/014508</v>
          </cell>
          <cell r="C16751" t="str">
            <v>776445-00H</v>
          </cell>
          <cell r="D16751" t="str">
            <v>OK</v>
          </cell>
          <cell r="E16751">
            <v>44721.51458333333</v>
          </cell>
        </row>
        <row r="16752">
          <cell r="B16752" t="str">
            <v>776445-00H/014514</v>
          </cell>
          <cell r="C16752" t="str">
            <v>776445-00H</v>
          </cell>
          <cell r="D16752" t="str">
            <v>OK</v>
          </cell>
          <cell r="E16752">
            <v>44721.747916666667</v>
          </cell>
        </row>
        <row r="16753">
          <cell r="B16753" t="str">
            <v>776445-00H/014515</v>
          </cell>
          <cell r="C16753" t="str">
            <v>776445-00H</v>
          </cell>
          <cell r="D16753" t="str">
            <v>OK</v>
          </cell>
          <cell r="E16753">
            <v>44722.067361111112</v>
          </cell>
        </row>
        <row r="16754">
          <cell r="B16754" t="str">
            <v>776445-00H/014516</v>
          </cell>
          <cell r="C16754" t="str">
            <v>776445-00H</v>
          </cell>
          <cell r="D16754" t="str">
            <v>OK</v>
          </cell>
          <cell r="E16754">
            <v>44722.293749999997</v>
          </cell>
        </row>
        <row r="16755">
          <cell r="B16755" t="str">
            <v>776445-00H/014519</v>
          </cell>
          <cell r="C16755" t="str">
            <v>776445-00H</v>
          </cell>
          <cell r="D16755" t="str">
            <v>OK</v>
          </cell>
          <cell r="E16755">
            <v>44722.356944444444</v>
          </cell>
        </row>
        <row r="16756">
          <cell r="B16756" t="str">
            <v>776445-00H/014517</v>
          </cell>
          <cell r="C16756" t="str">
            <v>776445-00H</v>
          </cell>
          <cell r="D16756" t="str">
            <v>OK</v>
          </cell>
          <cell r="E16756">
            <v>44722.404166666667</v>
          </cell>
        </row>
        <row r="16757">
          <cell r="B16757" t="str">
            <v>776445-00H/014522</v>
          </cell>
          <cell r="C16757" t="str">
            <v>776445-00H</v>
          </cell>
          <cell r="D16757" t="str">
            <v>OK</v>
          </cell>
          <cell r="E16757">
            <v>44725.101388888892</v>
          </cell>
        </row>
        <row r="16758">
          <cell r="B16758" t="str">
            <v>776445-00H/014520</v>
          </cell>
          <cell r="C16758" t="str">
            <v>776445-00H</v>
          </cell>
          <cell r="D16758" t="str">
            <v>OK</v>
          </cell>
          <cell r="E16758">
            <v>44725.044444444444</v>
          </cell>
        </row>
        <row r="16759">
          <cell r="B16759" t="str">
            <v>776445-00H/014523</v>
          </cell>
          <cell r="C16759" t="str">
            <v>776445-00H</v>
          </cell>
          <cell r="D16759" t="str">
            <v>OK</v>
          </cell>
          <cell r="E16759">
            <v>44725.369444444441</v>
          </cell>
        </row>
        <row r="16760">
          <cell r="B16760" t="str">
            <v>776445-00H/014521</v>
          </cell>
          <cell r="C16760" t="str">
            <v>776445-00H</v>
          </cell>
          <cell r="D16760" t="str">
            <v>OK</v>
          </cell>
          <cell r="E16760">
            <v>44725.371527777781</v>
          </cell>
        </row>
        <row r="16761">
          <cell r="B16761" t="str">
            <v>776445-00H/014524</v>
          </cell>
          <cell r="C16761" t="str">
            <v>776445-00H</v>
          </cell>
          <cell r="D16761" t="str">
            <v>OK</v>
          </cell>
          <cell r="E16761">
            <v>44725.690972222219</v>
          </cell>
        </row>
        <row r="16762">
          <cell r="B16762" t="str">
            <v>776445-00H/014526</v>
          </cell>
          <cell r="C16762" t="str">
            <v>776445-00H</v>
          </cell>
          <cell r="D16762" t="str">
            <v>OK</v>
          </cell>
          <cell r="E16762">
            <v>44725.797222222223</v>
          </cell>
        </row>
        <row r="16763">
          <cell r="B16763" t="str">
            <v>776445-00H/014525</v>
          </cell>
          <cell r="C16763" t="str">
            <v>776445-00H</v>
          </cell>
          <cell r="D16763" t="str">
            <v>OK</v>
          </cell>
          <cell r="E16763">
            <v>44726.038194444445</v>
          </cell>
        </row>
        <row r="16764">
          <cell r="B16764" t="str">
            <v>776445-00H/014518</v>
          </cell>
          <cell r="C16764" t="str">
            <v>776445-00H</v>
          </cell>
          <cell r="D16764" t="str">
            <v>OK</v>
          </cell>
          <cell r="E16764">
            <v>44726.011805555558</v>
          </cell>
        </row>
        <row r="16765">
          <cell r="B16765" t="str">
            <v>776445-00H/014528</v>
          </cell>
          <cell r="C16765" t="str">
            <v>776445-00H</v>
          </cell>
          <cell r="D16765" t="str">
            <v>OK</v>
          </cell>
          <cell r="E16765">
            <v>44726.40347222222</v>
          </cell>
        </row>
        <row r="16766">
          <cell r="B16766" t="str">
            <v>776445-00H/014530</v>
          </cell>
          <cell r="C16766" t="str">
            <v>776445-00H</v>
          </cell>
          <cell r="D16766" t="str">
            <v>OK</v>
          </cell>
          <cell r="E16766">
            <v>44726.445833333331</v>
          </cell>
        </row>
        <row r="16767">
          <cell r="B16767" t="str">
            <v>776445-00H/014531</v>
          </cell>
          <cell r="C16767" t="str">
            <v>776445-00H</v>
          </cell>
          <cell r="D16767" t="str">
            <v>OK</v>
          </cell>
          <cell r="E16767">
            <v>44726.75277777778</v>
          </cell>
        </row>
        <row r="16768">
          <cell r="B16768" t="str">
            <v>776445-00H/014529</v>
          </cell>
          <cell r="C16768" t="str">
            <v>776445-00H</v>
          </cell>
          <cell r="D16768" t="str">
            <v>OK</v>
          </cell>
          <cell r="E16768">
            <v>44727.354861111111</v>
          </cell>
        </row>
        <row r="16769">
          <cell r="B16769" t="str">
            <v>776445-00H/014534</v>
          </cell>
          <cell r="C16769" t="str">
            <v>776445-00H</v>
          </cell>
          <cell r="D16769" t="str">
            <v>OK</v>
          </cell>
          <cell r="E16769">
            <v>44727.616666666669</v>
          </cell>
        </row>
        <row r="16770">
          <cell r="B16770" t="str">
            <v>776445-00H/014534</v>
          </cell>
          <cell r="C16770" t="str">
            <v>776445-00H</v>
          </cell>
          <cell r="D16770" t="str">
            <v>OK</v>
          </cell>
          <cell r="E16770">
            <v>44727.616666666669</v>
          </cell>
        </row>
        <row r="16771">
          <cell r="B16771" t="str">
            <v>776445-00H/014527</v>
          </cell>
          <cell r="C16771" t="str">
            <v>776445-00H</v>
          </cell>
          <cell r="D16771" t="str">
            <v>OK</v>
          </cell>
          <cell r="E16771">
            <v>44727.700694444444</v>
          </cell>
        </row>
        <row r="16772">
          <cell r="B16772" t="str">
            <v>776445-00H/014535</v>
          </cell>
          <cell r="C16772" t="str">
            <v>776445-00H</v>
          </cell>
          <cell r="D16772" t="str">
            <v>OK</v>
          </cell>
          <cell r="E16772">
            <v>44727.804861111108</v>
          </cell>
        </row>
        <row r="16773">
          <cell r="B16773" t="str">
            <v>776445-00H/014540</v>
          </cell>
          <cell r="C16773" t="str">
            <v>776445-00H</v>
          </cell>
          <cell r="D16773" t="str">
            <v>OK</v>
          </cell>
          <cell r="E16773">
            <v>44740.051388888889</v>
          </cell>
        </row>
        <row r="16774">
          <cell r="B16774" t="str">
            <v>776445-00H/014539</v>
          </cell>
          <cell r="C16774" t="str">
            <v>776445-00H</v>
          </cell>
          <cell r="D16774" t="str">
            <v>OK</v>
          </cell>
          <cell r="E16774">
            <v>44740.043055555558</v>
          </cell>
        </row>
        <row r="16775">
          <cell r="B16775" t="str">
            <v>774100-00J/014538</v>
          </cell>
          <cell r="C16775" t="str">
            <v>774100-00J</v>
          </cell>
          <cell r="D16775" t="str">
            <v>OK</v>
          </cell>
          <cell r="E16775">
            <v>44740.005555555559</v>
          </cell>
        </row>
        <row r="16776">
          <cell r="B16776" t="str">
            <v>774100-00J/014536</v>
          </cell>
          <cell r="C16776" t="str">
            <v>774100-00J</v>
          </cell>
          <cell r="D16776" t="str">
            <v>OK</v>
          </cell>
          <cell r="E16776">
            <v>44740.032638888886</v>
          </cell>
        </row>
        <row r="16777">
          <cell r="B16777" t="str">
            <v>776445-00H/014541</v>
          </cell>
          <cell r="C16777" t="str">
            <v>776445-00H</v>
          </cell>
          <cell r="D16777" t="str">
            <v>OK</v>
          </cell>
          <cell r="E16777">
            <v>44740.05972222222</v>
          </cell>
        </row>
        <row r="16778">
          <cell r="B16778" t="str">
            <v>774100-00J/014537</v>
          </cell>
          <cell r="C16778" t="str">
            <v>774100-00J</v>
          </cell>
          <cell r="D16778" t="str">
            <v>OK</v>
          </cell>
          <cell r="E16778">
            <v>44739.972222222219</v>
          </cell>
        </row>
        <row r="16779">
          <cell r="B16779" t="str">
            <v>776445-00H/014543</v>
          </cell>
          <cell r="C16779" t="str">
            <v>776445-00H</v>
          </cell>
          <cell r="D16779" t="str">
            <v>OK</v>
          </cell>
          <cell r="E16779">
            <v>44740.140277777777</v>
          </cell>
        </row>
        <row r="16780">
          <cell r="B16780" t="str">
            <v>776445-00H/014544</v>
          </cell>
          <cell r="C16780" t="str">
            <v>776445-00H</v>
          </cell>
          <cell r="D16780" t="str">
            <v>OK</v>
          </cell>
          <cell r="E16780">
            <v>44740.183333333334</v>
          </cell>
        </row>
        <row r="16781">
          <cell r="B16781" t="str">
            <v>776445-00H/014546</v>
          </cell>
          <cell r="C16781" t="str">
            <v>776445-00H</v>
          </cell>
          <cell r="D16781" t="str">
            <v>OK</v>
          </cell>
          <cell r="E16781">
            <v>44740.178472222222</v>
          </cell>
        </row>
        <row r="16782">
          <cell r="B16782" t="str">
            <v>774100-00J/014545</v>
          </cell>
          <cell r="C16782" t="str">
            <v>774100-00J</v>
          </cell>
          <cell r="D16782" t="str">
            <v>OK</v>
          </cell>
          <cell r="E16782">
            <v>44740.289583333331</v>
          </cell>
        </row>
        <row r="16783">
          <cell r="B16783" t="str">
            <v>776445-00H/014549</v>
          </cell>
          <cell r="C16783" t="str">
            <v>776445-00H</v>
          </cell>
          <cell r="D16783" t="str">
            <v>OK</v>
          </cell>
          <cell r="E16783">
            <v>44740.374305555553</v>
          </cell>
        </row>
        <row r="16784">
          <cell r="B16784" t="str">
            <v>776445-00H/014552</v>
          </cell>
          <cell r="C16784" t="str">
            <v>776445-00H</v>
          </cell>
          <cell r="D16784" t="str">
            <v>OK</v>
          </cell>
          <cell r="E16784">
            <v>44740.430555555555</v>
          </cell>
        </row>
        <row r="16785">
          <cell r="B16785" t="str">
            <v>776445-00H/014551</v>
          </cell>
          <cell r="C16785" t="str">
            <v>776445-00H</v>
          </cell>
          <cell r="D16785" t="str">
            <v>OK</v>
          </cell>
          <cell r="E16785">
            <v>44740.394444444442</v>
          </cell>
        </row>
        <row r="16786">
          <cell r="B16786" t="str">
            <v>774100-00J/014547</v>
          </cell>
          <cell r="C16786" t="str">
            <v>774100-00J</v>
          </cell>
          <cell r="D16786" t="str">
            <v>OK</v>
          </cell>
          <cell r="E16786">
            <v>44740.32708333333</v>
          </cell>
        </row>
        <row r="16787">
          <cell r="B16787" t="str">
            <v>776445-00H/014553</v>
          </cell>
          <cell r="C16787" t="str">
            <v>776445-00H</v>
          </cell>
          <cell r="D16787" t="str">
            <v>OK</v>
          </cell>
          <cell r="E16787">
            <v>44740.4375</v>
          </cell>
        </row>
        <row r="16788">
          <cell r="B16788" t="str">
            <v>774100-00J/014548</v>
          </cell>
          <cell r="C16788" t="str">
            <v>774100-00J</v>
          </cell>
          <cell r="D16788" t="str">
            <v>OK</v>
          </cell>
          <cell r="E16788">
            <v>44740.327777777777</v>
          </cell>
        </row>
        <row r="16789">
          <cell r="B16789" t="str">
            <v>776445-00H/014550</v>
          </cell>
          <cell r="C16789" t="str">
            <v>776445-00H</v>
          </cell>
          <cell r="D16789" t="str">
            <v>OK</v>
          </cell>
          <cell r="E16789">
            <v>44740.527777777781</v>
          </cell>
        </row>
        <row r="16790">
          <cell r="B16790" t="str">
            <v>776445-00H/014554</v>
          </cell>
          <cell r="C16790" t="str">
            <v>776445-00H</v>
          </cell>
          <cell r="D16790" t="str">
            <v>OK</v>
          </cell>
          <cell r="E16790">
            <v>44740.518750000003</v>
          </cell>
        </row>
        <row r="16791">
          <cell r="B16791" t="str">
            <v>774100-00J/014557</v>
          </cell>
          <cell r="C16791" t="str">
            <v>774100-00J</v>
          </cell>
          <cell r="D16791" t="str">
            <v>OK</v>
          </cell>
          <cell r="E16791">
            <v>44740.625694444447</v>
          </cell>
        </row>
        <row r="16792">
          <cell r="B16792" t="str">
            <v>774100-00J/014556</v>
          </cell>
          <cell r="C16792" t="str">
            <v>774100-00J</v>
          </cell>
          <cell r="D16792" t="str">
            <v>OK</v>
          </cell>
          <cell r="E16792">
            <v>44740.624305555553</v>
          </cell>
        </row>
        <row r="16793">
          <cell r="B16793" t="str">
            <v>776445-00H/014542</v>
          </cell>
          <cell r="C16793" t="str">
            <v>776445-00H</v>
          </cell>
          <cell r="D16793" t="str">
            <v>OK</v>
          </cell>
          <cell r="E16793">
            <v>44740.136805555558</v>
          </cell>
        </row>
        <row r="16794">
          <cell r="B16794" t="str">
            <v>776445-00H/014559</v>
          </cell>
          <cell r="C16794" t="str">
            <v>776445-00H</v>
          </cell>
          <cell r="D16794" t="str">
            <v>OK</v>
          </cell>
          <cell r="E16794">
            <v>44740.745138888888</v>
          </cell>
        </row>
        <row r="16795">
          <cell r="B16795" t="str">
            <v>776445-00H/014564</v>
          </cell>
          <cell r="C16795" t="str">
            <v>776445-00H</v>
          </cell>
          <cell r="D16795" t="str">
            <v>OK</v>
          </cell>
          <cell r="E16795">
            <v>44740.811111111114</v>
          </cell>
        </row>
        <row r="16796">
          <cell r="B16796" t="str">
            <v>776445-00H/014558</v>
          </cell>
          <cell r="C16796" t="str">
            <v>776445-00H</v>
          </cell>
          <cell r="D16796" t="str">
            <v>OK</v>
          </cell>
          <cell r="E16796">
            <v>44740.715277777781</v>
          </cell>
        </row>
        <row r="16797">
          <cell r="B16797" t="str">
            <v>776445-00H/014558</v>
          </cell>
          <cell r="C16797" t="str">
            <v>776445-00H</v>
          </cell>
          <cell r="D16797" t="str">
            <v>OK</v>
          </cell>
          <cell r="E16797">
            <v>44740.715277777781</v>
          </cell>
        </row>
        <row r="16798">
          <cell r="B16798" t="str">
            <v>774100-00J/014555</v>
          </cell>
          <cell r="C16798" t="str">
            <v>774100-00J</v>
          </cell>
          <cell r="D16798" t="str">
            <v>OK</v>
          </cell>
          <cell r="E16798">
            <v>44740.711805555555</v>
          </cell>
        </row>
        <row r="16799">
          <cell r="B16799" t="str">
            <v>776445-00H/014563</v>
          </cell>
          <cell r="C16799" t="str">
            <v>776445-00H</v>
          </cell>
          <cell r="D16799" t="str">
            <v>OK</v>
          </cell>
          <cell r="E16799">
            <v>44740.811805555553</v>
          </cell>
        </row>
        <row r="16800">
          <cell r="B16800" t="str">
            <v>776445-00H/014560</v>
          </cell>
          <cell r="C16800" t="str">
            <v>776445-00H</v>
          </cell>
          <cell r="D16800" t="str">
            <v>OK</v>
          </cell>
          <cell r="E16800">
            <v>44740.786805555559</v>
          </cell>
        </row>
        <row r="16801">
          <cell r="B16801" t="str">
            <v>776445-00H/014565</v>
          </cell>
          <cell r="C16801" t="str">
            <v>776445-00H</v>
          </cell>
          <cell r="D16801" t="str">
            <v>OK</v>
          </cell>
          <cell r="E16801">
            <v>44740.838888888888</v>
          </cell>
        </row>
        <row r="16802">
          <cell r="B16802" t="str">
            <v>774100-00J/014561</v>
          </cell>
          <cell r="C16802" t="str">
            <v>774100-00J</v>
          </cell>
          <cell r="D16802" t="str">
            <v>OK</v>
          </cell>
          <cell r="E16802">
            <v>44740.96597222222</v>
          </cell>
        </row>
        <row r="16803">
          <cell r="B16803" t="str">
            <v>776445-00H/014568</v>
          </cell>
          <cell r="C16803" t="str">
            <v>776445-00H</v>
          </cell>
          <cell r="D16803" t="str">
            <v>OK</v>
          </cell>
          <cell r="E16803">
            <v>44741.027777777781</v>
          </cell>
        </row>
        <row r="16804">
          <cell r="B16804" t="str">
            <v>776445-00H/014567</v>
          </cell>
          <cell r="C16804" t="str">
            <v>776445-00H</v>
          </cell>
          <cell r="D16804" t="str">
            <v>OK</v>
          </cell>
          <cell r="E16804">
            <v>44741.020833333336</v>
          </cell>
        </row>
        <row r="16805">
          <cell r="B16805" t="str">
            <v>774100-00J/014562</v>
          </cell>
          <cell r="C16805" t="str">
            <v>774100-00J</v>
          </cell>
          <cell r="D16805" t="str">
            <v>OK</v>
          </cell>
          <cell r="E16805">
            <v>44740.955555555556</v>
          </cell>
        </row>
        <row r="16806">
          <cell r="B16806" t="str">
            <v>776445-00H/014572</v>
          </cell>
          <cell r="C16806" t="str">
            <v>776445-00H</v>
          </cell>
          <cell r="D16806" t="str">
            <v>OK</v>
          </cell>
          <cell r="E16806">
            <v>44741.136805555558</v>
          </cell>
        </row>
        <row r="16807">
          <cell r="B16807" t="str">
            <v>776445-00H/014569</v>
          </cell>
          <cell r="C16807" t="str">
            <v>776445-00H</v>
          </cell>
          <cell r="D16807" t="str">
            <v>OK</v>
          </cell>
          <cell r="E16807">
            <v>44741.063888888886</v>
          </cell>
        </row>
        <row r="16808">
          <cell r="B16808" t="str">
            <v>776445-00H/014571</v>
          </cell>
          <cell r="C16808" t="str">
            <v>776445-00H</v>
          </cell>
          <cell r="D16808" t="str">
            <v>OK</v>
          </cell>
          <cell r="E16808">
            <v>44741.064583333333</v>
          </cell>
        </row>
        <row r="16809">
          <cell r="B16809" t="str">
            <v>776445-00H/014570</v>
          </cell>
          <cell r="C16809" t="str">
            <v>776445-00H</v>
          </cell>
          <cell r="D16809" t="str">
            <v>OK</v>
          </cell>
          <cell r="E16809">
            <v>44741.049305555556</v>
          </cell>
        </row>
        <row r="16810">
          <cell r="B16810" t="str">
            <v>776445-00H/014573</v>
          </cell>
          <cell r="C16810" t="str">
            <v>776445-00H</v>
          </cell>
          <cell r="D16810" t="str">
            <v>OK</v>
          </cell>
          <cell r="E16810">
            <v>44741.134027777778</v>
          </cell>
        </row>
        <row r="16811">
          <cell r="B16811" t="str">
            <v>774100-00J/014575</v>
          </cell>
          <cell r="C16811" t="str">
            <v>774100-00J</v>
          </cell>
          <cell r="D16811" t="str">
            <v>OK</v>
          </cell>
          <cell r="E16811">
            <v>44741.327777777777</v>
          </cell>
        </row>
        <row r="16812">
          <cell r="B16812" t="str">
            <v>774100-00J/014576</v>
          </cell>
          <cell r="C16812" t="str">
            <v>774100-00J</v>
          </cell>
          <cell r="D16812" t="str">
            <v>OK</v>
          </cell>
          <cell r="E16812">
            <v>44741.365277777775</v>
          </cell>
        </row>
        <row r="16813">
          <cell r="B16813" t="str">
            <v>776445-00H/014579</v>
          </cell>
          <cell r="C16813" t="str">
            <v>776445-00H</v>
          </cell>
          <cell r="D16813" t="str">
            <v>OK</v>
          </cell>
          <cell r="E16813">
            <v>44741.520138888889</v>
          </cell>
        </row>
        <row r="16814">
          <cell r="B16814" t="str">
            <v>774100-00J/014574</v>
          </cell>
          <cell r="C16814" t="str">
            <v>774100-00J</v>
          </cell>
          <cell r="D16814" t="str">
            <v>OK</v>
          </cell>
          <cell r="E16814">
            <v>44741.42083333333</v>
          </cell>
        </row>
        <row r="16815">
          <cell r="B16815" t="str">
            <v>774100-00J/014566</v>
          </cell>
          <cell r="C16815" t="str">
            <v>774100-00J</v>
          </cell>
          <cell r="D16815" t="str">
            <v>OK</v>
          </cell>
          <cell r="E16815">
            <v>44740.966666666667</v>
          </cell>
        </row>
        <row r="16816">
          <cell r="B16816" t="str">
            <v>774100-00J/014580</v>
          </cell>
          <cell r="C16816" t="str">
            <v>774100-00J</v>
          </cell>
          <cell r="D16816" t="str">
            <v>OK</v>
          </cell>
          <cell r="E16816">
            <v>44741.642361111109</v>
          </cell>
        </row>
        <row r="16817">
          <cell r="B16817" t="str">
            <v>776445-00H/014581</v>
          </cell>
          <cell r="C16817" t="str">
            <v>776445-00H</v>
          </cell>
          <cell r="D16817" t="str">
            <v>OK</v>
          </cell>
          <cell r="E16817">
            <v>44741.836111111108</v>
          </cell>
        </row>
        <row r="16818">
          <cell r="B16818" t="str">
            <v>774100-00J/014577</v>
          </cell>
          <cell r="C16818" t="str">
            <v>774100-00J</v>
          </cell>
          <cell r="D16818" t="str">
            <v>OK</v>
          </cell>
          <cell r="E16818">
            <v>44741.784722222219</v>
          </cell>
        </row>
        <row r="16819">
          <cell r="B16819" t="str">
            <v>774100-00J/014578</v>
          </cell>
          <cell r="C16819" t="str">
            <v>774100-00J</v>
          </cell>
          <cell r="D16819" t="str">
            <v>OK</v>
          </cell>
          <cell r="E16819">
            <v>44741.728472222225</v>
          </cell>
        </row>
        <row r="16820">
          <cell r="B16820" t="str">
            <v>774100-00J/014582</v>
          </cell>
          <cell r="C16820" t="str">
            <v>774100-00J</v>
          </cell>
          <cell r="D16820" t="str">
            <v>OK</v>
          </cell>
          <cell r="E16820">
            <v>44741.954861111109</v>
          </cell>
        </row>
        <row r="16821">
          <cell r="B16821" t="str">
            <v>776445-00H/014585</v>
          </cell>
          <cell r="C16821" t="str">
            <v>776445-00H</v>
          </cell>
          <cell r="D16821" t="str">
            <v>OK</v>
          </cell>
          <cell r="E16821">
            <v>44742.021527777775</v>
          </cell>
        </row>
        <row r="16822">
          <cell r="B16822" t="str">
            <v>776445-00H/014586</v>
          </cell>
          <cell r="C16822" t="str">
            <v>776445-00H</v>
          </cell>
          <cell r="D16822" t="str">
            <v>OK</v>
          </cell>
          <cell r="E16822">
            <v>44742.051388888889</v>
          </cell>
        </row>
        <row r="16823">
          <cell r="B16823" t="str">
            <v>774100-00J/014583</v>
          </cell>
          <cell r="C16823" t="str">
            <v>774100-00J</v>
          </cell>
          <cell r="D16823" t="str">
            <v>OK</v>
          </cell>
          <cell r="E16823">
            <v>44741.976388888892</v>
          </cell>
        </row>
        <row r="16824">
          <cell r="B16824" t="str">
            <v>774100-00J/014587</v>
          </cell>
          <cell r="C16824" t="str">
            <v>774100-00J</v>
          </cell>
          <cell r="D16824" t="str">
            <v>OK</v>
          </cell>
          <cell r="E16824">
            <v>44742.325694444444</v>
          </cell>
        </row>
        <row r="16825">
          <cell r="B16825" t="str">
            <v>774100-00J/014588</v>
          </cell>
          <cell r="C16825" t="str">
            <v>774100-00J</v>
          </cell>
          <cell r="D16825" t="str">
            <v>OK</v>
          </cell>
          <cell r="E16825">
            <v>44742.382638888892</v>
          </cell>
        </row>
        <row r="16826">
          <cell r="B16826" t="str">
            <v>774100-00J/014584</v>
          </cell>
          <cell r="C16826" t="str">
            <v>774100-00J</v>
          </cell>
          <cell r="D16826" t="str">
            <v>OK</v>
          </cell>
          <cell r="E16826">
            <v>44742.445833333331</v>
          </cell>
        </row>
        <row r="16827">
          <cell r="B16827" t="str">
            <v>776445-00H/014591</v>
          </cell>
          <cell r="C16827" t="str">
            <v>776445-00H</v>
          </cell>
          <cell r="D16827" t="str">
            <v>OK</v>
          </cell>
          <cell r="E16827">
            <v>44742.713194444441</v>
          </cell>
        </row>
        <row r="16828">
          <cell r="B16828" t="str">
            <v>776445-00H/014592</v>
          </cell>
          <cell r="C16828" t="str">
            <v>776445-00H</v>
          </cell>
          <cell r="D16828" t="str">
            <v>OK</v>
          </cell>
          <cell r="E16828">
            <v>44742.711111111108</v>
          </cell>
        </row>
        <row r="16829">
          <cell r="B16829" t="str">
            <v>776445-00H/014596</v>
          </cell>
          <cell r="C16829" t="str">
            <v>776445-00H</v>
          </cell>
          <cell r="D16829" t="str">
            <v>OK</v>
          </cell>
          <cell r="E16829">
            <v>44742.742361111108</v>
          </cell>
        </row>
        <row r="16830">
          <cell r="B16830" t="str">
            <v>776445-00H/014593</v>
          </cell>
          <cell r="C16830" t="str">
            <v>776445-00H</v>
          </cell>
          <cell r="D16830" t="str">
            <v>OK</v>
          </cell>
          <cell r="E16830">
            <v>44742.954861111109</v>
          </cell>
        </row>
        <row r="16831">
          <cell r="B16831" t="str">
            <v>776445-00H/014594</v>
          </cell>
          <cell r="C16831" t="str">
            <v>776445-00H</v>
          </cell>
          <cell r="D16831" t="str">
            <v>OK</v>
          </cell>
          <cell r="E16831">
            <v>44743.004861111112</v>
          </cell>
        </row>
        <row r="16832">
          <cell r="B16832" t="str">
            <v>776445-00H/014595</v>
          </cell>
          <cell r="C16832" t="str">
            <v>776445-00H</v>
          </cell>
          <cell r="D16832" t="str">
            <v>OK</v>
          </cell>
          <cell r="E16832">
            <v>44743.040277777778</v>
          </cell>
        </row>
        <row r="16833">
          <cell r="B16833" t="str">
            <v>776445-00H/014589</v>
          </cell>
          <cell r="C16833" t="str">
            <v>776445-00H</v>
          </cell>
          <cell r="D16833" t="str">
            <v>OK</v>
          </cell>
          <cell r="E16833">
            <v>44742.772916666669</v>
          </cell>
        </row>
        <row r="16834">
          <cell r="B16834" t="str">
            <v>776445-00H/014590</v>
          </cell>
          <cell r="C16834" t="str">
            <v>776445-00H</v>
          </cell>
          <cell r="D16834" t="str">
            <v>OK</v>
          </cell>
          <cell r="E16834">
            <v>44742.54791666667</v>
          </cell>
        </row>
        <row r="16835">
          <cell r="B16835" t="str">
            <v>776445-00H/014597</v>
          </cell>
          <cell r="C16835" t="str">
            <v>776445-00H</v>
          </cell>
          <cell r="D16835" t="str">
            <v>OK</v>
          </cell>
          <cell r="E16835">
            <v>44743.438888888886</v>
          </cell>
        </row>
        <row r="16836">
          <cell r="B16836" t="str">
            <v>776445-00H/014599</v>
          </cell>
          <cell r="C16836" t="str">
            <v>776445-00H</v>
          </cell>
          <cell r="D16836" t="str">
            <v>OK</v>
          </cell>
          <cell r="E16836">
            <v>44743.375694444447</v>
          </cell>
        </row>
        <row r="16837">
          <cell r="B16837" t="str">
            <v>776445-00H/014602</v>
          </cell>
          <cell r="C16837" t="str">
            <v>776445-00H</v>
          </cell>
          <cell r="D16837" t="str">
            <v>OK</v>
          </cell>
          <cell r="E16837">
            <v>44746.034722222219</v>
          </cell>
        </row>
        <row r="16838">
          <cell r="B16838" t="str">
            <v>776445-00H/014601</v>
          </cell>
          <cell r="C16838" t="str">
            <v>776445-00H</v>
          </cell>
          <cell r="D16838" t="str">
            <v>OK</v>
          </cell>
          <cell r="E16838">
            <v>44743.62777777778</v>
          </cell>
        </row>
        <row r="16839">
          <cell r="B16839" t="str">
            <v>776445-00H/014603</v>
          </cell>
          <cell r="C16839" t="str">
            <v>776445-00H</v>
          </cell>
          <cell r="D16839" t="str">
            <v>OK</v>
          </cell>
          <cell r="E16839">
            <v>44746.34375</v>
          </cell>
        </row>
        <row r="16840">
          <cell r="B16840" t="str">
            <v>776445-00H/014600</v>
          </cell>
          <cell r="C16840" t="str">
            <v>776445-00H</v>
          </cell>
          <cell r="D16840" t="str">
            <v>OK</v>
          </cell>
          <cell r="E16840">
            <v>44746.679166666669</v>
          </cell>
        </row>
        <row r="16841">
          <cell r="B16841" t="str">
            <v>776445-00H/014598</v>
          </cell>
          <cell r="C16841" t="str">
            <v>776445-00H</v>
          </cell>
          <cell r="D16841" t="str">
            <v>OK</v>
          </cell>
          <cell r="E16841">
            <v>44746.954861111109</v>
          </cell>
        </row>
        <row r="16842">
          <cell r="B16842" t="str">
            <v>776445-00H/014606</v>
          </cell>
          <cell r="C16842" t="str">
            <v>776445-00H</v>
          </cell>
          <cell r="D16842" t="str">
            <v>OK</v>
          </cell>
          <cell r="E16842">
            <v>44747.008333333331</v>
          </cell>
        </row>
        <row r="16843">
          <cell r="B16843" t="str">
            <v>776445-00H/014604</v>
          </cell>
          <cell r="C16843" t="str">
            <v>776445-00H</v>
          </cell>
          <cell r="D16843" t="str">
            <v>OK</v>
          </cell>
          <cell r="E16843">
            <v>44746.616666666669</v>
          </cell>
        </row>
        <row r="16844">
          <cell r="B16844" t="str">
            <v>776445-00H/014608</v>
          </cell>
          <cell r="C16844" t="str">
            <v>776445-00H</v>
          </cell>
          <cell r="D16844" t="str">
            <v>OK</v>
          </cell>
          <cell r="E16844">
            <v>44747.301388888889</v>
          </cell>
        </row>
        <row r="16845">
          <cell r="B16845" t="str">
            <v>776445-00H/014609</v>
          </cell>
          <cell r="C16845" t="str">
            <v>776445-00H</v>
          </cell>
          <cell r="D16845" t="str">
            <v>OK</v>
          </cell>
          <cell r="E16845">
            <v>44747.35833333333</v>
          </cell>
        </row>
        <row r="16846">
          <cell r="B16846" t="str">
            <v>776445-00H/014605</v>
          </cell>
          <cell r="C16846" t="str">
            <v>776445-00H</v>
          </cell>
          <cell r="D16846" t="str">
            <v>OK</v>
          </cell>
          <cell r="E16846">
            <v>44747.367361111108</v>
          </cell>
        </row>
        <row r="16847">
          <cell r="B16847" t="str">
            <v>776445-00H/014607</v>
          </cell>
          <cell r="C16847" t="str">
            <v>776445-00H</v>
          </cell>
          <cell r="D16847" t="str">
            <v>OK</v>
          </cell>
          <cell r="E16847">
            <v>44747.425694444442</v>
          </cell>
        </row>
        <row r="16848">
          <cell r="B16848" t="str">
            <v>776445-00H/014610</v>
          </cell>
          <cell r="C16848" t="str">
            <v>776445-00H</v>
          </cell>
          <cell r="D16848" t="str">
            <v>OK</v>
          </cell>
          <cell r="E16848">
            <v>44747.615277777775</v>
          </cell>
        </row>
        <row r="16849">
          <cell r="B16849" t="str">
            <v>776445-00H/014612</v>
          </cell>
          <cell r="C16849" t="str">
            <v>776445-00H</v>
          </cell>
          <cell r="D16849" t="str">
            <v>OK</v>
          </cell>
          <cell r="E16849">
            <v>44748.607638888891</v>
          </cell>
        </row>
        <row r="16850">
          <cell r="B16850" t="str">
            <v>776445-00H/014611</v>
          </cell>
          <cell r="C16850" t="str">
            <v>776445-00H</v>
          </cell>
          <cell r="D16850" t="str">
            <v>OK</v>
          </cell>
          <cell r="E16850">
            <v>44748.634027777778</v>
          </cell>
        </row>
        <row r="16851">
          <cell r="B16851" t="str">
            <v>774100-00J/014613</v>
          </cell>
          <cell r="C16851" t="str">
            <v>774100-00J</v>
          </cell>
          <cell r="D16851" t="str">
            <v>OK</v>
          </cell>
          <cell r="E16851">
            <v>44748.706944444442</v>
          </cell>
        </row>
        <row r="16852">
          <cell r="B16852" t="str">
            <v>776445-00H/014614</v>
          </cell>
          <cell r="C16852" t="str">
            <v>776445-00H</v>
          </cell>
          <cell r="D16852" t="str">
            <v>OK</v>
          </cell>
          <cell r="E16852">
            <v>44752.962500000001</v>
          </cell>
        </row>
        <row r="16853">
          <cell r="B16853" t="str">
            <v>776445-00H/014615</v>
          </cell>
          <cell r="C16853" t="str">
            <v>776445-00H</v>
          </cell>
          <cell r="D16853" t="str">
            <v>OK</v>
          </cell>
          <cell r="E16853">
            <v>44752.957638888889</v>
          </cell>
        </row>
        <row r="16854">
          <cell r="B16854" t="str">
            <v>776445-00H/014616</v>
          </cell>
          <cell r="C16854" t="str">
            <v>776445-00H</v>
          </cell>
          <cell r="D16854" t="str">
            <v>OK</v>
          </cell>
          <cell r="E16854">
            <v>44752.970833333333</v>
          </cell>
        </row>
        <row r="16855">
          <cell r="B16855" t="str">
            <v>776445-00H/014617</v>
          </cell>
          <cell r="C16855" t="str">
            <v>776445-00H</v>
          </cell>
          <cell r="D16855" t="str">
            <v>OK</v>
          </cell>
          <cell r="E16855">
            <v>44753.024305555555</v>
          </cell>
        </row>
        <row r="16856">
          <cell r="B16856" t="str">
            <v>776445-00H/014619</v>
          </cell>
          <cell r="C16856" t="str">
            <v>776445-00H</v>
          </cell>
          <cell r="D16856" t="str">
            <v>OK</v>
          </cell>
          <cell r="E16856">
            <v>44753.036111111112</v>
          </cell>
        </row>
        <row r="16857">
          <cell r="B16857" t="str">
            <v>776445-00H/014620</v>
          </cell>
          <cell r="C16857" t="str">
            <v>776445-00H</v>
          </cell>
          <cell r="D16857" t="str">
            <v>OK</v>
          </cell>
          <cell r="E16857">
            <v>44753.063194444447</v>
          </cell>
        </row>
        <row r="16858">
          <cell r="B16858" t="str">
            <v>776445-00H/014623</v>
          </cell>
          <cell r="C16858" t="str">
            <v>776445-00H</v>
          </cell>
          <cell r="D16858" t="str">
            <v>OK</v>
          </cell>
          <cell r="E16858">
            <v>44753.107638888891</v>
          </cell>
        </row>
        <row r="16859">
          <cell r="B16859" t="str">
            <v>776445-00H/014623</v>
          </cell>
          <cell r="C16859" t="str">
            <v>776445-00H</v>
          </cell>
          <cell r="D16859" t="str">
            <v>OK</v>
          </cell>
          <cell r="E16859">
            <v>44753.107638888891</v>
          </cell>
        </row>
        <row r="16860">
          <cell r="B16860" t="str">
            <v>776445-00H/014621</v>
          </cell>
          <cell r="C16860" t="str">
            <v>776445-00H</v>
          </cell>
          <cell r="D16860" t="str">
            <v>OK</v>
          </cell>
          <cell r="E16860">
            <v>44753.131249999999</v>
          </cell>
        </row>
        <row r="16861">
          <cell r="B16861" t="str">
            <v>776445-00H/014626</v>
          </cell>
          <cell r="C16861" t="str">
            <v>776445-00H</v>
          </cell>
          <cell r="D16861" t="str">
            <v>OK</v>
          </cell>
          <cell r="E16861">
            <v>44753.154166666667</v>
          </cell>
        </row>
        <row r="16862">
          <cell r="B16862" t="str">
            <v>774100-00J/014618</v>
          </cell>
          <cell r="C16862" t="str">
            <v>774100-00J</v>
          </cell>
          <cell r="D16862" t="str">
            <v>OK</v>
          </cell>
          <cell r="E16862">
            <v>44753.047222222223</v>
          </cell>
        </row>
        <row r="16863">
          <cell r="B16863" t="str">
            <v>776445-00H/014627</v>
          </cell>
          <cell r="C16863" t="str">
            <v>776445-00H</v>
          </cell>
          <cell r="D16863" t="str">
            <v>OK</v>
          </cell>
          <cell r="E16863">
            <v>44753.279166666667</v>
          </cell>
        </row>
        <row r="16864">
          <cell r="B16864" t="str">
            <v>776445-00H/014622</v>
          </cell>
          <cell r="C16864" t="str">
            <v>776445-00H</v>
          </cell>
          <cell r="D16864" t="str">
            <v>OK</v>
          </cell>
          <cell r="E16864">
            <v>44753.07708333333</v>
          </cell>
        </row>
        <row r="16865">
          <cell r="B16865" t="str">
            <v>776445-00H/014629</v>
          </cell>
          <cell r="C16865" t="str">
            <v>776445-00H</v>
          </cell>
          <cell r="D16865" t="str">
            <v>OK</v>
          </cell>
          <cell r="E16865">
            <v>44753.286805555559</v>
          </cell>
        </row>
        <row r="16866">
          <cell r="B16866" t="str">
            <v>776445-00H/014628</v>
          </cell>
          <cell r="C16866" t="str">
            <v>776445-00H</v>
          </cell>
          <cell r="D16866" t="str">
            <v>OK</v>
          </cell>
          <cell r="E16866">
            <v>44753.318749999999</v>
          </cell>
        </row>
        <row r="16867">
          <cell r="B16867" t="str">
            <v>776445-00H/014632</v>
          </cell>
          <cell r="C16867" t="str">
            <v>776445-00H</v>
          </cell>
          <cell r="D16867" t="str">
            <v>OK</v>
          </cell>
          <cell r="E16867">
            <v>44753.36041666667</v>
          </cell>
        </row>
        <row r="16868">
          <cell r="B16868" t="str">
            <v>776445-00H/014630</v>
          </cell>
          <cell r="C16868" t="str">
            <v>776445-00H</v>
          </cell>
          <cell r="D16868" t="str">
            <v>OK</v>
          </cell>
          <cell r="E16868">
            <v>44753.353472222225</v>
          </cell>
        </row>
        <row r="16869">
          <cell r="B16869" t="str">
            <v>776445-00H/014625</v>
          </cell>
          <cell r="C16869" t="str">
            <v>776445-00H</v>
          </cell>
          <cell r="D16869" t="str">
            <v>OK</v>
          </cell>
          <cell r="E16869">
            <v>44753.404166666667</v>
          </cell>
        </row>
        <row r="16870">
          <cell r="B16870" t="str">
            <v>776445-00H/014636</v>
          </cell>
          <cell r="C16870" t="str">
            <v>776445-00H</v>
          </cell>
          <cell r="D16870" t="str">
            <v>OK</v>
          </cell>
          <cell r="E16870">
            <v>44753.411111111112</v>
          </cell>
        </row>
        <row r="16871">
          <cell r="B16871" t="str">
            <v>776445-00H/014635</v>
          </cell>
          <cell r="C16871" t="str">
            <v>776445-00H</v>
          </cell>
          <cell r="D16871" t="str">
            <v>OK</v>
          </cell>
          <cell r="E16871">
            <v>44753.413194444445</v>
          </cell>
        </row>
        <row r="16872">
          <cell r="B16872" t="str">
            <v>776445-00H/014631</v>
          </cell>
          <cell r="C16872" t="str">
            <v>776445-00H</v>
          </cell>
          <cell r="D16872" t="str">
            <v>OK</v>
          </cell>
          <cell r="E16872">
            <v>44753.357638888891</v>
          </cell>
        </row>
        <row r="16873">
          <cell r="B16873" t="str">
            <v>776445-00H/014633</v>
          </cell>
          <cell r="C16873" t="str">
            <v>776445-00H</v>
          </cell>
          <cell r="D16873" t="str">
            <v>OK</v>
          </cell>
          <cell r="E16873">
            <v>44753.413194444445</v>
          </cell>
        </row>
        <row r="16874">
          <cell r="B16874" t="str">
            <v>776445-00H/014624</v>
          </cell>
          <cell r="C16874" t="str">
            <v>776445-00H</v>
          </cell>
          <cell r="D16874" t="str">
            <v>OK</v>
          </cell>
          <cell r="E16874">
            <v>44753.13958333333</v>
          </cell>
        </row>
        <row r="16875">
          <cell r="B16875" t="str">
            <v>776445-00H/014634</v>
          </cell>
          <cell r="C16875" t="str">
            <v>776445-00H</v>
          </cell>
          <cell r="D16875" t="str">
            <v>OK</v>
          </cell>
          <cell r="E16875">
            <v>44753.524305555555</v>
          </cell>
        </row>
        <row r="16876">
          <cell r="B16876" t="str">
            <v>776445-00H/014638</v>
          </cell>
          <cell r="C16876" t="str">
            <v>776445-00H</v>
          </cell>
          <cell r="D16876" t="str">
            <v>OK</v>
          </cell>
          <cell r="E16876">
            <v>44753.527083333334</v>
          </cell>
        </row>
        <row r="16877">
          <cell r="B16877" t="str">
            <v>776445-00H/014637</v>
          </cell>
          <cell r="C16877" t="str">
            <v>776445-00H</v>
          </cell>
          <cell r="D16877" t="str">
            <v>OK</v>
          </cell>
          <cell r="E16877">
            <v>44753.529166666667</v>
          </cell>
        </row>
        <row r="16878">
          <cell r="B16878" t="str">
            <v>776445-00H/014641</v>
          </cell>
          <cell r="C16878" t="str">
            <v>776445-00H</v>
          </cell>
          <cell r="D16878" t="str">
            <v>OK</v>
          </cell>
          <cell r="E16878">
            <v>44753.624305555553</v>
          </cell>
        </row>
        <row r="16879">
          <cell r="B16879" t="str">
            <v>776445-00H/014640</v>
          </cell>
          <cell r="C16879" t="str">
            <v>776445-00H</v>
          </cell>
          <cell r="D16879" t="str">
            <v>OK</v>
          </cell>
          <cell r="E16879">
            <v>44753.628472222219</v>
          </cell>
        </row>
        <row r="16880">
          <cell r="B16880" t="str">
            <v>776445-00H/014643</v>
          </cell>
          <cell r="C16880" t="str">
            <v>776445-00H</v>
          </cell>
          <cell r="D16880" t="str">
            <v>OK</v>
          </cell>
          <cell r="E16880">
            <v>44753.696527777778</v>
          </cell>
        </row>
        <row r="16881">
          <cell r="B16881" t="str">
            <v>776445-00H/014647</v>
          </cell>
          <cell r="C16881" t="str">
            <v>776445-00H</v>
          </cell>
          <cell r="D16881" t="str">
            <v>OK</v>
          </cell>
          <cell r="E16881">
            <v>44753.743750000001</v>
          </cell>
        </row>
        <row r="16882">
          <cell r="B16882" t="str">
            <v>776445-00H/014650</v>
          </cell>
          <cell r="C16882" t="str">
            <v>776445-00H</v>
          </cell>
          <cell r="D16882" t="str">
            <v>OK</v>
          </cell>
          <cell r="E16882">
            <v>44753.799305555556</v>
          </cell>
        </row>
        <row r="16883">
          <cell r="B16883" t="str">
            <v>776445-00H/014649</v>
          </cell>
          <cell r="C16883" t="str">
            <v>776445-00H</v>
          </cell>
          <cell r="D16883" t="str">
            <v>OK</v>
          </cell>
          <cell r="E16883">
            <v>44753.820833333331</v>
          </cell>
        </row>
        <row r="16884">
          <cell r="B16884" t="str">
            <v>776445-00H/014648</v>
          </cell>
          <cell r="C16884" t="str">
            <v>776445-00H</v>
          </cell>
          <cell r="D16884" t="str">
            <v>OK</v>
          </cell>
          <cell r="E16884">
            <v>44753.820138888892</v>
          </cell>
        </row>
        <row r="16885">
          <cell r="B16885" t="str">
            <v>776445-00H/014654</v>
          </cell>
          <cell r="C16885" t="str">
            <v>776445-00H</v>
          </cell>
          <cell r="D16885" t="str">
            <v>OK</v>
          </cell>
          <cell r="E16885">
            <v>44754.013194444444</v>
          </cell>
        </row>
        <row r="16886">
          <cell r="B16886" t="str">
            <v>776445-00H/014653</v>
          </cell>
          <cell r="C16886" t="str">
            <v>776445-00H</v>
          </cell>
          <cell r="D16886" t="str">
            <v>OK</v>
          </cell>
          <cell r="E16886">
            <v>44753.964583333334</v>
          </cell>
        </row>
        <row r="16887">
          <cell r="B16887" t="str">
            <v>776445-00H/014639</v>
          </cell>
          <cell r="C16887" t="str">
            <v>776445-00H</v>
          </cell>
          <cell r="D16887" t="str">
            <v>OK</v>
          </cell>
          <cell r="E16887">
            <v>44753.62222222222</v>
          </cell>
        </row>
        <row r="16888">
          <cell r="B16888" t="str">
            <v>776445-00H/014655</v>
          </cell>
          <cell r="C16888" t="str">
            <v>776445-00H</v>
          </cell>
          <cell r="D16888" t="str">
            <v>OK</v>
          </cell>
          <cell r="E16888">
            <v>44754.043749999997</v>
          </cell>
        </row>
        <row r="16889">
          <cell r="B16889" t="str">
            <v>776445-00H/014656</v>
          </cell>
          <cell r="C16889" t="str">
            <v>776445-00H</v>
          </cell>
          <cell r="D16889" t="str">
            <v>OK</v>
          </cell>
          <cell r="E16889">
            <v>44754.075694444444</v>
          </cell>
        </row>
        <row r="16890">
          <cell r="B16890" t="str">
            <v>776445-00H/014657</v>
          </cell>
          <cell r="C16890" t="str">
            <v>776445-00H</v>
          </cell>
          <cell r="D16890" t="str">
            <v>OK</v>
          </cell>
          <cell r="E16890">
            <v>44754.120138888888</v>
          </cell>
        </row>
        <row r="16891">
          <cell r="B16891" t="str">
            <v>776445-00H/014658</v>
          </cell>
          <cell r="C16891" t="str">
            <v>776445-00H</v>
          </cell>
          <cell r="D16891" t="str">
            <v>OK</v>
          </cell>
          <cell r="E16891">
            <v>44754.140277777777</v>
          </cell>
        </row>
        <row r="16892">
          <cell r="B16892" t="str">
            <v>776445-00H/014642</v>
          </cell>
          <cell r="C16892" t="str">
            <v>776445-00H</v>
          </cell>
          <cell r="D16892" t="str">
            <v>OK</v>
          </cell>
          <cell r="E16892">
            <v>44753.678472222222</v>
          </cell>
        </row>
        <row r="16893">
          <cell r="B16893" t="str">
            <v>776445-00H/014659</v>
          </cell>
          <cell r="C16893" t="str">
            <v>776445-00H</v>
          </cell>
          <cell r="D16893" t="str">
            <v>OK</v>
          </cell>
          <cell r="E16893">
            <v>44754.3</v>
          </cell>
        </row>
        <row r="16894">
          <cell r="B16894" t="str">
            <v>776445-00H/014661</v>
          </cell>
          <cell r="C16894" t="str">
            <v>776445-00H</v>
          </cell>
          <cell r="D16894" t="str">
            <v>OK</v>
          </cell>
          <cell r="E16894">
            <v>44754.296527777777</v>
          </cell>
        </row>
        <row r="16895">
          <cell r="B16895" t="str">
            <v>776445-00H/014660</v>
          </cell>
          <cell r="C16895" t="str">
            <v>776445-00H</v>
          </cell>
          <cell r="D16895" t="str">
            <v>OK</v>
          </cell>
          <cell r="E16895">
            <v>44754.338194444441</v>
          </cell>
        </row>
        <row r="16896">
          <cell r="B16896" t="str">
            <v>776445-00H/014664</v>
          </cell>
          <cell r="C16896" t="str">
            <v>776445-00H</v>
          </cell>
          <cell r="D16896" t="str">
            <v>OK</v>
          </cell>
          <cell r="E16896">
            <v>44754.383333333331</v>
          </cell>
        </row>
        <row r="16897">
          <cell r="B16897" t="str">
            <v>776445-00H/014662</v>
          </cell>
          <cell r="C16897" t="str">
            <v>776445-00H</v>
          </cell>
          <cell r="D16897" t="str">
            <v>OK</v>
          </cell>
          <cell r="E16897">
            <v>44754.366666666669</v>
          </cell>
        </row>
        <row r="16898">
          <cell r="B16898" t="str">
            <v>776445-00H/014663</v>
          </cell>
          <cell r="C16898" t="str">
            <v>776445-00H</v>
          </cell>
          <cell r="D16898" t="str">
            <v>OK</v>
          </cell>
          <cell r="E16898">
            <v>44754.411111111112</v>
          </cell>
        </row>
        <row r="16899">
          <cell r="B16899" t="str">
            <v>776445-00H/014666</v>
          </cell>
          <cell r="C16899" t="str">
            <v>776445-00H</v>
          </cell>
          <cell r="D16899" t="str">
            <v>OK</v>
          </cell>
          <cell r="E16899">
            <v>44754.420138888891</v>
          </cell>
        </row>
        <row r="16900">
          <cell r="B16900" t="str">
            <v>776445-00H/014645</v>
          </cell>
          <cell r="C16900" t="str">
            <v>776445-00H</v>
          </cell>
          <cell r="D16900" t="str">
            <v>OK</v>
          </cell>
          <cell r="E16900">
            <v>44753.742361111108</v>
          </cell>
        </row>
        <row r="16901">
          <cell r="B16901" t="str">
            <v>776445-00H/014652</v>
          </cell>
          <cell r="C16901" t="str">
            <v>776445-00H</v>
          </cell>
          <cell r="D16901" t="str">
            <v>OK</v>
          </cell>
          <cell r="E16901">
            <v>44753.957638888889</v>
          </cell>
        </row>
        <row r="16902">
          <cell r="B16902" t="str">
            <v>776445-00H/014665</v>
          </cell>
          <cell r="C16902" t="str">
            <v>776445-00H</v>
          </cell>
          <cell r="D16902" t="str">
            <v>OK</v>
          </cell>
          <cell r="E16902">
            <v>44754.446527777778</v>
          </cell>
        </row>
        <row r="16903">
          <cell r="B16903" t="str">
            <v>776445-00H/014665</v>
          </cell>
          <cell r="C16903" t="str">
            <v>776445-00H</v>
          </cell>
          <cell r="D16903" t="str">
            <v>OK</v>
          </cell>
          <cell r="E16903">
            <v>44754.446527777778</v>
          </cell>
        </row>
        <row r="16904">
          <cell r="B16904" t="str">
            <v>776445-00H/014667</v>
          </cell>
          <cell r="C16904" t="str">
            <v>776445-00H</v>
          </cell>
          <cell r="D16904" t="str">
            <v>OK</v>
          </cell>
          <cell r="E16904">
            <v>44754.489583333336</v>
          </cell>
        </row>
        <row r="16905">
          <cell r="B16905" t="str">
            <v>776445-00H/014669</v>
          </cell>
          <cell r="C16905" t="str">
            <v>776445-00H</v>
          </cell>
          <cell r="D16905" t="str">
            <v>OK</v>
          </cell>
          <cell r="E16905">
            <v>44754.532638888886</v>
          </cell>
        </row>
        <row r="16906">
          <cell r="B16906" t="str">
            <v>776445-00H/014669</v>
          </cell>
          <cell r="C16906" t="str">
            <v>776445-00H</v>
          </cell>
          <cell r="D16906" t="str">
            <v>OK</v>
          </cell>
          <cell r="E16906">
            <v>44754.532638888886</v>
          </cell>
        </row>
        <row r="16907">
          <cell r="B16907" t="str">
            <v>776445-00H/014668</v>
          </cell>
          <cell r="C16907" t="str">
            <v>776445-00H</v>
          </cell>
          <cell r="D16907" t="str">
            <v>OK</v>
          </cell>
          <cell r="E16907">
            <v>44754.523611111108</v>
          </cell>
        </row>
        <row r="16908">
          <cell r="B16908" t="str">
            <v>774100-00J/014672</v>
          </cell>
          <cell r="C16908" t="str">
            <v>774100-00J</v>
          </cell>
          <cell r="D16908" t="str">
            <v>OK</v>
          </cell>
          <cell r="E16908">
            <v>44754.640972222223</v>
          </cell>
        </row>
        <row r="16909">
          <cell r="B16909" t="str">
            <v>774100-00J/014672</v>
          </cell>
          <cell r="C16909" t="str">
            <v>774100-00J</v>
          </cell>
          <cell r="D16909" t="str">
            <v>OK</v>
          </cell>
          <cell r="E16909">
            <v>44754.640972222223</v>
          </cell>
        </row>
        <row r="16910">
          <cell r="B16910" t="str">
            <v>776445-00H/014670</v>
          </cell>
          <cell r="C16910" t="str">
            <v>776445-00H</v>
          </cell>
          <cell r="D16910" t="str">
            <v>OK</v>
          </cell>
          <cell r="E16910">
            <v>44754.696527777778</v>
          </cell>
        </row>
        <row r="16911">
          <cell r="B16911" t="str">
            <v>774100-00J/014673</v>
          </cell>
          <cell r="C16911" t="str">
            <v>774100-00J</v>
          </cell>
          <cell r="D16911" t="str">
            <v>OK</v>
          </cell>
          <cell r="E16911">
            <v>44754.736111111109</v>
          </cell>
        </row>
        <row r="16912">
          <cell r="B16912" t="str">
            <v>776445-00H/014644</v>
          </cell>
          <cell r="C16912" t="str">
            <v>776445-00H</v>
          </cell>
          <cell r="D16912" t="str">
            <v>OK</v>
          </cell>
          <cell r="E16912">
            <v>44753.68472222222</v>
          </cell>
        </row>
        <row r="16913">
          <cell r="B16913" t="str">
            <v>774100-00J/014675</v>
          </cell>
          <cell r="C16913" t="str">
            <v>774100-00J</v>
          </cell>
          <cell r="D16913" t="str">
            <v>OK</v>
          </cell>
          <cell r="E16913">
            <v>44754.811805555553</v>
          </cell>
        </row>
        <row r="16914">
          <cell r="B16914" t="str">
            <v>774100-00J/014677</v>
          </cell>
          <cell r="C16914" t="str">
            <v>774100-00J</v>
          </cell>
          <cell r="D16914" t="str">
            <v>OK</v>
          </cell>
          <cell r="E16914">
            <v>44755.051388888889</v>
          </cell>
        </row>
        <row r="16915">
          <cell r="B16915" t="str">
            <v>774100-00J/014678</v>
          </cell>
          <cell r="C16915" t="str">
            <v>774100-00J</v>
          </cell>
          <cell r="D16915" t="str">
            <v>OK</v>
          </cell>
          <cell r="E16915">
            <v>44755.020138888889</v>
          </cell>
        </row>
        <row r="16916">
          <cell r="B16916" t="str">
            <v>774100-00J/014676</v>
          </cell>
          <cell r="C16916" t="str">
            <v>774100-00J</v>
          </cell>
          <cell r="D16916" t="str">
            <v>OK</v>
          </cell>
          <cell r="E16916">
            <v>44754.863888888889</v>
          </cell>
        </row>
        <row r="16917">
          <cell r="B16917" t="str">
            <v>774100-00J/014681</v>
          </cell>
          <cell r="C16917" t="str">
            <v>774100-00J</v>
          </cell>
          <cell r="D16917" t="str">
            <v>OK</v>
          </cell>
          <cell r="E16917">
            <v>44755.677777777775</v>
          </cell>
        </row>
        <row r="16918">
          <cell r="B16918" t="str">
            <v>774100-00J/014682</v>
          </cell>
          <cell r="C16918" t="str">
            <v>774100-00J</v>
          </cell>
          <cell r="D16918" t="str">
            <v>OK</v>
          </cell>
          <cell r="E16918">
            <v>44755.72152777778</v>
          </cell>
        </row>
        <row r="16919">
          <cell r="B16919" t="str">
            <v>774100-00J/014671</v>
          </cell>
          <cell r="C16919" t="str">
            <v>774100-00J</v>
          </cell>
          <cell r="D16919" t="str">
            <v>OK</v>
          </cell>
          <cell r="E16919">
            <v>44755.822916666664</v>
          </cell>
        </row>
        <row r="16920">
          <cell r="B16920" t="str">
            <v>774100-00J/014684</v>
          </cell>
          <cell r="C16920" t="str">
            <v>774100-00J</v>
          </cell>
          <cell r="D16920" t="str">
            <v>OK</v>
          </cell>
          <cell r="E16920">
            <v>44755.776388888888</v>
          </cell>
        </row>
        <row r="16921">
          <cell r="B16921" t="str">
            <v>774100-00J/014685</v>
          </cell>
          <cell r="C16921" t="str">
            <v>774100-00J</v>
          </cell>
          <cell r="D16921" t="str">
            <v>OK</v>
          </cell>
          <cell r="E16921">
            <v>44755.8125</v>
          </cell>
        </row>
        <row r="16922">
          <cell r="B16922" t="str">
            <v>774100-00J/014686</v>
          </cell>
          <cell r="C16922" t="str">
            <v>774100-00J</v>
          </cell>
          <cell r="D16922" t="str">
            <v>OK</v>
          </cell>
          <cell r="E16922">
            <v>44755.965277777781</v>
          </cell>
        </row>
        <row r="16923">
          <cell r="B16923" t="str">
            <v>774100-00J/014683</v>
          </cell>
          <cell r="C16923" t="str">
            <v>774100-00J</v>
          </cell>
          <cell r="D16923" t="str">
            <v>OK</v>
          </cell>
          <cell r="E16923">
            <v>44756.023611111108</v>
          </cell>
        </row>
        <row r="16924">
          <cell r="B16924" t="str">
            <v>774100-00J/014688</v>
          </cell>
          <cell r="C16924" t="str">
            <v>774100-00J</v>
          </cell>
          <cell r="D16924" t="str">
            <v>OK</v>
          </cell>
          <cell r="E16924">
            <v>44756.297222222223</v>
          </cell>
        </row>
        <row r="16925">
          <cell r="B16925" t="str">
            <v>774100-00J/014690</v>
          </cell>
          <cell r="C16925" t="str">
            <v>774100-00J</v>
          </cell>
          <cell r="D16925" t="str">
            <v>OK</v>
          </cell>
          <cell r="E16925">
            <v>44756.380555555559</v>
          </cell>
        </row>
        <row r="16926">
          <cell r="B16926" t="str">
            <v>774100-00J/014679</v>
          </cell>
          <cell r="C16926" t="str">
            <v>774100-00J</v>
          </cell>
          <cell r="D16926" t="str">
            <v>OK</v>
          </cell>
          <cell r="E16926">
            <v>44755.018750000003</v>
          </cell>
        </row>
        <row r="16927">
          <cell r="B16927" t="str">
            <v>774100-00J/014689</v>
          </cell>
          <cell r="C16927" t="str">
            <v>774100-00J</v>
          </cell>
          <cell r="D16927" t="str">
            <v>OK</v>
          </cell>
          <cell r="E16927">
            <v>44756.445833333331</v>
          </cell>
        </row>
        <row r="16928">
          <cell r="B16928" t="str">
            <v>774100-00J/014691</v>
          </cell>
          <cell r="C16928" t="str">
            <v>774100-00J</v>
          </cell>
          <cell r="D16928" t="str">
            <v>OK</v>
          </cell>
          <cell r="E16928">
            <v>44756.743750000001</v>
          </cell>
        </row>
        <row r="16929">
          <cell r="B16929" t="str">
            <v>774100-00J/014680</v>
          </cell>
          <cell r="C16929" t="str">
            <v>774100-00J</v>
          </cell>
          <cell r="D16929" t="str">
            <v>OK</v>
          </cell>
          <cell r="E16929">
            <v>44756.072916666664</v>
          </cell>
        </row>
        <row r="16930">
          <cell r="B16930" t="str">
            <v>774100-00J/014687</v>
          </cell>
          <cell r="C16930" t="str">
            <v>774100-00J</v>
          </cell>
          <cell r="D16930" t="str">
            <v>OK</v>
          </cell>
          <cell r="E16930">
            <v>44756.693749999999</v>
          </cell>
        </row>
        <row r="16931">
          <cell r="B16931" t="str">
            <v>774100-00J/014693</v>
          </cell>
          <cell r="C16931" t="str">
            <v>774100-00J</v>
          </cell>
          <cell r="D16931" t="str">
            <v>OK</v>
          </cell>
          <cell r="E16931">
            <v>44756.817361111112</v>
          </cell>
        </row>
        <row r="16932">
          <cell r="B16932" t="str">
            <v>774100-00J/014694</v>
          </cell>
          <cell r="C16932" t="str">
            <v>774100-00J</v>
          </cell>
          <cell r="D16932" t="str">
            <v>OK</v>
          </cell>
          <cell r="E16932">
            <v>44756.956250000003</v>
          </cell>
        </row>
        <row r="16933">
          <cell r="B16933" t="str">
            <v>776445-00H/014695</v>
          </cell>
          <cell r="C16933" t="str">
            <v>776445-00H</v>
          </cell>
          <cell r="D16933" t="str">
            <v>OK</v>
          </cell>
          <cell r="E16933">
            <v>44757.012499999997</v>
          </cell>
        </row>
        <row r="16934">
          <cell r="B16934" t="str">
            <v>774100-00J/014674</v>
          </cell>
          <cell r="C16934" t="str">
            <v>774100-00J</v>
          </cell>
          <cell r="D16934" t="str">
            <v>OK</v>
          </cell>
          <cell r="E16934">
            <v>44755.619444444441</v>
          </cell>
        </row>
        <row r="16935">
          <cell r="B16935" t="str">
            <v>776445-00H/014696</v>
          </cell>
          <cell r="C16935" t="str">
            <v>776445-00H</v>
          </cell>
          <cell r="D16935" t="str">
            <v>OK</v>
          </cell>
          <cell r="E16935">
            <v>44757.054861111108</v>
          </cell>
        </row>
        <row r="16936">
          <cell r="B16936" t="str">
            <v>774100-00J/014692</v>
          </cell>
          <cell r="C16936" t="str">
            <v>774100-00J</v>
          </cell>
          <cell r="D16936" t="str">
            <v>OK</v>
          </cell>
          <cell r="E16936">
            <v>44757.129861111112</v>
          </cell>
        </row>
        <row r="16937">
          <cell r="B16937" t="str">
            <v>776445-00H/014697</v>
          </cell>
          <cell r="C16937" t="str">
            <v>776445-00H</v>
          </cell>
          <cell r="D16937" t="str">
            <v>OK</v>
          </cell>
          <cell r="E16937">
            <v>44760.67083333333</v>
          </cell>
        </row>
        <row r="16938">
          <cell r="B16938" t="str">
            <v>776445-00H/014698</v>
          </cell>
          <cell r="C16938" t="str">
            <v>776445-00H</v>
          </cell>
          <cell r="D16938" t="str">
            <v>OK</v>
          </cell>
          <cell r="E16938">
            <v>44760.709722222222</v>
          </cell>
        </row>
        <row r="16939">
          <cell r="B16939" t="str">
            <v>776445-00H/014699</v>
          </cell>
          <cell r="C16939" t="str">
            <v>776445-00H</v>
          </cell>
          <cell r="D16939" t="str">
            <v>OK</v>
          </cell>
          <cell r="E16939">
            <v>44760.745138888888</v>
          </cell>
        </row>
        <row r="16940">
          <cell r="B16940" t="str">
            <v>776445-00H/014700</v>
          </cell>
          <cell r="C16940" t="str">
            <v>776445-00H</v>
          </cell>
          <cell r="D16940" t="str">
            <v>OK</v>
          </cell>
          <cell r="E16940">
            <v>44760.753472222219</v>
          </cell>
        </row>
        <row r="16941">
          <cell r="B16941" t="str">
            <v>776445-00H/014701</v>
          </cell>
          <cell r="C16941" t="str">
            <v>776445-00H</v>
          </cell>
          <cell r="D16941" t="str">
            <v>OK</v>
          </cell>
          <cell r="E16941">
            <v>44760.810416666667</v>
          </cell>
        </row>
        <row r="16942">
          <cell r="B16942" t="str">
            <v>776445-00H/014703</v>
          </cell>
          <cell r="C16942" t="str">
            <v>776445-00H</v>
          </cell>
          <cell r="D16942" t="str">
            <v>OK</v>
          </cell>
          <cell r="E16942">
            <v>44760.959027777775</v>
          </cell>
        </row>
        <row r="16943">
          <cell r="B16943" t="str">
            <v>776445-00H/014704</v>
          </cell>
          <cell r="C16943" t="str">
            <v>776445-00H</v>
          </cell>
          <cell r="D16943" t="str">
            <v>OK</v>
          </cell>
          <cell r="E16943">
            <v>44761.013194444444</v>
          </cell>
        </row>
        <row r="16944">
          <cell r="B16944" t="str">
            <v>776445-00H/014705</v>
          </cell>
          <cell r="C16944" t="str">
            <v>776445-00H</v>
          </cell>
          <cell r="D16944" t="str">
            <v>OK</v>
          </cell>
          <cell r="E16944">
            <v>44761.059027777781</v>
          </cell>
        </row>
        <row r="16945">
          <cell r="B16945" t="str">
            <v>776445-00H/014702</v>
          </cell>
          <cell r="C16945" t="str">
            <v>776445-00H</v>
          </cell>
          <cell r="D16945" t="str">
            <v>OK</v>
          </cell>
          <cell r="E16945">
            <v>44761.363888888889</v>
          </cell>
        </row>
        <row r="16946">
          <cell r="B16946" t="str">
            <v>776445-00H/014707</v>
          </cell>
          <cell r="C16946" t="str">
            <v>776445-00H</v>
          </cell>
          <cell r="D16946" t="str">
            <v>OK</v>
          </cell>
          <cell r="E16946">
            <v>44761.301388888889</v>
          </cell>
        </row>
        <row r="16947">
          <cell r="B16947" t="str">
            <v>776445-00H/014706</v>
          </cell>
          <cell r="C16947" t="str">
            <v>776445-00H</v>
          </cell>
          <cell r="D16947" t="str">
            <v>OK</v>
          </cell>
          <cell r="E16947">
            <v>44761.524305555555</v>
          </cell>
        </row>
        <row r="16948">
          <cell r="B16948" t="str">
            <v>776445-00H/014710</v>
          </cell>
          <cell r="C16948" t="str">
            <v>776445-00H</v>
          </cell>
          <cell r="D16948" t="str">
            <v>OK</v>
          </cell>
          <cell r="E16948">
            <v>44761.637499999997</v>
          </cell>
        </row>
        <row r="16949">
          <cell r="B16949" t="str">
            <v>776445-00H/014711</v>
          </cell>
          <cell r="C16949" t="str">
            <v>776445-00H</v>
          </cell>
          <cell r="D16949" t="str">
            <v>OK</v>
          </cell>
          <cell r="E16949">
            <v>44761.681944444441</v>
          </cell>
        </row>
        <row r="16950">
          <cell r="B16950" t="str">
            <v>776445-00H/014709</v>
          </cell>
          <cell r="C16950" t="str">
            <v>776445-00H</v>
          </cell>
          <cell r="D16950" t="str">
            <v>OK</v>
          </cell>
          <cell r="E16950">
            <v>44761.712500000001</v>
          </cell>
        </row>
        <row r="16951">
          <cell r="B16951" t="str">
            <v>776445-00H/014708</v>
          </cell>
          <cell r="C16951" t="str">
            <v>776445-00H</v>
          </cell>
          <cell r="D16951" t="str">
            <v>OK</v>
          </cell>
          <cell r="E16951">
            <v>44761.436111111114</v>
          </cell>
        </row>
        <row r="16952">
          <cell r="B16952" t="str">
            <v>776445-00H/014712</v>
          </cell>
          <cell r="C16952" t="str">
            <v>776445-00H</v>
          </cell>
          <cell r="D16952" t="str">
            <v>OK</v>
          </cell>
          <cell r="E16952">
            <v>44761.753472222219</v>
          </cell>
        </row>
        <row r="16953">
          <cell r="B16953" t="str">
            <v>776445-00H/014713</v>
          </cell>
          <cell r="C16953" t="str">
            <v>776445-00H</v>
          </cell>
          <cell r="D16953" t="str">
            <v>OK</v>
          </cell>
          <cell r="E16953">
            <v>44762.034722222219</v>
          </cell>
        </row>
        <row r="16954">
          <cell r="B16954" t="str">
            <v>776445-00H/014716</v>
          </cell>
          <cell r="C16954" t="str">
            <v>776445-00H</v>
          </cell>
          <cell r="D16954" t="str">
            <v>OK</v>
          </cell>
          <cell r="E16954">
            <v>44762.043055555558</v>
          </cell>
        </row>
        <row r="16955">
          <cell r="B16955" t="str">
            <v>776445-00H/014715</v>
          </cell>
          <cell r="C16955" t="str">
            <v>776445-00H</v>
          </cell>
          <cell r="D16955" t="str">
            <v>OK</v>
          </cell>
          <cell r="E16955">
            <v>44762.002083333333</v>
          </cell>
        </row>
        <row r="16956">
          <cell r="B16956" t="str">
            <v>776445-00H/014714</v>
          </cell>
          <cell r="C16956" t="str">
            <v>776445-00H</v>
          </cell>
          <cell r="D16956" t="str">
            <v>OK</v>
          </cell>
          <cell r="E16956">
            <v>44762.072916666664</v>
          </cell>
        </row>
        <row r="16957">
          <cell r="B16957" t="str">
            <v>776445-00H/014718</v>
          </cell>
          <cell r="C16957" t="str">
            <v>776445-00H</v>
          </cell>
          <cell r="D16957" t="str">
            <v>OK</v>
          </cell>
          <cell r="E16957">
            <v>44762.165277777778</v>
          </cell>
        </row>
        <row r="16958">
          <cell r="B16958" t="str">
            <v>776445-00H/014719</v>
          </cell>
          <cell r="C16958" t="str">
            <v>776445-00H</v>
          </cell>
          <cell r="D16958" t="str">
            <v>OK</v>
          </cell>
          <cell r="E16958">
            <v>44762.290277777778</v>
          </cell>
        </row>
        <row r="16959">
          <cell r="B16959" t="str">
            <v>776445-00H/014720</v>
          </cell>
          <cell r="C16959" t="str">
            <v>776445-00H</v>
          </cell>
          <cell r="D16959" t="str">
            <v>OK</v>
          </cell>
          <cell r="E16959">
            <v>44762.320138888892</v>
          </cell>
        </row>
        <row r="16960">
          <cell r="B16960" t="str">
            <v>776445-00H/014721</v>
          </cell>
          <cell r="C16960" t="str">
            <v>776445-00H</v>
          </cell>
          <cell r="D16960" t="str">
            <v>OK</v>
          </cell>
          <cell r="E16960">
            <v>44762.363888888889</v>
          </cell>
        </row>
        <row r="16961">
          <cell r="B16961" t="str">
            <v>776445-00H/014717</v>
          </cell>
          <cell r="C16961" t="str">
            <v>776445-00H</v>
          </cell>
          <cell r="D16961" t="str">
            <v>OK</v>
          </cell>
          <cell r="E16961">
            <v>44762.363888888889</v>
          </cell>
        </row>
        <row r="16962">
          <cell r="B16962" t="str">
            <v>776445-00H/014722</v>
          </cell>
          <cell r="C16962" t="str">
            <v>776445-00H</v>
          </cell>
          <cell r="D16962" t="str">
            <v>OK</v>
          </cell>
          <cell r="E16962">
            <v>44762.422222222223</v>
          </cell>
        </row>
        <row r="16963">
          <cell r="B16963" t="str">
            <v>776445-00H/014723</v>
          </cell>
          <cell r="C16963" t="str">
            <v>776445-00H</v>
          </cell>
          <cell r="D16963" t="str">
            <v>OK</v>
          </cell>
          <cell r="E16963">
            <v>44762.625694444447</v>
          </cell>
        </row>
        <row r="16964">
          <cell r="B16964" t="str">
            <v>776445-00H/014725</v>
          </cell>
          <cell r="C16964" t="str">
            <v>776445-00H</v>
          </cell>
          <cell r="D16964" t="str">
            <v>OK</v>
          </cell>
          <cell r="E16964">
            <v>44762.679861111108</v>
          </cell>
        </row>
        <row r="16965">
          <cell r="B16965" t="str">
            <v>776445-00H/014724</v>
          </cell>
          <cell r="C16965" t="str">
            <v>776445-00H</v>
          </cell>
          <cell r="D16965" t="str">
            <v>OK</v>
          </cell>
          <cell r="E16965">
            <v>44762.713888888888</v>
          </cell>
        </row>
        <row r="16966">
          <cell r="B16966" t="str">
            <v>776445-00H/014726</v>
          </cell>
          <cell r="C16966" t="str">
            <v>776445-00H</v>
          </cell>
          <cell r="D16966" t="str">
            <v>OK</v>
          </cell>
          <cell r="E16966">
            <v>44762.956250000003</v>
          </cell>
        </row>
        <row r="16967">
          <cell r="B16967" t="str">
            <v>776445-00H/014727</v>
          </cell>
          <cell r="C16967" t="str">
            <v>776445-00H</v>
          </cell>
          <cell r="D16967" t="str">
            <v>OK</v>
          </cell>
          <cell r="E16967">
            <v>44763.040277777778</v>
          </cell>
        </row>
        <row r="16968">
          <cell r="B16968" t="str">
            <v>776445-00H/014728</v>
          </cell>
          <cell r="C16968" t="str">
            <v>776445-00H</v>
          </cell>
          <cell r="D16968" t="str">
            <v>OK</v>
          </cell>
          <cell r="E16968">
            <v>44763.075694444444</v>
          </cell>
        </row>
        <row r="16969">
          <cell r="B16969" t="str">
            <v>776445-00H/014729</v>
          </cell>
          <cell r="C16969" t="str">
            <v>776445-00H</v>
          </cell>
          <cell r="D16969" t="str">
            <v>OK</v>
          </cell>
          <cell r="E16969">
            <v>44763.371527777781</v>
          </cell>
        </row>
        <row r="16970">
          <cell r="B16970" t="str">
            <v>776445-00H/014730</v>
          </cell>
          <cell r="C16970" t="str">
            <v>776445-00H</v>
          </cell>
          <cell r="D16970" t="str">
            <v>OK</v>
          </cell>
          <cell r="E16970">
            <v>44763.32916666667</v>
          </cell>
        </row>
        <row r="16971">
          <cell r="B16971" t="str">
            <v>776445-00H/014731</v>
          </cell>
          <cell r="C16971" t="str">
            <v>776445-00H</v>
          </cell>
          <cell r="D16971" t="str">
            <v>OK</v>
          </cell>
          <cell r="E16971">
            <v>44763.410416666666</v>
          </cell>
        </row>
        <row r="16972">
          <cell r="B16972" t="str">
            <v>776445-00H/014732</v>
          </cell>
          <cell r="C16972" t="str">
            <v>776445-00H</v>
          </cell>
          <cell r="D16972" t="str">
            <v>OK</v>
          </cell>
          <cell r="E16972">
            <v>44763.518750000003</v>
          </cell>
        </row>
        <row r="16973">
          <cell r="B16973" t="str">
            <v>774100-00J/014733</v>
          </cell>
          <cell r="C16973" t="str">
            <v>774100-00J</v>
          </cell>
          <cell r="D16973" t="str">
            <v>OK</v>
          </cell>
          <cell r="E16973">
            <v>44781.977083333331</v>
          </cell>
        </row>
        <row r="16974">
          <cell r="B16974" t="str">
            <v>774100-00J/014734</v>
          </cell>
          <cell r="C16974" t="str">
            <v>774100-00J</v>
          </cell>
          <cell r="D16974" t="str">
            <v>OK</v>
          </cell>
          <cell r="E16974">
            <v>44782.04583333333</v>
          </cell>
        </row>
        <row r="16975">
          <cell r="B16975" t="str">
            <v>774100-00J/014735</v>
          </cell>
          <cell r="C16975" t="str">
            <v>774100-00J</v>
          </cell>
          <cell r="D16975" t="str">
            <v>OK</v>
          </cell>
          <cell r="E16975">
            <v>44782.118055555555</v>
          </cell>
        </row>
        <row r="16976">
          <cell r="B16976" t="str">
            <v>774100-00J/014736</v>
          </cell>
          <cell r="C16976" t="str">
            <v>774100-00J</v>
          </cell>
          <cell r="D16976" t="str">
            <v>OK</v>
          </cell>
          <cell r="E16976">
            <v>44782.161111111112</v>
          </cell>
        </row>
        <row r="16977">
          <cell r="B16977" t="str">
            <v>774100-00J/014737</v>
          </cell>
          <cell r="C16977" t="str">
            <v>774100-00J</v>
          </cell>
          <cell r="D16977" t="str">
            <v>OK</v>
          </cell>
          <cell r="E16977">
            <v>44782.352083333331</v>
          </cell>
        </row>
        <row r="16978">
          <cell r="B16978" t="str">
            <v>774100-00J/014740</v>
          </cell>
          <cell r="C16978" t="str">
            <v>774100-00J</v>
          </cell>
          <cell r="D16978" t="str">
            <v>OK</v>
          </cell>
          <cell r="E16978">
            <v>44782.431250000001</v>
          </cell>
        </row>
        <row r="16979">
          <cell r="B16979" t="str">
            <v>774100-00J/014739</v>
          </cell>
          <cell r="C16979" t="str">
            <v>774100-00J</v>
          </cell>
          <cell r="D16979" t="str">
            <v>OK</v>
          </cell>
          <cell r="E16979">
            <v>44782.538888888892</v>
          </cell>
        </row>
        <row r="16980">
          <cell r="B16980" t="str">
            <v>774100-00J/014738</v>
          </cell>
          <cell r="C16980" t="str">
            <v>774100-00J</v>
          </cell>
          <cell r="D16980" t="str">
            <v>OK</v>
          </cell>
          <cell r="E16980">
            <v>44782.617361111108</v>
          </cell>
        </row>
        <row r="16981">
          <cell r="B16981" t="str">
            <v>776445-00H/014743</v>
          </cell>
          <cell r="C16981" t="str">
            <v>776445-00H</v>
          </cell>
          <cell r="D16981" t="str">
            <v>OK</v>
          </cell>
          <cell r="E16981">
            <v>44782.739583333336</v>
          </cell>
        </row>
        <row r="16982">
          <cell r="B16982" t="str">
            <v>774100-00J/014741</v>
          </cell>
          <cell r="C16982" t="str">
            <v>774100-00J</v>
          </cell>
          <cell r="D16982" t="str">
            <v>OK</v>
          </cell>
          <cell r="E16982">
            <v>44782.684027777781</v>
          </cell>
        </row>
        <row r="16983">
          <cell r="B16983" t="str">
            <v>776445-00H/014745</v>
          </cell>
          <cell r="C16983" t="str">
            <v>776445-00H</v>
          </cell>
          <cell r="D16983" t="str">
            <v>OK</v>
          </cell>
          <cell r="E16983">
            <v>44782.799305555556</v>
          </cell>
        </row>
        <row r="16984">
          <cell r="B16984" t="str">
            <v>774100-00J/014747</v>
          </cell>
          <cell r="C16984" t="str">
            <v>774100-00J</v>
          </cell>
          <cell r="D16984" t="str">
            <v>OK</v>
          </cell>
          <cell r="E16984">
            <v>44782.964583333334</v>
          </cell>
        </row>
        <row r="16985">
          <cell r="B16985" t="str">
            <v>774100-00J/014742</v>
          </cell>
          <cell r="C16985" t="str">
            <v>774100-00J</v>
          </cell>
          <cell r="D16985" t="str">
            <v>OK</v>
          </cell>
          <cell r="E16985">
            <v>44782.967361111114</v>
          </cell>
        </row>
        <row r="16986">
          <cell r="B16986" t="str">
            <v>776445-00H/014748</v>
          </cell>
          <cell r="C16986" t="str">
            <v>776445-00H</v>
          </cell>
          <cell r="D16986" t="str">
            <v>OK</v>
          </cell>
          <cell r="E16986">
            <v>44783.015972222223</v>
          </cell>
        </row>
        <row r="16987">
          <cell r="B16987" t="str">
            <v>776445-00H/014532</v>
          </cell>
          <cell r="C16987" t="str">
            <v>776445-00H</v>
          </cell>
          <cell r="D16987" t="str">
            <v>OK</v>
          </cell>
          <cell r="E16987">
            <v>44727.409722222219</v>
          </cell>
        </row>
        <row r="16988">
          <cell r="B16988" t="str">
            <v>774100-00J/014744</v>
          </cell>
          <cell r="C16988" t="str">
            <v>774100-00J</v>
          </cell>
          <cell r="D16988" t="str">
            <v>OK</v>
          </cell>
          <cell r="E16988">
            <v>44783.022222222222</v>
          </cell>
        </row>
        <row r="16989">
          <cell r="B16989" t="str">
            <v>776445-00H/014749</v>
          </cell>
          <cell r="C16989" t="str">
            <v>776445-00H</v>
          </cell>
          <cell r="D16989" t="str">
            <v>OK</v>
          </cell>
          <cell r="E16989">
            <v>44783.380555555559</v>
          </cell>
        </row>
        <row r="16990">
          <cell r="B16990" t="str">
            <v>776445-00H/014750</v>
          </cell>
          <cell r="C16990" t="str">
            <v>776445-00H</v>
          </cell>
          <cell r="D16990" t="str">
            <v>OK</v>
          </cell>
          <cell r="E16990">
            <v>44783.331944444442</v>
          </cell>
        </row>
        <row r="16991">
          <cell r="B16991" t="str">
            <v>776445-00H/014752</v>
          </cell>
          <cell r="C16991" t="str">
            <v>776445-00H</v>
          </cell>
          <cell r="D16991" t="str">
            <v>OK</v>
          </cell>
          <cell r="E16991">
            <v>44783.415277777778</v>
          </cell>
        </row>
        <row r="16992">
          <cell r="B16992" t="str">
            <v>776445-00H/014754</v>
          </cell>
          <cell r="C16992" t="str">
            <v>776445-00H</v>
          </cell>
          <cell r="D16992" t="str">
            <v>OK</v>
          </cell>
          <cell r="E16992">
            <v>44783.643750000003</v>
          </cell>
        </row>
        <row r="16993">
          <cell r="B16993" t="str">
            <v>776445-00H/014753</v>
          </cell>
          <cell r="C16993" t="str">
            <v>776445-00H</v>
          </cell>
          <cell r="D16993" t="str">
            <v>OK</v>
          </cell>
          <cell r="E16993">
            <v>44783.631249999999</v>
          </cell>
        </row>
        <row r="16994">
          <cell r="B16994" t="str">
            <v>776445-00H/014746</v>
          </cell>
          <cell r="C16994" t="str">
            <v>776445-00H</v>
          </cell>
          <cell r="D16994" t="str">
            <v>OK</v>
          </cell>
          <cell r="E16994">
            <v>44783.682638888888</v>
          </cell>
        </row>
        <row r="16995">
          <cell r="B16995" t="str">
            <v>776445-00H/014751</v>
          </cell>
          <cell r="C16995" t="str">
            <v>776445-00H</v>
          </cell>
          <cell r="D16995" t="str">
            <v>OK</v>
          </cell>
          <cell r="E16995">
            <v>44783.681250000001</v>
          </cell>
        </row>
        <row r="16996">
          <cell r="B16996" t="str">
            <v>776445-00H/014755</v>
          </cell>
          <cell r="C16996" t="str">
            <v>776445-00H</v>
          </cell>
          <cell r="D16996" t="str">
            <v>OK</v>
          </cell>
          <cell r="E16996">
            <v>44783.722916666666</v>
          </cell>
        </row>
        <row r="16997">
          <cell r="B16997" t="str">
            <v>776445-00H/014756</v>
          </cell>
          <cell r="C16997" t="str">
            <v>776445-00H</v>
          </cell>
          <cell r="D16997" t="str">
            <v>OK</v>
          </cell>
          <cell r="E16997">
            <v>44783.722916666666</v>
          </cell>
        </row>
        <row r="16998">
          <cell r="B16998" t="str">
            <v>776445-00H/014757</v>
          </cell>
          <cell r="C16998" t="str">
            <v>776445-00H</v>
          </cell>
          <cell r="D16998" t="str">
            <v>OK</v>
          </cell>
          <cell r="E16998">
            <v>44783.956944444442</v>
          </cell>
        </row>
        <row r="16999">
          <cell r="B16999" t="str">
            <v>776445-00H/014759</v>
          </cell>
          <cell r="C16999" t="str">
            <v>776445-00H</v>
          </cell>
          <cell r="D16999" t="str">
            <v>OK</v>
          </cell>
          <cell r="E16999">
            <v>44784.045138888891</v>
          </cell>
        </row>
        <row r="17000">
          <cell r="B17000" t="str">
            <v>776445-00H/014758</v>
          </cell>
          <cell r="C17000" t="str">
            <v>776445-00H</v>
          </cell>
          <cell r="D17000" t="str">
            <v>OK</v>
          </cell>
          <cell r="E17000">
            <v>44784.004861111112</v>
          </cell>
        </row>
        <row r="17001">
          <cell r="B17001" t="str">
            <v>776445-00H/014761</v>
          </cell>
          <cell r="C17001" t="str">
            <v>776445-00H</v>
          </cell>
          <cell r="D17001" t="str">
            <v>OK</v>
          </cell>
          <cell r="E17001">
            <v>44784.125</v>
          </cell>
        </row>
        <row r="17002">
          <cell r="B17002" t="str">
            <v>776445-00H/014760</v>
          </cell>
          <cell r="C17002" t="str">
            <v>776445-00H</v>
          </cell>
          <cell r="D17002" t="str">
            <v>OK</v>
          </cell>
          <cell r="E17002">
            <v>44784.287499999999</v>
          </cell>
        </row>
        <row r="17003">
          <cell r="B17003" t="str">
            <v>776445-00H/014760</v>
          </cell>
          <cell r="C17003" t="str">
            <v>776445-00H</v>
          </cell>
          <cell r="D17003" t="str">
            <v>OK</v>
          </cell>
          <cell r="E17003">
            <v>44784.287499999999</v>
          </cell>
        </row>
        <row r="17004">
          <cell r="B17004" t="str">
            <v>776445-00H/014762</v>
          </cell>
          <cell r="C17004" t="str">
            <v>776445-00H</v>
          </cell>
          <cell r="D17004" t="str">
            <v>OK</v>
          </cell>
          <cell r="E17004">
            <v>44784.35</v>
          </cell>
        </row>
        <row r="17005">
          <cell r="B17005" t="str">
            <v>776445-00H/014763</v>
          </cell>
          <cell r="C17005" t="str">
            <v>776445-00H</v>
          </cell>
          <cell r="D17005" t="str">
            <v>OK</v>
          </cell>
          <cell r="E17005">
            <v>44784.438194444447</v>
          </cell>
        </row>
        <row r="17006">
          <cell r="B17006" t="str">
            <v>776445-00H/014764</v>
          </cell>
          <cell r="C17006" t="str">
            <v>776445-00H</v>
          </cell>
          <cell r="D17006" t="str">
            <v>OK</v>
          </cell>
          <cell r="E17006">
            <v>44784.544444444444</v>
          </cell>
        </row>
        <row r="17007">
          <cell r="B17007" t="str">
            <v>776445-00H/014767</v>
          </cell>
          <cell r="C17007" t="str">
            <v>776445-00H</v>
          </cell>
          <cell r="D17007" t="str">
            <v>OK</v>
          </cell>
          <cell r="E17007">
            <v>44784.62222222222</v>
          </cell>
        </row>
        <row r="17008">
          <cell r="B17008" t="str">
            <v>776445-00H/014765</v>
          </cell>
          <cell r="C17008" t="str">
            <v>776445-00H</v>
          </cell>
          <cell r="D17008" t="str">
            <v>OK</v>
          </cell>
          <cell r="E17008">
            <v>44784.675000000003</v>
          </cell>
        </row>
        <row r="17009">
          <cell r="B17009" t="str">
            <v>776445-00H/014766</v>
          </cell>
          <cell r="C17009" t="str">
            <v>776445-00H</v>
          </cell>
          <cell r="D17009" t="str">
            <v>OK</v>
          </cell>
          <cell r="E17009">
            <v>44784.688194444447</v>
          </cell>
        </row>
        <row r="17010">
          <cell r="B17010" t="str">
            <v>776445-00H/014768</v>
          </cell>
          <cell r="C17010" t="str">
            <v>776445-00H</v>
          </cell>
          <cell r="D17010" t="str">
            <v>OK</v>
          </cell>
          <cell r="E17010">
            <v>44784.706944444442</v>
          </cell>
        </row>
        <row r="17011">
          <cell r="B17011" t="str">
            <v>776445-00H/014770</v>
          </cell>
          <cell r="C17011" t="str">
            <v>776445-00H</v>
          </cell>
          <cell r="D17011" t="str">
            <v>OK</v>
          </cell>
          <cell r="E17011">
            <v>44784.946527777778</v>
          </cell>
        </row>
        <row r="17012">
          <cell r="B17012" t="str">
            <v>776445-00H/014771</v>
          </cell>
          <cell r="C17012" t="str">
            <v>776445-00H</v>
          </cell>
          <cell r="D17012" t="str">
            <v>OK</v>
          </cell>
          <cell r="E17012">
            <v>44785.032638888886</v>
          </cell>
        </row>
        <row r="17013">
          <cell r="B17013" t="str">
            <v>776445-00H/014772</v>
          </cell>
          <cell r="C17013" t="str">
            <v>776445-00H</v>
          </cell>
          <cell r="D17013" t="str">
            <v>OK</v>
          </cell>
          <cell r="E17013">
            <v>44785.001388888886</v>
          </cell>
        </row>
        <row r="17014">
          <cell r="B17014" t="str">
            <v>776445-00H/014775</v>
          </cell>
          <cell r="C17014" t="str">
            <v>776445-00H</v>
          </cell>
          <cell r="D17014" t="str">
            <v>OK</v>
          </cell>
          <cell r="E17014">
            <v>44785.298611111109</v>
          </cell>
        </row>
        <row r="17015">
          <cell r="B17015" t="str">
            <v>776445-00H/014776</v>
          </cell>
          <cell r="C17015" t="str">
            <v>776445-00H</v>
          </cell>
          <cell r="D17015" t="str">
            <v>OK</v>
          </cell>
          <cell r="E17015">
            <v>44785.364583333336</v>
          </cell>
        </row>
        <row r="17016">
          <cell r="B17016" t="str">
            <v>776445-00H/014774</v>
          </cell>
          <cell r="C17016" t="str">
            <v>776445-00H</v>
          </cell>
          <cell r="D17016" t="str">
            <v>OK</v>
          </cell>
          <cell r="E17016">
            <v>44785.341666666667</v>
          </cell>
        </row>
        <row r="17017">
          <cell r="B17017" t="str">
            <v>776445-00H/014777</v>
          </cell>
          <cell r="C17017" t="str">
            <v>776445-00H</v>
          </cell>
          <cell r="D17017" t="str">
            <v>OK</v>
          </cell>
          <cell r="E17017">
            <v>44785.415972222225</v>
          </cell>
        </row>
        <row r="17018">
          <cell r="B17018" t="str">
            <v>776445-00H/014773</v>
          </cell>
          <cell r="C17018" t="str">
            <v>776445-00H</v>
          </cell>
          <cell r="D17018" t="str">
            <v>OK</v>
          </cell>
          <cell r="E17018">
            <v>44785.522222222222</v>
          </cell>
        </row>
        <row r="17019">
          <cell r="B17019" t="str">
            <v>776445-00H/014780</v>
          </cell>
          <cell r="C17019" t="str">
            <v>776445-00H</v>
          </cell>
          <cell r="D17019" t="str">
            <v>OK</v>
          </cell>
          <cell r="E17019">
            <v>44785.644444444442</v>
          </cell>
        </row>
        <row r="17020">
          <cell r="B17020" t="str">
            <v>776445-00H/014779</v>
          </cell>
          <cell r="C17020" t="str">
            <v>776445-00H</v>
          </cell>
          <cell r="D17020" t="str">
            <v>OK</v>
          </cell>
          <cell r="E17020">
            <v>44785.670138888891</v>
          </cell>
        </row>
        <row r="17021">
          <cell r="B17021" t="str">
            <v>776445-00H/014784</v>
          </cell>
          <cell r="C17021" t="str">
            <v>776445-00H</v>
          </cell>
          <cell r="D17021" t="str">
            <v>OK</v>
          </cell>
          <cell r="E17021">
            <v>44788.046527777777</v>
          </cell>
        </row>
        <row r="17022">
          <cell r="B17022" t="str">
            <v>776445-00H/014783</v>
          </cell>
          <cell r="C17022" t="str">
            <v>776445-00H</v>
          </cell>
          <cell r="D17022" t="str">
            <v>OK</v>
          </cell>
          <cell r="E17022">
            <v>44788.043055555558</v>
          </cell>
        </row>
        <row r="17023">
          <cell r="B17023" t="str">
            <v>776445-00H/014782</v>
          </cell>
          <cell r="C17023" t="str">
            <v>776445-00H</v>
          </cell>
          <cell r="D17023" t="str">
            <v>OK</v>
          </cell>
          <cell r="E17023">
            <v>44787.978472222225</v>
          </cell>
        </row>
        <row r="17024">
          <cell r="B17024" t="str">
            <v>776445-00H/014788</v>
          </cell>
          <cell r="C17024" t="str">
            <v>776445-00H</v>
          </cell>
          <cell r="D17024" t="str">
            <v>OK</v>
          </cell>
          <cell r="E17024">
            <v>44788.163888888892</v>
          </cell>
        </row>
        <row r="17025">
          <cell r="B17025" t="str">
            <v>776445-00H/014778</v>
          </cell>
          <cell r="C17025" t="str">
            <v>776445-00H</v>
          </cell>
          <cell r="D17025" t="str">
            <v>OK</v>
          </cell>
          <cell r="E17025">
            <v>44785.716666666667</v>
          </cell>
        </row>
        <row r="17026">
          <cell r="B17026" t="str">
            <v>776445-00H/014789</v>
          </cell>
          <cell r="C17026" t="str">
            <v>776445-00H</v>
          </cell>
          <cell r="D17026" t="str">
            <v>OK</v>
          </cell>
          <cell r="E17026">
            <v>44788.301388888889</v>
          </cell>
        </row>
        <row r="17027">
          <cell r="B17027" t="str">
            <v>776445-00H/014787</v>
          </cell>
          <cell r="C17027" t="str">
            <v>776445-00H</v>
          </cell>
          <cell r="D17027" t="str">
            <v>OK</v>
          </cell>
          <cell r="E17027">
            <v>44788.300694444442</v>
          </cell>
        </row>
        <row r="17028">
          <cell r="B17028" t="str">
            <v>776445-00H/014769</v>
          </cell>
          <cell r="C17028" t="str">
            <v>776445-00H</v>
          </cell>
          <cell r="D17028" t="str">
            <v>OK</v>
          </cell>
          <cell r="E17028">
            <v>44784.767361111109</v>
          </cell>
        </row>
        <row r="17029">
          <cell r="B17029" t="str">
            <v>776445-00H/014792</v>
          </cell>
          <cell r="C17029" t="str">
            <v>776445-00H</v>
          </cell>
          <cell r="D17029" t="str">
            <v>OK</v>
          </cell>
          <cell r="E17029">
            <v>44788.363194444442</v>
          </cell>
        </row>
        <row r="17030">
          <cell r="B17030" t="str">
            <v>776445-00H/014790</v>
          </cell>
          <cell r="C17030" t="str">
            <v>776445-00H</v>
          </cell>
          <cell r="D17030" t="str">
            <v>OK</v>
          </cell>
          <cell r="E17030">
            <v>44788.36041666667</v>
          </cell>
        </row>
        <row r="17031">
          <cell r="B17031" t="str">
            <v>776445-00H/014793</v>
          </cell>
          <cell r="C17031" t="str">
            <v>776445-00H</v>
          </cell>
          <cell r="D17031" t="str">
            <v>OK</v>
          </cell>
          <cell r="E17031">
            <v>44788.411111111112</v>
          </cell>
        </row>
        <row r="17032">
          <cell r="B17032" t="str">
            <v>776445-00H/014781</v>
          </cell>
          <cell r="C17032" t="str">
            <v>776445-00H</v>
          </cell>
          <cell r="D17032" t="str">
            <v>OK</v>
          </cell>
          <cell r="E17032">
            <v>44787.977083333331</v>
          </cell>
        </row>
        <row r="17033">
          <cell r="B17033" t="str">
            <v>776445-00H/014791</v>
          </cell>
          <cell r="C17033" t="str">
            <v>776445-00H</v>
          </cell>
          <cell r="D17033" t="str">
            <v>OK</v>
          </cell>
          <cell r="E17033">
            <v>44788.4375</v>
          </cell>
        </row>
        <row r="17034">
          <cell r="B17034" t="str">
            <v>776445-00H/014785</v>
          </cell>
          <cell r="C17034" t="str">
            <v>776445-00H</v>
          </cell>
          <cell r="D17034" t="str">
            <v>OK</v>
          </cell>
          <cell r="E17034">
            <v>44788.081944444442</v>
          </cell>
        </row>
        <row r="17035">
          <cell r="B17035" t="str">
            <v>776445-00H/014794</v>
          </cell>
          <cell r="C17035" t="str">
            <v>776445-00H</v>
          </cell>
          <cell r="D17035" t="str">
            <v>OK</v>
          </cell>
          <cell r="E17035">
            <v>44788.500694444447</v>
          </cell>
        </row>
        <row r="17036">
          <cell r="B17036" t="str">
            <v>776445-00H/014795</v>
          </cell>
          <cell r="C17036" t="str">
            <v>776445-00H</v>
          </cell>
          <cell r="D17036" t="str">
            <v>OK</v>
          </cell>
          <cell r="E17036">
            <v>44788.621527777781</v>
          </cell>
        </row>
        <row r="17037">
          <cell r="B17037" t="str">
            <v>776445-00H/014797</v>
          </cell>
          <cell r="C17037" t="str">
            <v>776445-00H</v>
          </cell>
          <cell r="D17037" t="str">
            <v>OK</v>
          </cell>
          <cell r="E17037">
            <v>44788.677083333336</v>
          </cell>
        </row>
        <row r="17038">
          <cell r="B17038" t="str">
            <v>776445-00H/014796</v>
          </cell>
          <cell r="C17038" t="str">
            <v>776445-00H</v>
          </cell>
          <cell r="D17038" t="str">
            <v>OK</v>
          </cell>
          <cell r="E17038">
            <v>44788.727083333331</v>
          </cell>
        </row>
        <row r="17039">
          <cell r="B17039" t="str">
            <v>776445-00H/014786</v>
          </cell>
          <cell r="C17039" t="str">
            <v>776445-00H</v>
          </cell>
          <cell r="D17039" t="str">
            <v>OK</v>
          </cell>
          <cell r="E17039">
            <v>44788.743055555555</v>
          </cell>
        </row>
        <row r="17040">
          <cell r="B17040" t="str">
            <v>776445-00H/014802</v>
          </cell>
          <cell r="C17040" t="str">
            <v>776445-00H</v>
          </cell>
          <cell r="D17040" t="str">
            <v>OK</v>
          </cell>
          <cell r="E17040">
            <v>44788.973611111112</v>
          </cell>
        </row>
        <row r="17041">
          <cell r="B17041" t="str">
            <v>776445-00H/014799</v>
          </cell>
          <cell r="C17041" t="str">
            <v>776445-00H</v>
          </cell>
          <cell r="D17041" t="str">
            <v>OK</v>
          </cell>
          <cell r="E17041">
            <v>44788.98333333333</v>
          </cell>
        </row>
        <row r="17042">
          <cell r="B17042" t="str">
            <v>776445-00H/014804</v>
          </cell>
          <cell r="C17042" t="str">
            <v>776445-00H</v>
          </cell>
          <cell r="D17042" t="str">
            <v>OK</v>
          </cell>
          <cell r="E17042">
            <v>44789.035416666666</v>
          </cell>
        </row>
        <row r="17043">
          <cell r="B17043" t="str">
            <v>776445-00H/014801</v>
          </cell>
          <cell r="C17043" t="str">
            <v>776445-00H</v>
          </cell>
          <cell r="D17043" t="str">
            <v>OK</v>
          </cell>
          <cell r="E17043">
            <v>44789.058333333334</v>
          </cell>
        </row>
        <row r="17044">
          <cell r="B17044" t="str">
            <v>776445-00H/014806</v>
          </cell>
          <cell r="C17044" t="str">
            <v>776445-00H</v>
          </cell>
          <cell r="D17044" t="str">
            <v>OK</v>
          </cell>
          <cell r="E17044">
            <v>44789.178472222222</v>
          </cell>
        </row>
        <row r="17045">
          <cell r="B17045" t="str">
            <v>776445-00H/014798</v>
          </cell>
          <cell r="C17045" t="str">
            <v>776445-00H</v>
          </cell>
          <cell r="D17045" t="str">
            <v>OK</v>
          </cell>
          <cell r="E17045">
            <v>44788.80972222222</v>
          </cell>
        </row>
        <row r="17046">
          <cell r="B17046" t="str">
            <v>776445-00H/014807</v>
          </cell>
          <cell r="C17046" t="str">
            <v>776445-00H</v>
          </cell>
          <cell r="D17046" t="str">
            <v>OK</v>
          </cell>
          <cell r="E17046">
            <v>44789.357638888891</v>
          </cell>
        </row>
        <row r="17047">
          <cell r="B17047" t="str">
            <v>776445-00H/014808</v>
          </cell>
          <cell r="C17047" t="str">
            <v>776445-00H</v>
          </cell>
          <cell r="D17047" t="str">
            <v>OK</v>
          </cell>
          <cell r="E17047">
            <v>44789.359027777777</v>
          </cell>
        </row>
        <row r="17048">
          <cell r="B17048" t="str">
            <v>776445-00H/014810</v>
          </cell>
          <cell r="C17048" t="str">
            <v>776445-00H</v>
          </cell>
          <cell r="D17048" t="str">
            <v>OK</v>
          </cell>
          <cell r="E17048">
            <v>44789.425000000003</v>
          </cell>
        </row>
        <row r="17049">
          <cell r="B17049" t="str">
            <v>776445-00H/014803</v>
          </cell>
          <cell r="C17049" t="str">
            <v>776445-00H</v>
          </cell>
          <cell r="D17049" t="str">
            <v>OK</v>
          </cell>
          <cell r="E17049">
            <v>44789.027777777781</v>
          </cell>
        </row>
        <row r="17050">
          <cell r="B17050" t="str">
            <v>776445-00H/014805</v>
          </cell>
          <cell r="C17050" t="str">
            <v>776445-00H</v>
          </cell>
          <cell r="D17050" t="str">
            <v>OK</v>
          </cell>
          <cell r="E17050">
            <v>44789.529166666667</v>
          </cell>
        </row>
        <row r="17051">
          <cell r="B17051" t="str">
            <v>776445-00H/014812</v>
          </cell>
          <cell r="C17051" t="str">
            <v>776445-00H</v>
          </cell>
          <cell r="D17051" t="str">
            <v>OK</v>
          </cell>
          <cell r="E17051">
            <v>44789.531944444447</v>
          </cell>
        </row>
        <row r="17052">
          <cell r="B17052" t="str">
            <v>776445-00H/014809</v>
          </cell>
          <cell r="C17052" t="str">
            <v>776445-00H</v>
          </cell>
          <cell r="D17052" t="str">
            <v>OK</v>
          </cell>
          <cell r="E17052">
            <v>44789.621527777781</v>
          </cell>
        </row>
        <row r="17053">
          <cell r="B17053" t="str">
            <v>776445-00H/014814</v>
          </cell>
          <cell r="C17053" t="str">
            <v>776445-00H</v>
          </cell>
          <cell r="D17053" t="str">
            <v>OK</v>
          </cell>
          <cell r="E17053">
            <v>44789.618750000001</v>
          </cell>
        </row>
        <row r="17054">
          <cell r="B17054" t="str">
            <v>776445-00H/014813</v>
          </cell>
          <cell r="C17054" t="str">
            <v>776445-00H</v>
          </cell>
          <cell r="D17054" t="str">
            <v>OK</v>
          </cell>
          <cell r="E17054">
            <v>44789.68472222222</v>
          </cell>
        </row>
        <row r="17055">
          <cell r="B17055" t="str">
            <v>776445-00H/014816</v>
          </cell>
          <cell r="C17055" t="str">
            <v>776445-00H</v>
          </cell>
          <cell r="D17055" t="str">
            <v>OK</v>
          </cell>
          <cell r="E17055">
            <v>44789.722222222219</v>
          </cell>
        </row>
        <row r="17056">
          <cell r="B17056" t="str">
            <v>776445-00H/014815</v>
          </cell>
          <cell r="C17056" t="str">
            <v>776445-00H</v>
          </cell>
          <cell r="D17056" t="str">
            <v>OK</v>
          </cell>
          <cell r="E17056">
            <v>44789.674305555556</v>
          </cell>
        </row>
        <row r="17057">
          <cell r="B17057" t="str">
            <v>776445-00H/014811</v>
          </cell>
          <cell r="C17057" t="str">
            <v>776445-00H</v>
          </cell>
          <cell r="D17057" t="str">
            <v>OK</v>
          </cell>
          <cell r="E17057">
            <v>44789.418749999997</v>
          </cell>
        </row>
        <row r="17058">
          <cell r="B17058" t="str">
            <v>776445-00H/014819</v>
          </cell>
          <cell r="C17058" t="str">
            <v>776445-00H</v>
          </cell>
          <cell r="D17058" t="str">
            <v>OK</v>
          </cell>
          <cell r="E17058">
            <v>44789.763194444444</v>
          </cell>
        </row>
        <row r="17059">
          <cell r="B17059" t="str">
            <v>776445-00H/014820</v>
          </cell>
          <cell r="C17059" t="str">
            <v>776445-00H</v>
          </cell>
          <cell r="D17059" t="str">
            <v>OK</v>
          </cell>
          <cell r="E17059">
            <v>44789.964583333334</v>
          </cell>
        </row>
        <row r="17060">
          <cell r="B17060" t="str">
            <v>776445-00H/014817</v>
          </cell>
          <cell r="C17060" t="str">
            <v>776445-00H</v>
          </cell>
          <cell r="D17060" t="str">
            <v>OK</v>
          </cell>
          <cell r="E17060">
            <v>44790.036805555559</v>
          </cell>
        </row>
        <row r="17061">
          <cell r="B17061" t="str">
            <v>776445-00H/014821</v>
          </cell>
          <cell r="C17061" t="str">
            <v>776445-00H</v>
          </cell>
          <cell r="D17061" t="str">
            <v>OK</v>
          </cell>
          <cell r="E17061">
            <v>44790.019444444442</v>
          </cell>
        </row>
        <row r="17062">
          <cell r="B17062" t="str">
            <v>776445-00H/014818</v>
          </cell>
          <cell r="C17062" t="str">
            <v>776445-00H</v>
          </cell>
          <cell r="D17062" t="str">
            <v>OK</v>
          </cell>
          <cell r="E17062">
            <v>44789.969444444447</v>
          </cell>
        </row>
        <row r="17063">
          <cell r="B17063" t="str">
            <v>776445-00H/014823</v>
          </cell>
          <cell r="C17063" t="str">
            <v>776445-00H</v>
          </cell>
          <cell r="D17063" t="str">
            <v>OK</v>
          </cell>
          <cell r="E17063">
            <v>44790.059027777781</v>
          </cell>
        </row>
        <row r="17064">
          <cell r="B17064" t="str">
            <v>776445-00H/014822</v>
          </cell>
          <cell r="C17064" t="str">
            <v>776445-00H</v>
          </cell>
          <cell r="D17064" t="str">
            <v>OK</v>
          </cell>
          <cell r="E17064">
            <v>44790.07916666667</v>
          </cell>
        </row>
        <row r="17065">
          <cell r="B17065" t="str">
            <v>776445-00H/014800</v>
          </cell>
          <cell r="C17065" t="str">
            <v>776445-00H</v>
          </cell>
          <cell r="D17065" t="str">
            <v>OK</v>
          </cell>
          <cell r="E17065">
            <v>44788.833333333336</v>
          </cell>
        </row>
        <row r="17066">
          <cell r="B17066" t="str">
            <v>776445-00H/014824</v>
          </cell>
          <cell r="C17066" t="str">
            <v>776445-00H</v>
          </cell>
          <cell r="D17066" t="str">
            <v>OK</v>
          </cell>
          <cell r="E17066">
            <v>44790.17083333333</v>
          </cell>
        </row>
        <row r="17067">
          <cell r="B17067" t="str">
            <v>776445-00H/014827</v>
          </cell>
          <cell r="C17067" t="str">
            <v>776445-00H</v>
          </cell>
          <cell r="D17067" t="str">
            <v>OK</v>
          </cell>
          <cell r="E17067">
            <v>44790.285416666666</v>
          </cell>
        </row>
        <row r="17068">
          <cell r="B17068" t="str">
            <v>776445-00H/014825</v>
          </cell>
          <cell r="C17068" t="str">
            <v>776445-00H</v>
          </cell>
          <cell r="D17068" t="str">
            <v>OK</v>
          </cell>
          <cell r="E17068">
            <v>44790.365277777775</v>
          </cell>
        </row>
        <row r="17069">
          <cell r="B17069" t="str">
            <v>776445-00H/014828</v>
          </cell>
          <cell r="C17069" t="str">
            <v>776445-00H</v>
          </cell>
          <cell r="D17069" t="str">
            <v>OK</v>
          </cell>
          <cell r="E17069">
            <v>44790.356249999997</v>
          </cell>
        </row>
        <row r="17070">
          <cell r="B17070" t="str">
            <v>776445-00H/014830</v>
          </cell>
          <cell r="C17070" t="str">
            <v>776445-00H</v>
          </cell>
          <cell r="D17070" t="str">
            <v>OK</v>
          </cell>
          <cell r="E17070">
            <v>44790.540277777778</v>
          </cell>
        </row>
        <row r="17071">
          <cell r="B17071" t="str">
            <v>776445-00H/014831</v>
          </cell>
          <cell r="C17071" t="str">
            <v>776445-00H</v>
          </cell>
          <cell r="D17071" t="str">
            <v>OK</v>
          </cell>
          <cell r="E17071">
            <v>44790.623611111114</v>
          </cell>
        </row>
        <row r="17072">
          <cell r="B17072" t="str">
            <v>776445-00H/014832</v>
          </cell>
          <cell r="C17072" t="str">
            <v>776445-00H</v>
          </cell>
          <cell r="D17072" t="str">
            <v>OK</v>
          </cell>
          <cell r="E17072">
            <v>44790.704861111109</v>
          </cell>
        </row>
        <row r="17073">
          <cell r="B17073" t="str">
            <v>776445-00H/014833</v>
          </cell>
          <cell r="C17073" t="str">
            <v>776445-00H</v>
          </cell>
          <cell r="D17073" t="str">
            <v>OK</v>
          </cell>
          <cell r="E17073">
            <v>44790.693749999999</v>
          </cell>
        </row>
        <row r="17074">
          <cell r="B17074" t="str">
            <v>776445-00H/014837</v>
          </cell>
          <cell r="C17074" t="str">
            <v>776445-00H</v>
          </cell>
          <cell r="D17074" t="str">
            <v>OK</v>
          </cell>
          <cell r="E17074">
            <v>44790.741666666669</v>
          </cell>
        </row>
        <row r="17075">
          <cell r="B17075" t="str">
            <v>776445-00H/014826</v>
          </cell>
          <cell r="C17075" t="str">
            <v>776445-00H</v>
          </cell>
          <cell r="D17075" t="str">
            <v>OK</v>
          </cell>
          <cell r="E17075">
            <v>44790.323611111111</v>
          </cell>
        </row>
        <row r="17076">
          <cell r="B17076" t="str">
            <v>776445-00H/014834</v>
          </cell>
          <cell r="C17076" t="str">
            <v>776445-00H</v>
          </cell>
          <cell r="D17076" t="str">
            <v>OK</v>
          </cell>
          <cell r="E17076">
            <v>44790.744444444441</v>
          </cell>
        </row>
        <row r="17077">
          <cell r="B17077" t="str">
            <v>776445-00H/014838</v>
          </cell>
          <cell r="C17077" t="str">
            <v>776445-00H</v>
          </cell>
          <cell r="D17077" t="str">
            <v>OK</v>
          </cell>
          <cell r="E17077">
            <v>44790.833333333336</v>
          </cell>
        </row>
        <row r="17078">
          <cell r="B17078" t="str">
            <v>776445-00H/014829</v>
          </cell>
          <cell r="C17078" t="str">
            <v>776445-00H</v>
          </cell>
          <cell r="D17078" t="str">
            <v>OK</v>
          </cell>
          <cell r="E17078">
            <v>44790.515972222223</v>
          </cell>
        </row>
        <row r="17079">
          <cell r="B17079" t="str">
            <v>776445-00H/014836</v>
          </cell>
          <cell r="C17079" t="str">
            <v>776445-00H</v>
          </cell>
          <cell r="D17079" t="str">
            <v>OK</v>
          </cell>
          <cell r="E17079">
            <v>44790.814583333333</v>
          </cell>
        </row>
        <row r="17080">
          <cell r="B17080" t="str">
            <v>776445-00H/014836</v>
          </cell>
          <cell r="C17080" t="str">
            <v>776445-00H</v>
          </cell>
          <cell r="D17080" t="str">
            <v>OK</v>
          </cell>
          <cell r="E17080">
            <v>44790.814583333333</v>
          </cell>
        </row>
        <row r="17081">
          <cell r="B17081" t="str">
            <v>776445-00H/014839</v>
          </cell>
          <cell r="C17081" t="str">
            <v>776445-00H</v>
          </cell>
          <cell r="D17081" t="str">
            <v>OK</v>
          </cell>
          <cell r="E17081">
            <v>44790.979861111111</v>
          </cell>
        </row>
        <row r="17082">
          <cell r="B17082" t="str">
            <v>776445-00H/014840</v>
          </cell>
          <cell r="C17082" t="str">
            <v>776445-00H</v>
          </cell>
          <cell r="D17082" t="str">
            <v>OK</v>
          </cell>
          <cell r="E17082">
            <v>44790.96597222222</v>
          </cell>
        </row>
        <row r="17083">
          <cell r="B17083" t="str">
            <v>776445-00H/014843</v>
          </cell>
          <cell r="C17083" t="str">
            <v>776445-00H</v>
          </cell>
          <cell r="D17083" t="str">
            <v>OK</v>
          </cell>
          <cell r="E17083">
            <v>44791.010416666664</v>
          </cell>
        </row>
        <row r="17084">
          <cell r="B17084" t="str">
            <v>776445-00H/014842</v>
          </cell>
          <cell r="C17084" t="str">
            <v>776445-00H</v>
          </cell>
          <cell r="D17084" t="str">
            <v>OK</v>
          </cell>
          <cell r="E17084">
            <v>44791.021527777775</v>
          </cell>
        </row>
        <row r="17085">
          <cell r="B17085" t="str">
            <v>776445-00H/014841</v>
          </cell>
          <cell r="C17085" t="str">
            <v>776445-00H</v>
          </cell>
          <cell r="D17085" t="str">
            <v>OK</v>
          </cell>
          <cell r="E17085">
            <v>44791.039583333331</v>
          </cell>
        </row>
        <row r="17086">
          <cell r="B17086" t="str">
            <v>776445-00H/014844</v>
          </cell>
          <cell r="C17086" t="str">
            <v>776445-00H</v>
          </cell>
          <cell r="D17086" t="str">
            <v>OK</v>
          </cell>
          <cell r="E17086">
            <v>44791.064583333333</v>
          </cell>
        </row>
        <row r="17087">
          <cell r="B17087" t="str">
            <v>776445-00H/014849</v>
          </cell>
          <cell r="C17087" t="str">
            <v>776445-00H</v>
          </cell>
          <cell r="D17087" t="str">
            <v>OK</v>
          </cell>
          <cell r="E17087">
            <v>44791.210416666669</v>
          </cell>
        </row>
        <row r="17088">
          <cell r="B17088" t="str">
            <v>776445-00H/014847</v>
          </cell>
          <cell r="C17088" t="str">
            <v>776445-00H</v>
          </cell>
          <cell r="D17088" t="str">
            <v>OK</v>
          </cell>
          <cell r="E17088">
            <v>44791.326388888891</v>
          </cell>
        </row>
        <row r="17089">
          <cell r="B17089" t="str">
            <v>776445-00H/014848</v>
          </cell>
          <cell r="C17089" t="str">
            <v>776445-00H</v>
          </cell>
          <cell r="D17089" t="str">
            <v>OK</v>
          </cell>
          <cell r="E17089">
            <v>44791.393055555556</v>
          </cell>
        </row>
        <row r="17090">
          <cell r="B17090" t="str">
            <v>776445-00H/014845</v>
          </cell>
          <cell r="C17090" t="str">
            <v>776445-00H</v>
          </cell>
          <cell r="D17090" t="str">
            <v>OK</v>
          </cell>
          <cell r="E17090">
            <v>44791.447222222225</v>
          </cell>
        </row>
        <row r="17091">
          <cell r="B17091" t="str">
            <v>776445-00H/014845</v>
          </cell>
          <cell r="C17091" t="str">
            <v>776445-00H</v>
          </cell>
          <cell r="D17091" t="str">
            <v>OK</v>
          </cell>
          <cell r="E17091">
            <v>44791.447222222225</v>
          </cell>
        </row>
        <row r="17092">
          <cell r="B17092" t="str">
            <v>776445-00H/014852</v>
          </cell>
          <cell r="C17092" t="str">
            <v>776445-00H</v>
          </cell>
          <cell r="D17092" t="str">
            <v>OK</v>
          </cell>
          <cell r="E17092">
            <v>44791.613888888889</v>
          </cell>
        </row>
        <row r="17093">
          <cell r="B17093" t="str">
            <v>776445-00H/014850</v>
          </cell>
          <cell r="C17093" t="str">
            <v>776445-00H</v>
          </cell>
          <cell r="D17093" t="str">
            <v>OK</v>
          </cell>
          <cell r="E17093">
            <v>44791.691666666666</v>
          </cell>
        </row>
        <row r="17094">
          <cell r="B17094" t="str">
            <v>776445-00H/014851</v>
          </cell>
          <cell r="C17094" t="str">
            <v>776445-00H</v>
          </cell>
          <cell r="D17094" t="str">
            <v>OK</v>
          </cell>
          <cell r="E17094">
            <v>44791.631944444445</v>
          </cell>
        </row>
        <row r="17095">
          <cell r="B17095" t="str">
            <v>776445-00H/014853</v>
          </cell>
          <cell r="C17095" t="str">
            <v>776445-00H</v>
          </cell>
          <cell r="D17095" t="str">
            <v>OK</v>
          </cell>
          <cell r="E17095">
            <v>44791.965277777781</v>
          </cell>
        </row>
        <row r="17096">
          <cell r="B17096" t="str">
            <v>776445-00H/014854</v>
          </cell>
          <cell r="C17096" t="str">
            <v>776445-00H</v>
          </cell>
          <cell r="D17096" t="str">
            <v>OK</v>
          </cell>
          <cell r="E17096">
            <v>44792.022916666669</v>
          </cell>
        </row>
        <row r="17097">
          <cell r="B17097" t="str">
            <v>776445-00H/014855</v>
          </cell>
          <cell r="C17097" t="str">
            <v>776445-00H</v>
          </cell>
          <cell r="D17097" t="str">
            <v>OK</v>
          </cell>
          <cell r="E17097">
            <v>44792.061111111114</v>
          </cell>
        </row>
        <row r="17098">
          <cell r="B17098" t="str">
            <v>776445-00H/014857</v>
          </cell>
          <cell r="C17098" t="str">
            <v>776445-00H</v>
          </cell>
          <cell r="D17098" t="str">
            <v>OK</v>
          </cell>
          <cell r="E17098">
            <v>44792.34652777778</v>
          </cell>
        </row>
        <row r="17099">
          <cell r="B17099" t="str">
            <v>776445-00H/014533</v>
          </cell>
          <cell r="C17099" t="str">
            <v>776445-00H</v>
          </cell>
          <cell r="D17099" t="str">
            <v>OK</v>
          </cell>
          <cell r="E17099">
            <v>44727.638888888891</v>
          </cell>
        </row>
        <row r="17100">
          <cell r="B17100" t="str">
            <v>776445-00H/014858</v>
          </cell>
          <cell r="C17100" t="str">
            <v>776445-00H</v>
          </cell>
          <cell r="D17100" t="str">
            <v>OK</v>
          </cell>
          <cell r="E17100">
            <v>44792.345138888886</v>
          </cell>
        </row>
        <row r="17101">
          <cell r="B17101" t="str">
            <v>776445-00H/014858</v>
          </cell>
          <cell r="C17101" t="str">
            <v>776445-00H</v>
          </cell>
          <cell r="D17101" t="str">
            <v>OK</v>
          </cell>
          <cell r="E17101">
            <v>44792.345138888886</v>
          </cell>
        </row>
        <row r="17102">
          <cell r="B17102" t="str">
            <v>776445-00H/014859</v>
          </cell>
          <cell r="C17102" t="str">
            <v>776445-00H</v>
          </cell>
          <cell r="D17102" t="str">
            <v>OK</v>
          </cell>
          <cell r="E17102">
            <v>44792.614583333336</v>
          </cell>
        </row>
        <row r="17103">
          <cell r="B17103" t="str">
            <v>776445-00H/014859</v>
          </cell>
          <cell r="C17103" t="str">
            <v>776445-00H</v>
          </cell>
          <cell r="D17103" t="str">
            <v>OK</v>
          </cell>
          <cell r="E17103">
            <v>44792.614583333336</v>
          </cell>
        </row>
        <row r="17104">
          <cell r="B17104" t="str">
            <v>776445-00H/014860</v>
          </cell>
          <cell r="C17104" t="str">
            <v>776445-00H</v>
          </cell>
          <cell r="D17104" t="str">
            <v>OK</v>
          </cell>
          <cell r="E17104">
            <v>44792.679861111108</v>
          </cell>
        </row>
        <row r="17105">
          <cell r="B17105" t="str">
            <v>776445-00H/014856</v>
          </cell>
          <cell r="C17105" t="str">
            <v>776445-00H</v>
          </cell>
          <cell r="D17105" t="str">
            <v>OK</v>
          </cell>
          <cell r="E17105">
            <v>44792.727083333331</v>
          </cell>
        </row>
        <row r="17106">
          <cell r="B17106" t="str">
            <v>774100-00J/014861</v>
          </cell>
          <cell r="C17106" t="str">
            <v>774100-00J</v>
          </cell>
          <cell r="D17106" t="str">
            <v>OK</v>
          </cell>
          <cell r="E17106">
            <v>44794.959722222222</v>
          </cell>
        </row>
        <row r="17107">
          <cell r="B17107" t="str">
            <v>774100-00J/014862</v>
          </cell>
          <cell r="C17107" t="str">
            <v>774100-00J</v>
          </cell>
          <cell r="D17107" t="str">
            <v>OK</v>
          </cell>
          <cell r="E17107">
            <v>44795.52847222222</v>
          </cell>
        </row>
        <row r="17108">
          <cell r="B17108" t="str">
            <v>774100-00J/014863</v>
          </cell>
          <cell r="C17108" t="str">
            <v>774100-00J</v>
          </cell>
          <cell r="D17108" t="str">
            <v>OK</v>
          </cell>
          <cell r="E17108">
            <v>44795.756249999999</v>
          </cell>
        </row>
        <row r="17109">
          <cell r="B17109" t="str">
            <v>774100-00J/014864</v>
          </cell>
          <cell r="C17109" t="str">
            <v>774100-00J</v>
          </cell>
          <cell r="D17109" t="str">
            <v>OK</v>
          </cell>
          <cell r="E17109">
            <v>44795.993750000001</v>
          </cell>
        </row>
        <row r="17110">
          <cell r="B17110" t="str">
            <v>774100-00J/014865</v>
          </cell>
          <cell r="C17110" t="str">
            <v>774100-00J</v>
          </cell>
          <cell r="D17110" t="str">
            <v>OK</v>
          </cell>
          <cell r="E17110">
            <v>44796.027083333334</v>
          </cell>
        </row>
        <row r="17111">
          <cell r="B17111" t="str">
            <v>774100-00J/014866</v>
          </cell>
          <cell r="C17111" t="str">
            <v>774100-00J</v>
          </cell>
          <cell r="D17111" t="str">
            <v>OK</v>
          </cell>
          <cell r="E17111">
            <v>44796.959027777775</v>
          </cell>
        </row>
        <row r="17112">
          <cell r="B17112" t="str">
            <v>776445-00H/014868</v>
          </cell>
          <cell r="C17112" t="str">
            <v>776445-00H</v>
          </cell>
          <cell r="D17112" t="str">
            <v>OK</v>
          </cell>
          <cell r="E17112">
            <v>44797.047222222223</v>
          </cell>
        </row>
        <row r="17113">
          <cell r="B17113" t="str">
            <v>774100-00J/014867</v>
          </cell>
          <cell r="C17113" t="str">
            <v>774100-00J</v>
          </cell>
          <cell r="D17113" t="str">
            <v>OK</v>
          </cell>
          <cell r="E17113">
            <v>44797.012499999997</v>
          </cell>
        </row>
        <row r="17114">
          <cell r="B17114" t="str">
            <v>776445-00H/014869</v>
          </cell>
          <cell r="C17114" t="str">
            <v>776445-00H</v>
          </cell>
          <cell r="D17114" t="str">
            <v>OK</v>
          </cell>
          <cell r="E17114">
            <v>44797.125694444447</v>
          </cell>
        </row>
        <row r="17115">
          <cell r="B17115" t="str">
            <v>776445-00H/014873</v>
          </cell>
          <cell r="C17115" t="str">
            <v>776445-00H</v>
          </cell>
          <cell r="D17115" t="str">
            <v>OK</v>
          </cell>
          <cell r="E17115">
            <v>44797.70416666667</v>
          </cell>
        </row>
        <row r="17116">
          <cell r="B17116" t="str">
            <v>776445-00H/014871</v>
          </cell>
          <cell r="C17116" t="str">
            <v>776445-00H</v>
          </cell>
          <cell r="D17116" t="str">
            <v>OK</v>
          </cell>
          <cell r="E17116">
            <v>44797.616666666669</v>
          </cell>
        </row>
        <row r="17117">
          <cell r="B17117" t="str">
            <v>774100-00J/014874</v>
          </cell>
          <cell r="C17117" t="str">
            <v>774100-00J</v>
          </cell>
          <cell r="D17117" t="str">
            <v>OK</v>
          </cell>
          <cell r="E17117">
            <v>44797.754861111112</v>
          </cell>
        </row>
        <row r="17118">
          <cell r="B17118" t="str">
            <v>776445-00H/014872</v>
          </cell>
          <cell r="C17118" t="str">
            <v>776445-00H</v>
          </cell>
          <cell r="D17118" t="str">
            <v>OK</v>
          </cell>
          <cell r="E17118">
            <v>44797.807638888888</v>
          </cell>
        </row>
        <row r="17119">
          <cell r="B17119" t="str">
            <v>776445-00H/014876</v>
          </cell>
          <cell r="C17119" t="str">
            <v>776445-00H</v>
          </cell>
          <cell r="D17119" t="str">
            <v>OK</v>
          </cell>
          <cell r="E17119">
            <v>44797.953472222223</v>
          </cell>
        </row>
        <row r="17120">
          <cell r="B17120" t="str">
            <v>776445-00H/014875</v>
          </cell>
          <cell r="C17120" t="str">
            <v>776445-00H</v>
          </cell>
          <cell r="D17120" t="str">
            <v>OK</v>
          </cell>
          <cell r="E17120">
            <v>44797.979166666664</v>
          </cell>
        </row>
        <row r="17121">
          <cell r="B17121" t="str">
            <v>776445-00H/014878</v>
          </cell>
          <cell r="C17121" t="str">
            <v>776445-00H</v>
          </cell>
          <cell r="D17121" t="str">
            <v>OK</v>
          </cell>
          <cell r="E17121">
            <v>44798.029166666667</v>
          </cell>
        </row>
        <row r="17122">
          <cell r="B17122" t="str">
            <v>774100-00J/014877</v>
          </cell>
          <cell r="C17122" t="str">
            <v>774100-00J</v>
          </cell>
          <cell r="D17122" t="str">
            <v>OK</v>
          </cell>
          <cell r="E17122">
            <v>44798.082638888889</v>
          </cell>
        </row>
        <row r="17123">
          <cell r="B17123" t="str">
            <v>774100-00J/014883</v>
          </cell>
          <cell r="C17123" t="str">
            <v>774100-00J</v>
          </cell>
          <cell r="D17123" t="str">
            <v>OK</v>
          </cell>
          <cell r="E17123">
            <v>44798.513194444444</v>
          </cell>
        </row>
        <row r="17124">
          <cell r="B17124" t="str">
            <v>776445-00H/014882</v>
          </cell>
          <cell r="C17124" t="str">
            <v>776445-00H</v>
          </cell>
          <cell r="D17124" t="str">
            <v>OK</v>
          </cell>
          <cell r="E17124">
            <v>44798.613888888889</v>
          </cell>
        </row>
        <row r="17125">
          <cell r="B17125" t="str">
            <v>774100-00J/014884</v>
          </cell>
          <cell r="C17125" t="str">
            <v>774100-00J</v>
          </cell>
          <cell r="D17125" t="str">
            <v>OK</v>
          </cell>
          <cell r="E17125">
            <v>44798.678472222222</v>
          </cell>
        </row>
        <row r="17126">
          <cell r="B17126" t="str">
            <v>776445-00H/014885</v>
          </cell>
          <cell r="C17126" t="str">
            <v>776445-00H</v>
          </cell>
          <cell r="D17126" t="str">
            <v>OK</v>
          </cell>
          <cell r="E17126">
            <v>44798.956944444442</v>
          </cell>
        </row>
        <row r="17127">
          <cell r="B17127" t="str">
            <v>776445-00H/014879</v>
          </cell>
          <cell r="C17127" t="str">
            <v>776445-00H</v>
          </cell>
          <cell r="D17127" t="str">
            <v>OK</v>
          </cell>
          <cell r="E17127">
            <v>44798.958333333336</v>
          </cell>
        </row>
        <row r="17128">
          <cell r="B17128" t="str">
            <v>776445-00H/014880</v>
          </cell>
          <cell r="C17128" t="str">
            <v>776445-00H</v>
          </cell>
          <cell r="D17128" t="str">
            <v>OK</v>
          </cell>
          <cell r="E17128">
            <v>44798.991666666669</v>
          </cell>
        </row>
        <row r="17129">
          <cell r="B17129" t="str">
            <v>774100-00J/014886</v>
          </cell>
          <cell r="C17129" t="str">
            <v>774100-00J</v>
          </cell>
          <cell r="D17129" t="str">
            <v>OK</v>
          </cell>
          <cell r="E17129">
            <v>44798.995138888888</v>
          </cell>
        </row>
        <row r="17130">
          <cell r="B17130" t="str">
            <v>776445-00H/014888</v>
          </cell>
          <cell r="C17130" t="str">
            <v>776445-00H</v>
          </cell>
          <cell r="D17130" t="str">
            <v>OK</v>
          </cell>
          <cell r="E17130">
            <v>44799.288194444445</v>
          </cell>
        </row>
        <row r="17131">
          <cell r="B17131" t="str">
            <v>774100-00J/014890</v>
          </cell>
          <cell r="C17131" t="str">
            <v>774100-00J</v>
          </cell>
          <cell r="D17131" t="str">
            <v>OK</v>
          </cell>
          <cell r="E17131">
            <v>44799.373611111114</v>
          </cell>
        </row>
        <row r="17132">
          <cell r="B17132" t="str">
            <v>774100-00J/014890</v>
          </cell>
          <cell r="C17132" t="str">
            <v>774100-00J</v>
          </cell>
          <cell r="D17132" t="str">
            <v>OK</v>
          </cell>
          <cell r="E17132">
            <v>44799.373611111114</v>
          </cell>
        </row>
        <row r="17133">
          <cell r="B17133" t="str">
            <v>776445-00H/014881</v>
          </cell>
          <cell r="C17133" t="str">
            <v>776445-00H</v>
          </cell>
          <cell r="D17133" t="str">
            <v>OK</v>
          </cell>
          <cell r="E17133">
            <v>44799.625694444447</v>
          </cell>
        </row>
        <row r="17134">
          <cell r="B17134" t="str">
            <v>774100-00J/014891</v>
          </cell>
          <cell r="C17134" t="str">
            <v>774100-00J</v>
          </cell>
          <cell r="D17134" t="str">
            <v>OK</v>
          </cell>
          <cell r="E17134">
            <v>44799.744444444441</v>
          </cell>
        </row>
        <row r="17135">
          <cell r="B17135" t="str">
            <v>776445-00H/014887</v>
          </cell>
          <cell r="C17135" t="str">
            <v>776445-00H</v>
          </cell>
          <cell r="D17135" t="str">
            <v>OK</v>
          </cell>
          <cell r="E17135">
            <v>44802.075694444444</v>
          </cell>
        </row>
        <row r="17136">
          <cell r="B17136" t="str">
            <v>776445-00H/014892</v>
          </cell>
          <cell r="C17136" t="str">
            <v>776445-00H</v>
          </cell>
          <cell r="D17136" t="str">
            <v>OK</v>
          </cell>
          <cell r="E17136">
            <v>44802.027083333334</v>
          </cell>
        </row>
        <row r="17137">
          <cell r="B17137" t="str">
            <v>776445-00H/014889</v>
          </cell>
          <cell r="C17137" t="str">
            <v>776445-00H</v>
          </cell>
          <cell r="D17137" t="str">
            <v>OK</v>
          </cell>
          <cell r="E17137">
            <v>44802.061111111114</v>
          </cell>
        </row>
        <row r="17138">
          <cell r="B17138" t="str">
            <v>776445-00H/014895</v>
          </cell>
          <cell r="C17138" t="str">
            <v>776445-00H</v>
          </cell>
          <cell r="D17138" t="str">
            <v>OK</v>
          </cell>
          <cell r="E17138">
            <v>44802.290277777778</v>
          </cell>
        </row>
        <row r="17139">
          <cell r="B17139" t="str">
            <v>774100-00J/014893</v>
          </cell>
          <cell r="C17139" t="str">
            <v>774100-00J</v>
          </cell>
          <cell r="D17139" t="str">
            <v>OK</v>
          </cell>
          <cell r="E17139">
            <v>44802.154861111114</v>
          </cell>
        </row>
        <row r="17140">
          <cell r="B17140" t="str">
            <v>774100-00J/014897</v>
          </cell>
          <cell r="C17140" t="str">
            <v>774100-00J</v>
          </cell>
          <cell r="D17140" t="str">
            <v>OK</v>
          </cell>
          <cell r="E17140">
            <v>44802.379861111112</v>
          </cell>
        </row>
        <row r="17141">
          <cell r="B17141" t="str">
            <v>776445-00H/014899</v>
          </cell>
          <cell r="C17141" t="str">
            <v>776445-00H</v>
          </cell>
          <cell r="D17141" t="str">
            <v>OK</v>
          </cell>
          <cell r="E17141">
            <v>44802.623611111114</v>
          </cell>
        </row>
        <row r="17142">
          <cell r="B17142" t="str">
            <v>776445-00H/014898</v>
          </cell>
          <cell r="C17142" t="str">
            <v>776445-00H</v>
          </cell>
          <cell r="D17142" t="str">
            <v>OK</v>
          </cell>
          <cell r="E17142">
            <v>44802.62777777778</v>
          </cell>
        </row>
        <row r="17143">
          <cell r="B17143" t="str">
            <v>776445-00H/014894</v>
          </cell>
          <cell r="C17143" t="str">
            <v>776445-00H</v>
          </cell>
          <cell r="D17143" t="str">
            <v>OK</v>
          </cell>
          <cell r="E17143">
            <v>44802.518055555556</v>
          </cell>
        </row>
        <row r="17144">
          <cell r="B17144" t="str">
            <v>776445-00H/014896</v>
          </cell>
          <cell r="C17144" t="str">
            <v>776445-00H</v>
          </cell>
          <cell r="D17144" t="str">
            <v>OK</v>
          </cell>
          <cell r="E17144">
            <v>44802.684027777781</v>
          </cell>
        </row>
        <row r="17145">
          <cell r="B17145" t="str">
            <v>776445-00H/014901</v>
          </cell>
          <cell r="C17145" t="str">
            <v>776445-00H</v>
          </cell>
          <cell r="D17145" t="str">
            <v>OK</v>
          </cell>
          <cell r="E17145">
            <v>44802.731249999997</v>
          </cell>
        </row>
        <row r="17146">
          <cell r="B17146" t="str">
            <v>774100-00J/014900</v>
          </cell>
          <cell r="C17146" t="str">
            <v>774100-00J</v>
          </cell>
          <cell r="D17146" t="str">
            <v>OK</v>
          </cell>
          <cell r="E17146">
            <v>44802.689583333333</v>
          </cell>
        </row>
        <row r="17147">
          <cell r="B17147" t="str">
            <v>776445-00H/014905</v>
          </cell>
          <cell r="C17147" t="str">
            <v>776445-00H</v>
          </cell>
          <cell r="D17147" t="str">
            <v>OK</v>
          </cell>
          <cell r="E17147">
            <v>44802.956250000003</v>
          </cell>
        </row>
        <row r="17148">
          <cell r="B17148" t="str">
            <v>776445-00H/014904</v>
          </cell>
          <cell r="C17148" t="str">
            <v>776445-00H</v>
          </cell>
          <cell r="D17148" t="str">
            <v>OK</v>
          </cell>
          <cell r="E17148">
            <v>44802.974999999999</v>
          </cell>
        </row>
        <row r="17149">
          <cell r="B17149" t="str">
            <v>774100-00J/014906</v>
          </cell>
          <cell r="C17149" t="str">
            <v>774100-00J</v>
          </cell>
          <cell r="D17149" t="str">
            <v>OK</v>
          </cell>
          <cell r="E17149">
            <v>44803.046527777777</v>
          </cell>
        </row>
        <row r="17150">
          <cell r="B17150" t="str">
            <v>776445-00H/014907</v>
          </cell>
          <cell r="C17150" t="str">
            <v>776445-00H</v>
          </cell>
          <cell r="D17150" t="str">
            <v>OK</v>
          </cell>
          <cell r="E17150">
            <v>44803.293055555558</v>
          </cell>
        </row>
        <row r="17151">
          <cell r="B17151" t="str">
            <v>774100-00J/014909</v>
          </cell>
          <cell r="C17151" t="str">
            <v>774100-00J</v>
          </cell>
          <cell r="D17151" t="str">
            <v>OK</v>
          </cell>
          <cell r="E17151">
            <v>44803.37222222222</v>
          </cell>
        </row>
        <row r="17152">
          <cell r="B17152" t="str">
            <v>776445-00H/014903</v>
          </cell>
          <cell r="C17152" t="str">
            <v>776445-00H</v>
          </cell>
          <cell r="D17152" t="str">
            <v>OK</v>
          </cell>
          <cell r="E17152">
            <v>44803.632638888892</v>
          </cell>
        </row>
        <row r="17153">
          <cell r="B17153" t="str">
            <v>776445-00H/014908</v>
          </cell>
          <cell r="C17153" t="str">
            <v>776445-00H</v>
          </cell>
          <cell r="D17153" t="str">
            <v>OK</v>
          </cell>
          <cell r="E17153">
            <v>44803.632638888892</v>
          </cell>
        </row>
        <row r="17154">
          <cell r="B17154" t="str">
            <v>776445-00H/014902</v>
          </cell>
          <cell r="C17154" t="str">
            <v>776445-00H</v>
          </cell>
          <cell r="D17154" t="str">
            <v>OK</v>
          </cell>
          <cell r="E17154">
            <v>44803.694444444445</v>
          </cell>
        </row>
        <row r="17155">
          <cell r="B17155" t="str">
            <v>776445-00H/014912</v>
          </cell>
          <cell r="C17155" t="str">
            <v>776445-00H</v>
          </cell>
          <cell r="D17155" t="str">
            <v>OK</v>
          </cell>
          <cell r="E17155">
            <v>44803.955555555556</v>
          </cell>
        </row>
        <row r="17156">
          <cell r="B17156" t="str">
            <v>776445-00H/014910</v>
          </cell>
          <cell r="C17156" t="str">
            <v>776445-00H</v>
          </cell>
          <cell r="D17156" t="str">
            <v>OK</v>
          </cell>
          <cell r="E17156">
            <v>44804.015972222223</v>
          </cell>
        </row>
        <row r="17157">
          <cell r="B17157" t="str">
            <v>776445-00H/014911</v>
          </cell>
          <cell r="C17157" t="str">
            <v>776445-00H</v>
          </cell>
          <cell r="D17157" t="str">
            <v>OK</v>
          </cell>
          <cell r="E17157">
            <v>44804.290277777778</v>
          </cell>
        </row>
        <row r="17158">
          <cell r="B17158" t="str">
            <v>776445-00H/014913</v>
          </cell>
          <cell r="C17158" t="str">
            <v>776445-00H</v>
          </cell>
          <cell r="D17158" t="str">
            <v>OK</v>
          </cell>
          <cell r="E17158">
            <v>44804.34652777778</v>
          </cell>
        </row>
        <row r="17159">
          <cell r="B17159" t="str">
            <v>776445-00H/014914</v>
          </cell>
          <cell r="C17159" t="str">
            <v>776445-00H</v>
          </cell>
          <cell r="D17159" t="str">
            <v>OK</v>
          </cell>
          <cell r="E17159">
            <v>44804.615972222222</v>
          </cell>
        </row>
        <row r="17160">
          <cell r="B17160" t="str">
            <v>776445-00H/014915</v>
          </cell>
          <cell r="C17160" t="str">
            <v>776445-00H</v>
          </cell>
          <cell r="D17160" t="str">
            <v>OK</v>
          </cell>
          <cell r="E17160">
            <v>44804.625</v>
          </cell>
        </row>
        <row r="17161">
          <cell r="B17161" t="str">
            <v>776445-00H/014917</v>
          </cell>
          <cell r="C17161" t="str">
            <v>776445-00H</v>
          </cell>
          <cell r="D17161" t="str">
            <v>OK</v>
          </cell>
          <cell r="E17161">
            <v>44804.681250000001</v>
          </cell>
        </row>
        <row r="17162">
          <cell r="B17162" t="str">
            <v>776445-00H/014919</v>
          </cell>
          <cell r="C17162" t="str">
            <v>776445-00H</v>
          </cell>
          <cell r="D17162" t="str">
            <v>OK</v>
          </cell>
          <cell r="E17162">
            <v>44804.943749999999</v>
          </cell>
        </row>
        <row r="17163">
          <cell r="B17163" t="str">
            <v>776445-00H/014918</v>
          </cell>
          <cell r="C17163" t="str">
            <v>776445-00H</v>
          </cell>
          <cell r="D17163" t="str">
            <v>OK</v>
          </cell>
          <cell r="E17163">
            <v>44804.963194444441</v>
          </cell>
        </row>
        <row r="17164">
          <cell r="B17164" t="str">
            <v>776445-00H/014921</v>
          </cell>
          <cell r="C17164" t="str">
            <v>776445-00H</v>
          </cell>
          <cell r="D17164" t="str">
            <v>OK</v>
          </cell>
          <cell r="E17164">
            <v>44805.29583333333</v>
          </cell>
        </row>
        <row r="17165">
          <cell r="B17165" t="str">
            <v>776445-00H/014920</v>
          </cell>
          <cell r="C17165" t="str">
            <v>776445-00H</v>
          </cell>
          <cell r="D17165" t="str">
            <v>OK</v>
          </cell>
          <cell r="E17165">
            <v>44805.35833333333</v>
          </cell>
        </row>
        <row r="17166">
          <cell r="B17166" t="str">
            <v>776445-00H/014923</v>
          </cell>
          <cell r="C17166" t="str">
            <v>776445-00H</v>
          </cell>
          <cell r="D17166" t="str">
            <v>OK</v>
          </cell>
          <cell r="E17166">
            <v>44805.629861111112</v>
          </cell>
        </row>
        <row r="17167">
          <cell r="B17167" t="str">
            <v>776445-00H/014924</v>
          </cell>
          <cell r="C17167" t="str">
            <v>776445-00H</v>
          </cell>
          <cell r="D17167" t="str">
            <v>OK</v>
          </cell>
          <cell r="E17167">
            <v>44805.679861111108</v>
          </cell>
        </row>
        <row r="17168">
          <cell r="B17168" t="str">
            <v>776445-00H/014925</v>
          </cell>
          <cell r="C17168" t="str">
            <v>776445-00H</v>
          </cell>
          <cell r="D17168" t="str">
            <v>OK</v>
          </cell>
          <cell r="E17168">
            <v>44805.955555555556</v>
          </cell>
        </row>
        <row r="17169">
          <cell r="B17169" t="str">
            <v>776445-00H/014926</v>
          </cell>
          <cell r="C17169" t="str">
            <v>776445-00H</v>
          </cell>
          <cell r="D17169" t="str">
            <v>OK</v>
          </cell>
          <cell r="E17169">
            <v>44806.045138888891</v>
          </cell>
        </row>
        <row r="17170">
          <cell r="B17170" t="str">
            <v>776445-00H/014916</v>
          </cell>
          <cell r="C17170" t="str">
            <v>776445-00H</v>
          </cell>
          <cell r="D17170" t="str">
            <v>OK</v>
          </cell>
          <cell r="E17170">
            <v>44805.633333333331</v>
          </cell>
        </row>
        <row r="17171">
          <cell r="B17171" t="str">
            <v>776445-00H/014927</v>
          </cell>
          <cell r="C17171" t="str">
            <v>776445-00H</v>
          </cell>
          <cell r="D17171" t="str">
            <v>OK</v>
          </cell>
          <cell r="E17171">
            <v>44806.29583333333</v>
          </cell>
        </row>
        <row r="17172">
          <cell r="B17172" t="str">
            <v>776445-00H/014929</v>
          </cell>
          <cell r="C17172" t="str">
            <v>776445-00H</v>
          </cell>
          <cell r="D17172" t="str">
            <v>OK</v>
          </cell>
          <cell r="E17172">
            <v>44806.296527777777</v>
          </cell>
        </row>
        <row r="17173">
          <cell r="B17173" t="str">
            <v>776445-00H/014922</v>
          </cell>
          <cell r="C17173" t="str">
            <v>776445-00H</v>
          </cell>
          <cell r="D17173" t="str">
            <v>OK</v>
          </cell>
          <cell r="E17173">
            <v>44806.006944444445</v>
          </cell>
        </row>
        <row r="17174">
          <cell r="B17174" t="str">
            <v>776445-00H/014928</v>
          </cell>
          <cell r="C17174" t="str">
            <v>776445-00H</v>
          </cell>
          <cell r="D17174" t="str">
            <v>OK</v>
          </cell>
          <cell r="E17174">
            <v>44806.64166666667</v>
          </cell>
        </row>
        <row r="17175">
          <cell r="B17175" t="str">
            <v>776445-00H/014930</v>
          </cell>
          <cell r="C17175" t="str">
            <v>776445-00H</v>
          </cell>
          <cell r="D17175" t="str">
            <v>OK</v>
          </cell>
          <cell r="E17175">
            <v>44806.636111111111</v>
          </cell>
        </row>
        <row r="17176">
          <cell r="B17176" t="str">
            <v>776445-00H/014932</v>
          </cell>
          <cell r="C17176" t="str">
            <v>776445-00H</v>
          </cell>
          <cell r="D17176" t="str">
            <v>OK</v>
          </cell>
          <cell r="E17176">
            <v>44808.974305555559</v>
          </cell>
        </row>
        <row r="17177">
          <cell r="B17177" t="str">
            <v>776445-00H/014931</v>
          </cell>
          <cell r="C17177" t="str">
            <v>776445-00H</v>
          </cell>
          <cell r="D17177" t="str">
            <v>OK</v>
          </cell>
          <cell r="E17177">
            <v>44809.038194444445</v>
          </cell>
        </row>
        <row r="17178">
          <cell r="B17178" t="str">
            <v>776445-00H/014933</v>
          </cell>
          <cell r="C17178" t="str">
            <v>776445-00H</v>
          </cell>
          <cell r="D17178" t="str">
            <v>OK</v>
          </cell>
          <cell r="E17178">
            <v>44809.067361111112</v>
          </cell>
        </row>
        <row r="17179">
          <cell r="B17179" t="str">
            <v>776445-00H/014936</v>
          </cell>
          <cell r="C17179" t="str">
            <v>776445-00H</v>
          </cell>
          <cell r="D17179" t="str">
            <v>OK</v>
          </cell>
          <cell r="E17179">
            <v>44809.967361111114</v>
          </cell>
        </row>
        <row r="17180">
          <cell r="B17180" t="str">
            <v>776445-00H/014934</v>
          </cell>
          <cell r="C17180" t="str">
            <v>776445-00H</v>
          </cell>
          <cell r="D17180" t="str">
            <v>OK</v>
          </cell>
          <cell r="E17180">
            <v>44810.041666666664</v>
          </cell>
        </row>
        <row r="17181">
          <cell r="B17181" t="str">
            <v>776445-00H/014935</v>
          </cell>
          <cell r="C17181" t="str">
            <v>776445-00H</v>
          </cell>
          <cell r="D17181" t="str">
            <v>OK</v>
          </cell>
          <cell r="E17181">
            <v>44810.052777777775</v>
          </cell>
        </row>
        <row r="17182">
          <cell r="B17182" t="str">
            <v>776445-00H/014938</v>
          </cell>
          <cell r="C17182" t="str">
            <v>776445-00H</v>
          </cell>
          <cell r="D17182" t="str">
            <v>OK</v>
          </cell>
          <cell r="E17182">
            <v>44810.981944444444</v>
          </cell>
        </row>
        <row r="17183">
          <cell r="B17183" t="str">
            <v>776445-00H/014939</v>
          </cell>
          <cell r="C17183" t="str">
            <v>776445-00H</v>
          </cell>
          <cell r="D17183" t="str">
            <v>OK</v>
          </cell>
          <cell r="E17183">
            <v>44811.024305555555</v>
          </cell>
        </row>
        <row r="17184">
          <cell r="B17184" t="str">
            <v>776445-00H/014937</v>
          </cell>
          <cell r="C17184" t="str">
            <v>776445-00H</v>
          </cell>
          <cell r="D17184" t="str">
            <v>OK</v>
          </cell>
          <cell r="E17184">
            <v>44811.054861111108</v>
          </cell>
        </row>
        <row r="17185">
          <cell r="B17185" t="str">
            <v>776445-00H/014940</v>
          </cell>
          <cell r="C17185" t="str">
            <v>776445-00H</v>
          </cell>
          <cell r="D17185" t="str">
            <v>OK</v>
          </cell>
          <cell r="E17185">
            <v>44811.340277777781</v>
          </cell>
        </row>
        <row r="17186">
          <cell r="B17186" t="str">
            <v>776445-00H/014942</v>
          </cell>
          <cell r="C17186" t="str">
            <v>776445-00H</v>
          </cell>
          <cell r="D17186" t="str">
            <v>OK</v>
          </cell>
          <cell r="E17186">
            <v>44811.340277777781</v>
          </cell>
        </row>
        <row r="17187">
          <cell r="B17187" t="str">
            <v>776445-00H/014943</v>
          </cell>
          <cell r="C17187" t="str">
            <v>776445-00H</v>
          </cell>
          <cell r="D17187" t="str">
            <v>OK</v>
          </cell>
          <cell r="E17187">
            <v>44811.976388888892</v>
          </cell>
        </row>
        <row r="17188">
          <cell r="B17188" t="str">
            <v>776445-00H/014944</v>
          </cell>
          <cell r="C17188" t="str">
            <v>776445-00H</v>
          </cell>
          <cell r="D17188" t="str">
            <v>OK</v>
          </cell>
          <cell r="E17188">
            <v>44812.004861111112</v>
          </cell>
        </row>
        <row r="17189">
          <cell r="B17189" t="str">
            <v>776445-00H/014946</v>
          </cell>
          <cell r="C17189" t="str">
            <v>776445-00H</v>
          </cell>
          <cell r="D17189" t="str">
            <v>OK</v>
          </cell>
          <cell r="E17189">
            <v>44812.96597222222</v>
          </cell>
        </row>
        <row r="17190">
          <cell r="B17190" t="str">
            <v>776445-00H/014945</v>
          </cell>
          <cell r="C17190" t="str">
            <v>776445-00H</v>
          </cell>
          <cell r="D17190" t="str">
            <v>OK</v>
          </cell>
          <cell r="E17190">
            <v>44813.027777777781</v>
          </cell>
        </row>
        <row r="17191">
          <cell r="B17191" t="str">
            <v>776445-00H/014949</v>
          </cell>
          <cell r="C17191" t="str">
            <v>776445-00H</v>
          </cell>
          <cell r="D17191" t="str">
            <v>OK</v>
          </cell>
          <cell r="E17191">
            <v>44813.297222222223</v>
          </cell>
        </row>
        <row r="17192">
          <cell r="B17192" t="str">
            <v>776445-00H/014948</v>
          </cell>
          <cell r="C17192" t="str">
            <v>776445-00H</v>
          </cell>
          <cell r="D17192" t="str">
            <v>OK</v>
          </cell>
          <cell r="E17192">
            <v>44813.299305555556</v>
          </cell>
        </row>
        <row r="17193">
          <cell r="B17193" t="str">
            <v>776445-00H/014951</v>
          </cell>
          <cell r="C17193" t="str">
            <v>776445-00H</v>
          </cell>
          <cell r="D17193" t="str">
            <v>OK</v>
          </cell>
          <cell r="E17193">
            <v>44826.709722222222</v>
          </cell>
        </row>
        <row r="17194">
          <cell r="B17194" t="str">
            <v>776445-00H/014952</v>
          </cell>
          <cell r="C17194" t="str">
            <v>776445-00H</v>
          </cell>
          <cell r="D17194" t="str">
            <v>OK</v>
          </cell>
          <cell r="E17194">
            <v>44827.047222222223</v>
          </cell>
        </row>
        <row r="17195">
          <cell r="B17195" t="str">
            <v>776445-00H/014947</v>
          </cell>
          <cell r="C17195" t="str">
            <v>776445-00H</v>
          </cell>
          <cell r="D17195" t="str">
            <v>OK</v>
          </cell>
          <cell r="E17195">
            <v>44827.627083333333</v>
          </cell>
        </row>
        <row r="17196">
          <cell r="B17196" t="str">
            <v>776445-00H/014953</v>
          </cell>
          <cell r="C17196" t="str">
            <v>776445-00H</v>
          </cell>
          <cell r="D17196" t="str">
            <v>OK</v>
          </cell>
          <cell r="E17196">
            <v>44827.390277777777</v>
          </cell>
        </row>
        <row r="17197">
          <cell r="B17197" t="str">
            <v>776445-00H/014941</v>
          </cell>
          <cell r="C17197" t="str">
            <v>776445-00H</v>
          </cell>
          <cell r="D17197" t="str">
            <v>OK</v>
          </cell>
          <cell r="E17197">
            <v>44813.053472222222</v>
          </cell>
        </row>
        <row r="17198">
          <cell r="B17198" t="str">
            <v>776445-00H/014955</v>
          </cell>
          <cell r="C17198" t="str">
            <v>776445-00H</v>
          </cell>
          <cell r="D17198" t="str">
            <v>OK</v>
          </cell>
          <cell r="E17198">
            <v>44830.381944444445</v>
          </cell>
        </row>
        <row r="17199">
          <cell r="B17199" t="str">
            <v>776445-00H/014950</v>
          </cell>
          <cell r="C17199" t="str">
            <v>776445-00H</v>
          </cell>
          <cell r="D17199" t="str">
            <v>OK</v>
          </cell>
          <cell r="E17199">
            <v>44830.432638888888</v>
          </cell>
        </row>
        <row r="17200">
          <cell r="B17200" t="str">
            <v>776445-00H/014956</v>
          </cell>
          <cell r="C17200" t="str">
            <v>776445-00H</v>
          </cell>
          <cell r="D17200" t="str">
            <v>OK</v>
          </cell>
          <cell r="E17200">
            <v>44830.518055555556</v>
          </cell>
        </row>
        <row r="17201">
          <cell r="B17201" t="str">
            <v>776445-00H/014958</v>
          </cell>
          <cell r="C17201" t="str">
            <v>776445-00H</v>
          </cell>
          <cell r="D17201" t="str">
            <v>OK</v>
          </cell>
          <cell r="E17201">
            <v>44831.299305555556</v>
          </cell>
        </row>
        <row r="17202">
          <cell r="B17202" t="str">
            <v>776445-00H/014957</v>
          </cell>
          <cell r="C17202" t="str">
            <v>776445-00H</v>
          </cell>
          <cell r="D17202" t="str">
            <v>OK</v>
          </cell>
          <cell r="E17202">
            <v>44831.328472222223</v>
          </cell>
        </row>
        <row r="17203">
          <cell r="B17203" t="str">
            <v>776445-00H/014954</v>
          </cell>
          <cell r="C17203" t="str">
            <v>776445-00H</v>
          </cell>
          <cell r="D17203" t="str">
            <v>OK</v>
          </cell>
          <cell r="E17203">
            <v>44831.384027777778</v>
          </cell>
        </row>
        <row r="17204">
          <cell r="B17204" t="str">
            <v>776445-00H/014961</v>
          </cell>
          <cell r="C17204" t="str">
            <v>776445-00H</v>
          </cell>
          <cell r="D17204" t="str">
            <v>OK</v>
          </cell>
          <cell r="E17204">
            <v>44831.42083333333</v>
          </cell>
        </row>
        <row r="17205">
          <cell r="B17205" t="str">
            <v>776445-00H/014962</v>
          </cell>
          <cell r="C17205" t="str">
            <v>776445-00H</v>
          </cell>
          <cell r="D17205" t="str">
            <v>OK</v>
          </cell>
          <cell r="E17205">
            <v>44831.525000000001</v>
          </cell>
        </row>
        <row r="17206">
          <cell r="B17206" t="str">
            <v>776445-00H/014963</v>
          </cell>
          <cell r="C17206" t="str">
            <v>776445-00H</v>
          </cell>
          <cell r="D17206" t="str">
            <v>OK</v>
          </cell>
          <cell r="E17206">
            <v>44834.302083333336</v>
          </cell>
        </row>
        <row r="17207">
          <cell r="B17207" t="str">
            <v>776445-00H/014959</v>
          </cell>
          <cell r="C17207" t="str">
            <v>776445-00H</v>
          </cell>
          <cell r="D17207" t="str">
            <v>OK</v>
          </cell>
          <cell r="E17207">
            <v>44834.352083333331</v>
          </cell>
        </row>
        <row r="17208">
          <cell r="B17208" t="str">
            <v>776445-00H/014960</v>
          </cell>
          <cell r="C17208" t="str">
            <v>776445-00H</v>
          </cell>
          <cell r="D17208" t="str">
            <v>OK</v>
          </cell>
          <cell r="E17208">
            <v>44834.423611111109</v>
          </cell>
        </row>
        <row r="17209">
          <cell r="B17209" t="str">
            <v>776445-00H/014964</v>
          </cell>
          <cell r="C17209" t="str">
            <v>776445-00H</v>
          </cell>
          <cell r="D17209" t="str">
            <v>OK</v>
          </cell>
          <cell r="E17209">
            <v>44834.538194444445</v>
          </cell>
        </row>
        <row r="17210">
          <cell r="B17210" t="str">
            <v>776445-00H/014968</v>
          </cell>
          <cell r="C17210" t="str">
            <v>776445-00H</v>
          </cell>
          <cell r="D17210" t="str">
            <v>OK</v>
          </cell>
          <cell r="E17210">
            <v>44837.322222222225</v>
          </cell>
        </row>
        <row r="17211">
          <cell r="B17211" t="str">
            <v>776445-00H/014965</v>
          </cell>
          <cell r="C17211" t="str">
            <v>776445-00H</v>
          </cell>
          <cell r="D17211" t="str">
            <v>OK</v>
          </cell>
          <cell r="E17211">
            <v>44837.362500000003</v>
          </cell>
        </row>
        <row r="17212">
          <cell r="B17212" t="str">
            <v>776445-00H/014966</v>
          </cell>
          <cell r="C17212" t="str">
            <v>776445-00H</v>
          </cell>
          <cell r="D17212" t="str">
            <v>OK</v>
          </cell>
          <cell r="E17212">
            <v>44837.436111111114</v>
          </cell>
        </row>
        <row r="17213">
          <cell r="B17213" t="str">
            <v>776445-00H/014967</v>
          </cell>
          <cell r="C17213" t="str">
            <v>776445-00H</v>
          </cell>
          <cell r="D17213" t="str">
            <v>OK</v>
          </cell>
          <cell r="E17213">
            <v>44837.530555555553</v>
          </cell>
        </row>
        <row r="17214">
          <cell r="B17214" t="str">
            <v>776445-00H/014971</v>
          </cell>
          <cell r="C17214" t="str">
            <v>776445-00H</v>
          </cell>
          <cell r="D17214" t="str">
            <v>OK</v>
          </cell>
          <cell r="E17214">
            <v>44838.288888888892</v>
          </cell>
        </row>
        <row r="17215">
          <cell r="B17215" t="str">
            <v>776445-00H/014970</v>
          </cell>
          <cell r="C17215" t="str">
            <v>776445-00H</v>
          </cell>
          <cell r="D17215" t="str">
            <v>OK</v>
          </cell>
          <cell r="E17215">
            <v>44838.413888888892</v>
          </cell>
        </row>
        <row r="17216">
          <cell r="B17216" t="str">
            <v>776445-00H/014972</v>
          </cell>
          <cell r="C17216" t="str">
            <v>776445-00H</v>
          </cell>
          <cell r="D17216" t="str">
            <v>OK</v>
          </cell>
          <cell r="E17216">
            <v>44838.338888888888</v>
          </cell>
        </row>
        <row r="17217">
          <cell r="B17217" t="str">
            <v>776445-00H/014974</v>
          </cell>
          <cell r="C17217" t="str">
            <v>776445-00H</v>
          </cell>
          <cell r="D17217" t="str">
            <v>OK</v>
          </cell>
          <cell r="E17217">
            <v>44839.375</v>
          </cell>
        </row>
        <row r="17218">
          <cell r="B17218" t="str">
            <v>776445-00H/014975</v>
          </cell>
          <cell r="C17218" t="str">
            <v>776445-00H</v>
          </cell>
          <cell r="D17218" t="str">
            <v>OK</v>
          </cell>
          <cell r="E17218">
            <v>44839.540277777778</v>
          </cell>
        </row>
        <row r="17219">
          <cell r="B17219" t="str">
            <v>776445-00H/014976</v>
          </cell>
          <cell r="C17219" t="str">
            <v>776445-00H</v>
          </cell>
          <cell r="D17219" t="str">
            <v>OK</v>
          </cell>
          <cell r="E17219">
            <v>44840.322222222225</v>
          </cell>
        </row>
        <row r="17220">
          <cell r="B17220" t="str">
            <v>776445-00H/014977</v>
          </cell>
          <cell r="C17220" t="str">
            <v>776445-00H</v>
          </cell>
          <cell r="D17220" t="str">
            <v>OK</v>
          </cell>
          <cell r="E17220">
            <v>44840.368750000001</v>
          </cell>
        </row>
        <row r="17221">
          <cell r="B17221" t="str">
            <v>776445-00H/014979</v>
          </cell>
          <cell r="C17221" t="str">
            <v>776445-00H</v>
          </cell>
          <cell r="D17221" t="str">
            <v>OK</v>
          </cell>
          <cell r="E17221">
            <v>44841.336111111108</v>
          </cell>
        </row>
        <row r="17222">
          <cell r="B17222" t="str">
            <v>776445-00H/014978</v>
          </cell>
          <cell r="C17222" t="str">
            <v>776445-00H</v>
          </cell>
          <cell r="D17222" t="str">
            <v>OK</v>
          </cell>
          <cell r="E17222">
            <v>44841.393055555556</v>
          </cell>
        </row>
        <row r="17223">
          <cell r="B17223" t="str">
            <v>776445-00H/014969</v>
          </cell>
          <cell r="C17223" t="str">
            <v>776445-00H</v>
          </cell>
          <cell r="D17223" t="str">
            <v>OK</v>
          </cell>
          <cell r="E17223">
            <v>44841.445833333331</v>
          </cell>
        </row>
        <row r="17224">
          <cell r="B17224" t="str">
            <v>776445-00H/014982</v>
          </cell>
          <cell r="C17224" t="str">
            <v>776445-00H</v>
          </cell>
          <cell r="D17224" t="str">
            <v>OK</v>
          </cell>
          <cell r="E17224">
            <v>44844.015972222223</v>
          </cell>
        </row>
        <row r="17225">
          <cell r="B17225" t="str">
            <v>776445-00H/014981</v>
          </cell>
          <cell r="C17225" t="str">
            <v>776445-00H</v>
          </cell>
          <cell r="D17225" t="str">
            <v>OK</v>
          </cell>
          <cell r="E17225">
            <v>44843.962500000001</v>
          </cell>
        </row>
        <row r="17226">
          <cell r="B17226" t="str">
            <v>776445-00H/014983</v>
          </cell>
          <cell r="C17226" t="str">
            <v>776445-00H</v>
          </cell>
          <cell r="D17226" t="str">
            <v>OK</v>
          </cell>
          <cell r="E17226">
            <v>44844.063194444447</v>
          </cell>
        </row>
        <row r="17227">
          <cell r="B17227" t="str">
            <v>776445-00H/014985</v>
          </cell>
          <cell r="C17227" t="str">
            <v>776445-00H</v>
          </cell>
          <cell r="D17227" t="str">
            <v>OK</v>
          </cell>
          <cell r="E17227">
            <v>44844.295138888891</v>
          </cell>
        </row>
        <row r="17228">
          <cell r="B17228" t="str">
            <v>776445-00H/014984</v>
          </cell>
          <cell r="C17228" t="str">
            <v>776445-00H</v>
          </cell>
          <cell r="D17228" t="str">
            <v>OK</v>
          </cell>
          <cell r="E17228">
            <v>44844.379166666666</v>
          </cell>
        </row>
        <row r="17229">
          <cell r="B17229" t="str">
            <v>776445-00H/014984</v>
          </cell>
          <cell r="C17229" t="str">
            <v>776445-00H</v>
          </cell>
          <cell r="D17229" t="str">
            <v>OK</v>
          </cell>
          <cell r="E17229">
            <v>44844.379166666666</v>
          </cell>
        </row>
        <row r="17230">
          <cell r="B17230" t="str">
            <v>776445-00H/014980</v>
          </cell>
          <cell r="C17230" t="str">
            <v>776445-00H</v>
          </cell>
          <cell r="D17230" t="str">
            <v>OK</v>
          </cell>
          <cell r="E17230">
            <v>44844.946527777778</v>
          </cell>
        </row>
        <row r="17231">
          <cell r="B17231" t="str">
            <v>776445-00H/014988</v>
          </cell>
          <cell r="C17231" t="str">
            <v>776445-00H</v>
          </cell>
          <cell r="D17231" t="str">
            <v>OK</v>
          </cell>
          <cell r="E17231">
            <v>44844.97152777778</v>
          </cell>
        </row>
        <row r="17232">
          <cell r="B17232" t="str">
            <v>776445-00H/014989</v>
          </cell>
          <cell r="C17232" t="str">
            <v>776445-00H</v>
          </cell>
          <cell r="D17232" t="str">
            <v>OK</v>
          </cell>
          <cell r="E17232">
            <v>44845.018055555556</v>
          </cell>
        </row>
        <row r="17233">
          <cell r="B17233" t="str">
            <v>776445-00H/014990</v>
          </cell>
          <cell r="C17233" t="str">
            <v>776445-00H</v>
          </cell>
          <cell r="D17233" t="str">
            <v>OK</v>
          </cell>
          <cell r="E17233">
            <v>44845.433333333334</v>
          </cell>
        </row>
        <row r="17234">
          <cell r="B17234" t="str">
            <v>776445-00H/014987</v>
          </cell>
          <cell r="C17234" t="str">
            <v>776445-00H</v>
          </cell>
          <cell r="D17234" t="str">
            <v>OK</v>
          </cell>
          <cell r="E17234">
            <v>44845.527083333334</v>
          </cell>
        </row>
        <row r="17235">
          <cell r="B17235" t="str">
            <v>776445-00H/014995</v>
          </cell>
          <cell r="C17235" t="str">
            <v>776445-00H</v>
          </cell>
          <cell r="D17235" t="str">
            <v>OK</v>
          </cell>
          <cell r="E17235">
            <v>44846.942361111112</v>
          </cell>
        </row>
        <row r="17236">
          <cell r="B17236" t="str">
            <v>776445-00H/014986</v>
          </cell>
          <cell r="C17236" t="str">
            <v>776445-00H</v>
          </cell>
          <cell r="D17236" t="str">
            <v>OK</v>
          </cell>
          <cell r="E17236">
            <v>44845.96875</v>
          </cell>
        </row>
        <row r="17237">
          <cell r="B17237" t="str">
            <v>776445-00H/014996</v>
          </cell>
          <cell r="C17237" t="str">
            <v>776445-00H</v>
          </cell>
          <cell r="D17237" t="str">
            <v>OK</v>
          </cell>
          <cell r="E17237">
            <v>44846.972222222219</v>
          </cell>
        </row>
        <row r="17238">
          <cell r="B17238" t="str">
            <v>776445-00H/014993</v>
          </cell>
          <cell r="C17238" t="str">
            <v>776445-00H</v>
          </cell>
          <cell r="D17238" t="str">
            <v>OK</v>
          </cell>
          <cell r="E17238">
            <v>44846.033333333333</v>
          </cell>
        </row>
        <row r="17239">
          <cell r="B17239" t="str">
            <v>776445-00H/014998</v>
          </cell>
          <cell r="C17239" t="str">
            <v>776445-00H</v>
          </cell>
          <cell r="D17239" t="str">
            <v>OK</v>
          </cell>
          <cell r="E17239">
            <v>44847.383333333331</v>
          </cell>
        </row>
        <row r="17240">
          <cell r="B17240" t="str">
            <v>776445-00H/014991</v>
          </cell>
          <cell r="C17240" t="str">
            <v>776445-00H</v>
          </cell>
          <cell r="D17240" t="str">
            <v>OK</v>
          </cell>
          <cell r="E17240">
            <v>44847.493055555555</v>
          </cell>
        </row>
        <row r="17241">
          <cell r="B17241" t="str">
            <v>776445-00H/015001</v>
          </cell>
          <cell r="C17241" t="str">
            <v>776445-00H</v>
          </cell>
          <cell r="D17241" t="str">
            <v>OK</v>
          </cell>
          <cell r="E17241">
            <v>44847.540277777778</v>
          </cell>
        </row>
        <row r="17242">
          <cell r="B17242" t="str">
            <v>776445-00H/014992</v>
          </cell>
          <cell r="C17242" t="str">
            <v>776445-00H</v>
          </cell>
          <cell r="D17242" t="str">
            <v>OK</v>
          </cell>
          <cell r="E17242">
            <v>44847.948611111111</v>
          </cell>
        </row>
        <row r="17243">
          <cell r="B17243" t="str">
            <v>776445-00H/014999</v>
          </cell>
          <cell r="C17243" t="str">
            <v>776445-00H</v>
          </cell>
          <cell r="D17243" t="str">
            <v>OK</v>
          </cell>
          <cell r="E17243">
            <v>44848.008333333331</v>
          </cell>
        </row>
        <row r="17244">
          <cell r="B17244" t="str">
            <v>776445-00H/015004</v>
          </cell>
          <cell r="C17244" t="str">
            <v>776445-00H</v>
          </cell>
          <cell r="D17244" t="str">
            <v>OK</v>
          </cell>
          <cell r="E17244">
            <v>44848.359027777777</v>
          </cell>
        </row>
        <row r="17245">
          <cell r="B17245" t="str">
            <v>776445-00H/015002</v>
          </cell>
          <cell r="C17245" t="str">
            <v>776445-00H</v>
          </cell>
          <cell r="D17245" t="str">
            <v>OK</v>
          </cell>
          <cell r="E17245">
            <v>44848.435416666667</v>
          </cell>
        </row>
        <row r="17246">
          <cell r="B17246" t="str">
            <v>776445-00H/015000</v>
          </cell>
          <cell r="C17246" t="str">
            <v>776445-00H</v>
          </cell>
          <cell r="D17246" t="str">
            <v>OK</v>
          </cell>
          <cell r="E17246">
            <v>44848.542361111111</v>
          </cell>
        </row>
        <row r="17247">
          <cell r="B17247" t="str">
            <v>776445-00H/015009</v>
          </cell>
          <cell r="C17247" t="str">
            <v>776445-00H</v>
          </cell>
          <cell r="D17247" t="str">
            <v>OK</v>
          </cell>
          <cell r="E17247">
            <v>44851.146527777775</v>
          </cell>
        </row>
        <row r="17248">
          <cell r="B17248" t="str">
            <v>774100-00J/015005</v>
          </cell>
          <cell r="C17248" t="str">
            <v>774100-00J</v>
          </cell>
          <cell r="D17248" t="str">
            <v>OK</v>
          </cell>
          <cell r="E17248">
            <v>44851.325694444444</v>
          </cell>
        </row>
        <row r="17249">
          <cell r="B17249" t="str">
            <v>774100-00J/015006</v>
          </cell>
          <cell r="C17249" t="str">
            <v>774100-00J</v>
          </cell>
          <cell r="D17249" t="str">
            <v>OK</v>
          </cell>
          <cell r="E17249">
            <v>44851.387499999997</v>
          </cell>
        </row>
        <row r="17250">
          <cell r="B17250" t="str">
            <v>776445-00H/015010</v>
          </cell>
          <cell r="C17250" t="str">
            <v>776445-00H</v>
          </cell>
          <cell r="D17250" t="str">
            <v>OK</v>
          </cell>
          <cell r="E17250">
            <v>44851.440972222219</v>
          </cell>
        </row>
        <row r="17251">
          <cell r="B17251" t="str">
            <v>774100-00J/015007</v>
          </cell>
          <cell r="C17251" t="str">
            <v>774100-00J</v>
          </cell>
          <cell r="D17251" t="str">
            <v>OK</v>
          </cell>
          <cell r="E17251">
            <v>44851</v>
          </cell>
        </row>
        <row r="17252">
          <cell r="B17252" t="str">
            <v>776445-00H/015012</v>
          </cell>
          <cell r="C17252" t="str">
            <v>776445-00H</v>
          </cell>
          <cell r="D17252" t="str">
            <v>OK</v>
          </cell>
          <cell r="E17252">
            <v>44851.980555555558</v>
          </cell>
        </row>
        <row r="17253">
          <cell r="B17253" t="str">
            <v>776445-00H/015008</v>
          </cell>
          <cell r="C17253" t="str">
            <v>776445-00H</v>
          </cell>
          <cell r="D17253" t="str">
            <v>OK</v>
          </cell>
          <cell r="E17253">
            <v>44852.04791666667</v>
          </cell>
        </row>
        <row r="17254">
          <cell r="B17254" t="str">
            <v>776445-00H/015003</v>
          </cell>
          <cell r="C17254" t="str">
            <v>776445-00H</v>
          </cell>
          <cell r="D17254" t="str">
            <v>OK</v>
          </cell>
          <cell r="E17254">
            <v>44852.15</v>
          </cell>
        </row>
        <row r="17255">
          <cell r="B17255" t="str">
            <v>776445-00H/014997</v>
          </cell>
          <cell r="C17255" t="str">
            <v>776445-00H</v>
          </cell>
          <cell r="D17255" t="str">
            <v>OK</v>
          </cell>
          <cell r="E17255">
            <v>44851.081944444442</v>
          </cell>
        </row>
        <row r="17256">
          <cell r="B17256" t="str">
            <v>776445-00H/015011</v>
          </cell>
          <cell r="C17256" t="str">
            <v>776445-00H</v>
          </cell>
          <cell r="D17256" t="str">
            <v>OK</v>
          </cell>
          <cell r="E17256">
            <v>44852.168749999997</v>
          </cell>
        </row>
        <row r="17257">
          <cell r="B17257" t="str">
            <v>776445-00H/015011</v>
          </cell>
          <cell r="C17257" t="str">
            <v>776445-00H</v>
          </cell>
          <cell r="D17257" t="str">
            <v>OK</v>
          </cell>
          <cell r="E17257">
            <v>44852.168749999997</v>
          </cell>
        </row>
        <row r="17258">
          <cell r="B17258" t="str">
            <v>776445-00H/015015</v>
          </cell>
          <cell r="C17258" t="str">
            <v>776445-00H</v>
          </cell>
          <cell r="D17258" t="str">
            <v>OK</v>
          </cell>
          <cell r="E17258">
            <v>44852.322222222225</v>
          </cell>
        </row>
        <row r="17259">
          <cell r="B17259" t="str">
            <v>776445-00H/015014</v>
          </cell>
          <cell r="C17259" t="str">
            <v>776445-00H</v>
          </cell>
          <cell r="D17259" t="str">
            <v>OK</v>
          </cell>
          <cell r="E17259">
            <v>44852.372916666667</v>
          </cell>
        </row>
        <row r="17260">
          <cell r="B17260" t="str">
            <v>776445-00H/015016</v>
          </cell>
          <cell r="C17260" t="str">
            <v>776445-00H</v>
          </cell>
          <cell r="D17260" t="str">
            <v>OK</v>
          </cell>
          <cell r="E17260">
            <v>44852.438194444447</v>
          </cell>
        </row>
        <row r="17261">
          <cell r="B17261" t="str">
            <v>776445-00H/015017</v>
          </cell>
          <cell r="C17261" t="str">
            <v>776445-00H</v>
          </cell>
          <cell r="D17261" t="str">
            <v>OK</v>
          </cell>
          <cell r="E17261">
            <v>44852.525694444441</v>
          </cell>
        </row>
        <row r="17262">
          <cell r="B17262" t="str">
            <v>776445-00H/015018</v>
          </cell>
          <cell r="C17262" t="str">
            <v>776445-00H</v>
          </cell>
          <cell r="D17262" t="str">
            <v>OK</v>
          </cell>
          <cell r="E17262">
            <v>44853.021527777775</v>
          </cell>
        </row>
        <row r="17263">
          <cell r="B17263" t="str">
            <v>776445-00H/015019</v>
          </cell>
          <cell r="C17263" t="str">
            <v>776445-00H</v>
          </cell>
          <cell r="D17263" t="str">
            <v>OK</v>
          </cell>
          <cell r="E17263">
            <v>44853.051388888889</v>
          </cell>
        </row>
        <row r="17264">
          <cell r="B17264" t="str">
            <v>776445-00H/015020</v>
          </cell>
          <cell r="C17264" t="str">
            <v>776445-00H</v>
          </cell>
          <cell r="D17264" t="str">
            <v>OK</v>
          </cell>
          <cell r="E17264">
            <v>44853.115972222222</v>
          </cell>
        </row>
        <row r="17265">
          <cell r="B17265" t="str">
            <v>776445-00H/015021</v>
          </cell>
          <cell r="C17265" t="str">
            <v>776445-00H</v>
          </cell>
          <cell r="D17265" t="str">
            <v>OK</v>
          </cell>
          <cell r="E17265">
            <v>44853.290277777778</v>
          </cell>
        </row>
        <row r="17266">
          <cell r="B17266" t="str">
            <v>776445-00H/015013</v>
          </cell>
          <cell r="C17266" t="str">
            <v>776445-00H</v>
          </cell>
          <cell r="D17266" t="str">
            <v>OK</v>
          </cell>
          <cell r="E17266">
            <v>44853.380555555559</v>
          </cell>
        </row>
        <row r="17267">
          <cell r="B17267" t="str">
            <v>776445-00H/015022</v>
          </cell>
          <cell r="C17267" t="str">
            <v>776445-00H</v>
          </cell>
          <cell r="D17267" t="str">
            <v>OK</v>
          </cell>
          <cell r="E17267">
            <v>44853.512499999997</v>
          </cell>
        </row>
        <row r="17268">
          <cell r="B17268" t="str">
            <v>776445-00H/015023</v>
          </cell>
          <cell r="C17268" t="str">
            <v>776445-00H</v>
          </cell>
          <cell r="D17268" t="str">
            <v>OK</v>
          </cell>
          <cell r="E17268">
            <v>44853.984027777777</v>
          </cell>
        </row>
        <row r="17269">
          <cell r="B17269" t="str">
            <v>776445-00H/015026</v>
          </cell>
          <cell r="C17269" t="str">
            <v>776445-00H</v>
          </cell>
          <cell r="D17269" t="str">
            <v>OK</v>
          </cell>
          <cell r="E17269">
            <v>44854.059027777781</v>
          </cell>
        </row>
        <row r="17270">
          <cell r="B17270" t="str">
            <v>776445-00H/015024</v>
          </cell>
          <cell r="C17270" t="str">
            <v>776445-00H</v>
          </cell>
          <cell r="D17270" t="str">
            <v>OK</v>
          </cell>
          <cell r="E17270">
            <v>44854.103472222225</v>
          </cell>
        </row>
        <row r="17271">
          <cell r="B17271" t="str">
            <v>776445-00H/015029</v>
          </cell>
          <cell r="C17271" t="str">
            <v>776445-00H</v>
          </cell>
          <cell r="D17271" t="str">
            <v>OK</v>
          </cell>
          <cell r="E17271">
            <v>44854.29583333333</v>
          </cell>
        </row>
        <row r="17272">
          <cell r="B17272" t="str">
            <v>774100-00J/015028</v>
          </cell>
          <cell r="C17272" t="str">
            <v>774100-00J</v>
          </cell>
          <cell r="D17272" t="str">
            <v>OK</v>
          </cell>
          <cell r="E17272">
            <v>44854.398611111108</v>
          </cell>
        </row>
        <row r="17273">
          <cell r="B17273" t="str">
            <v>776445-00H/015025</v>
          </cell>
          <cell r="C17273" t="str">
            <v>776445-00H</v>
          </cell>
          <cell r="D17273" t="str">
            <v>OK</v>
          </cell>
          <cell r="E17273">
            <v>44854.53402777778</v>
          </cell>
        </row>
        <row r="17274">
          <cell r="B17274" t="str">
            <v>776445-00H/015030</v>
          </cell>
          <cell r="C17274" t="str">
            <v>776445-00H</v>
          </cell>
          <cell r="D17274" t="str">
            <v>OK</v>
          </cell>
          <cell r="E17274">
            <v>44855.070138888892</v>
          </cell>
        </row>
        <row r="17275">
          <cell r="B17275" t="str">
            <v>776445-00H/015027</v>
          </cell>
          <cell r="C17275" t="str">
            <v>776445-00H</v>
          </cell>
          <cell r="D17275" t="str">
            <v>OK</v>
          </cell>
          <cell r="E17275">
            <v>44855.132638888892</v>
          </cell>
        </row>
        <row r="17276">
          <cell r="B17276" t="str">
            <v>774100-00J/015032</v>
          </cell>
          <cell r="C17276" t="str">
            <v>774100-00J</v>
          </cell>
          <cell r="D17276" t="str">
            <v>OK</v>
          </cell>
          <cell r="E17276">
            <v>44855.143750000003</v>
          </cell>
        </row>
        <row r="17277">
          <cell r="B17277" t="str">
            <v>776445-00H/015035</v>
          </cell>
          <cell r="C17277" t="str">
            <v>776445-00H</v>
          </cell>
          <cell r="D17277" t="str">
            <v>OK</v>
          </cell>
          <cell r="E17277">
            <v>44855.327777777777</v>
          </cell>
        </row>
        <row r="17278">
          <cell r="B17278" t="str">
            <v>776445-00H/015031</v>
          </cell>
          <cell r="C17278" t="str">
            <v>776445-00H</v>
          </cell>
          <cell r="D17278" t="str">
            <v>OK</v>
          </cell>
          <cell r="E17278">
            <v>44855.386111111111</v>
          </cell>
        </row>
        <row r="17279">
          <cell r="B17279" t="str">
            <v>776445-00H/015033</v>
          </cell>
          <cell r="C17279" t="str">
            <v>776445-00H</v>
          </cell>
          <cell r="D17279" t="str">
            <v>OK</v>
          </cell>
          <cell r="E17279">
            <v>44855.438888888886</v>
          </cell>
        </row>
        <row r="17280">
          <cell r="B17280" t="str">
            <v>776445-00H/015034</v>
          </cell>
          <cell r="C17280" t="str">
            <v>776445-00H</v>
          </cell>
          <cell r="D17280" t="str">
            <v>OK</v>
          </cell>
          <cell r="E17280">
            <v>44857.970833333333</v>
          </cell>
        </row>
        <row r="17281">
          <cell r="B17281" t="str">
            <v>776445-00H/015037</v>
          </cell>
          <cell r="C17281" t="str">
            <v>776445-00H</v>
          </cell>
          <cell r="D17281" t="str">
            <v>OK</v>
          </cell>
          <cell r="E17281">
            <v>44857.945833333331</v>
          </cell>
        </row>
        <row r="17282">
          <cell r="B17282" t="str">
            <v>776445-00H/015038</v>
          </cell>
          <cell r="C17282" t="str">
            <v>776445-00H</v>
          </cell>
          <cell r="D17282" t="str">
            <v>OK</v>
          </cell>
          <cell r="E17282">
            <v>44858.036111111112</v>
          </cell>
        </row>
        <row r="17283">
          <cell r="B17283" t="str">
            <v>776445-00H/015036</v>
          </cell>
          <cell r="C17283" t="str">
            <v>776445-00H</v>
          </cell>
          <cell r="D17283" t="str">
            <v>OK</v>
          </cell>
          <cell r="E17283">
            <v>44858.32916666667</v>
          </cell>
        </row>
        <row r="17284">
          <cell r="B17284" t="str">
            <v>776445-00H/015042</v>
          </cell>
          <cell r="C17284" t="str">
            <v>776445-00H</v>
          </cell>
          <cell r="D17284" t="str">
            <v>OK</v>
          </cell>
          <cell r="E17284">
            <v>44858.393055555556</v>
          </cell>
        </row>
        <row r="17285">
          <cell r="B17285" t="str">
            <v>776445-00H/015039</v>
          </cell>
          <cell r="C17285" t="str">
            <v>776445-00H</v>
          </cell>
          <cell r="D17285" t="str">
            <v>OK</v>
          </cell>
          <cell r="E17285">
            <v>44858.006944444445</v>
          </cell>
        </row>
        <row r="17286">
          <cell r="B17286" t="str">
            <v>776445-00H/015043</v>
          </cell>
          <cell r="C17286" t="str">
            <v>776445-00H</v>
          </cell>
          <cell r="D17286" t="str">
            <v>OK</v>
          </cell>
          <cell r="E17286">
            <v>44858.451388888891</v>
          </cell>
        </row>
        <row r="17287">
          <cell r="B17287" t="str">
            <v>776445-00H/015044</v>
          </cell>
          <cell r="C17287" t="str">
            <v>776445-00H</v>
          </cell>
          <cell r="D17287" t="str">
            <v>OK</v>
          </cell>
          <cell r="E17287">
            <v>44858.536805555559</v>
          </cell>
        </row>
        <row r="17288">
          <cell r="B17288" t="str">
            <v>776445-00H/015045</v>
          </cell>
          <cell r="C17288" t="str">
            <v>776445-00H</v>
          </cell>
          <cell r="D17288" t="str">
            <v>OK</v>
          </cell>
          <cell r="E17288">
            <v>44858.94027777778</v>
          </cell>
        </row>
        <row r="17289">
          <cell r="B17289" t="str">
            <v>776445-00H/015048</v>
          </cell>
          <cell r="C17289" t="str">
            <v>776445-00H</v>
          </cell>
          <cell r="D17289" t="str">
            <v>OK</v>
          </cell>
          <cell r="E17289">
            <v>44859.356944444444</v>
          </cell>
        </row>
        <row r="17290">
          <cell r="B17290" t="str">
            <v>776445-00H/015050</v>
          </cell>
          <cell r="C17290" t="str">
            <v>776445-00H</v>
          </cell>
          <cell r="D17290" t="str">
            <v>OK</v>
          </cell>
          <cell r="E17290">
            <v>44859.422222222223</v>
          </cell>
        </row>
        <row r="17291">
          <cell r="B17291" t="str">
            <v>776445-00H/015051</v>
          </cell>
          <cell r="C17291" t="str">
            <v>776445-00H</v>
          </cell>
          <cell r="D17291" t="str">
            <v>OK</v>
          </cell>
          <cell r="E17291">
            <v>44859.51458333333</v>
          </cell>
        </row>
        <row r="17292">
          <cell r="B17292" t="str">
            <v>776445-00H/015052</v>
          </cell>
          <cell r="C17292" t="str">
            <v>776445-00H</v>
          </cell>
          <cell r="D17292" t="str">
            <v>OK</v>
          </cell>
          <cell r="E17292">
            <v>44859.955555555556</v>
          </cell>
        </row>
        <row r="17293">
          <cell r="B17293" t="str">
            <v>776445-00H/015047</v>
          </cell>
          <cell r="C17293" t="str">
            <v>776445-00H</v>
          </cell>
          <cell r="D17293" t="str">
            <v>OK</v>
          </cell>
          <cell r="E17293">
            <v>44859.067361111112</v>
          </cell>
        </row>
        <row r="17294">
          <cell r="B17294" t="str">
            <v>776445-00H/015054</v>
          </cell>
          <cell r="C17294" t="str">
            <v>776445-00H</v>
          </cell>
          <cell r="D17294" t="str">
            <v>OK</v>
          </cell>
          <cell r="E17294">
            <v>44860.052083333336</v>
          </cell>
        </row>
        <row r="17295">
          <cell r="B17295" t="str">
            <v>776445-00H/015053</v>
          </cell>
          <cell r="C17295" t="str">
            <v>776445-00H</v>
          </cell>
          <cell r="D17295" t="str">
            <v>OK</v>
          </cell>
          <cell r="E17295">
            <v>44860.01458333333</v>
          </cell>
        </row>
        <row r="17296">
          <cell r="B17296" t="str">
            <v>776445-00H/015055</v>
          </cell>
          <cell r="C17296" t="str">
            <v>776445-00H</v>
          </cell>
          <cell r="D17296" t="str">
            <v>OK</v>
          </cell>
          <cell r="E17296">
            <v>44860.112500000003</v>
          </cell>
        </row>
        <row r="17297">
          <cell r="B17297" t="str">
            <v>776445-00H/015041</v>
          </cell>
          <cell r="C17297" t="str">
            <v>776445-00H</v>
          </cell>
          <cell r="D17297" t="str">
            <v>OK</v>
          </cell>
          <cell r="E17297">
            <v>44858.972916666666</v>
          </cell>
        </row>
        <row r="17298">
          <cell r="B17298" t="str">
            <v>776445-00H/015046</v>
          </cell>
          <cell r="C17298" t="str">
            <v>776445-00H</v>
          </cell>
          <cell r="D17298" t="str">
            <v>OK</v>
          </cell>
          <cell r="E17298">
            <v>44859.015277777777</v>
          </cell>
        </row>
        <row r="17299">
          <cell r="B17299" t="str">
            <v>776445-00H/015049</v>
          </cell>
          <cell r="C17299" t="str">
            <v>776445-00H</v>
          </cell>
          <cell r="D17299" t="str">
            <v>OK</v>
          </cell>
          <cell r="E17299">
            <v>44859.294444444444</v>
          </cell>
        </row>
        <row r="17300">
          <cell r="B17300" t="str">
            <v>776445-00H/015059</v>
          </cell>
          <cell r="C17300" t="str">
            <v>776445-00H</v>
          </cell>
          <cell r="D17300" t="str">
            <v>OK</v>
          </cell>
          <cell r="E17300">
            <v>44860.368055555555</v>
          </cell>
        </row>
        <row r="17301">
          <cell r="B17301" t="str">
            <v>776445-00H/015057</v>
          </cell>
          <cell r="C17301" t="str">
            <v>776445-00H</v>
          </cell>
          <cell r="D17301" t="str">
            <v>OK</v>
          </cell>
          <cell r="E17301">
            <v>44860.43472222222</v>
          </cell>
        </row>
        <row r="17302">
          <cell r="B17302" t="str">
            <v>776445-00H/015056</v>
          </cell>
          <cell r="C17302" t="str">
            <v>776445-00H</v>
          </cell>
          <cell r="D17302" t="str">
            <v>OK</v>
          </cell>
          <cell r="E17302">
            <v>44860.538194444445</v>
          </cell>
        </row>
        <row r="17303">
          <cell r="B17303" t="str">
            <v>774100-00J/015060</v>
          </cell>
          <cell r="C17303" t="str">
            <v>774100-00J</v>
          </cell>
          <cell r="D17303" t="str">
            <v>OK</v>
          </cell>
          <cell r="E17303">
            <v>44860.48541666667</v>
          </cell>
        </row>
        <row r="17304">
          <cell r="B17304" t="str">
            <v>776445-00H/015061</v>
          </cell>
          <cell r="C17304" t="str">
            <v>776445-00H</v>
          </cell>
          <cell r="D17304" t="str">
            <v>OK</v>
          </cell>
          <cell r="E17304">
            <v>44861.025000000001</v>
          </cell>
        </row>
        <row r="17305">
          <cell r="B17305" t="str">
            <v>776445-00H/015063</v>
          </cell>
          <cell r="C17305" t="str">
            <v>776445-00H</v>
          </cell>
          <cell r="D17305" t="str">
            <v>OK</v>
          </cell>
          <cell r="E17305">
            <v>44860.970833333333</v>
          </cell>
        </row>
        <row r="17306">
          <cell r="B17306" t="str">
            <v>776445-00H/015062</v>
          </cell>
          <cell r="C17306" t="str">
            <v>776445-00H</v>
          </cell>
          <cell r="D17306" t="str">
            <v>OK</v>
          </cell>
          <cell r="E17306">
            <v>44861.147222222222</v>
          </cell>
        </row>
        <row r="17307">
          <cell r="B17307" t="str">
            <v>774100-00J/015065</v>
          </cell>
          <cell r="C17307" t="str">
            <v>774100-00J</v>
          </cell>
          <cell r="D17307" t="str">
            <v>OK</v>
          </cell>
          <cell r="E17307">
            <v>44861.082638888889</v>
          </cell>
        </row>
        <row r="17308">
          <cell r="B17308" t="str">
            <v>776445-00H/015058</v>
          </cell>
          <cell r="C17308" t="str">
            <v>776445-00H</v>
          </cell>
          <cell r="D17308" t="str">
            <v>OK</v>
          </cell>
          <cell r="E17308">
            <v>44860.29583333333</v>
          </cell>
        </row>
        <row r="17309">
          <cell r="B17309" t="str">
            <v>776445-00H/015064</v>
          </cell>
          <cell r="C17309" t="str">
            <v>776445-00H</v>
          </cell>
          <cell r="D17309" t="str">
            <v>OK</v>
          </cell>
          <cell r="E17309">
            <v>44861.324305555558</v>
          </cell>
        </row>
        <row r="17310">
          <cell r="B17310" t="str">
            <v>776445-00H/015072</v>
          </cell>
          <cell r="C17310" t="str">
            <v>776445-00H</v>
          </cell>
          <cell r="D17310" t="str">
            <v>OK</v>
          </cell>
          <cell r="E17310">
            <v>44864.96875</v>
          </cell>
        </row>
        <row r="17311">
          <cell r="B17311" t="str">
            <v>774100-00J/015073</v>
          </cell>
          <cell r="C17311" t="str">
            <v>774100-00J</v>
          </cell>
          <cell r="D17311" t="str">
            <v>OK</v>
          </cell>
          <cell r="E17311">
            <v>44865.053472222222</v>
          </cell>
        </row>
        <row r="17312">
          <cell r="B17312" t="str">
            <v>776445-00H/015067</v>
          </cell>
          <cell r="C17312" t="str">
            <v>776445-00H</v>
          </cell>
          <cell r="D17312" t="str">
            <v>OK</v>
          </cell>
          <cell r="E17312">
            <v>44865.29791666667</v>
          </cell>
        </row>
        <row r="17313">
          <cell r="B17313" t="str">
            <v>776445-00H/015074</v>
          </cell>
          <cell r="C17313" t="str">
            <v>776445-00H</v>
          </cell>
          <cell r="D17313" t="str">
            <v>OK</v>
          </cell>
          <cell r="E17313">
            <v>44865.296527777777</v>
          </cell>
        </row>
        <row r="17314">
          <cell r="B17314" t="str">
            <v>776445-00H/015071</v>
          </cell>
          <cell r="C17314" t="str">
            <v>776445-00H</v>
          </cell>
          <cell r="D17314" t="str">
            <v>OK</v>
          </cell>
          <cell r="E17314">
            <v>44865.324305555558</v>
          </cell>
        </row>
        <row r="17315">
          <cell r="B17315" t="str">
            <v>776445-00H/015066</v>
          </cell>
          <cell r="C17315" t="str">
            <v>776445-00H</v>
          </cell>
          <cell r="D17315" t="str">
            <v>OK</v>
          </cell>
          <cell r="E17315">
            <v>44861.510416666664</v>
          </cell>
        </row>
        <row r="17316">
          <cell r="B17316" t="str">
            <v>776445-00H/015076</v>
          </cell>
          <cell r="C17316" t="str">
            <v>776445-00H</v>
          </cell>
          <cell r="D17316" t="str">
            <v>OK</v>
          </cell>
          <cell r="E17316">
            <v>44865.355555555558</v>
          </cell>
        </row>
        <row r="17317">
          <cell r="B17317" t="str">
            <v>776445-00H/015070</v>
          </cell>
          <cell r="C17317" t="str">
            <v>776445-00H</v>
          </cell>
          <cell r="D17317" t="str">
            <v>OK</v>
          </cell>
          <cell r="E17317">
            <v>44861.532638888886</v>
          </cell>
        </row>
        <row r="17318">
          <cell r="B17318" t="str">
            <v>776445-00H/015069</v>
          </cell>
          <cell r="C17318" t="str">
            <v>776445-00H</v>
          </cell>
          <cell r="D17318" t="str">
            <v>OK</v>
          </cell>
          <cell r="E17318">
            <v>44861.490277777775</v>
          </cell>
        </row>
        <row r="17319">
          <cell r="B17319" t="str">
            <v>774100-00J/015075</v>
          </cell>
          <cell r="C17319" t="str">
            <v>774100-00J</v>
          </cell>
          <cell r="D17319" t="str">
            <v>OK</v>
          </cell>
          <cell r="E17319">
            <v>44865.381944444445</v>
          </cell>
        </row>
        <row r="17320">
          <cell r="B17320" t="str">
            <v>776445-00H/015080</v>
          </cell>
          <cell r="C17320" t="str">
            <v>776445-00H</v>
          </cell>
          <cell r="D17320" t="str">
            <v>OK</v>
          </cell>
          <cell r="E17320">
            <v>44865.434027777781</v>
          </cell>
        </row>
        <row r="17321">
          <cell r="B17321" t="str">
            <v>776445-00H/015077</v>
          </cell>
          <cell r="C17321" t="str">
            <v>776445-00H</v>
          </cell>
          <cell r="D17321" t="str">
            <v>OK</v>
          </cell>
          <cell r="E17321">
            <v>44865.372916666667</v>
          </cell>
        </row>
        <row r="17322">
          <cell r="B17322" t="str">
            <v>776445-00H/015079</v>
          </cell>
          <cell r="C17322" t="str">
            <v>776445-00H</v>
          </cell>
          <cell r="D17322" t="str">
            <v>OK</v>
          </cell>
          <cell r="E17322">
            <v>44865.44027777778</v>
          </cell>
        </row>
        <row r="17323">
          <cell r="B17323" t="str">
            <v>776445-00H/015078</v>
          </cell>
          <cell r="C17323" t="str">
            <v>776445-00H</v>
          </cell>
          <cell r="D17323" t="str">
            <v>OK</v>
          </cell>
          <cell r="E17323">
            <v>44865.405555555553</v>
          </cell>
        </row>
        <row r="17324">
          <cell r="B17324" t="str">
            <v>776445-00H/015081</v>
          </cell>
          <cell r="C17324" t="str">
            <v>776445-00H</v>
          </cell>
          <cell r="D17324" t="str">
            <v>OK</v>
          </cell>
          <cell r="E17324">
            <v>44865.544444444444</v>
          </cell>
        </row>
        <row r="17325">
          <cell r="B17325" t="str">
            <v>776445-00H/015084</v>
          </cell>
          <cell r="C17325" t="str">
            <v>776445-00H</v>
          </cell>
          <cell r="D17325" t="str">
            <v>OK</v>
          </cell>
          <cell r="E17325">
            <v>44865.904861111114</v>
          </cell>
        </row>
        <row r="17326">
          <cell r="B17326" t="str">
            <v>776445-00H/015085</v>
          </cell>
          <cell r="C17326" t="str">
            <v>776445-00H</v>
          </cell>
          <cell r="D17326" t="str">
            <v>OK</v>
          </cell>
          <cell r="E17326">
            <v>44865.969444444447</v>
          </cell>
        </row>
        <row r="17327">
          <cell r="B17327" t="str">
            <v>776445-00H/015083</v>
          </cell>
          <cell r="C17327" t="str">
            <v>776445-00H</v>
          </cell>
          <cell r="D17327" t="str">
            <v>OK</v>
          </cell>
          <cell r="E17327">
            <v>44866.03125</v>
          </cell>
        </row>
        <row r="17328">
          <cell r="B17328" t="str">
            <v>774100-00J/015086</v>
          </cell>
          <cell r="C17328" t="str">
            <v>774100-00J</v>
          </cell>
          <cell r="D17328" t="str">
            <v>OK</v>
          </cell>
          <cell r="E17328">
            <v>44866.076388888891</v>
          </cell>
        </row>
        <row r="17329">
          <cell r="B17329" t="str">
            <v>776445-00H/015088</v>
          </cell>
          <cell r="C17329" t="str">
            <v>776445-00H</v>
          </cell>
          <cell r="D17329" t="str">
            <v>OK</v>
          </cell>
          <cell r="E17329">
            <v>44866.335416666669</v>
          </cell>
        </row>
        <row r="17330">
          <cell r="B17330" t="str">
            <v>776445-00H/015089</v>
          </cell>
          <cell r="C17330" t="str">
            <v>776445-00H</v>
          </cell>
          <cell r="D17330" t="str">
            <v>OK</v>
          </cell>
          <cell r="E17330">
            <v>44866.322916666664</v>
          </cell>
        </row>
        <row r="17331">
          <cell r="B17331" t="str">
            <v>776445-00H/015087</v>
          </cell>
          <cell r="C17331" t="str">
            <v>776445-00H</v>
          </cell>
          <cell r="D17331" t="str">
            <v>OK</v>
          </cell>
          <cell r="E17331">
            <v>44866.293749999997</v>
          </cell>
        </row>
        <row r="17332">
          <cell r="B17332" t="str">
            <v>776445-00H/015092</v>
          </cell>
          <cell r="C17332" t="str">
            <v>776445-00H</v>
          </cell>
          <cell r="D17332" t="str">
            <v>OK</v>
          </cell>
          <cell r="E17332">
            <v>44866.431944444441</v>
          </cell>
        </row>
        <row r="17333">
          <cell r="B17333" t="str">
            <v>776445-00H/015090</v>
          </cell>
          <cell r="C17333" t="str">
            <v>776445-00H</v>
          </cell>
          <cell r="D17333" t="str">
            <v>OK</v>
          </cell>
          <cell r="E17333">
            <v>44866.395833333336</v>
          </cell>
        </row>
        <row r="17334">
          <cell r="B17334" t="str">
            <v>776445-00H/015093</v>
          </cell>
          <cell r="C17334" t="str">
            <v>776445-00H</v>
          </cell>
          <cell r="D17334" t="str">
            <v>OK</v>
          </cell>
          <cell r="E17334">
            <v>44866.484722222223</v>
          </cell>
        </row>
        <row r="17335">
          <cell r="B17335" t="str">
            <v>776445-00H/015082</v>
          </cell>
          <cell r="C17335" t="str">
            <v>776445-00H</v>
          </cell>
          <cell r="D17335" t="str">
            <v>OK</v>
          </cell>
          <cell r="E17335">
            <v>44865.534722222219</v>
          </cell>
        </row>
        <row r="17336">
          <cell r="B17336" t="str">
            <v>776445-00H/015095</v>
          </cell>
          <cell r="C17336" t="str">
            <v>776445-00H</v>
          </cell>
          <cell r="D17336" t="str">
            <v>OK</v>
          </cell>
          <cell r="E17336">
            <v>44866.506249999999</v>
          </cell>
        </row>
        <row r="17337">
          <cell r="B17337" t="str">
            <v>776445-00H/015096</v>
          </cell>
          <cell r="C17337" t="str">
            <v>776445-00H</v>
          </cell>
          <cell r="D17337" t="str">
            <v>OK</v>
          </cell>
          <cell r="E17337">
            <v>44866.534722222219</v>
          </cell>
        </row>
        <row r="17338">
          <cell r="B17338" t="str">
            <v>776445-00H/015094</v>
          </cell>
          <cell r="C17338" t="str">
            <v>776445-00H</v>
          </cell>
          <cell r="D17338" t="str">
            <v>OK</v>
          </cell>
          <cell r="E17338">
            <v>44866.957638888889</v>
          </cell>
        </row>
        <row r="17339">
          <cell r="B17339" t="str">
            <v>776445-00H/015098</v>
          </cell>
          <cell r="C17339" t="str">
            <v>776445-00H</v>
          </cell>
          <cell r="D17339" t="str">
            <v>OK</v>
          </cell>
          <cell r="E17339">
            <v>44866.96875</v>
          </cell>
        </row>
        <row r="17340">
          <cell r="B17340" t="str">
            <v>776445-00H/015099</v>
          </cell>
          <cell r="C17340" t="str">
            <v>776445-00H</v>
          </cell>
          <cell r="D17340" t="str">
            <v>OK</v>
          </cell>
          <cell r="E17340">
            <v>44867.029861111114</v>
          </cell>
        </row>
        <row r="17341">
          <cell r="B17341" t="str">
            <v>776445-00H/015097</v>
          </cell>
          <cell r="C17341" t="str">
            <v>776445-00H</v>
          </cell>
          <cell r="D17341" t="str">
            <v>OK</v>
          </cell>
          <cell r="E17341">
            <v>44867.056944444441</v>
          </cell>
        </row>
        <row r="17342">
          <cell r="B17342" t="str">
            <v>774100-00J/015100</v>
          </cell>
          <cell r="C17342" t="str">
            <v>774100-00J</v>
          </cell>
          <cell r="D17342" t="str">
            <v>OK</v>
          </cell>
          <cell r="E17342">
            <v>44867.068055555559</v>
          </cell>
        </row>
        <row r="17343">
          <cell r="B17343" t="str">
            <v>774100-00J/015100</v>
          </cell>
          <cell r="C17343" t="str">
            <v>774100-00J</v>
          </cell>
          <cell r="D17343" t="str">
            <v>OK</v>
          </cell>
          <cell r="E17343">
            <v>44867.068055555559</v>
          </cell>
        </row>
        <row r="17344">
          <cell r="B17344" t="str">
            <v>776445-00H/015104</v>
          </cell>
          <cell r="C17344" t="str">
            <v>776445-00H</v>
          </cell>
          <cell r="D17344" t="str">
            <v>OK</v>
          </cell>
          <cell r="E17344">
            <v>44867.295138888891</v>
          </cell>
        </row>
        <row r="17345">
          <cell r="B17345" t="str">
            <v>776445-00H/015102</v>
          </cell>
          <cell r="C17345" t="str">
            <v>776445-00H</v>
          </cell>
          <cell r="D17345" t="str">
            <v>OK</v>
          </cell>
          <cell r="E17345">
            <v>44867.29583333333</v>
          </cell>
        </row>
        <row r="17346">
          <cell r="B17346" t="str">
            <v>776445-00H/015105</v>
          </cell>
          <cell r="C17346" t="str">
            <v>776445-00H</v>
          </cell>
          <cell r="D17346" t="str">
            <v>OK</v>
          </cell>
          <cell r="E17346">
            <v>44867.354166666664</v>
          </cell>
        </row>
        <row r="17347">
          <cell r="B17347" t="str">
            <v>776445-00H/015106</v>
          </cell>
          <cell r="C17347" t="str">
            <v>776445-00H</v>
          </cell>
          <cell r="D17347" t="str">
            <v>OK</v>
          </cell>
          <cell r="E17347">
            <v>44867.361111111109</v>
          </cell>
        </row>
        <row r="17348">
          <cell r="B17348" t="str">
            <v>776445-00H/015101</v>
          </cell>
          <cell r="C17348" t="str">
            <v>776445-00H</v>
          </cell>
          <cell r="D17348" t="str">
            <v>OK</v>
          </cell>
          <cell r="E17348">
            <v>44867.373611111114</v>
          </cell>
        </row>
        <row r="17349">
          <cell r="B17349" t="str">
            <v>774100-00J/015091</v>
          </cell>
          <cell r="C17349" t="str">
            <v>774100-00J</v>
          </cell>
          <cell r="D17349" t="str">
            <v>OK</v>
          </cell>
          <cell r="E17349">
            <v>44867.302777777775</v>
          </cell>
        </row>
        <row r="17350">
          <cell r="B17350" t="str">
            <v>776445-00H/015108</v>
          </cell>
          <cell r="C17350" t="str">
            <v>776445-00H</v>
          </cell>
          <cell r="D17350" t="str">
            <v>OK</v>
          </cell>
          <cell r="E17350">
            <v>44867.438888888886</v>
          </cell>
        </row>
        <row r="17351">
          <cell r="B17351" t="str">
            <v>774100-00J/015107</v>
          </cell>
          <cell r="C17351" t="str">
            <v>774100-00J</v>
          </cell>
          <cell r="D17351" t="str">
            <v>OK</v>
          </cell>
          <cell r="E17351">
            <v>44867.431944444441</v>
          </cell>
        </row>
        <row r="17352">
          <cell r="B17352" t="str">
            <v>776445-00H/015109</v>
          </cell>
          <cell r="C17352" t="str">
            <v>776445-00H</v>
          </cell>
          <cell r="D17352" t="str">
            <v>OK</v>
          </cell>
          <cell r="E17352">
            <v>44867.440972222219</v>
          </cell>
        </row>
        <row r="17353">
          <cell r="B17353" t="str">
            <v>776445-00H/015111</v>
          </cell>
          <cell r="C17353" t="str">
            <v>776445-00H</v>
          </cell>
          <cell r="D17353" t="str">
            <v>OK</v>
          </cell>
          <cell r="E17353">
            <v>44867.523611111108</v>
          </cell>
        </row>
        <row r="17354">
          <cell r="B17354" t="str">
            <v>776445-00H/015110</v>
          </cell>
          <cell r="C17354" t="str">
            <v>776445-00H</v>
          </cell>
          <cell r="D17354" t="str">
            <v>OK</v>
          </cell>
          <cell r="E17354">
            <v>44867.53125</v>
          </cell>
        </row>
        <row r="17355">
          <cell r="B17355" t="str">
            <v>776445-00H/015113</v>
          </cell>
          <cell r="C17355" t="str">
            <v>776445-00H</v>
          </cell>
          <cell r="D17355" t="str">
            <v>OK</v>
          </cell>
          <cell r="E17355">
            <v>44867.968055555553</v>
          </cell>
        </row>
        <row r="17356">
          <cell r="B17356" t="str">
            <v>774100-00J/015068</v>
          </cell>
          <cell r="C17356" t="str">
            <v>774100-00J</v>
          </cell>
          <cell r="D17356" t="str">
            <v>OK</v>
          </cell>
          <cell r="E17356">
            <v>44861.397222222222</v>
          </cell>
        </row>
        <row r="17357">
          <cell r="B17357" t="str">
            <v>776445-00H/015115</v>
          </cell>
          <cell r="C17357" t="str">
            <v>776445-00H</v>
          </cell>
          <cell r="D17357" t="str">
            <v>OK</v>
          </cell>
          <cell r="E17357">
            <v>44868.007638888892</v>
          </cell>
        </row>
        <row r="17358">
          <cell r="B17358" t="str">
            <v>774100-00J/015116</v>
          </cell>
          <cell r="C17358" t="str">
            <v>774100-00J</v>
          </cell>
          <cell r="D17358" t="str">
            <v>OK</v>
          </cell>
          <cell r="E17358">
            <v>44868.058333333334</v>
          </cell>
        </row>
        <row r="17359">
          <cell r="B17359" t="str">
            <v>776445-00H/015117</v>
          </cell>
          <cell r="C17359" t="str">
            <v>776445-00H</v>
          </cell>
          <cell r="D17359" t="str">
            <v>OK</v>
          </cell>
          <cell r="E17359">
            <v>44868.147222222222</v>
          </cell>
        </row>
        <row r="17360">
          <cell r="B17360" t="str">
            <v>776445-00H/015114</v>
          </cell>
          <cell r="C17360" t="str">
            <v>776445-00H</v>
          </cell>
          <cell r="D17360" t="str">
            <v>OK</v>
          </cell>
          <cell r="E17360">
            <v>44868.302083333336</v>
          </cell>
        </row>
        <row r="17361">
          <cell r="B17361" t="str">
            <v>776445-00H/015118</v>
          </cell>
          <cell r="C17361" t="str">
            <v>776445-00H</v>
          </cell>
          <cell r="D17361" t="str">
            <v>OK</v>
          </cell>
          <cell r="E17361">
            <v>44868.300694444442</v>
          </cell>
        </row>
        <row r="17362">
          <cell r="B17362" t="str">
            <v>776445-00H/015118</v>
          </cell>
          <cell r="C17362" t="str">
            <v>776445-00H</v>
          </cell>
          <cell r="D17362" t="str">
            <v>OK</v>
          </cell>
          <cell r="E17362">
            <v>44868.300694444442</v>
          </cell>
        </row>
        <row r="17363">
          <cell r="B17363" t="str">
            <v>774100-00J/015120</v>
          </cell>
          <cell r="C17363" t="str">
            <v>774100-00J</v>
          </cell>
          <cell r="D17363" t="str">
            <v>OK</v>
          </cell>
          <cell r="E17363">
            <v>44868.442361111112</v>
          </cell>
        </row>
        <row r="17364">
          <cell r="B17364" t="str">
            <v>776445-00H/015121</v>
          </cell>
          <cell r="C17364" t="str">
            <v>776445-00H</v>
          </cell>
          <cell r="D17364" t="str">
            <v>OK</v>
          </cell>
          <cell r="E17364">
            <v>44868.512499999997</v>
          </cell>
        </row>
        <row r="17365">
          <cell r="B17365" t="str">
            <v>776445-00H/015123</v>
          </cell>
          <cell r="C17365" t="str">
            <v>776445-00H</v>
          </cell>
          <cell r="D17365" t="str">
            <v>OK</v>
          </cell>
          <cell r="E17365">
            <v>44868.539583333331</v>
          </cell>
        </row>
        <row r="17366">
          <cell r="B17366" t="str">
            <v>776445-00H/015124</v>
          </cell>
          <cell r="C17366" t="str">
            <v>776445-00H</v>
          </cell>
          <cell r="D17366" t="str">
            <v>OK</v>
          </cell>
          <cell r="E17366">
            <v>44868.95208333333</v>
          </cell>
        </row>
        <row r="17367">
          <cell r="B17367" t="str">
            <v>776445-00H/015122</v>
          </cell>
          <cell r="C17367" t="str">
            <v>776445-00H</v>
          </cell>
          <cell r="D17367" t="str">
            <v>OK</v>
          </cell>
          <cell r="E17367">
            <v>44869.011805555558</v>
          </cell>
        </row>
        <row r="17368">
          <cell r="B17368" t="str">
            <v>774100-00J/015126</v>
          </cell>
          <cell r="C17368" t="str">
            <v>774100-00J</v>
          </cell>
          <cell r="D17368" t="str">
            <v>OK</v>
          </cell>
          <cell r="E17368">
            <v>44869.05972222222</v>
          </cell>
        </row>
        <row r="17369">
          <cell r="B17369" t="str">
            <v>776445-00H/015119</v>
          </cell>
          <cell r="C17369" t="str">
            <v>776445-00H</v>
          </cell>
          <cell r="D17369" t="str">
            <v>OK</v>
          </cell>
          <cell r="E17369">
            <v>44869.152777777781</v>
          </cell>
        </row>
        <row r="17370">
          <cell r="B17370" t="str">
            <v>776445-00H/015125</v>
          </cell>
          <cell r="C17370" t="str">
            <v>776445-00H</v>
          </cell>
          <cell r="D17370" t="str">
            <v>OK</v>
          </cell>
          <cell r="E17370">
            <v>44869.322916666664</v>
          </cell>
        </row>
        <row r="17371">
          <cell r="B17371" t="str">
            <v>776445-00H/015112</v>
          </cell>
          <cell r="C17371" t="str">
            <v>776445-00H</v>
          </cell>
          <cell r="D17371" t="str">
            <v>OK</v>
          </cell>
          <cell r="E17371">
            <v>44869.42291666667</v>
          </cell>
        </row>
        <row r="17372">
          <cell r="B17372" t="str">
            <v>776445-00H/014994</v>
          </cell>
          <cell r="C17372" t="str">
            <v>776445-00H</v>
          </cell>
          <cell r="D17372" t="str">
            <v>OK</v>
          </cell>
          <cell r="E17372">
            <v>44846.083333333336</v>
          </cell>
        </row>
        <row r="17373">
          <cell r="B17373" t="str">
            <v>774100-00J/015129</v>
          </cell>
          <cell r="C17373" t="str">
            <v>774100-00J</v>
          </cell>
          <cell r="D17373" t="str">
            <v>OK</v>
          </cell>
          <cell r="E17373">
            <v>44869.375</v>
          </cell>
        </row>
        <row r="17374">
          <cell r="B17374" t="str">
            <v>776445-00H/015128</v>
          </cell>
          <cell r="C17374" t="str">
            <v>776445-00H</v>
          </cell>
          <cell r="D17374" t="str">
            <v>OK</v>
          </cell>
          <cell r="E17374">
            <v>44871.977083333331</v>
          </cell>
        </row>
        <row r="17375">
          <cell r="B17375" t="str">
            <v>776445-00H/015131</v>
          </cell>
          <cell r="C17375" t="str">
            <v>776445-00H</v>
          </cell>
          <cell r="D17375" t="str">
            <v>OK</v>
          </cell>
          <cell r="E17375">
            <v>44871.979166666664</v>
          </cell>
        </row>
        <row r="17376">
          <cell r="B17376" t="str">
            <v>776445-00H/015133</v>
          </cell>
          <cell r="C17376" t="str">
            <v>776445-00H</v>
          </cell>
          <cell r="D17376" t="str">
            <v>OK</v>
          </cell>
          <cell r="E17376">
            <v>44872.043055555558</v>
          </cell>
        </row>
        <row r="17377">
          <cell r="B17377" t="str">
            <v>776445-00H/015130</v>
          </cell>
          <cell r="C17377" t="str">
            <v>776445-00H</v>
          </cell>
          <cell r="D17377" t="str">
            <v>OK</v>
          </cell>
          <cell r="E17377">
            <v>44872.040972222225</v>
          </cell>
        </row>
        <row r="17378">
          <cell r="B17378" t="str">
            <v>776445-00H/015127</v>
          </cell>
          <cell r="C17378" t="str">
            <v>776445-00H</v>
          </cell>
          <cell r="D17378" t="str">
            <v>OK</v>
          </cell>
          <cell r="E17378">
            <v>44869.497916666667</v>
          </cell>
        </row>
        <row r="17379">
          <cell r="B17379" t="str">
            <v>776445-00H/015132</v>
          </cell>
          <cell r="C17379" t="str">
            <v>776445-00H</v>
          </cell>
          <cell r="D17379" t="str">
            <v>OK</v>
          </cell>
          <cell r="E17379">
            <v>44872.083333333336</v>
          </cell>
        </row>
        <row r="17380">
          <cell r="B17380" t="str">
            <v>776445-00H/015135</v>
          </cell>
          <cell r="C17380" t="str">
            <v>776445-00H</v>
          </cell>
          <cell r="D17380" t="str">
            <v>OK</v>
          </cell>
          <cell r="E17380">
            <v>44872.28402777778</v>
          </cell>
        </row>
        <row r="17381">
          <cell r="B17381" t="str">
            <v>774100-00J/015134</v>
          </cell>
          <cell r="C17381" t="str">
            <v>774100-00J</v>
          </cell>
          <cell r="D17381" t="str">
            <v>OK</v>
          </cell>
          <cell r="E17381">
            <v>44872.182638888888</v>
          </cell>
        </row>
        <row r="17382">
          <cell r="B17382" t="str">
            <v>776445-00H/015138</v>
          </cell>
          <cell r="C17382" t="str">
            <v>776445-00H</v>
          </cell>
          <cell r="D17382" t="str">
            <v>OK</v>
          </cell>
          <cell r="E17382">
            <v>44872.345833333333</v>
          </cell>
        </row>
        <row r="17383">
          <cell r="B17383" t="str">
            <v>776445-00H/015136</v>
          </cell>
          <cell r="C17383" t="str">
            <v>776445-00H</v>
          </cell>
          <cell r="D17383" t="str">
            <v>OK</v>
          </cell>
          <cell r="E17383">
            <v>44872.285416666666</v>
          </cell>
        </row>
        <row r="17384">
          <cell r="B17384" t="str">
            <v>776445-00H/015143</v>
          </cell>
          <cell r="C17384" t="str">
            <v>776445-00H</v>
          </cell>
          <cell r="D17384" t="str">
            <v>OK</v>
          </cell>
          <cell r="E17384">
            <v>44872.966666666667</v>
          </cell>
        </row>
        <row r="17385">
          <cell r="B17385" t="str">
            <v>776445-00H/015144</v>
          </cell>
          <cell r="C17385" t="str">
            <v>776445-00H</v>
          </cell>
          <cell r="D17385" t="str">
            <v>OK</v>
          </cell>
          <cell r="E17385">
            <v>44873.032638888886</v>
          </cell>
        </row>
        <row r="17386">
          <cell r="B17386" t="str">
            <v>774100-00J/015139</v>
          </cell>
          <cell r="C17386" t="str">
            <v>774100-00J</v>
          </cell>
          <cell r="D17386" t="str">
            <v>OK</v>
          </cell>
          <cell r="E17386">
            <v>44872.405555555553</v>
          </cell>
        </row>
        <row r="17387">
          <cell r="B17387" t="str">
            <v>776445-00H/015142</v>
          </cell>
          <cell r="C17387" t="str">
            <v>776445-00H</v>
          </cell>
          <cell r="D17387" t="str">
            <v>OK</v>
          </cell>
          <cell r="E17387">
            <v>44873.067361111112</v>
          </cell>
        </row>
        <row r="17388">
          <cell r="B17388" t="str">
            <v>776445-00H/015146</v>
          </cell>
          <cell r="C17388" t="str">
            <v>776445-00H</v>
          </cell>
          <cell r="D17388" t="str">
            <v>OK</v>
          </cell>
          <cell r="E17388">
            <v>44873.159722222219</v>
          </cell>
        </row>
        <row r="17389">
          <cell r="B17389" t="str">
            <v>774100-00J/015145</v>
          </cell>
          <cell r="C17389" t="str">
            <v>774100-00J</v>
          </cell>
          <cell r="D17389" t="str">
            <v>OK</v>
          </cell>
          <cell r="E17389">
            <v>44873.072916666664</v>
          </cell>
        </row>
        <row r="17390">
          <cell r="B17390" t="str">
            <v>776445-00H/015149</v>
          </cell>
          <cell r="C17390" t="str">
            <v>776445-00H</v>
          </cell>
          <cell r="D17390" t="str">
            <v>OK</v>
          </cell>
          <cell r="E17390">
            <v>44873.443749999999</v>
          </cell>
        </row>
        <row r="17391">
          <cell r="B17391" t="str">
            <v>776445-00H/015150</v>
          </cell>
          <cell r="C17391" t="str">
            <v>776445-00H</v>
          </cell>
          <cell r="D17391" t="str">
            <v>OK</v>
          </cell>
          <cell r="E17391">
            <v>44873.375694444447</v>
          </cell>
        </row>
        <row r="17392">
          <cell r="B17392" t="str">
            <v>776445-00H/015153</v>
          </cell>
          <cell r="C17392" t="str">
            <v>776445-00H</v>
          </cell>
          <cell r="D17392" t="str">
            <v>OK</v>
          </cell>
          <cell r="E17392">
            <v>44873.984027777777</v>
          </cell>
        </row>
        <row r="17393">
          <cell r="B17393" t="str">
            <v>776445-00H/015154</v>
          </cell>
          <cell r="C17393" t="str">
            <v>776445-00H</v>
          </cell>
          <cell r="D17393" t="str">
            <v>OK</v>
          </cell>
          <cell r="E17393">
            <v>44874.067361111112</v>
          </cell>
        </row>
        <row r="17394">
          <cell r="B17394" t="str">
            <v>776445-00H/015152</v>
          </cell>
          <cell r="C17394" t="str">
            <v>776445-00H</v>
          </cell>
          <cell r="D17394" t="str">
            <v>OK</v>
          </cell>
          <cell r="E17394">
            <v>44874.055555555555</v>
          </cell>
        </row>
        <row r="17395">
          <cell r="B17395" t="str">
            <v>776445-00H/015159</v>
          </cell>
          <cell r="C17395" t="str">
            <v>776445-00H</v>
          </cell>
          <cell r="D17395" t="str">
            <v>OK</v>
          </cell>
          <cell r="E17395">
            <v>44874.3</v>
          </cell>
        </row>
        <row r="17396">
          <cell r="B17396" t="str">
            <v>776445-00H/015158</v>
          </cell>
          <cell r="C17396" t="str">
            <v>776445-00H</v>
          </cell>
          <cell r="D17396" t="str">
            <v>OK</v>
          </cell>
          <cell r="E17396">
            <v>44874.324305555558</v>
          </cell>
        </row>
        <row r="17397">
          <cell r="B17397" t="str">
            <v>776445-00H/015137</v>
          </cell>
          <cell r="C17397" t="str">
            <v>776445-00H</v>
          </cell>
          <cell r="D17397" t="str">
            <v>OK</v>
          </cell>
          <cell r="E17397">
            <v>44872.523611111108</v>
          </cell>
        </row>
        <row r="17398">
          <cell r="B17398" t="str">
            <v>776445-00H/015161</v>
          </cell>
          <cell r="C17398" t="str">
            <v>776445-00H</v>
          </cell>
          <cell r="D17398" t="str">
            <v>OK</v>
          </cell>
          <cell r="E17398">
            <v>44874.379861111112</v>
          </cell>
        </row>
        <row r="17399">
          <cell r="B17399" t="str">
            <v>776445-00H/015161</v>
          </cell>
          <cell r="C17399" t="str">
            <v>776445-00H</v>
          </cell>
          <cell r="D17399" t="str">
            <v>OK</v>
          </cell>
          <cell r="E17399">
            <v>44874.379861111112</v>
          </cell>
        </row>
        <row r="17400">
          <cell r="B17400" t="str">
            <v>776445-00H/015166</v>
          </cell>
          <cell r="C17400" t="str">
            <v>776445-00H</v>
          </cell>
          <cell r="D17400" t="str">
            <v>OK</v>
          </cell>
          <cell r="E17400">
            <v>44874.442361111112</v>
          </cell>
        </row>
        <row r="17401">
          <cell r="B17401" t="str">
            <v>774100-00J/015163</v>
          </cell>
          <cell r="C17401" t="str">
            <v>774100-00J</v>
          </cell>
          <cell r="D17401" t="str">
            <v>OK</v>
          </cell>
          <cell r="E17401">
            <v>44874.374305555553</v>
          </cell>
        </row>
        <row r="17402">
          <cell r="B17402" t="str">
            <v>776445-00H/015156</v>
          </cell>
          <cell r="C17402" t="str">
            <v>776445-00H</v>
          </cell>
          <cell r="D17402" t="str">
            <v>OK</v>
          </cell>
          <cell r="E17402">
            <v>44874.51666666667</v>
          </cell>
        </row>
        <row r="17403">
          <cell r="B17403" t="str">
            <v>776445-00H/015164</v>
          </cell>
          <cell r="C17403" t="str">
            <v>776445-00H</v>
          </cell>
          <cell r="D17403" t="str">
            <v>OK</v>
          </cell>
          <cell r="E17403">
            <v>44874.549305555556</v>
          </cell>
        </row>
        <row r="17404">
          <cell r="B17404" t="str">
            <v>776445-00H/015157</v>
          </cell>
          <cell r="C17404" t="str">
            <v>776445-00H</v>
          </cell>
          <cell r="D17404" t="str">
            <v>OK</v>
          </cell>
          <cell r="E17404">
            <v>44874.120833333334</v>
          </cell>
        </row>
        <row r="17405">
          <cell r="B17405" t="str">
            <v>774100-00J/015151</v>
          </cell>
          <cell r="C17405" t="str">
            <v>774100-00J</v>
          </cell>
          <cell r="D17405" t="str">
            <v>OK</v>
          </cell>
          <cell r="E17405">
            <v>44873.547222222223</v>
          </cell>
        </row>
        <row r="17406">
          <cell r="B17406" t="str">
            <v>774100-00J/015162</v>
          </cell>
          <cell r="C17406" t="str">
            <v>774100-00J</v>
          </cell>
          <cell r="D17406" t="str">
            <v>OK</v>
          </cell>
          <cell r="E17406">
            <v>44874.445138888892</v>
          </cell>
        </row>
        <row r="17407">
          <cell r="B17407" t="str">
            <v>776445-00H/015148</v>
          </cell>
          <cell r="C17407" t="str">
            <v>776445-00H</v>
          </cell>
          <cell r="D17407" t="str">
            <v>OK</v>
          </cell>
          <cell r="E17407">
            <v>44873.98333333333</v>
          </cell>
        </row>
        <row r="17408">
          <cell r="B17408" t="str">
            <v>776445-00H/015165</v>
          </cell>
          <cell r="C17408" t="str">
            <v>776445-00H</v>
          </cell>
          <cell r="D17408" t="str">
            <v>OK</v>
          </cell>
          <cell r="E17408">
            <v>44874.535416666666</v>
          </cell>
        </row>
        <row r="17409">
          <cell r="B17409" t="str">
            <v>776445-00H/015169</v>
          </cell>
          <cell r="C17409" t="str">
            <v>776445-00H</v>
          </cell>
          <cell r="D17409" t="str">
            <v>OK</v>
          </cell>
          <cell r="E17409">
            <v>44874.980555555558</v>
          </cell>
        </row>
        <row r="17410">
          <cell r="B17410" t="str">
            <v>776445-00H/015167</v>
          </cell>
          <cell r="C17410" t="str">
            <v>776445-00H</v>
          </cell>
          <cell r="D17410" t="str">
            <v>OK</v>
          </cell>
          <cell r="E17410">
            <v>44874.978472222225</v>
          </cell>
        </row>
        <row r="17411">
          <cell r="B17411" t="str">
            <v>776445-00H/015172</v>
          </cell>
          <cell r="C17411" t="str">
            <v>776445-00H</v>
          </cell>
          <cell r="D17411" t="str">
            <v>OK</v>
          </cell>
          <cell r="E17411">
            <v>44875.034722222219</v>
          </cell>
        </row>
        <row r="17412">
          <cell r="B17412" t="str">
            <v>776445-00H/015171</v>
          </cell>
          <cell r="C17412" t="str">
            <v>776445-00H</v>
          </cell>
          <cell r="D17412" t="str">
            <v>OK</v>
          </cell>
          <cell r="E17412">
            <v>44875.068749999999</v>
          </cell>
        </row>
        <row r="17413">
          <cell r="B17413" t="str">
            <v>776445-00H/015168</v>
          </cell>
          <cell r="C17413" t="str">
            <v>776445-00H</v>
          </cell>
          <cell r="D17413" t="str">
            <v>OK</v>
          </cell>
          <cell r="E17413">
            <v>44875.131249999999</v>
          </cell>
        </row>
        <row r="17414">
          <cell r="B17414" t="str">
            <v>776445-00H/015175</v>
          </cell>
          <cell r="C17414" t="str">
            <v>776445-00H</v>
          </cell>
          <cell r="D17414" t="str">
            <v>OK</v>
          </cell>
          <cell r="E17414">
            <v>44875.183333333334</v>
          </cell>
        </row>
        <row r="17415">
          <cell r="B17415" t="str">
            <v>774100-00J/015174</v>
          </cell>
          <cell r="C17415" t="str">
            <v>774100-00J</v>
          </cell>
          <cell r="D17415" t="str">
            <v>OK</v>
          </cell>
          <cell r="E17415">
            <v>44875.145833333336</v>
          </cell>
        </row>
        <row r="17416">
          <cell r="B17416" t="str">
            <v>776445-00H/015176</v>
          </cell>
          <cell r="C17416" t="str">
            <v>776445-00H</v>
          </cell>
          <cell r="D17416" t="str">
            <v>OK</v>
          </cell>
          <cell r="E17416">
            <v>44875.288194444445</v>
          </cell>
        </row>
        <row r="17417">
          <cell r="B17417" t="str">
            <v>776445-00H/015178</v>
          </cell>
          <cell r="C17417" t="str">
            <v>776445-00H</v>
          </cell>
          <cell r="D17417" t="str">
            <v>OK</v>
          </cell>
          <cell r="E17417">
            <v>44875.299305555556</v>
          </cell>
        </row>
        <row r="17418">
          <cell r="B17418" t="str">
            <v>776445-00H/015177</v>
          </cell>
          <cell r="C17418" t="str">
            <v>776445-00H</v>
          </cell>
          <cell r="D17418" t="str">
            <v>OK</v>
          </cell>
          <cell r="E17418">
            <v>44875.370833333334</v>
          </cell>
        </row>
        <row r="17419">
          <cell r="B17419" t="str">
            <v>774100-00J/015180</v>
          </cell>
          <cell r="C17419" t="str">
            <v>774100-00J</v>
          </cell>
          <cell r="D17419" t="str">
            <v>OK</v>
          </cell>
          <cell r="E17419">
            <v>44875.378472222219</v>
          </cell>
        </row>
        <row r="17420">
          <cell r="B17420" t="str">
            <v>776445-00H/015183</v>
          </cell>
          <cell r="C17420" t="str">
            <v>776445-00H</v>
          </cell>
          <cell r="D17420" t="str">
            <v>OK</v>
          </cell>
          <cell r="E17420">
            <v>44875.438194444447</v>
          </cell>
        </row>
        <row r="17421">
          <cell r="B17421" t="str">
            <v>776445-00H/015184</v>
          </cell>
          <cell r="C17421" t="str">
            <v>776445-00H</v>
          </cell>
          <cell r="D17421" t="str">
            <v>OK</v>
          </cell>
          <cell r="E17421">
            <v>44875.525694444441</v>
          </cell>
        </row>
        <row r="17422">
          <cell r="B17422" t="str">
            <v>776445-00H/015187</v>
          </cell>
          <cell r="C17422" t="str">
            <v>776445-00H</v>
          </cell>
          <cell r="D17422" t="str">
            <v>OK</v>
          </cell>
          <cell r="E17422">
            <v>44875.522222222222</v>
          </cell>
        </row>
        <row r="17423">
          <cell r="B17423" t="str">
            <v>776445-00H/015179</v>
          </cell>
          <cell r="C17423" t="str">
            <v>776445-00H</v>
          </cell>
          <cell r="D17423" t="str">
            <v>OK</v>
          </cell>
          <cell r="E17423">
            <v>44875.537499999999</v>
          </cell>
        </row>
        <row r="17424">
          <cell r="B17424" t="str">
            <v>774100-00J/015181</v>
          </cell>
          <cell r="C17424" t="str">
            <v>774100-00J</v>
          </cell>
          <cell r="D17424" t="str">
            <v>OK</v>
          </cell>
          <cell r="E17424">
            <v>44875.445833333331</v>
          </cell>
        </row>
        <row r="17425">
          <cell r="B17425" t="str">
            <v>776445-00H/015185</v>
          </cell>
          <cell r="C17425" t="str">
            <v>776445-00H</v>
          </cell>
          <cell r="D17425" t="str">
            <v>OK</v>
          </cell>
          <cell r="E17425">
            <v>44875.984027777777</v>
          </cell>
        </row>
        <row r="17426">
          <cell r="B17426" t="str">
            <v>776445-00H/015186</v>
          </cell>
          <cell r="C17426" t="str">
            <v>776445-00H</v>
          </cell>
          <cell r="D17426" t="str">
            <v>OK</v>
          </cell>
          <cell r="E17426">
            <v>44876.010416666664</v>
          </cell>
        </row>
        <row r="17427">
          <cell r="B17427" t="str">
            <v>776445-00H/015188</v>
          </cell>
          <cell r="C17427" t="str">
            <v>776445-00H</v>
          </cell>
          <cell r="D17427" t="str">
            <v>OK</v>
          </cell>
          <cell r="E17427">
            <v>44876.044444444444</v>
          </cell>
        </row>
        <row r="17428">
          <cell r="B17428" t="str">
            <v>776445-00H/015191</v>
          </cell>
          <cell r="C17428" t="str">
            <v>776445-00H</v>
          </cell>
          <cell r="D17428" t="str">
            <v>OK</v>
          </cell>
          <cell r="E17428">
            <v>44876.118750000001</v>
          </cell>
        </row>
        <row r="17429">
          <cell r="B17429" t="str">
            <v>776445-00H/015192</v>
          </cell>
          <cell r="C17429" t="str">
            <v>776445-00H</v>
          </cell>
          <cell r="D17429" t="str">
            <v>OK</v>
          </cell>
          <cell r="E17429">
            <v>44876.136805555558</v>
          </cell>
        </row>
        <row r="17430">
          <cell r="B17430" t="str">
            <v>774100-00J/015193</v>
          </cell>
          <cell r="C17430" t="str">
            <v>774100-00J</v>
          </cell>
          <cell r="D17430" t="str">
            <v>OK</v>
          </cell>
          <cell r="E17430">
            <v>44876.195138888892</v>
          </cell>
        </row>
        <row r="17431">
          <cell r="B17431" t="str">
            <v>774100-00J/015199</v>
          </cell>
          <cell r="C17431" t="str">
            <v>774100-00J</v>
          </cell>
          <cell r="D17431" t="str">
            <v>OK</v>
          </cell>
          <cell r="E17431">
            <v>44876.410416666666</v>
          </cell>
        </row>
        <row r="17432">
          <cell r="B17432" t="str">
            <v>774100-00J/015173</v>
          </cell>
          <cell r="C17432" t="str">
            <v>774100-00J</v>
          </cell>
          <cell r="D17432" t="str">
            <v>OK</v>
          </cell>
          <cell r="E17432">
            <v>44875.072916666664</v>
          </cell>
        </row>
        <row r="17433">
          <cell r="B17433" t="str">
            <v>776445-00H/015197</v>
          </cell>
          <cell r="C17433" t="str">
            <v>776445-00H</v>
          </cell>
          <cell r="D17433" t="str">
            <v>OK</v>
          </cell>
          <cell r="E17433">
            <v>44876.383333333331</v>
          </cell>
        </row>
        <row r="17434">
          <cell r="B17434" t="str">
            <v>776445-00H/015194</v>
          </cell>
          <cell r="C17434" t="str">
            <v>776445-00H</v>
          </cell>
          <cell r="D17434" t="str">
            <v>OK</v>
          </cell>
          <cell r="E17434">
            <v>44876.445138888892</v>
          </cell>
        </row>
        <row r="17435">
          <cell r="B17435" t="str">
            <v>774100-00J/015200</v>
          </cell>
          <cell r="C17435" t="str">
            <v>774100-00J</v>
          </cell>
          <cell r="D17435" t="str">
            <v>OK</v>
          </cell>
          <cell r="E17435">
            <v>44876.532638888886</v>
          </cell>
        </row>
        <row r="17436">
          <cell r="B17436" t="str">
            <v>774100-00J/015155</v>
          </cell>
          <cell r="C17436" t="str">
            <v>774100-00J</v>
          </cell>
          <cell r="D17436" t="str">
            <v>OK</v>
          </cell>
          <cell r="E17436">
            <v>44874.185416666667</v>
          </cell>
        </row>
        <row r="17437">
          <cell r="B17437" t="str">
            <v>774100-00J/015207</v>
          </cell>
          <cell r="C17437" t="str">
            <v>774100-00J</v>
          </cell>
          <cell r="D17437" t="str">
            <v>OK</v>
          </cell>
          <cell r="E17437">
            <v>44879.091666666667</v>
          </cell>
        </row>
        <row r="17438">
          <cell r="B17438" t="str">
            <v>776445-00H/015201</v>
          </cell>
          <cell r="C17438" t="str">
            <v>776445-00H</v>
          </cell>
          <cell r="D17438" t="str">
            <v>OK</v>
          </cell>
          <cell r="E17438">
            <v>44878.947916666664</v>
          </cell>
        </row>
        <row r="17439">
          <cell r="B17439" t="str">
            <v>776445-00H/015195</v>
          </cell>
          <cell r="C17439" t="str">
            <v>776445-00H</v>
          </cell>
          <cell r="D17439" t="str">
            <v>OK</v>
          </cell>
          <cell r="E17439">
            <v>44879.035416666666</v>
          </cell>
        </row>
        <row r="17440">
          <cell r="B17440" t="str">
            <v>776445-00H/015198</v>
          </cell>
          <cell r="C17440" t="str">
            <v>776445-00H</v>
          </cell>
          <cell r="D17440" t="str">
            <v>OK</v>
          </cell>
          <cell r="E17440">
            <v>44878.974999999999</v>
          </cell>
        </row>
        <row r="17441">
          <cell r="B17441" t="str">
            <v>776445-00H/015204</v>
          </cell>
          <cell r="C17441" t="str">
            <v>776445-00H</v>
          </cell>
          <cell r="D17441" t="str">
            <v>OK</v>
          </cell>
          <cell r="E17441">
            <v>44879.32708333333</v>
          </cell>
        </row>
        <row r="17442">
          <cell r="B17442" t="str">
            <v>776445-00H/015208</v>
          </cell>
          <cell r="C17442" t="str">
            <v>776445-00H</v>
          </cell>
          <cell r="D17442" t="str">
            <v>OK</v>
          </cell>
          <cell r="E17442">
            <v>44879.366666666669</v>
          </cell>
        </row>
        <row r="17443">
          <cell r="B17443" t="str">
            <v>776445-00H/015202</v>
          </cell>
          <cell r="C17443" t="str">
            <v>776445-00H</v>
          </cell>
          <cell r="D17443" t="str">
            <v>OK</v>
          </cell>
          <cell r="E17443">
            <v>44879.355555555558</v>
          </cell>
        </row>
        <row r="17444">
          <cell r="B17444" t="str">
            <v>776445-00H/015196</v>
          </cell>
          <cell r="C17444" t="str">
            <v>776445-00H</v>
          </cell>
          <cell r="D17444" t="str">
            <v>OK</v>
          </cell>
          <cell r="E17444">
            <v>44879.399305555555</v>
          </cell>
        </row>
        <row r="17445">
          <cell r="B17445" t="str">
            <v>776445-00H/015203</v>
          </cell>
          <cell r="C17445" t="str">
            <v>776445-00H</v>
          </cell>
          <cell r="D17445" t="str">
            <v>OK</v>
          </cell>
          <cell r="E17445">
            <v>44879.453472222223</v>
          </cell>
        </row>
        <row r="17446">
          <cell r="B17446" t="str">
            <v>774100-00J/015206</v>
          </cell>
          <cell r="C17446" t="str">
            <v>774100-00J</v>
          </cell>
          <cell r="D17446" t="str">
            <v>OK</v>
          </cell>
          <cell r="E17446">
            <v>44879.355555555558</v>
          </cell>
        </row>
        <row r="17447">
          <cell r="B17447" t="str">
            <v>774100-00J/015209</v>
          </cell>
          <cell r="C17447" t="str">
            <v>774100-00J</v>
          </cell>
          <cell r="D17447" t="str">
            <v>OK</v>
          </cell>
          <cell r="E17447">
            <v>44879.405555555553</v>
          </cell>
        </row>
        <row r="17448">
          <cell r="B17448" t="str">
            <v>776445-00H/015214</v>
          </cell>
          <cell r="C17448" t="str">
            <v>776445-00H</v>
          </cell>
          <cell r="D17448" t="str">
            <v>OK</v>
          </cell>
          <cell r="E17448">
            <v>44879.529166666667</v>
          </cell>
        </row>
        <row r="17449">
          <cell r="B17449" t="str">
            <v>776445-00H/015213</v>
          </cell>
          <cell r="C17449" t="str">
            <v>776445-00H</v>
          </cell>
          <cell r="D17449" t="str">
            <v>OK</v>
          </cell>
          <cell r="E17449">
            <v>44879.522916666669</v>
          </cell>
        </row>
        <row r="17450">
          <cell r="B17450" t="str">
            <v>774100-00J/015210</v>
          </cell>
          <cell r="C17450" t="str">
            <v>774100-00J</v>
          </cell>
          <cell r="D17450" t="str">
            <v>OK</v>
          </cell>
          <cell r="E17450">
            <v>44879.442361111112</v>
          </cell>
        </row>
        <row r="17451">
          <cell r="B17451" t="str">
            <v>776445-00H/015217</v>
          </cell>
          <cell r="C17451" t="str">
            <v>776445-00H</v>
          </cell>
          <cell r="D17451" t="str">
            <v>OK</v>
          </cell>
          <cell r="E17451">
            <v>44879.946527777778</v>
          </cell>
        </row>
        <row r="17452">
          <cell r="B17452" t="str">
            <v>776445-00H/015218</v>
          </cell>
          <cell r="C17452" t="str">
            <v>776445-00H</v>
          </cell>
          <cell r="D17452" t="str">
            <v>OK</v>
          </cell>
          <cell r="E17452">
            <v>44879.948611111111</v>
          </cell>
        </row>
        <row r="17453">
          <cell r="B17453" t="str">
            <v>776445-00H/015212</v>
          </cell>
          <cell r="C17453" t="str">
            <v>776445-00H</v>
          </cell>
          <cell r="D17453" t="str">
            <v>OK</v>
          </cell>
          <cell r="E17453">
            <v>44879.998611111114</v>
          </cell>
        </row>
        <row r="17454">
          <cell r="B17454" t="str">
            <v>776445-00H/015211</v>
          </cell>
          <cell r="C17454" t="str">
            <v>776445-00H</v>
          </cell>
          <cell r="D17454" t="str">
            <v>OK</v>
          </cell>
          <cell r="E17454">
            <v>44880.006944444445</v>
          </cell>
        </row>
        <row r="17455">
          <cell r="B17455" t="str">
            <v>776445-00H/015215</v>
          </cell>
          <cell r="C17455" t="str">
            <v>776445-00H</v>
          </cell>
          <cell r="D17455" t="str">
            <v>OK</v>
          </cell>
          <cell r="E17455">
            <v>44880.054861111108</v>
          </cell>
        </row>
        <row r="17456">
          <cell r="B17456" t="str">
            <v>776445-00H/015216</v>
          </cell>
          <cell r="C17456" t="str">
            <v>776445-00H</v>
          </cell>
          <cell r="D17456" t="str">
            <v>OK</v>
          </cell>
          <cell r="E17456">
            <v>44880.124305555553</v>
          </cell>
        </row>
        <row r="17457">
          <cell r="B17457" t="str">
            <v>776445-00H/015219</v>
          </cell>
          <cell r="C17457" t="str">
            <v>776445-00H</v>
          </cell>
          <cell r="D17457" t="str">
            <v>OK</v>
          </cell>
          <cell r="E17457">
            <v>44880.286805555559</v>
          </cell>
        </row>
        <row r="17458">
          <cell r="B17458" t="str">
            <v>776445-00H/015222</v>
          </cell>
          <cell r="C17458" t="str">
            <v>776445-00H</v>
          </cell>
          <cell r="D17458" t="str">
            <v>OK</v>
          </cell>
          <cell r="E17458">
            <v>44880.361805555556</v>
          </cell>
        </row>
        <row r="17459">
          <cell r="B17459" t="str">
            <v>776445-00H/015221</v>
          </cell>
          <cell r="C17459" t="str">
            <v>776445-00H</v>
          </cell>
          <cell r="D17459" t="str">
            <v>OK</v>
          </cell>
          <cell r="E17459">
            <v>44880.365972222222</v>
          </cell>
        </row>
        <row r="17460">
          <cell r="B17460" t="str">
            <v>774100-00J/015220</v>
          </cell>
          <cell r="C17460" t="str">
            <v>774100-00J</v>
          </cell>
          <cell r="D17460" t="str">
            <v>OK</v>
          </cell>
          <cell r="E17460">
            <v>44880.293749999997</v>
          </cell>
        </row>
        <row r="17461">
          <cell r="B17461" t="str">
            <v>776445-00H/015223</v>
          </cell>
          <cell r="C17461" t="str">
            <v>776445-00H</v>
          </cell>
          <cell r="D17461" t="str">
            <v>OK</v>
          </cell>
          <cell r="E17461">
            <v>44880.436805555553</v>
          </cell>
        </row>
        <row r="17462">
          <cell r="B17462" t="str">
            <v>776445-00H/015224</v>
          </cell>
          <cell r="C17462" t="str">
            <v>776445-00H</v>
          </cell>
          <cell r="D17462" t="str">
            <v>OK</v>
          </cell>
          <cell r="E17462">
            <v>44880.519444444442</v>
          </cell>
        </row>
        <row r="17463">
          <cell r="B17463" t="str">
            <v>774100-00J/015226</v>
          </cell>
          <cell r="C17463" t="str">
            <v>774100-00J</v>
          </cell>
          <cell r="D17463" t="str">
            <v>OK</v>
          </cell>
          <cell r="E17463">
            <v>44880.531944444447</v>
          </cell>
        </row>
        <row r="17464">
          <cell r="B17464" t="str">
            <v>774100-00J/015225</v>
          </cell>
          <cell r="C17464" t="str">
            <v>774100-00J</v>
          </cell>
          <cell r="D17464" t="str">
            <v>OK</v>
          </cell>
          <cell r="E17464">
            <v>44880.534722222219</v>
          </cell>
        </row>
        <row r="17465">
          <cell r="B17465" t="str">
            <v>776445-00H/015229</v>
          </cell>
          <cell r="C17465" t="str">
            <v>776445-00H</v>
          </cell>
          <cell r="D17465" t="str">
            <v>OK</v>
          </cell>
          <cell r="E17465">
            <v>44880.939583333333</v>
          </cell>
        </row>
        <row r="17466">
          <cell r="B17466" t="str">
            <v>776445-00H/015228</v>
          </cell>
          <cell r="C17466" t="str">
            <v>776445-00H</v>
          </cell>
          <cell r="D17466" t="str">
            <v>OK</v>
          </cell>
          <cell r="E17466">
            <v>44880.967361111114</v>
          </cell>
        </row>
        <row r="17467">
          <cell r="B17467" t="str">
            <v>774100-00J/015231</v>
          </cell>
          <cell r="C17467" t="str">
            <v>774100-00J</v>
          </cell>
          <cell r="D17467" t="str">
            <v>OK</v>
          </cell>
          <cell r="E17467">
            <v>44881.047222222223</v>
          </cell>
        </row>
        <row r="17468">
          <cell r="B17468" t="str">
            <v>776445-00H/015232</v>
          </cell>
          <cell r="C17468" t="str">
            <v>776445-00H</v>
          </cell>
          <cell r="D17468" t="str">
            <v>OK</v>
          </cell>
          <cell r="E17468">
            <v>44881.297222222223</v>
          </cell>
        </row>
        <row r="17469">
          <cell r="B17469" t="str">
            <v>776445-00H/015227</v>
          </cell>
          <cell r="C17469" t="str">
            <v>776445-00H</v>
          </cell>
          <cell r="D17469" t="str">
            <v>OK</v>
          </cell>
          <cell r="E17469">
            <v>44881.289583333331</v>
          </cell>
        </row>
        <row r="17470">
          <cell r="B17470" t="str">
            <v>776445-00H/015237</v>
          </cell>
          <cell r="C17470" t="str">
            <v>776445-00H</v>
          </cell>
          <cell r="D17470" t="str">
            <v>OK</v>
          </cell>
          <cell r="E17470">
            <v>44881.45</v>
          </cell>
        </row>
        <row r="17471">
          <cell r="B17471" t="str">
            <v>776445-00H/015236</v>
          </cell>
          <cell r="C17471" t="str">
            <v>776445-00H</v>
          </cell>
          <cell r="D17471" t="str">
            <v>OK</v>
          </cell>
          <cell r="E17471">
            <v>44881.440972222219</v>
          </cell>
        </row>
        <row r="17472">
          <cell r="B17472" t="str">
            <v>774100-00J/015234</v>
          </cell>
          <cell r="C17472" t="str">
            <v>774100-00J</v>
          </cell>
          <cell r="D17472" t="str">
            <v>OK</v>
          </cell>
          <cell r="E17472">
            <v>44881.392361111109</v>
          </cell>
        </row>
        <row r="17473">
          <cell r="B17473" t="str">
            <v>776445-00H/015235</v>
          </cell>
          <cell r="C17473" t="str">
            <v>776445-00H</v>
          </cell>
          <cell r="D17473" t="str">
            <v>OK</v>
          </cell>
          <cell r="E17473">
            <v>44881.392361111109</v>
          </cell>
        </row>
        <row r="17474">
          <cell r="B17474" t="str">
            <v>774100-00J/015238</v>
          </cell>
          <cell r="C17474" t="str">
            <v>774100-00J</v>
          </cell>
          <cell r="D17474" t="str">
            <v>OK</v>
          </cell>
          <cell r="E17474">
            <v>44881.534722222219</v>
          </cell>
        </row>
        <row r="17475">
          <cell r="B17475" t="str">
            <v>776445-00H/015239</v>
          </cell>
          <cell r="C17475" t="str">
            <v>776445-00H</v>
          </cell>
          <cell r="D17475" t="str">
            <v>OK</v>
          </cell>
          <cell r="E17475">
            <v>44881.529861111114</v>
          </cell>
        </row>
        <row r="17476">
          <cell r="B17476" t="str">
            <v>776445-00H/015241</v>
          </cell>
          <cell r="C17476" t="str">
            <v>776445-00H</v>
          </cell>
          <cell r="D17476" t="str">
            <v>OK</v>
          </cell>
          <cell r="E17476">
            <v>44881.873611111114</v>
          </cell>
        </row>
        <row r="17477">
          <cell r="B17477" t="str">
            <v>776445-00H/015240</v>
          </cell>
          <cell r="C17477" t="str">
            <v>776445-00H</v>
          </cell>
          <cell r="D17477" t="str">
            <v>OK</v>
          </cell>
          <cell r="E17477">
            <v>44881.536111111112</v>
          </cell>
        </row>
        <row r="17478">
          <cell r="B17478" t="str">
            <v>776445-00H/015233</v>
          </cell>
          <cell r="C17478" t="str">
            <v>776445-00H</v>
          </cell>
          <cell r="D17478" t="str">
            <v>OK</v>
          </cell>
          <cell r="E17478">
            <v>44881.324305555558</v>
          </cell>
        </row>
        <row r="17479">
          <cell r="B17479" t="str">
            <v>774100-00J/015230</v>
          </cell>
          <cell r="C17479" t="str">
            <v>774100-00J</v>
          </cell>
          <cell r="D17479" t="str">
            <v>OK</v>
          </cell>
          <cell r="E17479">
            <v>44881.004861111112</v>
          </cell>
        </row>
        <row r="17480">
          <cell r="B17480" t="str">
            <v>774100-00J/015244</v>
          </cell>
          <cell r="C17480" t="str">
            <v>774100-00J</v>
          </cell>
          <cell r="D17480" t="str">
            <v>OK</v>
          </cell>
          <cell r="E17480">
            <v>44881.967361111114</v>
          </cell>
        </row>
        <row r="17481">
          <cell r="B17481" t="str">
            <v>776445-00H/015242</v>
          </cell>
          <cell r="C17481" t="str">
            <v>776445-00H</v>
          </cell>
          <cell r="D17481" t="str">
            <v>OK</v>
          </cell>
          <cell r="E17481">
            <v>44881.898611111108</v>
          </cell>
        </row>
        <row r="17482">
          <cell r="B17482" t="str">
            <v>776445-00H/015246</v>
          </cell>
          <cell r="C17482" t="str">
            <v>776445-00H</v>
          </cell>
          <cell r="D17482" t="str">
            <v>OK</v>
          </cell>
          <cell r="E17482">
            <v>44882.295138888891</v>
          </cell>
        </row>
        <row r="17483">
          <cell r="B17483" t="str">
            <v>776445-00H/015247</v>
          </cell>
          <cell r="C17483" t="str">
            <v>776445-00H</v>
          </cell>
          <cell r="D17483" t="str">
            <v>OK</v>
          </cell>
          <cell r="E17483">
            <v>44882.292361111111</v>
          </cell>
        </row>
        <row r="17484">
          <cell r="B17484" t="str">
            <v>774100-00J/015190</v>
          </cell>
          <cell r="C17484" t="str">
            <v>774100-00J</v>
          </cell>
          <cell r="D17484" t="str">
            <v>OK</v>
          </cell>
          <cell r="E17484">
            <v>44876.188888888886</v>
          </cell>
        </row>
        <row r="17485">
          <cell r="B17485" t="str">
            <v>776445-00H/015250</v>
          </cell>
          <cell r="C17485" t="str">
            <v>776445-00H</v>
          </cell>
          <cell r="D17485" t="str">
            <v>OK</v>
          </cell>
          <cell r="E17485">
            <v>44882.375</v>
          </cell>
        </row>
        <row r="17486">
          <cell r="B17486" t="str">
            <v>774100-00J/015248</v>
          </cell>
          <cell r="C17486" t="str">
            <v>774100-00J</v>
          </cell>
          <cell r="D17486" t="str">
            <v>OK</v>
          </cell>
          <cell r="E17486">
            <v>44882.356249999997</v>
          </cell>
        </row>
        <row r="17487">
          <cell r="B17487" t="str">
            <v>776445-00H/015252</v>
          </cell>
          <cell r="C17487" t="str">
            <v>776445-00H</v>
          </cell>
          <cell r="D17487" t="str">
            <v>OK</v>
          </cell>
          <cell r="E17487">
            <v>44882.445138888892</v>
          </cell>
        </row>
        <row r="17488">
          <cell r="B17488" t="str">
            <v>776445-00H/015243</v>
          </cell>
          <cell r="C17488" t="str">
            <v>776445-00H</v>
          </cell>
          <cell r="D17488" t="str">
            <v>OK</v>
          </cell>
          <cell r="E17488">
            <v>44882.284722222219</v>
          </cell>
        </row>
        <row r="17489">
          <cell r="B17489" t="str">
            <v>776445-00H/015243</v>
          </cell>
          <cell r="C17489" t="str">
            <v>776445-00H</v>
          </cell>
          <cell r="D17489" t="str">
            <v>OK</v>
          </cell>
          <cell r="E17489">
            <v>44882.284722222219</v>
          </cell>
        </row>
        <row r="17490">
          <cell r="B17490" t="str">
            <v>776445-00H/015249</v>
          </cell>
          <cell r="C17490" t="str">
            <v>776445-00H</v>
          </cell>
          <cell r="D17490" t="str">
            <v>OK</v>
          </cell>
          <cell r="E17490">
            <v>44882.377083333333</v>
          </cell>
        </row>
        <row r="17491">
          <cell r="B17491" t="str">
            <v>776445-00H/015254</v>
          </cell>
          <cell r="C17491" t="str">
            <v>776445-00H</v>
          </cell>
          <cell r="D17491" t="str">
            <v>OK</v>
          </cell>
          <cell r="E17491">
            <v>44882.523611111108</v>
          </cell>
        </row>
        <row r="17492">
          <cell r="B17492" t="str">
            <v>774100-00J/015251</v>
          </cell>
          <cell r="C17492" t="str">
            <v>774100-00J</v>
          </cell>
          <cell r="D17492" t="str">
            <v>OK</v>
          </cell>
          <cell r="E17492">
            <v>44882.439583333333</v>
          </cell>
        </row>
        <row r="17493">
          <cell r="B17493" t="str">
            <v>776445-00H/015189</v>
          </cell>
          <cell r="C17493" t="str">
            <v>776445-00H</v>
          </cell>
          <cell r="D17493" t="str">
            <v>OK</v>
          </cell>
          <cell r="E17493">
            <v>44876.055555555555</v>
          </cell>
        </row>
        <row r="17494">
          <cell r="B17494" t="str">
            <v>774100-00J/015245</v>
          </cell>
          <cell r="C17494" t="str">
            <v>774100-00J</v>
          </cell>
          <cell r="D17494" t="str">
            <v>OK</v>
          </cell>
          <cell r="E17494">
            <v>44882.011111111111</v>
          </cell>
        </row>
        <row r="17495">
          <cell r="B17495" t="str">
            <v>776445-00H/015257</v>
          </cell>
          <cell r="C17495" t="str">
            <v>776445-00H</v>
          </cell>
          <cell r="D17495" t="str">
            <v>OK</v>
          </cell>
          <cell r="E17495">
            <v>44886.079861111109</v>
          </cell>
        </row>
        <row r="17496">
          <cell r="B17496" t="str">
            <v>776445-00H/015260</v>
          </cell>
          <cell r="C17496" t="str">
            <v>776445-00H</v>
          </cell>
          <cell r="D17496" t="str">
            <v>OK</v>
          </cell>
          <cell r="E17496">
            <v>44886.302777777775</v>
          </cell>
        </row>
        <row r="17497">
          <cell r="B17497" t="str">
            <v>776445-00H/015255</v>
          </cell>
          <cell r="C17497" t="str">
            <v>776445-00H</v>
          </cell>
          <cell r="D17497" t="str">
            <v>OK</v>
          </cell>
          <cell r="E17497">
            <v>44886.331944444442</v>
          </cell>
        </row>
        <row r="17498">
          <cell r="B17498" t="str">
            <v>776445-00H/015256</v>
          </cell>
          <cell r="C17498" t="str">
            <v>776445-00H</v>
          </cell>
          <cell r="D17498" t="str">
            <v>OK</v>
          </cell>
          <cell r="E17498">
            <v>44886.365972222222</v>
          </cell>
        </row>
        <row r="17499">
          <cell r="B17499" t="str">
            <v>776445-00H/015259</v>
          </cell>
          <cell r="C17499" t="str">
            <v>776445-00H</v>
          </cell>
          <cell r="D17499" t="str">
            <v>OK</v>
          </cell>
          <cell r="E17499">
            <v>44886.393750000003</v>
          </cell>
        </row>
        <row r="17500">
          <cell r="B17500" t="str">
            <v>776445-00H/015261</v>
          </cell>
          <cell r="C17500" t="str">
            <v>776445-00H</v>
          </cell>
          <cell r="D17500" t="str">
            <v>OK</v>
          </cell>
          <cell r="E17500">
            <v>44886.432638888888</v>
          </cell>
        </row>
        <row r="17501">
          <cell r="B17501" t="str">
            <v>776445-00H/015253</v>
          </cell>
          <cell r="C17501" t="str">
            <v>776445-00H</v>
          </cell>
          <cell r="D17501" t="str">
            <v>OK</v>
          </cell>
          <cell r="E17501">
            <v>44882.52847222222</v>
          </cell>
        </row>
        <row r="17502">
          <cell r="B17502" t="str">
            <v>776445-00H/015258</v>
          </cell>
          <cell r="C17502" t="str">
            <v>776445-00H</v>
          </cell>
          <cell r="D17502" t="str">
            <v>OK</v>
          </cell>
          <cell r="E17502">
            <v>44886.531944444447</v>
          </cell>
        </row>
        <row r="17503">
          <cell r="B17503" t="str">
            <v>776445-00H/015265</v>
          </cell>
          <cell r="C17503" t="str">
            <v>776445-00H</v>
          </cell>
          <cell r="D17503" t="str">
            <v>OK</v>
          </cell>
          <cell r="E17503">
            <v>44886.952777777777</v>
          </cell>
        </row>
        <row r="17504">
          <cell r="B17504" t="str">
            <v>776445-00H/015264</v>
          </cell>
          <cell r="C17504" t="str">
            <v>776445-00H</v>
          </cell>
          <cell r="D17504" t="str">
            <v>OK</v>
          </cell>
          <cell r="E17504">
            <v>44887.020833333336</v>
          </cell>
        </row>
        <row r="17505">
          <cell r="B17505" t="str">
            <v>776445-00H/015263</v>
          </cell>
          <cell r="C17505" t="str">
            <v>776445-00H</v>
          </cell>
          <cell r="D17505" t="str">
            <v>OK</v>
          </cell>
          <cell r="E17505">
            <v>44887.052083333336</v>
          </cell>
        </row>
        <row r="17506">
          <cell r="B17506" t="str">
            <v>776445-00H/015268</v>
          </cell>
          <cell r="C17506" t="str">
            <v>776445-00H</v>
          </cell>
          <cell r="D17506" t="str">
            <v>OK</v>
          </cell>
          <cell r="E17506">
            <v>44887.286805555559</v>
          </cell>
        </row>
        <row r="17507">
          <cell r="B17507" t="str">
            <v>774100-00J/015270</v>
          </cell>
          <cell r="C17507" t="str">
            <v>774100-00J</v>
          </cell>
          <cell r="D17507" t="str">
            <v>OK</v>
          </cell>
          <cell r="E17507">
            <v>44887.356249999997</v>
          </cell>
        </row>
        <row r="17508">
          <cell r="B17508" t="str">
            <v>776445-00H/015268</v>
          </cell>
          <cell r="C17508" t="str">
            <v>776445-00H</v>
          </cell>
          <cell r="D17508" t="str">
            <v>OK</v>
          </cell>
          <cell r="E17508">
            <v>44887.286805555559</v>
          </cell>
        </row>
        <row r="17509">
          <cell r="B17509" t="str">
            <v>774100-00J/015271</v>
          </cell>
          <cell r="C17509" t="str">
            <v>774100-00J</v>
          </cell>
          <cell r="D17509" t="str">
            <v>OK</v>
          </cell>
          <cell r="E17509">
            <v>44887.410416666666</v>
          </cell>
        </row>
        <row r="17510">
          <cell r="B17510" t="str">
            <v>774100-00J/015271</v>
          </cell>
          <cell r="C17510" t="str">
            <v>774100-00J</v>
          </cell>
          <cell r="D17510" t="str">
            <v>OK</v>
          </cell>
          <cell r="E17510">
            <v>44887.410416666666</v>
          </cell>
        </row>
        <row r="17511">
          <cell r="B17511" t="str">
            <v>776445-00H/015266</v>
          </cell>
          <cell r="C17511" t="str">
            <v>776445-00H</v>
          </cell>
          <cell r="D17511" t="str">
            <v>OK</v>
          </cell>
          <cell r="E17511">
            <v>44887.510416666664</v>
          </cell>
        </row>
        <row r="17512">
          <cell r="B17512" t="str">
            <v>776445-00H/015269</v>
          </cell>
          <cell r="C17512" t="str">
            <v>776445-00H</v>
          </cell>
          <cell r="D17512" t="str">
            <v>OK</v>
          </cell>
          <cell r="E17512">
            <v>44887.529166666667</v>
          </cell>
        </row>
        <row r="17513">
          <cell r="B17513" t="str">
            <v>776445-00H/015273</v>
          </cell>
          <cell r="C17513" t="str">
            <v>776445-00H</v>
          </cell>
          <cell r="D17513" t="str">
            <v>OK</v>
          </cell>
          <cell r="E17513">
            <v>44887.963888888888</v>
          </cell>
        </row>
        <row r="17514">
          <cell r="B17514" t="str">
            <v>776445-00H/015273</v>
          </cell>
          <cell r="C17514" t="str">
            <v>776445-00H</v>
          </cell>
          <cell r="D17514" t="str">
            <v>OK</v>
          </cell>
          <cell r="E17514">
            <v>44887.963888888888</v>
          </cell>
        </row>
        <row r="17515">
          <cell r="B17515" t="str">
            <v>776445-00H/015275</v>
          </cell>
          <cell r="C17515" t="str">
            <v>776445-00H</v>
          </cell>
          <cell r="D17515" t="str">
            <v>OK</v>
          </cell>
          <cell r="E17515">
            <v>44888.030555555553</v>
          </cell>
        </row>
        <row r="17516">
          <cell r="B17516" t="str">
            <v>776445-00H/015279</v>
          </cell>
          <cell r="C17516" t="str">
            <v>776445-00H</v>
          </cell>
          <cell r="D17516" t="str">
            <v>OK</v>
          </cell>
          <cell r="E17516">
            <v>44888.089583333334</v>
          </cell>
        </row>
        <row r="17517">
          <cell r="B17517" t="str">
            <v>776445-00H/015280</v>
          </cell>
          <cell r="C17517" t="str">
            <v>776445-00H</v>
          </cell>
          <cell r="D17517" t="str">
            <v>OK</v>
          </cell>
          <cell r="E17517">
            <v>44888.15902777778</v>
          </cell>
        </row>
        <row r="17518">
          <cell r="B17518" t="str">
            <v>776445-00H/015281</v>
          </cell>
          <cell r="C17518" t="str">
            <v>776445-00H</v>
          </cell>
          <cell r="D17518" t="str">
            <v>OK</v>
          </cell>
          <cell r="E17518">
            <v>44888.290972222225</v>
          </cell>
        </row>
        <row r="17519">
          <cell r="B17519" t="str">
            <v>776445-00H/015272</v>
          </cell>
          <cell r="C17519" t="str">
            <v>776445-00H</v>
          </cell>
          <cell r="D17519" t="str">
            <v>OK</v>
          </cell>
          <cell r="E17519">
            <v>44888.080555555556</v>
          </cell>
        </row>
        <row r="17520">
          <cell r="B17520" t="str">
            <v>776445-00H/015262</v>
          </cell>
          <cell r="C17520" t="str">
            <v>776445-00H</v>
          </cell>
          <cell r="D17520" t="str">
            <v>OK</v>
          </cell>
          <cell r="E17520">
            <v>44888.291666666664</v>
          </cell>
        </row>
        <row r="17521">
          <cell r="B17521" t="str">
            <v>776445-00H/015283</v>
          </cell>
          <cell r="C17521" t="str">
            <v>776445-00H</v>
          </cell>
          <cell r="D17521" t="str">
            <v>OK</v>
          </cell>
          <cell r="E17521">
            <v>44888.422222222223</v>
          </cell>
        </row>
        <row r="17522">
          <cell r="B17522" t="str">
            <v>774100-00J/015277</v>
          </cell>
          <cell r="C17522" t="str">
            <v>774100-00J</v>
          </cell>
          <cell r="D17522" t="str">
            <v>OK</v>
          </cell>
          <cell r="E17522">
            <v>44888.039583333331</v>
          </cell>
        </row>
        <row r="17523">
          <cell r="B17523" t="str">
            <v>774100-00J/015282</v>
          </cell>
          <cell r="C17523" t="str">
            <v>774100-00J</v>
          </cell>
          <cell r="D17523" t="str">
            <v>OK</v>
          </cell>
          <cell r="E17523">
            <v>44888.431944444441</v>
          </cell>
        </row>
        <row r="17524">
          <cell r="B17524" t="str">
            <v>776445-00H/015284</v>
          </cell>
          <cell r="C17524" t="str">
            <v>776445-00H</v>
          </cell>
          <cell r="D17524" t="str">
            <v>OK</v>
          </cell>
          <cell r="E17524">
            <v>44888.534722222219</v>
          </cell>
        </row>
        <row r="17525">
          <cell r="B17525" t="str">
            <v>774100-00J/015274</v>
          </cell>
          <cell r="C17525" t="str">
            <v>774100-00J</v>
          </cell>
          <cell r="D17525" t="str">
            <v>OK</v>
          </cell>
          <cell r="E17525">
            <v>44887.963888888888</v>
          </cell>
        </row>
        <row r="17526">
          <cell r="B17526" t="str">
            <v>774100-00J/015276</v>
          </cell>
          <cell r="C17526" t="str">
            <v>774100-00J</v>
          </cell>
          <cell r="D17526" t="str">
            <v>OK</v>
          </cell>
          <cell r="E17526">
            <v>44888.361111111109</v>
          </cell>
        </row>
        <row r="17527">
          <cell r="B17527" t="str">
            <v>774100-00J/015278</v>
          </cell>
          <cell r="C17527" t="str">
            <v>774100-00J</v>
          </cell>
          <cell r="D17527" t="str">
            <v>OK</v>
          </cell>
          <cell r="E17527">
            <v>44888.362500000003</v>
          </cell>
        </row>
        <row r="17528">
          <cell r="B17528" t="str">
            <v>776445-00H/015285</v>
          </cell>
          <cell r="C17528" t="str">
            <v>776445-00H</v>
          </cell>
          <cell r="D17528" t="str">
            <v>OK</v>
          </cell>
          <cell r="E17528">
            <v>44888.970138888886</v>
          </cell>
        </row>
        <row r="17529">
          <cell r="B17529" t="str">
            <v>776445-00H/015267</v>
          </cell>
          <cell r="C17529" t="str">
            <v>776445-00H</v>
          </cell>
          <cell r="D17529" t="str">
            <v>OK</v>
          </cell>
          <cell r="E17529">
            <v>44888.522916666669</v>
          </cell>
        </row>
        <row r="17530">
          <cell r="B17530" t="str">
            <v>776445-00H/015291</v>
          </cell>
          <cell r="C17530" t="str">
            <v>776445-00H</v>
          </cell>
          <cell r="D17530" t="str">
            <v>OK</v>
          </cell>
          <cell r="E17530">
            <v>44889.044444444444</v>
          </cell>
        </row>
        <row r="17531">
          <cell r="B17531" t="str">
            <v>776445-00H/015290</v>
          </cell>
          <cell r="C17531" t="str">
            <v>776445-00H</v>
          </cell>
          <cell r="D17531" t="str">
            <v>OK</v>
          </cell>
          <cell r="E17531">
            <v>44889.065972222219</v>
          </cell>
        </row>
        <row r="17532">
          <cell r="B17532" t="str">
            <v>774100-00J/015287</v>
          </cell>
          <cell r="C17532" t="str">
            <v>774100-00J</v>
          </cell>
          <cell r="D17532" t="str">
            <v>OK</v>
          </cell>
          <cell r="E17532">
            <v>44888.953472222223</v>
          </cell>
        </row>
        <row r="17533">
          <cell r="B17533" t="str">
            <v>774100-00J/015288</v>
          </cell>
          <cell r="C17533" t="str">
            <v>774100-00J</v>
          </cell>
          <cell r="D17533" t="str">
            <v>OK</v>
          </cell>
          <cell r="E17533">
            <v>44889.004861111112</v>
          </cell>
        </row>
        <row r="17534">
          <cell r="B17534" t="str">
            <v>774100-00J/015289</v>
          </cell>
          <cell r="C17534" t="str">
            <v>774100-00J</v>
          </cell>
          <cell r="D17534" t="str">
            <v>OK</v>
          </cell>
          <cell r="E17534">
            <v>44889.151388888888</v>
          </cell>
        </row>
        <row r="17535">
          <cell r="B17535" t="str">
            <v>776445-00H/015292</v>
          </cell>
          <cell r="C17535" t="str">
            <v>776445-00H</v>
          </cell>
          <cell r="D17535" t="str">
            <v>OK</v>
          </cell>
          <cell r="E17535">
            <v>44889.032638888886</v>
          </cell>
        </row>
        <row r="17536">
          <cell r="B17536" t="str">
            <v>776445-00H/015299</v>
          </cell>
          <cell r="C17536" t="str">
            <v>776445-00H</v>
          </cell>
          <cell r="D17536" t="str">
            <v>OK</v>
          </cell>
          <cell r="E17536">
            <v>44889.434027777781</v>
          </cell>
        </row>
        <row r="17537">
          <cell r="B17537" t="str">
            <v>774100-00J/015295</v>
          </cell>
          <cell r="C17537" t="str">
            <v>774100-00J</v>
          </cell>
          <cell r="D17537" t="str">
            <v>OK</v>
          </cell>
          <cell r="E17537">
            <v>44889.321527777778</v>
          </cell>
        </row>
        <row r="17538">
          <cell r="B17538" t="str">
            <v>774100-00J/015297</v>
          </cell>
          <cell r="C17538" t="str">
            <v>774100-00J</v>
          </cell>
          <cell r="D17538" t="str">
            <v>OK</v>
          </cell>
          <cell r="E17538">
            <v>44889.383333333331</v>
          </cell>
        </row>
        <row r="17539">
          <cell r="B17539" t="str">
            <v>774100-00J/015296</v>
          </cell>
          <cell r="C17539" t="str">
            <v>774100-00J</v>
          </cell>
          <cell r="D17539" t="str">
            <v>OK</v>
          </cell>
          <cell r="E17539">
            <v>44889.381249999999</v>
          </cell>
        </row>
        <row r="17540">
          <cell r="B17540" t="str">
            <v>776445-00H/015303</v>
          </cell>
          <cell r="C17540" t="str">
            <v>776445-00H</v>
          </cell>
          <cell r="D17540" t="str">
            <v>OK</v>
          </cell>
          <cell r="E17540">
            <v>44889.961111111108</v>
          </cell>
        </row>
        <row r="17541">
          <cell r="B17541" t="str">
            <v>774100-00J/015304</v>
          </cell>
          <cell r="C17541" t="str">
            <v>774100-00J</v>
          </cell>
          <cell r="D17541" t="str">
            <v>OK</v>
          </cell>
          <cell r="E17541">
            <v>44889.988194444442</v>
          </cell>
        </row>
        <row r="17542">
          <cell r="B17542" t="str">
            <v>776445-00H/015306</v>
          </cell>
          <cell r="C17542" t="str">
            <v>776445-00H</v>
          </cell>
          <cell r="D17542" t="str">
            <v>OK</v>
          </cell>
          <cell r="E17542">
            <v>44890.02847222222</v>
          </cell>
        </row>
        <row r="17543">
          <cell r="B17543" t="str">
            <v>776445-00H/015293</v>
          </cell>
          <cell r="C17543" t="str">
            <v>776445-00H</v>
          </cell>
          <cell r="D17543" t="str">
            <v>OK</v>
          </cell>
          <cell r="E17543">
            <v>44890.144444444442</v>
          </cell>
        </row>
        <row r="17544">
          <cell r="B17544" t="str">
            <v>774100-00J/015300</v>
          </cell>
          <cell r="C17544" t="str">
            <v>774100-00J</v>
          </cell>
          <cell r="D17544" t="str">
            <v>OK</v>
          </cell>
          <cell r="E17544">
            <v>44889.964583333334</v>
          </cell>
        </row>
        <row r="17545">
          <cell r="B17545" t="str">
            <v>774100-00J/015305</v>
          </cell>
          <cell r="C17545" t="str">
            <v>774100-00J</v>
          </cell>
          <cell r="D17545" t="str">
            <v>OK</v>
          </cell>
          <cell r="E17545">
            <v>44890.040972222225</v>
          </cell>
        </row>
        <row r="17546">
          <cell r="B17546" t="str">
            <v>776445-00H/015294</v>
          </cell>
          <cell r="C17546" t="str">
            <v>776445-00H</v>
          </cell>
          <cell r="D17546" t="str">
            <v>OK</v>
          </cell>
          <cell r="E17546">
            <v>44889.288888888892</v>
          </cell>
        </row>
        <row r="17547">
          <cell r="B17547" t="str">
            <v>774100-00J/015308</v>
          </cell>
          <cell r="C17547" t="str">
            <v>774100-00J</v>
          </cell>
          <cell r="D17547" t="str">
            <v>OK</v>
          </cell>
          <cell r="E17547">
            <v>44890.068055555559</v>
          </cell>
        </row>
        <row r="17548">
          <cell r="B17548" t="str">
            <v>774100-00J/015307</v>
          </cell>
          <cell r="C17548" t="str">
            <v>774100-00J</v>
          </cell>
          <cell r="D17548" t="str">
            <v>OK</v>
          </cell>
          <cell r="E17548">
            <v>44890.074305555558</v>
          </cell>
        </row>
        <row r="17549">
          <cell r="B17549" t="str">
            <v>776445-00H/015301</v>
          </cell>
          <cell r="C17549" t="str">
            <v>776445-00H</v>
          </cell>
          <cell r="D17549" t="str">
            <v>OK</v>
          </cell>
          <cell r="E17549">
            <v>44889.527777777781</v>
          </cell>
        </row>
        <row r="17550">
          <cell r="B17550" t="str">
            <v>776445-00H/015298</v>
          </cell>
          <cell r="C17550" t="str">
            <v>776445-00H</v>
          </cell>
          <cell r="D17550" t="str">
            <v>OK</v>
          </cell>
          <cell r="E17550">
            <v>44889.431250000001</v>
          </cell>
        </row>
        <row r="17551">
          <cell r="B17551" t="str">
            <v>776445-00H/015302</v>
          </cell>
          <cell r="C17551" t="str">
            <v>776445-00H</v>
          </cell>
          <cell r="D17551" t="str">
            <v>OK</v>
          </cell>
          <cell r="E17551">
            <v>44889.533333333333</v>
          </cell>
        </row>
        <row r="17552">
          <cell r="B17552" t="str">
            <v>776445-00H/015286</v>
          </cell>
          <cell r="C17552" t="str">
            <v>776445-00H</v>
          </cell>
          <cell r="D17552" t="str">
            <v>OK</v>
          </cell>
          <cell r="E17552">
            <v>44889.084027777775</v>
          </cell>
        </row>
        <row r="17553">
          <cell r="B17553" t="str">
            <v>776445-00H/015311</v>
          </cell>
          <cell r="C17553" t="str">
            <v>776445-00H</v>
          </cell>
          <cell r="D17553" t="str">
            <v>OK</v>
          </cell>
          <cell r="E17553">
            <v>44893.058333333334</v>
          </cell>
        </row>
        <row r="17554">
          <cell r="B17554" t="str">
            <v>776445-00H/015314</v>
          </cell>
          <cell r="C17554" t="str">
            <v>776445-00H</v>
          </cell>
          <cell r="D17554" t="str">
            <v>OK</v>
          </cell>
          <cell r="E17554">
            <v>44893.150694444441</v>
          </cell>
        </row>
        <row r="17555">
          <cell r="B17555" t="str">
            <v>774100-00J/015309</v>
          </cell>
          <cell r="C17555" t="str">
            <v>774100-00J</v>
          </cell>
          <cell r="D17555" t="str">
            <v>OK</v>
          </cell>
          <cell r="E17555">
            <v>44893.052083333336</v>
          </cell>
        </row>
        <row r="17556">
          <cell r="B17556" t="str">
            <v>774100-00J/015313</v>
          </cell>
          <cell r="C17556" t="str">
            <v>774100-00J</v>
          </cell>
          <cell r="D17556" t="str">
            <v>OK</v>
          </cell>
          <cell r="E17556">
            <v>44893.118750000001</v>
          </cell>
        </row>
        <row r="17557">
          <cell r="B17557" t="str">
            <v>776445-00H/015316</v>
          </cell>
          <cell r="C17557" t="str">
            <v>776445-00H</v>
          </cell>
          <cell r="D17557" t="str">
            <v>OK</v>
          </cell>
          <cell r="E17557">
            <v>44893.298611111109</v>
          </cell>
        </row>
        <row r="17558">
          <cell r="B17558" t="str">
            <v>776445-00H/015317</v>
          </cell>
          <cell r="C17558" t="str">
            <v>776445-00H</v>
          </cell>
          <cell r="D17558" t="str">
            <v>OK</v>
          </cell>
          <cell r="E17558">
            <v>44893.354861111111</v>
          </cell>
        </row>
        <row r="17559">
          <cell r="B17559" t="str">
            <v>774100-00J/015310</v>
          </cell>
          <cell r="C17559" t="str">
            <v>774100-00J</v>
          </cell>
          <cell r="D17559" t="str">
            <v>OK</v>
          </cell>
          <cell r="E17559">
            <v>44893.013888888891</v>
          </cell>
        </row>
        <row r="17560">
          <cell r="B17560" t="str">
            <v>774100-00J/015320</v>
          </cell>
          <cell r="C17560" t="str">
            <v>774100-00J</v>
          </cell>
          <cell r="D17560" t="str">
            <v>OK</v>
          </cell>
          <cell r="E17560">
            <v>44893.526388888888</v>
          </cell>
        </row>
        <row r="17561">
          <cell r="B17561" t="str">
            <v>776445-00H/015321</v>
          </cell>
          <cell r="C17561" t="str">
            <v>776445-00H</v>
          </cell>
          <cell r="D17561" t="str">
            <v>OK</v>
          </cell>
          <cell r="E17561">
            <v>44893.975694444445</v>
          </cell>
        </row>
        <row r="17562">
          <cell r="B17562" t="str">
            <v>776445-00H/015318</v>
          </cell>
          <cell r="C17562" t="str">
            <v>776445-00H</v>
          </cell>
          <cell r="D17562" t="str">
            <v>OK</v>
          </cell>
          <cell r="E17562">
            <v>44893.97152777778</v>
          </cell>
        </row>
        <row r="17563">
          <cell r="B17563" t="str">
            <v>774100-00J/015322</v>
          </cell>
          <cell r="C17563" t="str">
            <v>774100-00J</v>
          </cell>
          <cell r="D17563" t="str">
            <v>OK</v>
          </cell>
          <cell r="E17563">
            <v>44893.544444444444</v>
          </cell>
        </row>
        <row r="17564">
          <cell r="B17564" t="str">
            <v>776445-00H/015326</v>
          </cell>
          <cell r="C17564" t="str">
            <v>776445-00H</v>
          </cell>
          <cell r="D17564" t="str">
            <v>OK</v>
          </cell>
          <cell r="E17564">
            <v>44894.091666666667</v>
          </cell>
        </row>
        <row r="17565">
          <cell r="B17565" t="str">
            <v>774100-00J/015325</v>
          </cell>
          <cell r="C17565" t="str">
            <v>774100-00J</v>
          </cell>
          <cell r="D17565" t="str">
            <v>OK</v>
          </cell>
          <cell r="E17565">
            <v>44894.089583333334</v>
          </cell>
        </row>
        <row r="17566">
          <cell r="B17566" t="str">
            <v>774100-00J/015323</v>
          </cell>
          <cell r="C17566" t="str">
            <v>774100-00J</v>
          </cell>
          <cell r="D17566" t="str">
            <v>OK</v>
          </cell>
          <cell r="E17566">
            <v>44894.055555555555</v>
          </cell>
        </row>
        <row r="17567">
          <cell r="B17567" t="str">
            <v>776445-00H/015315</v>
          </cell>
          <cell r="C17567" t="str">
            <v>776445-00H</v>
          </cell>
          <cell r="D17567" t="str">
            <v>OK</v>
          </cell>
          <cell r="E17567">
            <v>44894.15625</v>
          </cell>
        </row>
        <row r="17568">
          <cell r="B17568" t="str">
            <v>776445-00H/015328</v>
          </cell>
          <cell r="C17568" t="str">
            <v>776445-00H</v>
          </cell>
          <cell r="D17568" t="str">
            <v>OK</v>
          </cell>
          <cell r="E17568">
            <v>44894.152777777781</v>
          </cell>
        </row>
        <row r="17569">
          <cell r="B17569" t="str">
            <v>774100-00J/015324</v>
          </cell>
          <cell r="C17569" t="str">
            <v>774100-00J</v>
          </cell>
          <cell r="D17569" t="str">
            <v>OK</v>
          </cell>
          <cell r="E17569">
            <v>44894.049305555556</v>
          </cell>
        </row>
        <row r="17570">
          <cell r="B17570" t="str">
            <v>776445-00H/015312</v>
          </cell>
          <cell r="C17570" t="str">
            <v>776445-00H</v>
          </cell>
          <cell r="D17570" t="str">
            <v>OK</v>
          </cell>
          <cell r="E17570">
            <v>44893.095138888886</v>
          </cell>
        </row>
        <row r="17571">
          <cell r="B17571" t="str">
            <v>774100-00J/015319</v>
          </cell>
          <cell r="C17571" t="str">
            <v>774100-00J</v>
          </cell>
          <cell r="D17571" t="str">
            <v>OK</v>
          </cell>
          <cell r="E17571">
            <v>44893.409722222219</v>
          </cell>
        </row>
        <row r="17572">
          <cell r="B17572" t="str">
            <v>776445-00H/015330</v>
          </cell>
          <cell r="C17572" t="str">
            <v>776445-00H</v>
          </cell>
          <cell r="D17572" t="str">
            <v>OK</v>
          </cell>
          <cell r="E17572">
            <v>44894.3</v>
          </cell>
        </row>
        <row r="17573">
          <cell r="B17573" t="str">
            <v>776445-00H/015327</v>
          </cell>
          <cell r="C17573" t="str">
            <v>776445-00H</v>
          </cell>
          <cell r="D17573" t="str">
            <v>OK</v>
          </cell>
          <cell r="E17573">
            <v>44894.349305555559</v>
          </cell>
        </row>
        <row r="17574">
          <cell r="B17574" t="str">
            <v>774100-00J/015331</v>
          </cell>
          <cell r="C17574" t="str">
            <v>774100-00J</v>
          </cell>
          <cell r="D17574" t="str">
            <v>OK</v>
          </cell>
          <cell r="E17574">
            <v>44894.35833333333</v>
          </cell>
        </row>
        <row r="17575">
          <cell r="B17575" t="str">
            <v>776445-00H/015335</v>
          </cell>
          <cell r="C17575" t="str">
            <v>776445-00H</v>
          </cell>
          <cell r="D17575" t="str">
            <v>OK</v>
          </cell>
          <cell r="E17575">
            <v>44894.51666666667</v>
          </cell>
        </row>
        <row r="17576">
          <cell r="B17576" t="str">
            <v>776445-00H/015334</v>
          </cell>
          <cell r="C17576" t="str">
            <v>776445-00H</v>
          </cell>
          <cell r="D17576" t="str">
            <v>OK</v>
          </cell>
          <cell r="E17576">
            <v>44894.517361111109</v>
          </cell>
        </row>
        <row r="17577">
          <cell r="B17577" t="str">
            <v>774100-00J/015332</v>
          </cell>
          <cell r="C17577" t="str">
            <v>774100-00J</v>
          </cell>
          <cell r="D17577" t="str">
            <v>OK</v>
          </cell>
          <cell r="E17577">
            <v>44894.444444444445</v>
          </cell>
        </row>
        <row r="17578">
          <cell r="B17578" t="str">
            <v>776445-00H/015337</v>
          </cell>
          <cell r="C17578" t="str">
            <v>776445-00H</v>
          </cell>
          <cell r="D17578" t="str">
            <v>OK</v>
          </cell>
          <cell r="E17578">
            <v>44895.036111111112</v>
          </cell>
        </row>
        <row r="17579">
          <cell r="B17579" t="str">
            <v>776445-00H/015336</v>
          </cell>
          <cell r="C17579" t="str">
            <v>776445-00H</v>
          </cell>
          <cell r="D17579" t="str">
            <v>OK</v>
          </cell>
          <cell r="E17579">
            <v>44894.988888888889</v>
          </cell>
        </row>
        <row r="17580">
          <cell r="B17580" t="str">
            <v>774100-00J/015339</v>
          </cell>
          <cell r="C17580" t="str">
            <v>774100-00J</v>
          </cell>
          <cell r="D17580" t="str">
            <v>OK</v>
          </cell>
          <cell r="E17580">
            <v>44895.080555555556</v>
          </cell>
        </row>
        <row r="17581">
          <cell r="B17581" t="str">
            <v>776445-00H/015341</v>
          </cell>
          <cell r="C17581" t="str">
            <v>776445-00H</v>
          </cell>
          <cell r="D17581" t="str">
            <v>OK</v>
          </cell>
          <cell r="E17581">
            <v>44895.155555555553</v>
          </cell>
        </row>
        <row r="17582">
          <cell r="B17582" t="str">
            <v>776445-00H/015340</v>
          </cell>
          <cell r="C17582" t="str">
            <v>776445-00H</v>
          </cell>
          <cell r="D17582" t="str">
            <v>OK</v>
          </cell>
          <cell r="E17582">
            <v>44895.120833333334</v>
          </cell>
        </row>
        <row r="17583">
          <cell r="B17583" t="str">
            <v>774100-00J/015338</v>
          </cell>
          <cell r="C17583" t="str">
            <v>774100-00J</v>
          </cell>
          <cell r="D17583" t="str">
            <v>OK</v>
          </cell>
          <cell r="E17583">
            <v>44895.058333333334</v>
          </cell>
        </row>
        <row r="17584">
          <cell r="B17584" t="str">
            <v>776445-00H/015342</v>
          </cell>
          <cell r="C17584" t="str">
            <v>776445-00H</v>
          </cell>
          <cell r="D17584" t="str">
            <v>OK</v>
          </cell>
          <cell r="E17584">
            <v>44895.283333333333</v>
          </cell>
        </row>
        <row r="17585">
          <cell r="B17585" t="str">
            <v>776445-00H/015343</v>
          </cell>
          <cell r="C17585" t="str">
            <v>776445-00H</v>
          </cell>
          <cell r="D17585" t="str">
            <v>OK</v>
          </cell>
          <cell r="E17585">
            <v>44895.288194444445</v>
          </cell>
        </row>
        <row r="17586">
          <cell r="B17586" t="str">
            <v>776445-00H/015329</v>
          </cell>
          <cell r="C17586" t="str">
            <v>776445-00H</v>
          </cell>
          <cell r="D17586" t="str">
            <v>OK</v>
          </cell>
          <cell r="E17586">
            <v>44894.286111111112</v>
          </cell>
        </row>
        <row r="17587">
          <cell r="B17587" t="str">
            <v>774100-00J/015344</v>
          </cell>
          <cell r="C17587" t="str">
            <v>774100-00J</v>
          </cell>
          <cell r="D17587" t="str">
            <v>OK</v>
          </cell>
          <cell r="E17587">
            <v>44895.350694444445</v>
          </cell>
        </row>
        <row r="17588">
          <cell r="B17588" t="str">
            <v>774100-00J/015345</v>
          </cell>
          <cell r="C17588" t="str">
            <v>774100-00J</v>
          </cell>
          <cell r="D17588" t="str">
            <v>OK</v>
          </cell>
          <cell r="E17588">
            <v>44895.364583333336</v>
          </cell>
        </row>
        <row r="17589">
          <cell r="B17589" t="str">
            <v>774100-00J/015346</v>
          </cell>
          <cell r="C17589" t="str">
            <v>774100-00J</v>
          </cell>
          <cell r="D17589" t="str">
            <v>OK</v>
          </cell>
          <cell r="E17589">
            <v>44895.421527777777</v>
          </cell>
        </row>
        <row r="17590">
          <cell r="B17590" t="str">
            <v>776445-00H/015140</v>
          </cell>
          <cell r="C17590" t="str">
            <v>776445-00H</v>
          </cell>
          <cell r="D17590" t="str">
            <v>OK</v>
          </cell>
          <cell r="E17590">
            <v>44872.979166666664</v>
          </cell>
        </row>
        <row r="17591">
          <cell r="B17591" t="str">
            <v>776445-00H/015348</v>
          </cell>
          <cell r="C17591" t="str">
            <v>776445-00H</v>
          </cell>
          <cell r="D17591" t="str">
            <v>OK</v>
          </cell>
          <cell r="E17591">
            <v>44895.530555555553</v>
          </cell>
        </row>
        <row r="17592">
          <cell r="B17592" t="str">
            <v>776445-00H/015347</v>
          </cell>
          <cell r="C17592" t="str">
            <v>776445-00H</v>
          </cell>
          <cell r="D17592" t="str">
            <v>OK</v>
          </cell>
          <cell r="E17592">
            <v>44895.453472222223</v>
          </cell>
        </row>
        <row r="17593">
          <cell r="B17593" t="str">
            <v>776445-00H/015349</v>
          </cell>
          <cell r="C17593" t="str">
            <v>776445-00H</v>
          </cell>
          <cell r="D17593" t="str">
            <v>OK</v>
          </cell>
          <cell r="E17593">
            <v>44895.54583333333</v>
          </cell>
        </row>
        <row r="17594">
          <cell r="B17594" t="str">
            <v>776445-00H/015350</v>
          </cell>
          <cell r="C17594" t="str">
            <v>776445-00H</v>
          </cell>
          <cell r="D17594" t="str">
            <v>OK</v>
          </cell>
          <cell r="E17594">
            <v>44895.960416666669</v>
          </cell>
        </row>
        <row r="17595">
          <cell r="B17595" t="str">
            <v>776445-00H/015351</v>
          </cell>
          <cell r="C17595" t="str">
            <v>776445-00H</v>
          </cell>
          <cell r="D17595" t="str">
            <v>OK</v>
          </cell>
          <cell r="E17595">
            <v>44896.017361111109</v>
          </cell>
        </row>
        <row r="17596">
          <cell r="B17596" t="str">
            <v>776445-00H/015354</v>
          </cell>
          <cell r="C17596" t="str">
            <v>776445-00H</v>
          </cell>
          <cell r="D17596" t="str">
            <v>OK</v>
          </cell>
          <cell r="E17596">
            <v>44896.053472222222</v>
          </cell>
        </row>
        <row r="17597">
          <cell r="B17597" t="str">
            <v>776445-00H/015353</v>
          </cell>
          <cell r="C17597" t="str">
            <v>776445-00H</v>
          </cell>
          <cell r="D17597" t="str">
            <v>OK</v>
          </cell>
          <cell r="E17597">
            <v>44896.058333333334</v>
          </cell>
        </row>
        <row r="17598">
          <cell r="B17598" t="str">
            <v>776445-00H/015356</v>
          </cell>
          <cell r="C17598" t="str">
            <v>776445-00H</v>
          </cell>
          <cell r="D17598" t="str">
            <v>OK</v>
          </cell>
          <cell r="E17598">
            <v>44896.106944444444</v>
          </cell>
        </row>
        <row r="17599">
          <cell r="B17599" t="str">
            <v>776445-00H/015355</v>
          </cell>
          <cell r="C17599" t="str">
            <v>776445-00H</v>
          </cell>
          <cell r="D17599" t="str">
            <v>OK</v>
          </cell>
          <cell r="E17599">
            <v>44896.095833333333</v>
          </cell>
        </row>
        <row r="17600">
          <cell r="B17600" t="str">
            <v>774100-00J/015333</v>
          </cell>
          <cell r="C17600" t="str">
            <v>774100-00J</v>
          </cell>
          <cell r="D17600" t="str">
            <v>OK</v>
          </cell>
          <cell r="E17600">
            <v>44894.979166666664</v>
          </cell>
        </row>
        <row r="17601">
          <cell r="B17601" t="str">
            <v>776445-00H/015359</v>
          </cell>
          <cell r="C17601" t="str">
            <v>776445-00H</v>
          </cell>
          <cell r="D17601" t="str">
            <v>OK</v>
          </cell>
          <cell r="E17601">
            <v>44896.165972222225</v>
          </cell>
        </row>
        <row r="17602">
          <cell r="B17602" t="str">
            <v>774100-00J/015352</v>
          </cell>
          <cell r="C17602" t="str">
            <v>774100-00J</v>
          </cell>
          <cell r="D17602" t="str">
            <v>OK</v>
          </cell>
          <cell r="E17602">
            <v>44896.009027777778</v>
          </cell>
        </row>
        <row r="17603">
          <cell r="B17603" t="str">
            <v>776445-00H/015358</v>
          </cell>
          <cell r="C17603" t="str">
            <v>776445-00H</v>
          </cell>
          <cell r="D17603" t="str">
            <v>OK</v>
          </cell>
          <cell r="E17603">
            <v>44896.325694444444</v>
          </cell>
        </row>
        <row r="17604">
          <cell r="B17604" t="str">
            <v>776445-00H/015360</v>
          </cell>
          <cell r="C17604" t="str">
            <v>776445-00H</v>
          </cell>
          <cell r="D17604" t="str">
            <v>OK</v>
          </cell>
          <cell r="E17604">
            <v>44896.323611111111</v>
          </cell>
        </row>
        <row r="17605">
          <cell r="B17605" t="str">
            <v>776445-00H/015361</v>
          </cell>
          <cell r="C17605" t="str">
            <v>776445-00H</v>
          </cell>
          <cell r="D17605" t="str">
            <v>OK</v>
          </cell>
          <cell r="E17605">
            <v>44896.376388888886</v>
          </cell>
        </row>
        <row r="17606">
          <cell r="B17606" t="str">
            <v>774100-00J/015369</v>
          </cell>
          <cell r="C17606" t="str">
            <v>774100-00J</v>
          </cell>
          <cell r="D17606" t="str">
            <v>OK</v>
          </cell>
          <cell r="E17606">
            <v>44897.046527777777</v>
          </cell>
        </row>
        <row r="17607">
          <cell r="B17607" t="str">
            <v>776445-00H/015364</v>
          </cell>
          <cell r="C17607" t="str">
            <v>776445-00H</v>
          </cell>
          <cell r="D17607" t="str">
            <v>OK</v>
          </cell>
          <cell r="E17607">
            <v>44896.450694444444</v>
          </cell>
        </row>
        <row r="17608">
          <cell r="B17608" t="str">
            <v>776445-00H/015368</v>
          </cell>
          <cell r="C17608" t="str">
            <v>776445-00H</v>
          </cell>
          <cell r="D17608" t="str">
            <v>OK</v>
          </cell>
          <cell r="E17608">
            <v>44896.973611111112</v>
          </cell>
        </row>
        <row r="17609">
          <cell r="B17609" t="str">
            <v>776445-00H/015363</v>
          </cell>
          <cell r="C17609" t="str">
            <v>776445-00H</v>
          </cell>
          <cell r="D17609" t="str">
            <v>OK</v>
          </cell>
          <cell r="E17609">
            <v>44896.39166666667</v>
          </cell>
        </row>
        <row r="17610">
          <cell r="B17610" t="str">
            <v>776445-00H/015366</v>
          </cell>
          <cell r="C17610" t="str">
            <v>776445-00H</v>
          </cell>
          <cell r="D17610" t="str">
            <v>OK</v>
          </cell>
          <cell r="E17610">
            <v>44897.037499999999</v>
          </cell>
        </row>
        <row r="17611">
          <cell r="B17611" t="str">
            <v>776445-00H/015376</v>
          </cell>
          <cell r="C17611" t="str">
            <v>776445-00H</v>
          </cell>
          <cell r="D17611" t="str">
            <v>OK</v>
          </cell>
          <cell r="E17611">
            <v>44897.383333333331</v>
          </cell>
        </row>
        <row r="17612">
          <cell r="B17612" t="str">
            <v>776445-00H/015371</v>
          </cell>
          <cell r="C17612" t="str">
            <v>776445-00H</v>
          </cell>
          <cell r="D17612" t="str">
            <v>OK</v>
          </cell>
          <cell r="E17612">
            <v>44897.299305555556</v>
          </cell>
        </row>
        <row r="17613">
          <cell r="B17613" t="str">
            <v>776445-00H/015375</v>
          </cell>
          <cell r="C17613" t="str">
            <v>776445-00H</v>
          </cell>
          <cell r="D17613" t="str">
            <v>OK</v>
          </cell>
          <cell r="E17613">
            <v>44897.379166666666</v>
          </cell>
        </row>
        <row r="17614">
          <cell r="B17614" t="str">
            <v>774100-00J/015373</v>
          </cell>
          <cell r="C17614" t="str">
            <v>774100-00J</v>
          </cell>
          <cell r="D17614" t="str">
            <v>OK</v>
          </cell>
          <cell r="E17614">
            <v>44897.163888888892</v>
          </cell>
        </row>
        <row r="17615">
          <cell r="B17615" t="str">
            <v>776445-00H/015365</v>
          </cell>
          <cell r="C17615" t="str">
            <v>776445-00H</v>
          </cell>
          <cell r="D17615" t="str">
            <v>OK</v>
          </cell>
          <cell r="E17615">
            <v>44896.451388888891</v>
          </cell>
        </row>
        <row r="17616">
          <cell r="B17616" t="str">
            <v>776445-00H/015367</v>
          </cell>
          <cell r="C17616" t="str">
            <v>776445-00H</v>
          </cell>
          <cell r="D17616" t="str">
            <v>OK</v>
          </cell>
          <cell r="E17616">
            <v>44896.974305555559</v>
          </cell>
        </row>
        <row r="17617">
          <cell r="B17617" t="str">
            <v>774100-00J/015370</v>
          </cell>
          <cell r="C17617" t="str">
            <v>774100-00J</v>
          </cell>
          <cell r="D17617" t="str">
            <v>OK</v>
          </cell>
          <cell r="E17617">
            <v>44897.077777777777</v>
          </cell>
        </row>
        <row r="17618">
          <cell r="B17618" t="str">
            <v>776445-00H/015362</v>
          </cell>
          <cell r="C17618" t="str">
            <v>776445-00H</v>
          </cell>
          <cell r="D17618" t="str">
            <v>OK</v>
          </cell>
          <cell r="E17618">
            <v>44896.388888888891</v>
          </cell>
        </row>
        <row r="17619">
          <cell r="B17619" t="str">
            <v>776445-00H/015372</v>
          </cell>
          <cell r="C17619" t="str">
            <v>776445-00H</v>
          </cell>
          <cell r="D17619" t="str">
            <v>OK</v>
          </cell>
          <cell r="E17619">
            <v>44897.168055555558</v>
          </cell>
        </row>
        <row r="17620">
          <cell r="B17620" t="str">
            <v>776445-00H/015372</v>
          </cell>
          <cell r="C17620" t="str">
            <v>776445-00H</v>
          </cell>
          <cell r="D17620" t="str">
            <v>OK</v>
          </cell>
          <cell r="E17620">
            <v>44897.168055555558</v>
          </cell>
        </row>
        <row r="17621">
          <cell r="B17621" t="str">
            <v>774100-00J/015379</v>
          </cell>
          <cell r="C17621" t="str">
            <v>774100-00J</v>
          </cell>
          <cell r="D17621" t="str">
            <v>OK</v>
          </cell>
          <cell r="E17621">
            <v>44897.45</v>
          </cell>
        </row>
        <row r="17622">
          <cell r="B17622" t="str">
            <v>776445-00H/015374</v>
          </cell>
          <cell r="C17622" t="str">
            <v>776445-00H</v>
          </cell>
          <cell r="D17622" t="str">
            <v>OK</v>
          </cell>
          <cell r="E17622">
            <v>44897.524305555555</v>
          </cell>
        </row>
        <row r="17623">
          <cell r="B17623" t="str">
            <v>776445-00H/015380</v>
          </cell>
          <cell r="C17623" t="str">
            <v>776445-00H</v>
          </cell>
          <cell r="D17623" t="str">
            <v>OK</v>
          </cell>
          <cell r="E17623">
            <v>44900.031944444447</v>
          </cell>
        </row>
        <row r="17624">
          <cell r="B17624" t="str">
            <v>776445-00H/015382</v>
          </cell>
          <cell r="C17624" t="str">
            <v>776445-00H</v>
          </cell>
          <cell r="D17624" t="str">
            <v>OK</v>
          </cell>
          <cell r="E17624">
            <v>44900.068749999999</v>
          </cell>
        </row>
        <row r="17625">
          <cell r="B17625" t="str">
            <v>774100-00J/015381</v>
          </cell>
          <cell r="C17625" t="str">
            <v>774100-00J</v>
          </cell>
          <cell r="D17625" t="str">
            <v>OK</v>
          </cell>
          <cell r="E17625">
            <v>44899.993750000001</v>
          </cell>
        </row>
        <row r="17626">
          <cell r="B17626" t="str">
            <v>776445-00H/015378</v>
          </cell>
          <cell r="C17626" t="str">
            <v>776445-00H</v>
          </cell>
          <cell r="D17626" t="str">
            <v>OK</v>
          </cell>
          <cell r="E17626">
            <v>44900.129166666666</v>
          </cell>
        </row>
        <row r="17627">
          <cell r="B17627" t="str">
            <v>776445-00H/015385</v>
          </cell>
          <cell r="C17627" t="str">
            <v>776445-00H</v>
          </cell>
          <cell r="D17627" t="str">
            <v>OK</v>
          </cell>
          <cell r="E17627">
            <v>44900.285416666666</v>
          </cell>
        </row>
        <row r="17628">
          <cell r="B17628" t="str">
            <v>776445-00H/015383</v>
          </cell>
          <cell r="C17628" t="str">
            <v>776445-00H</v>
          </cell>
          <cell r="D17628" t="str">
            <v>OK</v>
          </cell>
          <cell r="E17628">
            <v>44900.290972222225</v>
          </cell>
        </row>
        <row r="17629">
          <cell r="B17629" t="str">
            <v>776445-00H/015384</v>
          </cell>
          <cell r="C17629" t="str">
            <v>776445-00H</v>
          </cell>
          <cell r="D17629" t="str">
            <v>OK</v>
          </cell>
          <cell r="E17629">
            <v>44900.369444444441</v>
          </cell>
        </row>
        <row r="17630">
          <cell r="B17630" t="str">
            <v>776445-00H/015389</v>
          </cell>
          <cell r="C17630" t="str">
            <v>776445-00H</v>
          </cell>
          <cell r="D17630" t="str">
            <v>OK</v>
          </cell>
          <cell r="E17630">
            <v>44900.42291666667</v>
          </cell>
        </row>
        <row r="17631">
          <cell r="B17631" t="str">
            <v>776445-00H/015388</v>
          </cell>
          <cell r="C17631" t="str">
            <v>776445-00H</v>
          </cell>
          <cell r="D17631" t="str">
            <v>OK</v>
          </cell>
          <cell r="E17631">
            <v>44900.4375</v>
          </cell>
        </row>
        <row r="17632">
          <cell r="B17632" t="str">
            <v>776445-00H/015390</v>
          </cell>
          <cell r="C17632" t="str">
            <v>776445-00H</v>
          </cell>
          <cell r="D17632" t="str">
            <v>OK</v>
          </cell>
          <cell r="E17632">
            <v>44900.436111111114</v>
          </cell>
        </row>
        <row r="17633">
          <cell r="B17633" t="str">
            <v>776445-00H/015386</v>
          </cell>
          <cell r="C17633" t="str">
            <v>776445-00H</v>
          </cell>
          <cell r="D17633" t="str">
            <v>OK</v>
          </cell>
          <cell r="E17633">
            <v>44900.356944444444</v>
          </cell>
        </row>
        <row r="17634">
          <cell r="B17634" t="str">
            <v>776445-00H/015391</v>
          </cell>
          <cell r="C17634" t="str">
            <v>776445-00H</v>
          </cell>
          <cell r="D17634" t="str">
            <v>OK</v>
          </cell>
          <cell r="E17634">
            <v>44900.540277777778</v>
          </cell>
        </row>
        <row r="17635">
          <cell r="B17635" t="str">
            <v>776445-00H/015392</v>
          </cell>
          <cell r="C17635" t="str">
            <v>776445-00H</v>
          </cell>
          <cell r="D17635" t="str">
            <v>OK</v>
          </cell>
          <cell r="E17635">
            <v>44900.518055555556</v>
          </cell>
        </row>
        <row r="17636">
          <cell r="B17636" t="str">
            <v>776445-00H/015393</v>
          </cell>
          <cell r="C17636" t="str">
            <v>776445-00H</v>
          </cell>
          <cell r="D17636" t="str">
            <v>OK</v>
          </cell>
          <cell r="E17636">
            <v>44900.703472222223</v>
          </cell>
        </row>
        <row r="17637">
          <cell r="B17637" t="str">
            <v>776445-00H/015394</v>
          </cell>
          <cell r="C17637" t="str">
            <v>776445-00H</v>
          </cell>
          <cell r="D17637" t="str">
            <v>OK</v>
          </cell>
          <cell r="E17637">
            <v>44900.697222222225</v>
          </cell>
        </row>
        <row r="17638">
          <cell r="B17638" t="str">
            <v>776445-00H/015395</v>
          </cell>
          <cell r="C17638" t="str">
            <v>776445-00H</v>
          </cell>
          <cell r="D17638" t="str">
            <v>OK</v>
          </cell>
          <cell r="E17638">
            <v>44900.75277777778</v>
          </cell>
        </row>
        <row r="17639">
          <cell r="B17639" t="str">
            <v>776445-00H/015396</v>
          </cell>
          <cell r="C17639" t="str">
            <v>776445-00H</v>
          </cell>
          <cell r="D17639" t="str">
            <v>OK</v>
          </cell>
          <cell r="E17639">
            <v>44900.756944444445</v>
          </cell>
        </row>
        <row r="17640">
          <cell r="B17640" t="str">
            <v>776445-00H/015397</v>
          </cell>
          <cell r="C17640" t="str">
            <v>776445-00H</v>
          </cell>
          <cell r="D17640" t="str">
            <v>OK</v>
          </cell>
          <cell r="E17640">
            <v>44900.8125</v>
          </cell>
        </row>
        <row r="17641">
          <cell r="B17641" t="str">
            <v>776445-00H/015387</v>
          </cell>
          <cell r="C17641" t="str">
            <v>776445-00H</v>
          </cell>
          <cell r="D17641" t="str">
            <v>OK</v>
          </cell>
          <cell r="E17641">
            <v>44900.377083333333</v>
          </cell>
        </row>
        <row r="17642">
          <cell r="B17642" t="str">
            <v>774100-00J/015401</v>
          </cell>
          <cell r="C17642" t="str">
            <v>774100-00J</v>
          </cell>
          <cell r="D17642" t="str">
            <v>OK</v>
          </cell>
          <cell r="E17642">
            <v>44901.039583333331</v>
          </cell>
        </row>
        <row r="17643">
          <cell r="B17643" t="str">
            <v>774100-00J/015377</v>
          </cell>
          <cell r="C17643" t="str">
            <v>774100-00J</v>
          </cell>
          <cell r="D17643" t="str">
            <v>OK</v>
          </cell>
          <cell r="E17643">
            <v>44897.449305555558</v>
          </cell>
        </row>
        <row r="17644">
          <cell r="B17644" t="str">
            <v>776445-00H/015399</v>
          </cell>
          <cell r="C17644" t="str">
            <v>776445-00H</v>
          </cell>
          <cell r="D17644" t="str">
            <v>OK</v>
          </cell>
          <cell r="E17644">
            <v>44901.289583333331</v>
          </cell>
        </row>
        <row r="17645">
          <cell r="B17645" t="str">
            <v>774100-00J/015403</v>
          </cell>
          <cell r="C17645" t="str">
            <v>774100-00J</v>
          </cell>
          <cell r="D17645" t="str">
            <v>OK</v>
          </cell>
          <cell r="E17645">
            <v>44901.296527777777</v>
          </cell>
        </row>
        <row r="17646">
          <cell r="B17646" t="str">
            <v>774100-00J/015404</v>
          </cell>
          <cell r="C17646" t="str">
            <v>774100-00J</v>
          </cell>
          <cell r="D17646" t="str">
            <v>OK</v>
          </cell>
          <cell r="E17646">
            <v>44901.365277777775</v>
          </cell>
        </row>
        <row r="17647">
          <cell r="B17647" t="str">
            <v>776445-00H/015400</v>
          </cell>
          <cell r="C17647" t="str">
            <v>776445-00H</v>
          </cell>
          <cell r="D17647" t="str">
            <v>OK</v>
          </cell>
          <cell r="E17647">
            <v>44901.366666666669</v>
          </cell>
        </row>
        <row r="17648">
          <cell r="B17648" t="str">
            <v>776445-00H/015406</v>
          </cell>
          <cell r="C17648" t="str">
            <v>776445-00H</v>
          </cell>
          <cell r="D17648" t="str">
            <v>OK</v>
          </cell>
          <cell r="E17648">
            <v>44901.436111111114</v>
          </cell>
        </row>
        <row r="17649">
          <cell r="B17649" t="str">
            <v>776445-00H/015141</v>
          </cell>
          <cell r="C17649" t="str">
            <v>776445-00H</v>
          </cell>
          <cell r="D17649" t="str">
            <v>OK</v>
          </cell>
          <cell r="E17649">
            <v>44872.524305555555</v>
          </cell>
        </row>
        <row r="17650">
          <cell r="B17650" t="str">
            <v>776445-00H/015409</v>
          </cell>
          <cell r="C17650" t="str">
            <v>776445-00H</v>
          </cell>
          <cell r="D17650" t="str">
            <v>OK</v>
          </cell>
          <cell r="E17650">
            <v>44901.536805555559</v>
          </cell>
        </row>
        <row r="17651">
          <cell r="B17651" t="str">
            <v>776445-00H/015407</v>
          </cell>
          <cell r="C17651" t="str">
            <v>776445-00H</v>
          </cell>
          <cell r="D17651" t="str">
            <v>OK</v>
          </cell>
          <cell r="E17651">
            <v>44901.525000000001</v>
          </cell>
        </row>
        <row r="17652">
          <cell r="B17652" t="str">
            <v>774100-00J/015405</v>
          </cell>
          <cell r="C17652" t="str">
            <v>774100-00J</v>
          </cell>
          <cell r="D17652" t="str">
            <v>OK</v>
          </cell>
          <cell r="E17652">
            <v>44901.438888888886</v>
          </cell>
        </row>
        <row r="17653">
          <cell r="B17653" t="str">
            <v>776445-00H/015398</v>
          </cell>
          <cell r="C17653" t="str">
            <v>776445-00H</v>
          </cell>
          <cell r="D17653" t="str">
            <v>OK</v>
          </cell>
          <cell r="E17653">
            <v>44900.988888888889</v>
          </cell>
        </row>
        <row r="17654">
          <cell r="B17654" t="str">
            <v>776445-00H/015408</v>
          </cell>
          <cell r="C17654" t="str">
            <v>776445-00H</v>
          </cell>
          <cell r="D17654" t="str">
            <v>OK</v>
          </cell>
          <cell r="E17654">
            <v>44901.62777777778</v>
          </cell>
        </row>
        <row r="17655">
          <cell r="B17655" t="str">
            <v>774100-00J/015402</v>
          </cell>
          <cell r="C17655" t="str">
            <v>774100-00J</v>
          </cell>
          <cell r="D17655" t="str">
            <v>OK</v>
          </cell>
          <cell r="E17655">
            <v>44901.124305555553</v>
          </cell>
        </row>
        <row r="17656">
          <cell r="B17656" t="str">
            <v>776445-00H/015410</v>
          </cell>
          <cell r="C17656" t="str">
            <v>776445-00H</v>
          </cell>
          <cell r="D17656" t="str">
            <v>OK</v>
          </cell>
          <cell r="E17656">
            <v>44901.636111111111</v>
          </cell>
        </row>
        <row r="17657">
          <cell r="B17657" t="str">
            <v>776445-00H/015411</v>
          </cell>
          <cell r="C17657" t="str">
            <v>776445-00H</v>
          </cell>
          <cell r="D17657" t="str">
            <v>OK</v>
          </cell>
          <cell r="E17657">
            <v>44901.706250000003</v>
          </cell>
        </row>
        <row r="17658">
          <cell r="B17658" t="str">
            <v>774100-00J/015412</v>
          </cell>
          <cell r="C17658" t="str">
            <v>774100-00J</v>
          </cell>
          <cell r="D17658" t="str">
            <v>OK</v>
          </cell>
          <cell r="E17658">
            <v>44901.629166666666</v>
          </cell>
        </row>
        <row r="17659">
          <cell r="B17659" t="str">
            <v>774100-00J/015414</v>
          </cell>
          <cell r="C17659" t="str">
            <v>774100-00J</v>
          </cell>
          <cell r="D17659" t="str">
            <v>OK</v>
          </cell>
          <cell r="E17659">
            <v>44901.756944444445</v>
          </cell>
        </row>
        <row r="17660">
          <cell r="B17660" t="str">
            <v>776445-00H/015415</v>
          </cell>
          <cell r="C17660" t="str">
            <v>776445-00H</v>
          </cell>
          <cell r="D17660" t="str">
            <v>OK</v>
          </cell>
          <cell r="E17660">
            <v>44901.821527777778</v>
          </cell>
        </row>
        <row r="17661">
          <cell r="B17661" t="str">
            <v>774100-00J/015418</v>
          </cell>
          <cell r="C17661" t="str">
            <v>774100-00J</v>
          </cell>
          <cell r="D17661" t="str">
            <v>OK</v>
          </cell>
          <cell r="E17661">
            <v>44902.001388888886</v>
          </cell>
        </row>
        <row r="17662">
          <cell r="B17662" t="str">
            <v>774100-00J/015420</v>
          </cell>
          <cell r="C17662" t="str">
            <v>774100-00J</v>
          </cell>
          <cell r="D17662" t="str">
            <v>OK</v>
          </cell>
          <cell r="E17662">
            <v>44902.056944444441</v>
          </cell>
        </row>
        <row r="17663">
          <cell r="B17663" t="str">
            <v>774100-00J/015423</v>
          </cell>
          <cell r="C17663" t="str">
            <v>774100-00J</v>
          </cell>
          <cell r="D17663" t="str">
            <v>OK</v>
          </cell>
          <cell r="E17663">
            <v>44902.149305555555</v>
          </cell>
        </row>
        <row r="17664">
          <cell r="B17664" t="str">
            <v>776445-00H/015419</v>
          </cell>
          <cell r="C17664" t="str">
            <v>776445-00H</v>
          </cell>
          <cell r="D17664" t="str">
            <v>OK</v>
          </cell>
          <cell r="E17664">
            <v>44902.37222222222</v>
          </cell>
        </row>
        <row r="17665">
          <cell r="B17665" t="str">
            <v>776445-00H/015416</v>
          </cell>
          <cell r="C17665" t="str">
            <v>776445-00H</v>
          </cell>
          <cell r="D17665" t="str">
            <v>OK</v>
          </cell>
          <cell r="E17665">
            <v>44902.34375</v>
          </cell>
        </row>
        <row r="17666">
          <cell r="B17666" t="str">
            <v>776445-00H/015416</v>
          </cell>
          <cell r="C17666" t="str">
            <v>776445-00H</v>
          </cell>
          <cell r="D17666" t="str">
            <v>OK</v>
          </cell>
          <cell r="E17666">
            <v>44902.34375</v>
          </cell>
        </row>
        <row r="17667">
          <cell r="B17667" t="str">
            <v>774100-00J/015424</v>
          </cell>
          <cell r="C17667" t="str">
            <v>774100-00J</v>
          </cell>
          <cell r="D17667" t="str">
            <v>OK</v>
          </cell>
          <cell r="E17667">
            <v>44902.40625</v>
          </cell>
        </row>
        <row r="17668">
          <cell r="B17668" t="str">
            <v>774100-00J/015422</v>
          </cell>
          <cell r="C17668" t="str">
            <v>774100-00J</v>
          </cell>
          <cell r="D17668" t="str">
            <v>OK</v>
          </cell>
          <cell r="E17668">
            <v>44902.327777777777</v>
          </cell>
        </row>
        <row r="17669">
          <cell r="B17669" t="str">
            <v>776445-00H/015425</v>
          </cell>
          <cell r="C17669" t="str">
            <v>776445-00H</v>
          </cell>
          <cell r="D17669" t="str">
            <v>OK</v>
          </cell>
          <cell r="E17669">
            <v>44902.45416666667</v>
          </cell>
        </row>
        <row r="17670">
          <cell r="B17670" t="str">
            <v>776445-00H/015425</v>
          </cell>
          <cell r="C17670" t="str">
            <v>776445-00H</v>
          </cell>
          <cell r="D17670" t="str">
            <v>OK</v>
          </cell>
          <cell r="E17670">
            <v>44902.45416666667</v>
          </cell>
        </row>
        <row r="17671">
          <cell r="B17671" t="str">
            <v>776445-00H/015428</v>
          </cell>
          <cell r="C17671" t="str">
            <v>776445-00H</v>
          </cell>
          <cell r="D17671" t="str">
            <v>OK</v>
          </cell>
          <cell r="E17671">
            <v>44902.534722222219</v>
          </cell>
        </row>
        <row r="17672">
          <cell r="B17672" t="str">
            <v>774100-00J/015426</v>
          </cell>
          <cell r="C17672" t="str">
            <v>774100-00J</v>
          </cell>
          <cell r="D17672" t="str">
            <v>OK</v>
          </cell>
          <cell r="E17672">
            <v>44902.43472222222</v>
          </cell>
        </row>
        <row r="17673">
          <cell r="B17673" t="str">
            <v>776445-00H/015427</v>
          </cell>
          <cell r="C17673" t="str">
            <v>776445-00H</v>
          </cell>
          <cell r="D17673" t="str">
            <v>OK</v>
          </cell>
          <cell r="E17673">
            <v>44902.530555555553</v>
          </cell>
        </row>
        <row r="17674">
          <cell r="B17674" t="str">
            <v>776445-00H/015430</v>
          </cell>
          <cell r="C17674" t="str">
            <v>776445-00H</v>
          </cell>
          <cell r="D17674" t="str">
            <v>OK</v>
          </cell>
          <cell r="E17674">
            <v>44902.627083333333</v>
          </cell>
        </row>
        <row r="17675">
          <cell r="B17675" t="str">
            <v>776445-00H/015431</v>
          </cell>
          <cell r="C17675" t="str">
            <v>776445-00H</v>
          </cell>
          <cell r="D17675" t="str">
            <v>OK</v>
          </cell>
          <cell r="E17675">
            <v>44902.664583333331</v>
          </cell>
        </row>
        <row r="17676">
          <cell r="B17676" t="str">
            <v>774100-00J/015429</v>
          </cell>
          <cell r="C17676" t="str">
            <v>774100-00J</v>
          </cell>
          <cell r="D17676" t="str">
            <v>OK</v>
          </cell>
          <cell r="E17676">
            <v>44902.629166666666</v>
          </cell>
        </row>
        <row r="17677">
          <cell r="B17677" t="str">
            <v>776445-00H/015433</v>
          </cell>
          <cell r="C17677" t="str">
            <v>776445-00H</v>
          </cell>
          <cell r="D17677" t="str">
            <v>OK</v>
          </cell>
          <cell r="E17677">
            <v>44902.672222222223</v>
          </cell>
        </row>
        <row r="17678">
          <cell r="B17678" t="str">
            <v>774100-00J/015435</v>
          </cell>
          <cell r="C17678" t="str">
            <v>774100-00J</v>
          </cell>
          <cell r="D17678" t="str">
            <v>OK</v>
          </cell>
          <cell r="E17678">
            <v>44902.961805555555</v>
          </cell>
        </row>
        <row r="17679">
          <cell r="B17679" t="str">
            <v>776445-00H/015436</v>
          </cell>
          <cell r="C17679" t="str">
            <v>776445-00H</v>
          </cell>
          <cell r="D17679" t="str">
            <v>OK</v>
          </cell>
          <cell r="E17679">
            <v>44903.022916666669</v>
          </cell>
        </row>
        <row r="17680">
          <cell r="B17680" t="str">
            <v>776445-00H/015432</v>
          </cell>
          <cell r="C17680" t="str">
            <v>776445-00H</v>
          </cell>
          <cell r="D17680" t="str">
            <v>OK</v>
          </cell>
          <cell r="E17680">
            <v>44902.969444444447</v>
          </cell>
        </row>
        <row r="17681">
          <cell r="B17681" t="str">
            <v>776445-00H/015434</v>
          </cell>
          <cell r="C17681" t="str">
            <v>776445-00H</v>
          </cell>
          <cell r="D17681" t="str">
            <v>OK</v>
          </cell>
          <cell r="E17681">
            <v>44902.845833333333</v>
          </cell>
        </row>
        <row r="17682">
          <cell r="B17682" t="str">
            <v>776445-00H/015437</v>
          </cell>
          <cell r="C17682" t="str">
            <v>776445-00H</v>
          </cell>
          <cell r="D17682" t="str">
            <v>OK</v>
          </cell>
          <cell r="E17682">
            <v>44903.068749999999</v>
          </cell>
        </row>
        <row r="17683">
          <cell r="B17683" t="str">
            <v>776445-00H/015438</v>
          </cell>
          <cell r="C17683" t="str">
            <v>776445-00H</v>
          </cell>
          <cell r="D17683" t="str">
            <v>OK</v>
          </cell>
          <cell r="E17683">
            <v>44903.290277777778</v>
          </cell>
        </row>
        <row r="17684">
          <cell r="B17684" t="str">
            <v>776445-00H/015439</v>
          </cell>
          <cell r="C17684" t="str">
            <v>776445-00H</v>
          </cell>
          <cell r="D17684" t="str">
            <v>OK</v>
          </cell>
          <cell r="E17684">
            <v>44903.29791666667</v>
          </cell>
        </row>
        <row r="17685">
          <cell r="B17685" t="str">
            <v>776445-00H/015441</v>
          </cell>
          <cell r="C17685" t="str">
            <v>776445-00H</v>
          </cell>
          <cell r="D17685" t="str">
            <v>OK</v>
          </cell>
          <cell r="E17685">
            <v>44903.365277777775</v>
          </cell>
        </row>
        <row r="17686">
          <cell r="B17686" t="str">
            <v>776445-00H/015440</v>
          </cell>
          <cell r="C17686" t="str">
            <v>776445-00H</v>
          </cell>
          <cell r="D17686" t="str">
            <v>OK</v>
          </cell>
          <cell r="E17686">
            <v>44903.370138888888</v>
          </cell>
        </row>
        <row r="17687">
          <cell r="B17687" t="str">
            <v>776445-00H/015443</v>
          </cell>
          <cell r="C17687" t="str">
            <v>776445-00H</v>
          </cell>
          <cell r="D17687" t="str">
            <v>OK</v>
          </cell>
          <cell r="E17687">
            <v>44903.434027777781</v>
          </cell>
        </row>
        <row r="17688">
          <cell r="B17688" t="str">
            <v>776445-00H/015444</v>
          </cell>
          <cell r="C17688" t="str">
            <v>776445-00H</v>
          </cell>
          <cell r="D17688" t="str">
            <v>OK</v>
          </cell>
          <cell r="E17688">
            <v>44903.432638888888</v>
          </cell>
        </row>
        <row r="17689">
          <cell r="B17689" t="str">
            <v>774100-00J/015413</v>
          </cell>
          <cell r="C17689" t="str">
            <v>774100-00J</v>
          </cell>
          <cell r="D17689" t="str">
            <v>OK</v>
          </cell>
          <cell r="E17689">
            <v>44901.716666666667</v>
          </cell>
        </row>
        <row r="17690">
          <cell r="B17690" t="str">
            <v>776445-00H/015442</v>
          </cell>
          <cell r="C17690" t="str">
            <v>776445-00H</v>
          </cell>
          <cell r="D17690" t="str">
            <v>OK</v>
          </cell>
          <cell r="E17690">
            <v>44903.525000000001</v>
          </cell>
        </row>
        <row r="17691">
          <cell r="B17691" t="str">
            <v>776445-00H/015448</v>
          </cell>
          <cell r="C17691" t="str">
            <v>776445-00H</v>
          </cell>
          <cell r="D17691" t="str">
            <v>OK</v>
          </cell>
          <cell r="E17691">
            <v>44903.53402777778</v>
          </cell>
        </row>
        <row r="17692">
          <cell r="B17692" t="str">
            <v>776445-00H/015445</v>
          </cell>
          <cell r="C17692" t="str">
            <v>776445-00H</v>
          </cell>
          <cell r="D17692" t="str">
            <v>OK</v>
          </cell>
          <cell r="E17692">
            <v>44903.520833333336</v>
          </cell>
        </row>
        <row r="17693">
          <cell r="B17693" t="str">
            <v>776445-00H/015447</v>
          </cell>
          <cell r="C17693" t="str">
            <v>776445-00H</v>
          </cell>
          <cell r="D17693" t="str">
            <v>OK</v>
          </cell>
          <cell r="E17693">
            <v>44903.636805555558</v>
          </cell>
        </row>
        <row r="17694">
          <cell r="B17694" t="str">
            <v>776445-00H/015449</v>
          </cell>
          <cell r="C17694" t="str">
            <v>776445-00H</v>
          </cell>
          <cell r="D17694" t="str">
            <v>OK</v>
          </cell>
          <cell r="E17694">
            <v>44903.696527777778</v>
          </cell>
        </row>
        <row r="17695">
          <cell r="B17695" t="str">
            <v>776445-00H/015449</v>
          </cell>
          <cell r="C17695" t="str">
            <v>776445-00H</v>
          </cell>
          <cell r="D17695" t="str">
            <v>OK</v>
          </cell>
          <cell r="E17695">
            <v>44903.696527777778</v>
          </cell>
        </row>
        <row r="17696">
          <cell r="B17696" t="str">
            <v>776445-00H/015451</v>
          </cell>
          <cell r="C17696" t="str">
            <v>776445-00H</v>
          </cell>
          <cell r="D17696" t="str">
            <v>OK</v>
          </cell>
          <cell r="E17696">
            <v>44903.747916666667</v>
          </cell>
        </row>
        <row r="17697">
          <cell r="B17697" t="str">
            <v>776445-00H/015446</v>
          </cell>
          <cell r="C17697" t="str">
            <v>776445-00H</v>
          </cell>
          <cell r="D17697" t="str">
            <v>OK</v>
          </cell>
          <cell r="E17697">
            <v>44903.947222222225</v>
          </cell>
        </row>
        <row r="17698">
          <cell r="B17698" t="str">
            <v>776445-00H/015452</v>
          </cell>
          <cell r="C17698" t="str">
            <v>776445-00H</v>
          </cell>
          <cell r="D17698" t="str">
            <v>OK</v>
          </cell>
          <cell r="E17698">
            <v>44903.826388888891</v>
          </cell>
        </row>
        <row r="17699">
          <cell r="B17699" t="str">
            <v>776445-00H/015454</v>
          </cell>
          <cell r="C17699" t="str">
            <v>776445-00H</v>
          </cell>
          <cell r="D17699" t="str">
            <v>OK</v>
          </cell>
          <cell r="E17699">
            <v>44903.970138888886</v>
          </cell>
        </row>
        <row r="17700">
          <cell r="B17700" t="str">
            <v>776445-00H/015450</v>
          </cell>
          <cell r="C17700" t="str">
            <v>776445-00H</v>
          </cell>
          <cell r="D17700" t="str">
            <v>OK</v>
          </cell>
          <cell r="E17700">
            <v>44903.995833333334</v>
          </cell>
        </row>
        <row r="17701">
          <cell r="B17701" t="str">
            <v>776445-00H/015455</v>
          </cell>
          <cell r="C17701" t="str">
            <v>776445-00H</v>
          </cell>
          <cell r="D17701" t="str">
            <v>OK</v>
          </cell>
          <cell r="E17701">
            <v>44904.025000000001</v>
          </cell>
        </row>
        <row r="17702">
          <cell r="B17702" t="str">
            <v>776445-00H/015456</v>
          </cell>
          <cell r="C17702" t="str">
            <v>776445-00H</v>
          </cell>
          <cell r="D17702" t="str">
            <v>OK</v>
          </cell>
          <cell r="E17702">
            <v>44904.293055555558</v>
          </cell>
        </row>
        <row r="17703">
          <cell r="B17703" t="str">
            <v>776445-00H/015456</v>
          </cell>
          <cell r="C17703" t="str">
            <v>776445-00H</v>
          </cell>
          <cell r="D17703" t="str">
            <v>OK</v>
          </cell>
          <cell r="E17703">
            <v>44904.293055555558</v>
          </cell>
        </row>
        <row r="17704">
          <cell r="B17704" t="str">
            <v>776445-00H/015458</v>
          </cell>
          <cell r="C17704" t="str">
            <v>776445-00H</v>
          </cell>
          <cell r="D17704" t="str">
            <v>OK</v>
          </cell>
          <cell r="E17704">
            <v>44904.351388888892</v>
          </cell>
        </row>
        <row r="17705">
          <cell r="B17705" t="str">
            <v>776445-00H/015453</v>
          </cell>
          <cell r="C17705" t="str">
            <v>776445-00H</v>
          </cell>
          <cell r="D17705" t="str">
            <v>OK</v>
          </cell>
          <cell r="E17705">
            <v>44904.37222222222</v>
          </cell>
        </row>
        <row r="17706">
          <cell r="B17706" t="str">
            <v>776445-00H/015461</v>
          </cell>
          <cell r="C17706" t="str">
            <v>776445-00H</v>
          </cell>
          <cell r="D17706" t="str">
            <v>OK</v>
          </cell>
          <cell r="E17706">
            <v>44904.404861111114</v>
          </cell>
        </row>
        <row r="17707">
          <cell r="B17707" t="str">
            <v>776445-00H/015459</v>
          </cell>
          <cell r="C17707" t="str">
            <v>776445-00H</v>
          </cell>
          <cell r="D17707" t="str">
            <v>OK</v>
          </cell>
          <cell r="E17707">
            <v>44904.406944444447</v>
          </cell>
        </row>
        <row r="17708">
          <cell r="B17708" t="str">
            <v>776445-00H/015462</v>
          </cell>
          <cell r="C17708" t="str">
            <v>776445-00H</v>
          </cell>
          <cell r="D17708" t="str">
            <v>OK</v>
          </cell>
          <cell r="E17708">
            <v>44904.443055555559</v>
          </cell>
        </row>
        <row r="17709">
          <cell r="B17709" t="str">
            <v>776445-00H/015463</v>
          </cell>
          <cell r="C17709" t="str">
            <v>776445-00H</v>
          </cell>
          <cell r="D17709" t="str">
            <v>OK</v>
          </cell>
          <cell r="E17709">
            <v>44904.531944444447</v>
          </cell>
        </row>
        <row r="17710">
          <cell r="B17710" t="str">
            <v>776445-00H/015464</v>
          </cell>
          <cell r="C17710" t="str">
            <v>776445-00H</v>
          </cell>
          <cell r="D17710" t="str">
            <v>OK</v>
          </cell>
          <cell r="E17710">
            <v>44904.513194444444</v>
          </cell>
        </row>
        <row r="17711">
          <cell r="B17711" t="str">
            <v>776445-00H/015465</v>
          </cell>
          <cell r="C17711" t="str">
            <v>776445-00H</v>
          </cell>
          <cell r="D17711" t="str">
            <v>OK</v>
          </cell>
          <cell r="E17711">
            <v>44904.634722222225</v>
          </cell>
        </row>
        <row r="17712">
          <cell r="B17712" t="str">
            <v>774100-00J/015469</v>
          </cell>
          <cell r="C17712" t="str">
            <v>774100-00J</v>
          </cell>
          <cell r="D17712" t="str">
            <v>OK</v>
          </cell>
          <cell r="E17712">
            <v>44904.717361111114</v>
          </cell>
        </row>
        <row r="17713">
          <cell r="B17713" t="str">
            <v>776445-00H/015466</v>
          </cell>
          <cell r="C17713" t="str">
            <v>776445-00H</v>
          </cell>
          <cell r="D17713" t="str">
            <v>OK</v>
          </cell>
          <cell r="E17713">
            <v>44906.964583333334</v>
          </cell>
        </row>
        <row r="17714">
          <cell r="B17714" t="str">
            <v>776445-00H/015460</v>
          </cell>
          <cell r="C17714" t="str">
            <v>776445-00H</v>
          </cell>
          <cell r="D17714" t="str">
            <v>OK</v>
          </cell>
          <cell r="E17714">
            <v>44907.022222222222</v>
          </cell>
        </row>
        <row r="17715">
          <cell r="B17715" t="str">
            <v>776445-00H/015468</v>
          </cell>
          <cell r="C17715" t="str">
            <v>776445-00H</v>
          </cell>
          <cell r="D17715" t="str">
            <v>OK</v>
          </cell>
          <cell r="E17715">
            <v>44907.049305555556</v>
          </cell>
        </row>
        <row r="17716">
          <cell r="B17716" t="str">
            <v>774100-00J/015472</v>
          </cell>
          <cell r="C17716" t="str">
            <v>774100-00J</v>
          </cell>
          <cell r="D17716" t="str">
            <v>OK</v>
          </cell>
          <cell r="E17716">
            <v>44907.340277777781</v>
          </cell>
        </row>
        <row r="17717">
          <cell r="B17717" t="str">
            <v>774100-00J/015473</v>
          </cell>
          <cell r="C17717" t="str">
            <v>774100-00J</v>
          </cell>
          <cell r="D17717" t="str">
            <v>OK</v>
          </cell>
          <cell r="E17717">
            <v>44907.409722222219</v>
          </cell>
        </row>
        <row r="17718">
          <cell r="B17718" t="str">
            <v>774100-00J/015474</v>
          </cell>
          <cell r="C17718" t="str">
            <v>774100-00J</v>
          </cell>
          <cell r="D17718" t="str">
            <v>OK</v>
          </cell>
          <cell r="E17718">
            <v>44907.535416666666</v>
          </cell>
        </row>
        <row r="17719">
          <cell r="B17719" t="str">
            <v>774100-00J/015470</v>
          </cell>
          <cell r="C17719" t="str">
            <v>774100-00J</v>
          </cell>
          <cell r="D17719" t="str">
            <v>OK</v>
          </cell>
          <cell r="E17719">
            <v>44907.74722222222</v>
          </cell>
        </row>
        <row r="17720">
          <cell r="B17720" t="str">
            <v>774100-00J/015475</v>
          </cell>
          <cell r="C17720" t="str">
            <v>774100-00J</v>
          </cell>
          <cell r="D17720" t="str">
            <v>OK</v>
          </cell>
          <cell r="E17720">
            <v>44907.644444444442</v>
          </cell>
        </row>
        <row r="17721">
          <cell r="B17721" t="str">
            <v>774100-00J/015477</v>
          </cell>
          <cell r="C17721" t="str">
            <v>774100-00J</v>
          </cell>
          <cell r="D17721" t="str">
            <v>OK</v>
          </cell>
          <cell r="E17721">
            <v>44907.964583333334</v>
          </cell>
        </row>
        <row r="17722">
          <cell r="B17722" t="str">
            <v>774100-00J/015471</v>
          </cell>
          <cell r="C17722" t="str">
            <v>774100-00J</v>
          </cell>
          <cell r="D17722" t="str">
            <v>OK</v>
          </cell>
          <cell r="E17722">
            <v>44907.970138888886</v>
          </cell>
        </row>
        <row r="17723">
          <cell r="B17723" t="str">
            <v>774100-00J/015479</v>
          </cell>
          <cell r="C17723" t="str">
            <v>774100-00J</v>
          </cell>
          <cell r="D17723" t="str">
            <v>OK</v>
          </cell>
          <cell r="E17723">
            <v>44908.03402777778</v>
          </cell>
        </row>
        <row r="17724">
          <cell r="B17724" t="str">
            <v>776445-00H/015467</v>
          </cell>
          <cell r="C17724" t="str">
            <v>776445-00H</v>
          </cell>
          <cell r="D17724" t="str">
            <v>OK</v>
          </cell>
          <cell r="E17724">
            <v>44908.3</v>
          </cell>
        </row>
        <row r="17725">
          <cell r="B17725" t="str">
            <v>776445-00H/015170</v>
          </cell>
          <cell r="C17725" t="str">
            <v>776445-00H</v>
          </cell>
          <cell r="D17725" t="str">
            <v>OK</v>
          </cell>
          <cell r="E17725">
            <v>44874.966666666667</v>
          </cell>
        </row>
        <row r="17726">
          <cell r="B17726" t="str">
            <v>774100-00J/015483</v>
          </cell>
          <cell r="C17726" t="str">
            <v>774100-00J</v>
          </cell>
          <cell r="D17726" t="str">
            <v>OK</v>
          </cell>
          <cell r="E17726">
            <v>44908.447916666664</v>
          </cell>
        </row>
        <row r="17727">
          <cell r="B17727" t="str">
            <v>774100-00J/015478</v>
          </cell>
          <cell r="C17727" t="str">
            <v>774100-00J</v>
          </cell>
          <cell r="D17727" t="str">
            <v>OK</v>
          </cell>
          <cell r="E17727">
            <v>44908.720833333333</v>
          </cell>
        </row>
        <row r="17728">
          <cell r="B17728" t="str">
            <v>774100-00J/015481</v>
          </cell>
          <cell r="C17728" t="str">
            <v>774100-00J</v>
          </cell>
          <cell r="D17728" t="str">
            <v>OK</v>
          </cell>
          <cell r="E17728">
            <v>44908.707638888889</v>
          </cell>
        </row>
        <row r="17729">
          <cell r="B17729" t="str">
            <v>774100-00J/015484</v>
          </cell>
          <cell r="C17729" t="str">
            <v>774100-00J</v>
          </cell>
          <cell r="D17729" t="str">
            <v>OK</v>
          </cell>
          <cell r="E17729">
            <v>44908.770833333336</v>
          </cell>
        </row>
        <row r="17730">
          <cell r="B17730" t="str">
            <v>774100-00J/015480</v>
          </cell>
          <cell r="C17730" t="str">
            <v>774100-00J</v>
          </cell>
          <cell r="D17730" t="str">
            <v>OK</v>
          </cell>
          <cell r="E17730">
            <v>44908.632638888892</v>
          </cell>
        </row>
        <row r="17731">
          <cell r="B17731" t="str">
            <v>774100-00J/015486</v>
          </cell>
          <cell r="C17731" t="str">
            <v>774100-00J</v>
          </cell>
          <cell r="D17731" t="str">
            <v>OK</v>
          </cell>
          <cell r="E17731">
            <v>44909.025694444441</v>
          </cell>
        </row>
        <row r="17732">
          <cell r="B17732" t="str">
            <v>774100-00J/015485</v>
          </cell>
          <cell r="C17732" t="str">
            <v>774100-00J</v>
          </cell>
          <cell r="D17732" t="str">
            <v>OK</v>
          </cell>
          <cell r="E17732">
            <v>44909.145138888889</v>
          </cell>
        </row>
        <row r="17733">
          <cell r="B17733" t="str">
            <v>774100-00J/015487</v>
          </cell>
          <cell r="C17733" t="str">
            <v>774100-00J</v>
          </cell>
          <cell r="D17733" t="str">
            <v>OK</v>
          </cell>
          <cell r="E17733">
            <v>44909.071527777778</v>
          </cell>
        </row>
        <row r="17734">
          <cell r="B17734" t="str">
            <v>774100-00J/015490</v>
          </cell>
          <cell r="C17734" t="str">
            <v>774100-00J</v>
          </cell>
          <cell r="D17734" t="str">
            <v>OK</v>
          </cell>
          <cell r="E17734">
            <v>44909.296527777777</v>
          </cell>
        </row>
        <row r="17735">
          <cell r="B17735" t="str">
            <v>774100-00J/015482</v>
          </cell>
          <cell r="C17735" t="str">
            <v>774100-00J</v>
          </cell>
          <cell r="D17735" t="str">
            <v>OK</v>
          </cell>
          <cell r="E17735">
            <v>44908.384722222225</v>
          </cell>
        </row>
        <row r="17736">
          <cell r="B17736" t="str">
            <v>774100-00J/015491</v>
          </cell>
          <cell r="C17736" t="str">
            <v>774100-00J</v>
          </cell>
          <cell r="D17736" t="str">
            <v>OK</v>
          </cell>
          <cell r="E17736">
            <v>44909.354861111111</v>
          </cell>
        </row>
        <row r="17737">
          <cell r="B17737" t="str">
            <v>774100-00J/015476</v>
          </cell>
          <cell r="C17737" t="str">
            <v>774100-00J</v>
          </cell>
          <cell r="D17737" t="str">
            <v>OK</v>
          </cell>
          <cell r="E17737">
            <v>44907.703472222223</v>
          </cell>
        </row>
        <row r="17738">
          <cell r="B17738" t="str">
            <v>774100-00J/015489</v>
          </cell>
          <cell r="C17738" t="str">
            <v>774100-00J</v>
          </cell>
          <cell r="D17738" t="str">
            <v>OK</v>
          </cell>
          <cell r="E17738">
            <v>44909.63958333333</v>
          </cell>
        </row>
        <row r="17739">
          <cell r="B17739" t="str">
            <v>774100-00J/015493</v>
          </cell>
          <cell r="C17739" t="str">
            <v>774100-00J</v>
          </cell>
          <cell r="D17739" t="str">
            <v>OK</v>
          </cell>
          <cell r="E17739">
            <v>44909.644444444442</v>
          </cell>
        </row>
        <row r="17740">
          <cell r="B17740" t="str">
            <v>774100-00J/015488</v>
          </cell>
          <cell r="C17740" t="str">
            <v>774100-00J</v>
          </cell>
          <cell r="D17740" t="str">
            <v>OK</v>
          </cell>
          <cell r="E17740">
            <v>44909.395833333336</v>
          </cell>
        </row>
        <row r="17741">
          <cell r="B17741" t="str">
            <v>774100-00J/015496</v>
          </cell>
          <cell r="C17741" t="str">
            <v>774100-00J</v>
          </cell>
          <cell r="D17741" t="str">
            <v>OK</v>
          </cell>
          <cell r="E17741">
            <v>44910.055555555555</v>
          </cell>
        </row>
        <row r="17742">
          <cell r="B17742" t="str">
            <v>774100-00J/015495</v>
          </cell>
          <cell r="C17742" t="str">
            <v>774100-00J</v>
          </cell>
          <cell r="D17742" t="str">
            <v>OK</v>
          </cell>
          <cell r="E17742">
            <v>44910.025000000001</v>
          </cell>
        </row>
        <row r="17743">
          <cell r="B17743" t="str">
            <v>776445-00H/015499</v>
          </cell>
          <cell r="C17743" t="str">
            <v>776445-00H</v>
          </cell>
          <cell r="D17743" t="str">
            <v>OK</v>
          </cell>
          <cell r="E17743">
            <v>44910.336111111108</v>
          </cell>
        </row>
        <row r="17744">
          <cell r="B17744" t="str">
            <v>774100-00J/015494</v>
          </cell>
          <cell r="C17744" t="str">
            <v>774100-00J</v>
          </cell>
          <cell r="D17744" t="str">
            <v>OK</v>
          </cell>
          <cell r="E17744">
            <v>44910.420138888891</v>
          </cell>
        </row>
        <row r="17745">
          <cell r="B17745" t="str">
            <v>774100-00J/015497</v>
          </cell>
          <cell r="C17745" t="str">
            <v>774100-00J</v>
          </cell>
          <cell r="D17745" t="str">
            <v>OK</v>
          </cell>
          <cell r="E17745">
            <v>44910.449305555558</v>
          </cell>
        </row>
        <row r="17746">
          <cell r="B17746" t="str">
            <v>774100-00J/015492</v>
          </cell>
          <cell r="C17746" t="str">
            <v>774100-00J</v>
          </cell>
          <cell r="D17746" t="str">
            <v>OK</v>
          </cell>
          <cell r="E17746">
            <v>44910.068749999999</v>
          </cell>
        </row>
        <row r="17747">
          <cell r="B17747" t="str">
            <v>776445-00H/015498</v>
          </cell>
          <cell r="C17747" t="str">
            <v>776445-00H</v>
          </cell>
          <cell r="D17747" t="str">
            <v>OK</v>
          </cell>
          <cell r="E17747">
            <v>44910.337500000001</v>
          </cell>
        </row>
        <row r="17748">
          <cell r="B17748" t="str">
            <v>774100-00J/015501</v>
          </cell>
          <cell r="C17748" t="str">
            <v>774100-00J</v>
          </cell>
          <cell r="D17748" t="str">
            <v>OK</v>
          </cell>
          <cell r="E17748">
            <v>44914.504166666666</v>
          </cell>
        </row>
        <row r="17749">
          <cell r="B17749" t="str">
            <v>774100-00J/015500</v>
          </cell>
          <cell r="C17749" t="str">
            <v>774100-00J</v>
          </cell>
          <cell r="D17749" t="str">
            <v>OK</v>
          </cell>
          <cell r="E17749">
            <v>44914.45208333333</v>
          </cell>
        </row>
        <row r="17750">
          <cell r="B17750" t="str">
            <v>776445-00H/015504</v>
          </cell>
          <cell r="C17750" t="str">
            <v>776445-00H</v>
          </cell>
          <cell r="D17750" t="str">
            <v>OK</v>
          </cell>
          <cell r="E17750">
            <v>44928.740972222222</v>
          </cell>
        </row>
        <row r="17751">
          <cell r="B17751" t="str">
            <v>776445-00H/015506</v>
          </cell>
          <cell r="C17751" t="str">
            <v>776445-00H</v>
          </cell>
          <cell r="D17751" t="str">
            <v>OK</v>
          </cell>
          <cell r="E17751">
            <v>44929.002083333333</v>
          </cell>
        </row>
        <row r="17752">
          <cell r="B17752" t="str">
            <v>776445-00H/015505</v>
          </cell>
          <cell r="C17752" t="str">
            <v>776445-00H</v>
          </cell>
          <cell r="D17752" t="str">
            <v>OK</v>
          </cell>
          <cell r="E17752">
            <v>44928.97152777778</v>
          </cell>
        </row>
        <row r="17753">
          <cell r="B17753" t="str">
            <v>774100-00J/015507</v>
          </cell>
          <cell r="C17753" t="str">
            <v>774100-00J</v>
          </cell>
          <cell r="D17753" t="str">
            <v>OK</v>
          </cell>
          <cell r="E17753">
            <v>44929.039583333331</v>
          </cell>
        </row>
        <row r="17754">
          <cell r="B17754" t="str">
            <v>774100-00J/015508</v>
          </cell>
          <cell r="C17754" t="str">
            <v>774100-00J</v>
          </cell>
          <cell r="D17754" t="str">
            <v>OK</v>
          </cell>
          <cell r="E17754">
            <v>44929.07708333333</v>
          </cell>
        </row>
        <row r="17755">
          <cell r="B17755" t="str">
            <v>776445-00H/015513</v>
          </cell>
          <cell r="C17755" t="str">
            <v>776445-00H</v>
          </cell>
          <cell r="D17755" t="str">
            <v>OK</v>
          </cell>
          <cell r="E17755">
            <v>44929.377083333333</v>
          </cell>
        </row>
        <row r="17756">
          <cell r="B17756" t="str">
            <v>774100-00J/015509</v>
          </cell>
          <cell r="C17756" t="str">
            <v>774100-00J</v>
          </cell>
          <cell r="D17756" t="str">
            <v>OK</v>
          </cell>
          <cell r="E17756">
            <v>44929.041666666664</v>
          </cell>
        </row>
        <row r="17757">
          <cell r="B17757" t="str">
            <v>776445-00H/015517</v>
          </cell>
          <cell r="C17757" t="str">
            <v>776445-00H</v>
          </cell>
          <cell r="D17757" t="str">
            <v>OK</v>
          </cell>
          <cell r="E17757">
            <v>44929.532638888886</v>
          </cell>
        </row>
        <row r="17758">
          <cell r="B17758" t="str">
            <v>774100-00J/015512</v>
          </cell>
          <cell r="C17758" t="str">
            <v>774100-00J</v>
          </cell>
          <cell r="D17758" t="str">
            <v>OK</v>
          </cell>
          <cell r="E17758">
            <v>44929.445833333331</v>
          </cell>
        </row>
        <row r="17759">
          <cell r="B17759" t="str">
            <v>776445-00H/015516</v>
          </cell>
          <cell r="C17759" t="str">
            <v>776445-00H</v>
          </cell>
          <cell r="D17759" t="str">
            <v>OK</v>
          </cell>
          <cell r="E17759">
            <v>44929.501388888886</v>
          </cell>
        </row>
        <row r="17760">
          <cell r="B17760" t="str">
            <v>774100-00J/015511</v>
          </cell>
          <cell r="C17760" t="str">
            <v>774100-00J</v>
          </cell>
          <cell r="D17760" t="str">
            <v>OK</v>
          </cell>
          <cell r="E17760">
            <v>44929.345833333333</v>
          </cell>
        </row>
        <row r="17761">
          <cell r="B17761" t="str">
            <v>776445-00H/015518</v>
          </cell>
          <cell r="C17761" t="str">
            <v>776445-00H</v>
          </cell>
          <cell r="D17761" t="str">
            <v>OK</v>
          </cell>
          <cell r="E17761">
            <v>44929.729166666664</v>
          </cell>
        </row>
        <row r="17762">
          <cell r="B17762" t="str">
            <v>776445-00H/015514</v>
          </cell>
          <cell r="C17762" t="str">
            <v>776445-00H</v>
          </cell>
          <cell r="D17762" t="str">
            <v>OK</v>
          </cell>
          <cell r="E17762">
            <v>44929.393055555556</v>
          </cell>
        </row>
        <row r="17763">
          <cell r="B17763" t="str">
            <v>774100-00J/015510</v>
          </cell>
          <cell r="C17763" t="str">
            <v>774100-00J</v>
          </cell>
          <cell r="D17763" t="str">
            <v>OK</v>
          </cell>
          <cell r="E17763">
            <v>44929.32916666667</v>
          </cell>
        </row>
        <row r="17764">
          <cell r="B17764" t="str">
            <v>776445-00H/015521</v>
          </cell>
          <cell r="C17764" t="str">
            <v>776445-00H</v>
          </cell>
          <cell r="D17764" t="str">
            <v>OK</v>
          </cell>
          <cell r="E17764">
            <v>44929.713888888888</v>
          </cell>
        </row>
        <row r="17765">
          <cell r="B17765" t="str">
            <v>776445-00H/015523</v>
          </cell>
          <cell r="C17765" t="str">
            <v>776445-00H</v>
          </cell>
          <cell r="D17765" t="str">
            <v>OK</v>
          </cell>
          <cell r="E17765">
            <v>44929.800694444442</v>
          </cell>
        </row>
        <row r="17766">
          <cell r="B17766" t="str">
            <v>776445-00H/015524</v>
          </cell>
          <cell r="C17766" t="str">
            <v>776445-00H</v>
          </cell>
          <cell r="D17766" t="str">
            <v>OK</v>
          </cell>
          <cell r="E17766">
            <v>44929.95416666667</v>
          </cell>
        </row>
        <row r="17767">
          <cell r="B17767" t="str">
            <v>776445-00H/015522</v>
          </cell>
          <cell r="C17767" t="str">
            <v>776445-00H</v>
          </cell>
          <cell r="D17767" t="str">
            <v>OK</v>
          </cell>
          <cell r="E17767">
            <v>44929.955555555556</v>
          </cell>
        </row>
        <row r="17768">
          <cell r="B17768" t="str">
            <v>776445-00H/015525</v>
          </cell>
          <cell r="C17768" t="str">
            <v>776445-00H</v>
          </cell>
          <cell r="D17768" t="str">
            <v>OK</v>
          </cell>
          <cell r="E17768">
            <v>44929.999305555553</v>
          </cell>
        </row>
        <row r="17769">
          <cell r="B17769" t="str">
            <v>776445-00H/015529</v>
          </cell>
          <cell r="C17769" t="str">
            <v>776445-00H</v>
          </cell>
          <cell r="D17769" t="str">
            <v>OK</v>
          </cell>
          <cell r="E17769">
            <v>44930.123611111114</v>
          </cell>
        </row>
        <row r="17770">
          <cell r="B17770" t="str">
            <v>776445-00H/015526</v>
          </cell>
          <cell r="C17770" t="str">
            <v>776445-00H</v>
          </cell>
          <cell r="D17770" t="str">
            <v>OK</v>
          </cell>
          <cell r="E17770">
            <v>44930.000694444447</v>
          </cell>
        </row>
        <row r="17771">
          <cell r="B17771" t="str">
            <v>776445-00H/015528</v>
          </cell>
          <cell r="C17771" t="str">
            <v>776445-00H</v>
          </cell>
          <cell r="D17771" t="str">
            <v>OK</v>
          </cell>
          <cell r="E17771">
            <v>44930.060416666667</v>
          </cell>
        </row>
        <row r="17772">
          <cell r="B17772" t="str">
            <v>776445-00H/015527</v>
          </cell>
          <cell r="C17772" t="str">
            <v>776445-00H</v>
          </cell>
          <cell r="D17772" t="str">
            <v>OK</v>
          </cell>
          <cell r="E17772">
            <v>44930.032638888886</v>
          </cell>
        </row>
        <row r="17773">
          <cell r="B17773" t="str">
            <v>776445-00H/015531</v>
          </cell>
          <cell r="C17773" t="str">
            <v>776445-00H</v>
          </cell>
          <cell r="D17773" t="str">
            <v>OK</v>
          </cell>
          <cell r="E17773">
            <v>44930.290972222225</v>
          </cell>
        </row>
        <row r="17774">
          <cell r="B17774" t="str">
            <v>776445-00H/015530</v>
          </cell>
          <cell r="C17774" t="str">
            <v>776445-00H</v>
          </cell>
          <cell r="D17774" t="str">
            <v>OK</v>
          </cell>
          <cell r="E17774">
            <v>44930.35833333333</v>
          </cell>
        </row>
        <row r="17775">
          <cell r="B17775" t="str">
            <v>774100-00J/015520</v>
          </cell>
          <cell r="C17775" t="str">
            <v>774100-00J</v>
          </cell>
          <cell r="D17775" t="str">
            <v>OK</v>
          </cell>
          <cell r="E17775">
            <v>44929.629166666666</v>
          </cell>
        </row>
        <row r="17776">
          <cell r="B17776" t="str">
            <v>776445-00H/015532</v>
          </cell>
          <cell r="C17776" t="str">
            <v>776445-00H</v>
          </cell>
          <cell r="D17776" t="str">
            <v>OK</v>
          </cell>
          <cell r="E17776">
            <v>44930.287499999999</v>
          </cell>
        </row>
        <row r="17777">
          <cell r="B17777" t="str">
            <v>776445-00H/015534</v>
          </cell>
          <cell r="C17777" t="str">
            <v>776445-00H</v>
          </cell>
          <cell r="D17777" t="str">
            <v>OK</v>
          </cell>
          <cell r="E17777">
            <v>44930.414583333331</v>
          </cell>
        </row>
        <row r="17778">
          <cell r="B17778" t="str">
            <v>776445-00H/015536</v>
          </cell>
          <cell r="C17778" t="str">
            <v>776445-00H</v>
          </cell>
          <cell r="D17778" t="str">
            <v>OK</v>
          </cell>
          <cell r="E17778">
            <v>44930.525000000001</v>
          </cell>
        </row>
        <row r="17779">
          <cell r="B17779" t="str">
            <v>776445-00H/015537</v>
          </cell>
          <cell r="C17779" t="str">
            <v>776445-00H</v>
          </cell>
          <cell r="D17779" t="str">
            <v>OK</v>
          </cell>
          <cell r="E17779">
            <v>44930.734027777777</v>
          </cell>
        </row>
        <row r="17780">
          <cell r="B17780" t="str">
            <v>776445-00H/015539</v>
          </cell>
          <cell r="C17780" t="str">
            <v>776445-00H</v>
          </cell>
          <cell r="D17780" t="str">
            <v>OK</v>
          </cell>
          <cell r="E17780">
            <v>44930.6875</v>
          </cell>
        </row>
        <row r="17781">
          <cell r="B17781" t="str">
            <v>776445-00H/015542</v>
          </cell>
          <cell r="C17781" t="str">
            <v>776445-00H</v>
          </cell>
          <cell r="D17781" t="str">
            <v>OK</v>
          </cell>
          <cell r="E17781">
            <v>44930.8125</v>
          </cell>
        </row>
        <row r="17782">
          <cell r="B17782" t="str">
            <v>776445-00H/015538</v>
          </cell>
          <cell r="C17782" t="str">
            <v>776445-00H</v>
          </cell>
          <cell r="D17782" t="str">
            <v>OK</v>
          </cell>
          <cell r="E17782">
            <v>44930.632638888892</v>
          </cell>
        </row>
        <row r="17783">
          <cell r="B17783" t="str">
            <v>776445-00H/015541</v>
          </cell>
          <cell r="C17783" t="str">
            <v>776445-00H</v>
          </cell>
          <cell r="D17783" t="str">
            <v>OK</v>
          </cell>
          <cell r="E17783">
            <v>44930.949305555558</v>
          </cell>
        </row>
        <row r="17784">
          <cell r="B17784" t="str">
            <v>776445-00H/015545</v>
          </cell>
          <cell r="C17784" t="str">
            <v>776445-00H</v>
          </cell>
          <cell r="D17784" t="str">
            <v>OK</v>
          </cell>
          <cell r="E17784">
            <v>44930.998611111114</v>
          </cell>
        </row>
        <row r="17785">
          <cell r="B17785" t="str">
            <v>776445-00H/015548</v>
          </cell>
          <cell r="C17785" t="str">
            <v>776445-00H</v>
          </cell>
          <cell r="D17785" t="str">
            <v>OK</v>
          </cell>
          <cell r="E17785">
            <v>44931.063888888886</v>
          </cell>
        </row>
        <row r="17786">
          <cell r="B17786" t="str">
            <v>776445-00H/015535</v>
          </cell>
          <cell r="C17786" t="str">
            <v>776445-00H</v>
          </cell>
          <cell r="D17786" t="str">
            <v>OK</v>
          </cell>
          <cell r="E17786">
            <v>44931.078472222223</v>
          </cell>
        </row>
        <row r="17787">
          <cell r="B17787" t="str">
            <v>776445-00H/015540</v>
          </cell>
          <cell r="C17787" t="str">
            <v>776445-00H</v>
          </cell>
          <cell r="D17787" t="str">
            <v>OK</v>
          </cell>
          <cell r="E17787">
            <v>44930.739583333336</v>
          </cell>
        </row>
        <row r="17788">
          <cell r="B17788" t="str">
            <v>776445-00H/015546</v>
          </cell>
          <cell r="C17788" t="str">
            <v>776445-00H</v>
          </cell>
          <cell r="D17788" t="str">
            <v>OK</v>
          </cell>
          <cell r="E17788">
            <v>44931.01666666667</v>
          </cell>
        </row>
        <row r="17789">
          <cell r="B17789" t="str">
            <v>776445-00H/015544</v>
          </cell>
          <cell r="C17789" t="str">
            <v>776445-00H</v>
          </cell>
          <cell r="D17789" t="str">
            <v>OK</v>
          </cell>
          <cell r="E17789">
            <v>44930.976388888892</v>
          </cell>
        </row>
        <row r="17790">
          <cell r="B17790" t="str">
            <v>776445-00H/015543</v>
          </cell>
          <cell r="C17790" t="str">
            <v>776445-00H</v>
          </cell>
          <cell r="D17790" t="str">
            <v>OK</v>
          </cell>
          <cell r="E17790">
            <v>44930.945138888892</v>
          </cell>
        </row>
        <row r="17791">
          <cell r="B17791" t="str">
            <v>774100-00J/015503</v>
          </cell>
          <cell r="C17791" t="str">
            <v>774100-00J</v>
          </cell>
          <cell r="D17791" t="str">
            <v>OK</v>
          </cell>
          <cell r="E17791">
            <v>44915.42291666667</v>
          </cell>
        </row>
        <row r="17792">
          <cell r="B17792" t="str">
            <v>774100-00J/015503</v>
          </cell>
          <cell r="C17792" t="str">
            <v>774100-00J</v>
          </cell>
          <cell r="D17792" t="str">
            <v>OK</v>
          </cell>
          <cell r="E17792">
            <v>44915.42291666667</v>
          </cell>
        </row>
        <row r="17793">
          <cell r="B17793" t="str">
            <v>774100-00J/015502</v>
          </cell>
          <cell r="C17793" t="str">
            <v>774100-00J</v>
          </cell>
          <cell r="D17793" t="str">
            <v>OK</v>
          </cell>
          <cell r="E17793">
            <v>44915.387499999997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LENOVSKY Tomas" id="{2A64054C-369E-4AD8-B84B-7003B60515D9}" userId="S::ralenot@saftbatteries.com::fb7e859be5f2ec3c" providerId="AD"/>
  <person displayName="RALENOVSKY Tomas" id="{15707103-3D4D-41E4-9BF2-CAA7375CB018}" userId="S::ralenot@saftbatteries.com::a1ddbbb0-4420-4edc-90fb-826110c6344c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8" dT="2023-01-04T12:27:02.91" personId="{15707103-3D4D-41E4-9BF2-CAA7375CB018}" id="{FB0F0027-AD86-4E9C-BA00-FE95BC8EEC28}">
    <text>čekani na nersac analyzu</text>
  </threadedComment>
  <threadedComment ref="J269" dT="2021-08-18T08:33:22.30" personId="{2A64054C-369E-4AD8-B84B-7003B60515D9}" id="{8F748D6F-8CE8-4129-980F-4A390B081F7B}">
    <text>Modul odeslan do nersacu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1" dT="2021-06-02T06:55:35.55" personId="{2A64054C-369E-4AD8-B84B-7003B60515D9}" id="{768E9E31-5CE4-4E1F-A197-B322D8254B62}">
    <text>Chyba pojistky nebo prasklá pojistka, selhani kontroly před a za pojistkou</text>
  </threadedComment>
  <threadedComment ref="A23" dT="2021-06-02T07:40:36.62" personId="{2A64054C-369E-4AD8-B84B-7003B60515D9}" id="{79FDC555-6F18-4301-9482-02B7D2DCB2E4}">
    <text>Velky inrush current při sepnuti přerazi pojistku</text>
  </threadedComment>
  <threadedComment ref="A24" dT="2021-06-02T07:40:56.67" personId="{2A64054C-369E-4AD8-B84B-7003B60515D9}" id="{10DCE7E4-4C6D-424B-84AC-A1B534218BC8}">
    <text>Chybí analyza</text>
  </threadedComment>
  <threadedComment ref="A25" dT="2021-06-02T06:55:54.41" personId="{2A64054C-369E-4AD8-B84B-7003B60515D9}" id="{97E0AFB2-ABC6-439C-938F-0694C5A0138B}">
    <text>Chyba měření proudu</text>
  </threadedComment>
  <threadedComment ref="A29" dT="2021-06-02T07:41:40.08" personId="{2A64054C-369E-4AD8-B84B-7003B60515D9}" id="{017D2632-BFF9-43D8-86FE-2CEBB71EEB93}">
    <text>Vyřešeno bude nejspiše design změna</text>
  </threadedComment>
  <threadedComment ref="A32" dT="2021-06-02T07:42:22.32" personId="{2A64054C-369E-4AD8-B84B-7003B60515D9}" id="{F984D6A5-836F-4279-A1F1-3D782E7512C9}">
    <text>Vadná SMU nebo BMU karta</text>
  </threadedComment>
  <threadedComment ref="A37" dT="2021-06-02T06:56:33.30" personId="{2A64054C-369E-4AD8-B84B-7003B60515D9}" id="{1D4C91B9-AFDB-4F6A-BDB5-AD929DB7E617}">
    <text>šptaný kontakt pojistka-&gt;držák</text>
  </threadedComment>
  <threadedComment ref="A38" dT="2021-06-02T06:57:15.12" personId="{2A64054C-369E-4AD8-B84B-7003B60515D9}" id="{4417ADF6-4BED-418B-9CC7-0FF042702259}">
    <text>Zatim nezjištěno, chybí napětí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3" Type="http://schemas.openxmlformats.org/officeDocument/2006/relationships/hyperlink" Target="https://services.saftbatteries.com/Follow.aspx?id=NV6Pv%2bmKjio%3d" TargetMode="External"/><Relationship Id="rId7" Type="http://schemas.openxmlformats.org/officeDocument/2006/relationships/hyperlink" Target="https://services.saftbatteries.com/Follow.aspx?id=%2fj5DDkj9dD4%3d" TargetMode="External"/><Relationship Id="rId2" Type="http://schemas.openxmlformats.org/officeDocument/2006/relationships/hyperlink" Target="https://services.saftbatteries.com/Follow.aspx?id=NV6Pv%2bmKjio%3d" TargetMode="External"/><Relationship Id="rId1" Type="http://schemas.openxmlformats.org/officeDocument/2006/relationships/hyperlink" Target="https://services.saftbatteries.com/Follow.aspx?id=NV6Pv%2bmKjio%3d" TargetMode="External"/><Relationship Id="rId6" Type="http://schemas.openxmlformats.org/officeDocument/2006/relationships/hyperlink" Target="https://services.saftbatteries.com/Follow.aspx?id=%2fj5DDkj9dD4%3d" TargetMode="External"/><Relationship Id="rId5" Type="http://schemas.openxmlformats.org/officeDocument/2006/relationships/hyperlink" Target="https://services.saftbatteries.com/Follow.aspx?id=NV6Pv%2bmKjio%3d" TargetMode="External"/><Relationship Id="rId4" Type="http://schemas.openxmlformats.org/officeDocument/2006/relationships/hyperlink" Target="https://services.saftbatteries.com/Follow.aspx?id=NV6Pv%2bmKjio%3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rvices.saftbatteries.com/Follow.aspx?id=Hwv%2fhH3GFjs%3d" TargetMode="External"/><Relationship Id="rId299" Type="http://schemas.openxmlformats.org/officeDocument/2006/relationships/hyperlink" Target="https://normea.saftbatteries.com/normea?ZCA=b7f52876-bda6-4e24-9dae-fc3cda86d13b&amp;BASE=NORMEASAFTPROD" TargetMode="External"/><Relationship Id="rId303" Type="http://schemas.openxmlformats.org/officeDocument/2006/relationships/hyperlink" Target="https://normea.saftbatteries.com/normea?ZCA=671a7afa-6809-4cba-9015-da4d753212af&amp;BASE=NORMEASAFTPROD" TargetMode="External"/><Relationship Id="rId21" Type="http://schemas.openxmlformats.org/officeDocument/2006/relationships/hyperlink" Target="https://services.saftbatteries.com/Follow.aspx?id=VKUnd2cyJ%2fk%3d" TargetMode="External"/><Relationship Id="rId42" Type="http://schemas.openxmlformats.org/officeDocument/2006/relationships/hyperlink" Target="https://services.saftbatteries.com/Follow.aspx?id=bqmzXL0vs2s%3d" TargetMode="External"/><Relationship Id="rId63" Type="http://schemas.openxmlformats.org/officeDocument/2006/relationships/hyperlink" Target="https://services.saftbatteries.com/Follow.aspx?id=GpGeQGMj1kc%3d" TargetMode="External"/><Relationship Id="rId84" Type="http://schemas.openxmlformats.org/officeDocument/2006/relationships/hyperlink" Target="https://services.saftbatteries.com/Follow.aspx?id=PquN7iLFMJw%3d" TargetMode="External"/><Relationship Id="rId138" Type="http://schemas.openxmlformats.org/officeDocument/2006/relationships/hyperlink" Target="https://services.saftbatteries.com/Follow.aspx?id=XAWTYqdJnqI%3d" TargetMode="External"/><Relationship Id="rId159" Type="http://schemas.openxmlformats.org/officeDocument/2006/relationships/hyperlink" Target="https://services.saftbatteries.com/Follow.aspx?id=uewByyGq3vQ%3d" TargetMode="External"/><Relationship Id="rId170" Type="http://schemas.openxmlformats.org/officeDocument/2006/relationships/hyperlink" Target="https://services.saftbatteries.com/Follow.aspx?id=OSVGle0wCzA%3d" TargetMode="External"/><Relationship Id="rId191" Type="http://schemas.openxmlformats.org/officeDocument/2006/relationships/hyperlink" Target="https://services.saftbatteries.com/Follow.aspx?id=BUm9zwooi0M%3d" TargetMode="External"/><Relationship Id="rId205" Type="http://schemas.openxmlformats.org/officeDocument/2006/relationships/hyperlink" Target="https://services.saftbatteries.com/Follow.aspx?id=r584JlI%2bFbk%3d" TargetMode="External"/><Relationship Id="rId226" Type="http://schemas.openxmlformats.org/officeDocument/2006/relationships/hyperlink" Target="https://services.saftbatteries.com/Follow.aspx?id=vXoenQvp1yQ%3d" TargetMode="External"/><Relationship Id="rId247" Type="http://schemas.openxmlformats.org/officeDocument/2006/relationships/hyperlink" Target="https://normea.saftbatteries.com/normea?ZCA=3a720dbe-542f-417f-935b-4ac4d31fa834&amp;BASE=NORMEASAFTPROD" TargetMode="External"/><Relationship Id="rId107" Type="http://schemas.openxmlformats.org/officeDocument/2006/relationships/hyperlink" Target="https://services.saftbatteries.com/Follow.aspx?id=KWqZinOi1cs%3d" TargetMode="External"/><Relationship Id="rId268" Type="http://schemas.openxmlformats.org/officeDocument/2006/relationships/hyperlink" Target="https://normea.saftbatteries.com/normea?ZCA=77295f3e-2163-469d-b9d1-da354461ce37&amp;BASE=NORMEASAFTPROD" TargetMode="External"/><Relationship Id="rId289" Type="http://schemas.openxmlformats.org/officeDocument/2006/relationships/hyperlink" Target="https://normea.saftbatteries.com/normea?ZCA=d6e60643-c25e-489c-8c66-5b9d09201a01&amp;BASE=NORMEASAFTPROD" TargetMode="External"/><Relationship Id="rId11" Type="http://schemas.openxmlformats.org/officeDocument/2006/relationships/hyperlink" Target="https://services.saftbatteries.com/Follow.aspx?id=kkpDiYP%2bjAE%3d" TargetMode="External"/><Relationship Id="rId32" Type="http://schemas.openxmlformats.org/officeDocument/2006/relationships/hyperlink" Target="https://services.saftbatteries.com/Follow.aspx?id=%2b9Qcd6slNxY%3d" TargetMode="External"/><Relationship Id="rId53" Type="http://schemas.openxmlformats.org/officeDocument/2006/relationships/hyperlink" Target="https://services.saftbatteries.com/Follow.aspx?id=hNazvBiQxDk%3d" TargetMode="External"/><Relationship Id="rId74" Type="http://schemas.openxmlformats.org/officeDocument/2006/relationships/hyperlink" Target="https://services.saftbatteries.com/Follow.aspx?id=dS2jouJYp3E%3d" TargetMode="External"/><Relationship Id="rId128" Type="http://schemas.openxmlformats.org/officeDocument/2006/relationships/hyperlink" Target="https://services.saftbatteries.com/Follow.aspx?id=gcGDTms5bmo%3d" TargetMode="External"/><Relationship Id="rId149" Type="http://schemas.openxmlformats.org/officeDocument/2006/relationships/hyperlink" Target="https://services.saftbatteries.com/Follow.aspx?id=DBCELP4%2bpjI%3d" TargetMode="External"/><Relationship Id="rId5" Type="http://schemas.openxmlformats.org/officeDocument/2006/relationships/hyperlink" Target="https://services.saftbatteries.com/Follow.aspx?id=cI7njvPXoXk%3d" TargetMode="External"/><Relationship Id="rId95" Type="http://schemas.openxmlformats.org/officeDocument/2006/relationships/hyperlink" Target="https://services.saftbatteries.com/Follow.aspx?id=MCjMKIMYCZQ%3d" TargetMode="External"/><Relationship Id="rId160" Type="http://schemas.openxmlformats.org/officeDocument/2006/relationships/hyperlink" Target="https://services.saftbatteries.com/Follow.aspx?id=Q9T1x2UcXNY%3d" TargetMode="External"/><Relationship Id="rId181" Type="http://schemas.openxmlformats.org/officeDocument/2006/relationships/hyperlink" Target="https://services.saftbatteries.com/Follow.aspx?id=daTDW2NAWEE%3d" TargetMode="External"/><Relationship Id="rId216" Type="http://schemas.openxmlformats.org/officeDocument/2006/relationships/hyperlink" Target="https://services.saftbatteries.com/Follow.aspx?id=g%2bYl79Jt5e4%3d" TargetMode="External"/><Relationship Id="rId237" Type="http://schemas.openxmlformats.org/officeDocument/2006/relationships/hyperlink" Target="https://services.saftbatteries.com/Follow.aspx?id=qZw3uMOGlDw%3d" TargetMode="External"/><Relationship Id="rId258" Type="http://schemas.openxmlformats.org/officeDocument/2006/relationships/hyperlink" Target="https://normea.saftbatteries.com/normea?ZCA=8574c902-cc5a-4063-907e-a209533c33df&amp;BASE=NORMEASAFTPROD" TargetMode="External"/><Relationship Id="rId279" Type="http://schemas.openxmlformats.org/officeDocument/2006/relationships/hyperlink" Target="https://normea.saftbatteries.com/normea?ZCA=41e009c5-2c51-4005-a752-f16c3079dd2b&amp;BASE=NORMEASAFTPROD" TargetMode="External"/><Relationship Id="rId22" Type="http://schemas.openxmlformats.org/officeDocument/2006/relationships/hyperlink" Target="https://services.saftbatteries.com/Follow.aspx?id=kKwBQbJt694%3d" TargetMode="External"/><Relationship Id="rId43" Type="http://schemas.openxmlformats.org/officeDocument/2006/relationships/hyperlink" Target="https://services.saftbatteries.com/Follow.aspx?id=yimRVNIH4JM%3d" TargetMode="External"/><Relationship Id="rId64" Type="http://schemas.openxmlformats.org/officeDocument/2006/relationships/hyperlink" Target="https://services.saftbatteries.com/Follow.aspx?id=fwKOV%2b%2fKiOY%3d" TargetMode="External"/><Relationship Id="rId118" Type="http://schemas.openxmlformats.org/officeDocument/2006/relationships/hyperlink" Target="https://services.saftbatteries.com/Follow.aspx?id=xFrHUnpTMbY%3d" TargetMode="External"/><Relationship Id="rId139" Type="http://schemas.openxmlformats.org/officeDocument/2006/relationships/hyperlink" Target="https://services.saftbatteries.com/Follow.aspx?id=di4SWhJlqCM%3d" TargetMode="External"/><Relationship Id="rId290" Type="http://schemas.openxmlformats.org/officeDocument/2006/relationships/hyperlink" Target="https://normea.saftbatteries.com/normea?ZCA=9bf7cf8f-21e3-40fa-9b4e-454d47e47849&amp;BASE=NORMEASAFTPROD" TargetMode="External"/><Relationship Id="rId304" Type="http://schemas.openxmlformats.org/officeDocument/2006/relationships/hyperlink" Target="https://normea.saftbatteries.com/normea?ZCA=70a4a506-2adb-449d-a23a-75f357936714&amp;BASE=NORMEASAFTPROD" TargetMode="External"/><Relationship Id="rId85" Type="http://schemas.openxmlformats.org/officeDocument/2006/relationships/hyperlink" Target="https://services.saftbatteries.com/Follow.aspx?id=HqUmpprpsK0%3d" TargetMode="External"/><Relationship Id="rId150" Type="http://schemas.openxmlformats.org/officeDocument/2006/relationships/hyperlink" Target="https://services.saftbatteries.com/Follow.aspx?id=pfzuzqetnSE%3d" TargetMode="External"/><Relationship Id="rId171" Type="http://schemas.openxmlformats.org/officeDocument/2006/relationships/hyperlink" Target="https://services.saftbatteries.com/Follow.aspx?id=5z4s7henBkI%3d" TargetMode="External"/><Relationship Id="rId192" Type="http://schemas.openxmlformats.org/officeDocument/2006/relationships/hyperlink" Target="https://services.saftbatteries.com/Follow.aspx?id=PlLOyD5NvIU%3d" TargetMode="External"/><Relationship Id="rId206" Type="http://schemas.openxmlformats.org/officeDocument/2006/relationships/hyperlink" Target="https://services.saftbatteries.com/Follow.aspx?id=MinfoqKSmYI%3d" TargetMode="External"/><Relationship Id="rId227" Type="http://schemas.openxmlformats.org/officeDocument/2006/relationships/hyperlink" Target="https://services.saftbatteries.com/Follow.aspx?id=TC6RUp9ClU8%3d" TargetMode="External"/><Relationship Id="rId248" Type="http://schemas.openxmlformats.org/officeDocument/2006/relationships/hyperlink" Target="https://normea.saftbatteries.com/normea?ZCA=f8b49df8-5f3b-4fa0-8274-4fbd76b09cd1&amp;BASE=NORMEASAFTPROD" TargetMode="External"/><Relationship Id="rId269" Type="http://schemas.openxmlformats.org/officeDocument/2006/relationships/hyperlink" Target="https://normea.saftbatteries.com/normea?ZCA=062c4fe3-918b-4e86-bc9e-dda7146c38f1&amp;BASE=NORMEASAFTPROD" TargetMode="External"/><Relationship Id="rId12" Type="http://schemas.openxmlformats.org/officeDocument/2006/relationships/hyperlink" Target="https://services.saftbatteries.com/Follow.aspx?id=52ZCI5n4NeU%3d" TargetMode="External"/><Relationship Id="rId33" Type="http://schemas.openxmlformats.org/officeDocument/2006/relationships/hyperlink" Target="https://services.saftbatteries.com/Follow.aspx?id=wxz5WZMBaXQ%3d" TargetMode="External"/><Relationship Id="rId108" Type="http://schemas.openxmlformats.org/officeDocument/2006/relationships/hyperlink" Target="https://services.saftbatteries.com/Follow.aspx?id=JC6s3H8YLIg%3d" TargetMode="External"/><Relationship Id="rId129" Type="http://schemas.openxmlformats.org/officeDocument/2006/relationships/hyperlink" Target="https://services.saftbatteries.com/Follow.aspx?id=gcGDTms5bmo%3d" TargetMode="External"/><Relationship Id="rId280" Type="http://schemas.openxmlformats.org/officeDocument/2006/relationships/hyperlink" Target="https://normea.saftbatteries.com/normea?ZCA=9834e507-2ed6-4c8f-9338-a76a310ff040&amp;BASE=NORMEASAFTPROD" TargetMode="External"/><Relationship Id="rId54" Type="http://schemas.openxmlformats.org/officeDocument/2006/relationships/hyperlink" Target="https://services.saftbatteries.com/Follow.aspx?id=tOxzBqX76JE%3d" TargetMode="External"/><Relationship Id="rId75" Type="http://schemas.openxmlformats.org/officeDocument/2006/relationships/hyperlink" Target="https://services.saftbatteries.com/Follow.aspx?id=7fWndHgrijI%3d" TargetMode="External"/><Relationship Id="rId96" Type="http://schemas.openxmlformats.org/officeDocument/2006/relationships/hyperlink" Target="https://services.saftbatteries.com/Follow.aspx?id=Yxg%2faRpr2qo%3d" TargetMode="External"/><Relationship Id="rId140" Type="http://schemas.openxmlformats.org/officeDocument/2006/relationships/hyperlink" Target="https://services.saftbatteries.com/Follow.aspx?id=OwZv4FjryaQ%3d" TargetMode="External"/><Relationship Id="rId161" Type="http://schemas.openxmlformats.org/officeDocument/2006/relationships/hyperlink" Target="https://services.saftbatteries.com/Follow.aspx?id=TThSXl5thr4%3d" TargetMode="External"/><Relationship Id="rId182" Type="http://schemas.openxmlformats.org/officeDocument/2006/relationships/hyperlink" Target="https://services.saftbatteries.com/Follow.aspx?id=rrcJp5sJumU%3d" TargetMode="External"/><Relationship Id="rId217" Type="http://schemas.openxmlformats.org/officeDocument/2006/relationships/hyperlink" Target="https://services.saftbatteries.com/Follow.aspx?id=NJ5ef25FK24%3d" TargetMode="External"/><Relationship Id="rId6" Type="http://schemas.openxmlformats.org/officeDocument/2006/relationships/hyperlink" Target="https://services.saftbatteries.com/Follow.aspx?id=b2em4ih%2f7eA%3d" TargetMode="External"/><Relationship Id="rId238" Type="http://schemas.openxmlformats.org/officeDocument/2006/relationships/hyperlink" Target="https://services.saftbatteries.com/Follow.aspx?id=54iLIFAENWE%3d" TargetMode="External"/><Relationship Id="rId259" Type="http://schemas.openxmlformats.org/officeDocument/2006/relationships/hyperlink" Target="https://normea.saftbatteries.com/normea?ZCA=d7427f55-7a1e-425e-a18c-734307a8acc0&amp;BASE=NORMEASAFTPROD" TargetMode="External"/><Relationship Id="rId23" Type="http://schemas.openxmlformats.org/officeDocument/2006/relationships/hyperlink" Target="https://services.saftbatteries.com/Follow.aspx?id=XaG6ZyQasA8%3d" TargetMode="External"/><Relationship Id="rId119" Type="http://schemas.openxmlformats.org/officeDocument/2006/relationships/hyperlink" Target="https://services.saftbatteries.com/Follow.aspx?id=%2fN8ARXdojAg%3d" TargetMode="External"/><Relationship Id="rId270" Type="http://schemas.openxmlformats.org/officeDocument/2006/relationships/hyperlink" Target="https://normea.saftbatteries.com/normea?ZCA=9b2358f2-f124-4a5d-9349-7a234f7da922&amp;BASE=NORMEASAFTPROD" TargetMode="External"/><Relationship Id="rId291" Type="http://schemas.openxmlformats.org/officeDocument/2006/relationships/hyperlink" Target="https://normea.saftbatteries.com/normea?ZCA=c4f41927-4955-495c-8f72-64dfc308babb&amp;BASE=NORMEASAFTPROD" TargetMode="External"/><Relationship Id="rId305" Type="http://schemas.openxmlformats.org/officeDocument/2006/relationships/hyperlink" Target="https://normea.saftbatteries.com/normea?ZCA=0271d8c2-ba6d-4fb9-955c-cf7d1f905992&amp;BASE=NORMEASAFTPROD" TargetMode="External"/><Relationship Id="rId44" Type="http://schemas.openxmlformats.org/officeDocument/2006/relationships/hyperlink" Target="https://services.saftbatteries.com/Follow.aspx?id=JC9d0IQtDA8%3d" TargetMode="External"/><Relationship Id="rId65" Type="http://schemas.openxmlformats.org/officeDocument/2006/relationships/hyperlink" Target="https://services.saftbatteries.com/Follow.aspx?id=sCZ890F4CpA%3d" TargetMode="External"/><Relationship Id="rId86" Type="http://schemas.openxmlformats.org/officeDocument/2006/relationships/hyperlink" Target="https://services.saftbatteries.com/Follow.aspx?id=lqPnE5woshc%3d" TargetMode="External"/><Relationship Id="rId130" Type="http://schemas.openxmlformats.org/officeDocument/2006/relationships/hyperlink" Target="https://services.saftbatteries.com/Follow.aspx?id=7slNA4n2dIg%3d" TargetMode="External"/><Relationship Id="rId151" Type="http://schemas.openxmlformats.org/officeDocument/2006/relationships/hyperlink" Target="https://services.saftbatteries.com/Follow.aspx?id=%2fg2r%2bDxfdh8%3d" TargetMode="External"/><Relationship Id="rId172" Type="http://schemas.openxmlformats.org/officeDocument/2006/relationships/hyperlink" Target="https://services.saftbatteries.com/Follow.aspx?id=s%2bAXIj2mi9E%3d" TargetMode="External"/><Relationship Id="rId193" Type="http://schemas.openxmlformats.org/officeDocument/2006/relationships/hyperlink" Target="https://services.saftbatteries.com/Follow.aspx?id=ETxXBpFt1ik%3d" TargetMode="External"/><Relationship Id="rId207" Type="http://schemas.openxmlformats.org/officeDocument/2006/relationships/hyperlink" Target="https://services.saftbatteries.com/Follow.aspx?id=2XBcJpP0gJc%3d" TargetMode="External"/><Relationship Id="rId228" Type="http://schemas.openxmlformats.org/officeDocument/2006/relationships/hyperlink" Target="https://services.saftbatteries.com/Follow.aspx?id=94h%2f1yPHYEM%3d" TargetMode="External"/><Relationship Id="rId249" Type="http://schemas.openxmlformats.org/officeDocument/2006/relationships/hyperlink" Target="https://normea.saftbatteries.com/normea?ZCA=64aba09a-865a-4d5d-897a-febe35d20890&amp;BASE=NORMEASAFTPROD" TargetMode="External"/><Relationship Id="rId13" Type="http://schemas.openxmlformats.org/officeDocument/2006/relationships/hyperlink" Target="https://services.saftbatteries.com/Follow.aspx?id=wBFIB5%2bgB6w%3d" TargetMode="External"/><Relationship Id="rId109" Type="http://schemas.openxmlformats.org/officeDocument/2006/relationships/hyperlink" Target="https://services.saftbatteries.com/Follow.aspx?id=JC6s3H8YLIg%3d" TargetMode="External"/><Relationship Id="rId260" Type="http://schemas.openxmlformats.org/officeDocument/2006/relationships/hyperlink" Target="https://normea.saftbatteries.com/normea?ZCA=11fffe02-cee3-433c-bf05-7d9cf411cc3f&amp;BASE=NORMEASAFTPROD" TargetMode="External"/><Relationship Id="rId281" Type="http://schemas.openxmlformats.org/officeDocument/2006/relationships/hyperlink" Target="https://normea.saftbatteries.com/normea?ZCA=559de3d8-b9b6-4186-85bc-b1e418c675f8&amp;BASE=NORMEASAFTPROD" TargetMode="External"/><Relationship Id="rId34" Type="http://schemas.openxmlformats.org/officeDocument/2006/relationships/hyperlink" Target="https://services.saftbatteries.com/Follow.aspx?id=7sT0I8Gwc4c%3d" TargetMode="External"/><Relationship Id="rId55" Type="http://schemas.openxmlformats.org/officeDocument/2006/relationships/hyperlink" Target="https://services.saftbatteries.com/Follow.aspx?id=EEgJRXN6xco%3d" TargetMode="External"/><Relationship Id="rId76" Type="http://schemas.openxmlformats.org/officeDocument/2006/relationships/hyperlink" Target="https://services.saftbatteries.com/Follow.aspx?id=QVwvGObhE20%3d" TargetMode="External"/><Relationship Id="rId97" Type="http://schemas.openxmlformats.org/officeDocument/2006/relationships/hyperlink" Target="https://services.saftbatteries.com/Follow.aspx?id=JC6s3H8YLIg%3d" TargetMode="External"/><Relationship Id="rId120" Type="http://schemas.openxmlformats.org/officeDocument/2006/relationships/hyperlink" Target="https://services.saftbatteries.com/Follow.aspx?id=X3i1A%2bocV%2fQ%3d" TargetMode="External"/><Relationship Id="rId141" Type="http://schemas.openxmlformats.org/officeDocument/2006/relationships/hyperlink" Target="https://services.saftbatteries.com/Follow.aspx?id=KlRsgA2T11k%3d" TargetMode="External"/><Relationship Id="rId7" Type="http://schemas.openxmlformats.org/officeDocument/2006/relationships/hyperlink" Target="https://services.saftbatteries.com/Follow.aspx?id=it3sxYCrWIY%3d" TargetMode="External"/><Relationship Id="rId162" Type="http://schemas.openxmlformats.org/officeDocument/2006/relationships/hyperlink" Target="https://services.saftbatteries.com/Follow.aspx?id=DAyyrbb3HW0%3d" TargetMode="External"/><Relationship Id="rId183" Type="http://schemas.openxmlformats.org/officeDocument/2006/relationships/hyperlink" Target="https://services.saftbatteries.com/Follow.aspx?id=PFypVUlXRhM%3d" TargetMode="External"/><Relationship Id="rId218" Type="http://schemas.openxmlformats.org/officeDocument/2006/relationships/hyperlink" Target="https://services.saftbatteries.com/Follow.aspx?id=5JHCIANc1gQ%3d" TargetMode="External"/><Relationship Id="rId239" Type="http://schemas.openxmlformats.org/officeDocument/2006/relationships/hyperlink" Target="https://normea.saftbatteries.com/normea?ZCA=9e6f7602-6f3d-4920-afce-db174af679c7&amp;BASE=NORMEASAFTPROD" TargetMode="External"/><Relationship Id="rId250" Type="http://schemas.openxmlformats.org/officeDocument/2006/relationships/hyperlink" Target="https://normea.saftbatteries.com/normea?ZCA=aa4ddda3-bbfa-4790-9ea6-e0e86d0dffae&amp;BASE=NORMEASAFTPROD" TargetMode="External"/><Relationship Id="rId271" Type="http://schemas.openxmlformats.org/officeDocument/2006/relationships/hyperlink" Target="https://normea.saftbatteries.com/normea?ZCA=6ec5ca42-cbbf-4b11-8e59-9e2624a98e94&amp;BASE=NORMEASAFTPROD" TargetMode="External"/><Relationship Id="rId292" Type="http://schemas.openxmlformats.org/officeDocument/2006/relationships/hyperlink" Target="https://normea.saftbatteries.com/normea?ZCA=e0b54129-ecba-4b13-955e-5a1c4ce69452&amp;BASE=NORMEASAFTPROD" TargetMode="External"/><Relationship Id="rId306" Type="http://schemas.openxmlformats.org/officeDocument/2006/relationships/hyperlink" Target="https://normea.saftbatteries.com/normea?ZCA=f4c5f54b-f689-4db5-ae72-4cda84a2a430&amp;BASE=NORMEASAFTPROD" TargetMode="External"/><Relationship Id="rId24" Type="http://schemas.openxmlformats.org/officeDocument/2006/relationships/hyperlink" Target="https://services.saftbatteries.com/Follow.aspx?id=v00B4QQmDpI%3d" TargetMode="External"/><Relationship Id="rId45" Type="http://schemas.openxmlformats.org/officeDocument/2006/relationships/hyperlink" Target="https://services.saftbatteries.com/Follow.aspx?id=uEi0SSZZVP0%3d" TargetMode="External"/><Relationship Id="rId66" Type="http://schemas.openxmlformats.org/officeDocument/2006/relationships/hyperlink" Target="https://services.saftbatteries.com/Follow.aspx?id=nSAWeAiFQZg%3d" TargetMode="External"/><Relationship Id="rId87" Type="http://schemas.openxmlformats.org/officeDocument/2006/relationships/hyperlink" Target="https://services.saftbatteries.com/Follow.aspx?id=uxPTpFuXfKw%3d" TargetMode="External"/><Relationship Id="rId110" Type="http://schemas.openxmlformats.org/officeDocument/2006/relationships/hyperlink" Target="https://services.saftbatteries.com/Follow.aspx?id=Yxg%2faRpr2qo%3d" TargetMode="External"/><Relationship Id="rId131" Type="http://schemas.openxmlformats.org/officeDocument/2006/relationships/hyperlink" Target="https://services.saftbatteries.com/Follow.aspx?id=%2fz4n2hYFpL0%3d" TargetMode="External"/><Relationship Id="rId61" Type="http://schemas.openxmlformats.org/officeDocument/2006/relationships/hyperlink" Target="https://services.saftbatteries.com/Follow.aspx?id=t0ZypawLIqo%3d" TargetMode="External"/><Relationship Id="rId82" Type="http://schemas.openxmlformats.org/officeDocument/2006/relationships/hyperlink" Target="https://services.saftbatteries.com/Follow.aspx?id=MioavHV2v00%3d" TargetMode="External"/><Relationship Id="rId152" Type="http://schemas.openxmlformats.org/officeDocument/2006/relationships/hyperlink" Target="https://services.saftbatteries.com/Follow.aspx?id=DBzPlJNTCQs%3d" TargetMode="External"/><Relationship Id="rId173" Type="http://schemas.openxmlformats.org/officeDocument/2006/relationships/hyperlink" Target="https://services.saftbatteries.com/Follow.aspx?id=oHb77cgDZZU%3d" TargetMode="External"/><Relationship Id="rId194" Type="http://schemas.openxmlformats.org/officeDocument/2006/relationships/hyperlink" Target="https://services.saftbatteries.com/Follow.aspx?id=4YY0Hy3mb4A%3d" TargetMode="External"/><Relationship Id="rId199" Type="http://schemas.openxmlformats.org/officeDocument/2006/relationships/hyperlink" Target="https://services.saftbatteries.com/Follow.aspx?id=tU8OCi61KiU%3d" TargetMode="External"/><Relationship Id="rId203" Type="http://schemas.openxmlformats.org/officeDocument/2006/relationships/hyperlink" Target="https://services.saftbatteries.com/Follow.aspx?id=Y1kMNcwwLxY%3d" TargetMode="External"/><Relationship Id="rId208" Type="http://schemas.openxmlformats.org/officeDocument/2006/relationships/hyperlink" Target="https://services.saftbatteries.com/Follow.aspx?id=VUYADJk8rKU%3d" TargetMode="External"/><Relationship Id="rId229" Type="http://schemas.openxmlformats.org/officeDocument/2006/relationships/hyperlink" Target="https://services.saftbatteries.com/Follow.aspx?id=jyhODQYl63E%3d" TargetMode="External"/><Relationship Id="rId19" Type="http://schemas.openxmlformats.org/officeDocument/2006/relationships/hyperlink" Target="https://services.saftbatteries.com/Follow.aspx?id=JyHYQkiCdLE%3d" TargetMode="External"/><Relationship Id="rId224" Type="http://schemas.openxmlformats.org/officeDocument/2006/relationships/hyperlink" Target="https://services.saftbatteries.com/Follow.aspx?id=CbhT%2bAGZZwY%3d" TargetMode="External"/><Relationship Id="rId240" Type="http://schemas.openxmlformats.org/officeDocument/2006/relationships/hyperlink" Target="https://normea.saftbatteries.com/normea?ZCA=da9e4d6d-b37f-41be-b76e-3d03862d7588&amp;BASE=NORMEASAFTPROD" TargetMode="External"/><Relationship Id="rId245" Type="http://schemas.openxmlformats.org/officeDocument/2006/relationships/hyperlink" Target="https://normea.saftbatteries.com/normea?ZCA=6bfa2b30-d310-4e80-84de-4537df1e1b19&amp;BASE=NORMEASAFTPROD" TargetMode="External"/><Relationship Id="rId261" Type="http://schemas.openxmlformats.org/officeDocument/2006/relationships/hyperlink" Target="https://normea.saftbatteries.com/normea?ZCA=6f7c27b9-49e5-4c66-9705-7d7c1f4af648&amp;BASE=NORMEASAFTPROD" TargetMode="External"/><Relationship Id="rId266" Type="http://schemas.openxmlformats.org/officeDocument/2006/relationships/hyperlink" Target="https://normea.saftbatteries.com/normea?ZCA=8654fbb6-f88f-41e7-8103-f73ca72e5daf&amp;BASE=NORMEASAFTPROD" TargetMode="External"/><Relationship Id="rId287" Type="http://schemas.openxmlformats.org/officeDocument/2006/relationships/hyperlink" Target="https://normea.saftbatteries.com/normea?ZCA=37e21aa8-b532-465f-bf5f-4c3a7951991f&amp;BASE=NORMEASAFTPROD" TargetMode="External"/><Relationship Id="rId14" Type="http://schemas.openxmlformats.org/officeDocument/2006/relationships/hyperlink" Target="https://services.saftbatteries.com/Follow.aspx?id=tKVHY5Z%2bVgM%3d" TargetMode="External"/><Relationship Id="rId30" Type="http://schemas.openxmlformats.org/officeDocument/2006/relationships/hyperlink" Target="https://services.saftbatteries.com/Follow.aspx?id=t6G4It9mlFc%3d" TargetMode="External"/><Relationship Id="rId35" Type="http://schemas.openxmlformats.org/officeDocument/2006/relationships/hyperlink" Target="https://services.saftbatteries.com/Follow.aspx?id=O1wCWzOonhM%3d" TargetMode="External"/><Relationship Id="rId56" Type="http://schemas.openxmlformats.org/officeDocument/2006/relationships/hyperlink" Target="https://services.saftbatteries.com/Follow.aspx?id=D6ygp4PqQo4%3d" TargetMode="External"/><Relationship Id="rId77" Type="http://schemas.openxmlformats.org/officeDocument/2006/relationships/hyperlink" Target="https://services.saftbatteries.com/Follow.aspx?id=xbxfe2X6bzY%3d" TargetMode="External"/><Relationship Id="rId100" Type="http://schemas.openxmlformats.org/officeDocument/2006/relationships/hyperlink" Target="https://services.saftbatteries.com/Follow.aspx?id=tAiB%2bEWvdlM%3d" TargetMode="External"/><Relationship Id="rId105" Type="http://schemas.openxmlformats.org/officeDocument/2006/relationships/hyperlink" Target="https://services.saftbatteries.com/Follow.aspx?id=cyVaas%2f95wI%3d" TargetMode="External"/><Relationship Id="rId126" Type="http://schemas.openxmlformats.org/officeDocument/2006/relationships/hyperlink" Target="https://services.saftbatteries.com/Follow.aspx?id=G7tFaqbe0RQ%3d" TargetMode="External"/><Relationship Id="rId147" Type="http://schemas.openxmlformats.org/officeDocument/2006/relationships/hyperlink" Target="https://services.saftbatteries.com/Follow.aspx?id=dIn9WL5MCAY%3d" TargetMode="External"/><Relationship Id="rId168" Type="http://schemas.openxmlformats.org/officeDocument/2006/relationships/hyperlink" Target="https://services.saftbatteries.com/Follow.aspx?id=E1Vh6VywtjM%3d" TargetMode="External"/><Relationship Id="rId282" Type="http://schemas.openxmlformats.org/officeDocument/2006/relationships/hyperlink" Target="https://services.saftbatteries.com/Follow.aspx?id=q3EE2BElf7Y%3d" TargetMode="External"/><Relationship Id="rId312" Type="http://schemas.openxmlformats.org/officeDocument/2006/relationships/comments" Target="../comments1.xml"/><Relationship Id="rId8" Type="http://schemas.openxmlformats.org/officeDocument/2006/relationships/hyperlink" Target="https://services.saftbatteries.com/Follow.aspx?id=OkLHlanQaBg%3d" TargetMode="External"/><Relationship Id="rId51" Type="http://schemas.openxmlformats.org/officeDocument/2006/relationships/hyperlink" Target="https://services.saftbatteries.com/Follow.aspx?id=gg6HkbkFEDo%3d" TargetMode="External"/><Relationship Id="rId72" Type="http://schemas.openxmlformats.org/officeDocument/2006/relationships/hyperlink" Target="https://services.saftbatteries.com/Follow.aspx?id=Mgrplnscf5A%3d" TargetMode="External"/><Relationship Id="rId93" Type="http://schemas.openxmlformats.org/officeDocument/2006/relationships/hyperlink" Target="https://services.saftbatteries.com/Follow.aspx?id=Mt1cy2KRRpk%3d" TargetMode="External"/><Relationship Id="rId98" Type="http://schemas.openxmlformats.org/officeDocument/2006/relationships/hyperlink" Target="https://services.saftbatteries.com/Follow.aspx?id=To%2bNQxfXHYI%3d" TargetMode="External"/><Relationship Id="rId121" Type="http://schemas.openxmlformats.org/officeDocument/2006/relationships/hyperlink" Target="https://services.saftbatteries.com/Follow.aspx?id=nASHqo%2fgl84%3d" TargetMode="External"/><Relationship Id="rId142" Type="http://schemas.openxmlformats.org/officeDocument/2006/relationships/hyperlink" Target="https://services.saftbatteries.com/Follow.aspx?id=uDXcsO0JF1c%3d" TargetMode="External"/><Relationship Id="rId163" Type="http://schemas.openxmlformats.org/officeDocument/2006/relationships/hyperlink" Target="https://services.saftbatteries.com/Follow.aspx?id=DAyyrbb3HW0%3d" TargetMode="External"/><Relationship Id="rId184" Type="http://schemas.openxmlformats.org/officeDocument/2006/relationships/hyperlink" Target="https://services.saftbatteries.com/Follow.aspx?id=Zx%2b1fUbKiHg%3d" TargetMode="External"/><Relationship Id="rId189" Type="http://schemas.openxmlformats.org/officeDocument/2006/relationships/hyperlink" Target="https://services.saftbatteries.com/Follow.aspx?id=3ldAx8%2b7dEY%3d" TargetMode="External"/><Relationship Id="rId219" Type="http://schemas.openxmlformats.org/officeDocument/2006/relationships/hyperlink" Target="https://services.saftbatteries.com/Follow.aspx?id=5CT%2fVLUbM%2fk%3d" TargetMode="External"/><Relationship Id="rId3" Type="http://schemas.openxmlformats.org/officeDocument/2006/relationships/hyperlink" Target="https://services.saftbatteries.com/Follow.aspx?id=RFrwoD6iwdY%3d" TargetMode="External"/><Relationship Id="rId214" Type="http://schemas.openxmlformats.org/officeDocument/2006/relationships/hyperlink" Target="https://services.saftbatteries.com/Follow.aspx?id=BXoF6P8j8Z0%3d" TargetMode="External"/><Relationship Id="rId230" Type="http://schemas.openxmlformats.org/officeDocument/2006/relationships/hyperlink" Target="https://services.saftbatteries.com/Follow.aspx?id=MB5P8GmeYGM%3d" TargetMode="External"/><Relationship Id="rId235" Type="http://schemas.openxmlformats.org/officeDocument/2006/relationships/hyperlink" Target="https://services.saftbatteries.com/Follow.aspx?id=q3EE2BElf7Y%3d" TargetMode="External"/><Relationship Id="rId251" Type="http://schemas.openxmlformats.org/officeDocument/2006/relationships/hyperlink" Target="https://normea.saftbatteries.com/normea?ZCA=1c9157fa-2367-49c9-ba01-3d19066b058b&amp;BASE=NORMEASAFTPROD" TargetMode="External"/><Relationship Id="rId256" Type="http://schemas.openxmlformats.org/officeDocument/2006/relationships/hyperlink" Target="https://normea.saftbatteries.com/normea?ZCA=1d4796e7-536e-4855-a06d-31a547e2db62&amp;BASE=NORMEASAFTPROD" TargetMode="External"/><Relationship Id="rId277" Type="http://schemas.openxmlformats.org/officeDocument/2006/relationships/hyperlink" Target="https://normea.saftbatteries.com/normea?ZCA=8f88d6c1-b13c-4f4d-8a4c-f5d5a7225d8d&amp;BASE=NORMEASAFTPROD" TargetMode="External"/><Relationship Id="rId298" Type="http://schemas.openxmlformats.org/officeDocument/2006/relationships/hyperlink" Target="https://normea.saftbatteries.com/normea?ZCA=b1c9468e-e699-40d7-8a02-2e172731ca84&amp;BASE=NORMEASAFTPROD" TargetMode="External"/><Relationship Id="rId25" Type="http://schemas.openxmlformats.org/officeDocument/2006/relationships/hyperlink" Target="https://services.saftbatteries.com/Follow.aspx?id=FQLReM18GGU%3d" TargetMode="External"/><Relationship Id="rId46" Type="http://schemas.openxmlformats.org/officeDocument/2006/relationships/hyperlink" Target="https://services.saftbatteries.com/Follow.aspx?id=zaa%2fc7emx5s%3d" TargetMode="External"/><Relationship Id="rId67" Type="http://schemas.openxmlformats.org/officeDocument/2006/relationships/hyperlink" Target="https://services.saftbatteries.com/Follow.aspx?id=ojytSU%2f2vZ8%3d" TargetMode="External"/><Relationship Id="rId116" Type="http://schemas.openxmlformats.org/officeDocument/2006/relationships/hyperlink" Target="https://services.saftbatteries.com/Follow.aspx?id=tAiB%2bEWvdlM%3d" TargetMode="External"/><Relationship Id="rId137" Type="http://schemas.openxmlformats.org/officeDocument/2006/relationships/hyperlink" Target="https://services.saftbatteries.com/Follow.aspx?id=BvAg0CC3ivY%3d" TargetMode="External"/><Relationship Id="rId158" Type="http://schemas.openxmlformats.org/officeDocument/2006/relationships/hyperlink" Target="https://services.saftbatteries.com/Follow.aspx?id=sy5WOPlqpgA%3d" TargetMode="External"/><Relationship Id="rId272" Type="http://schemas.openxmlformats.org/officeDocument/2006/relationships/hyperlink" Target="https://services.saftbatteries.com/Follow.aspx?id=20VHaf%2b8mwk%3d" TargetMode="External"/><Relationship Id="rId293" Type="http://schemas.openxmlformats.org/officeDocument/2006/relationships/hyperlink" Target="https://normea.saftbatteries.com/normea?ZCA=d75576d2-c5bc-4002-8aa1-7486a153f3c9&amp;BASE=NORMEASAFTPROD" TargetMode="External"/><Relationship Id="rId302" Type="http://schemas.openxmlformats.org/officeDocument/2006/relationships/hyperlink" Target="https://normea.saftbatteries.com/normea?ZCA=212d5947-70e3-4c63-b260-25766811e1e8&amp;BASE=NORMEASAFTPROD" TargetMode="External"/><Relationship Id="rId307" Type="http://schemas.openxmlformats.org/officeDocument/2006/relationships/hyperlink" Target="https://normea.saftbatteries.com/normea?ZCA=33fb93fe-4132-4253-b037-ea14737821f2&amp;BASE=NORMEASAFTPROD" TargetMode="External"/><Relationship Id="rId20" Type="http://schemas.openxmlformats.org/officeDocument/2006/relationships/hyperlink" Target="https://services.saftbatteries.com/Follow.aspx?id=C61XHoc6RYw%3d" TargetMode="External"/><Relationship Id="rId41" Type="http://schemas.openxmlformats.org/officeDocument/2006/relationships/hyperlink" Target="https://services.saftbatteries.com/Follow.aspx?id=L5vnnkcLH7I%3d" TargetMode="External"/><Relationship Id="rId62" Type="http://schemas.openxmlformats.org/officeDocument/2006/relationships/hyperlink" Target="https://services.saftbatteries.com/Follow.aspx?id=99wA%2bVb5SeY%3d" TargetMode="External"/><Relationship Id="rId83" Type="http://schemas.openxmlformats.org/officeDocument/2006/relationships/hyperlink" Target="https://services.saftbatteries.com/Follow.aspx?id=RwuLnoA4%2fas%3d" TargetMode="External"/><Relationship Id="rId88" Type="http://schemas.openxmlformats.org/officeDocument/2006/relationships/hyperlink" Target="https://services.saftbatteries.com/Follow.aspx?id=79ZmFY1P2No%3d" TargetMode="External"/><Relationship Id="rId111" Type="http://schemas.openxmlformats.org/officeDocument/2006/relationships/hyperlink" Target="https://services.saftbatteries.com/Follow.aspx?id=uxPTpFuXfKw%3d" TargetMode="External"/><Relationship Id="rId132" Type="http://schemas.openxmlformats.org/officeDocument/2006/relationships/hyperlink" Target="https://services.saftbatteries.com/Follow.aspx?id=JPeWhQbTzb4%3d" TargetMode="External"/><Relationship Id="rId153" Type="http://schemas.openxmlformats.org/officeDocument/2006/relationships/hyperlink" Target="https://services.saftbatteries.com/Follow.aspx?id=mjOEJNCVRaQ%3d" TargetMode="External"/><Relationship Id="rId174" Type="http://schemas.openxmlformats.org/officeDocument/2006/relationships/hyperlink" Target="https://services.saftbatteries.com/Follow.aspx?id=%2bKMaoz0XQR0%3d" TargetMode="External"/><Relationship Id="rId179" Type="http://schemas.openxmlformats.org/officeDocument/2006/relationships/hyperlink" Target="https://services.saftbatteries.com/Follow.aspx?id=D4PC2CrWMqM%3d" TargetMode="External"/><Relationship Id="rId195" Type="http://schemas.openxmlformats.org/officeDocument/2006/relationships/hyperlink" Target="https://services.saftbatteries.com/Follow.aspx?id=12GlnpfIbV4%3d" TargetMode="External"/><Relationship Id="rId209" Type="http://schemas.openxmlformats.org/officeDocument/2006/relationships/hyperlink" Target="https://services.saftbatteries.com/Follow.aspx?id=nqVLp%2fLfd%2fA%3d" TargetMode="External"/><Relationship Id="rId190" Type="http://schemas.openxmlformats.org/officeDocument/2006/relationships/hyperlink" Target="https://services.saftbatteries.com/Follow.aspx?id=i2%2bWMF9n7V4%3d" TargetMode="External"/><Relationship Id="rId204" Type="http://schemas.openxmlformats.org/officeDocument/2006/relationships/hyperlink" Target="https://services.saftbatteries.com/Follow.aspx?id=L8NwA0WFisY%3d" TargetMode="External"/><Relationship Id="rId220" Type="http://schemas.openxmlformats.org/officeDocument/2006/relationships/hyperlink" Target="https://services.saftbatteries.com/Follow.aspx?id=uiK902AnI3o%3d" TargetMode="External"/><Relationship Id="rId225" Type="http://schemas.openxmlformats.org/officeDocument/2006/relationships/hyperlink" Target="https://services.saftbatteries.com/Follow.aspx?id=Bw0mYLXU1VQ%3d" TargetMode="External"/><Relationship Id="rId241" Type="http://schemas.openxmlformats.org/officeDocument/2006/relationships/hyperlink" Target="https://normea.saftbatteries.com/normea/(S(yv3jpqz0r0y1rcrw4zz0qrrj))/Evenement/EVT060.aspx?C_Z_ECRAN=EVT060_02&amp;OPEN_MODE=3&amp;OPEN_BY=1&amp;ID_PROP=4" TargetMode="External"/><Relationship Id="rId246" Type="http://schemas.openxmlformats.org/officeDocument/2006/relationships/hyperlink" Target="https://normea.saftbatteries.com/normea?ZCA=84517aa4-c1bf-4537-bc66-0358377f9480&amp;BASE=NORMEASAFTPROD" TargetMode="External"/><Relationship Id="rId267" Type="http://schemas.openxmlformats.org/officeDocument/2006/relationships/hyperlink" Target="https://normea.saftbatteries.com/normea?ZCA=92fa720e-39ac-4c16-8008-4d726c97e1e6&amp;BASE=NORMEASAFTPROD" TargetMode="External"/><Relationship Id="rId288" Type="http://schemas.openxmlformats.org/officeDocument/2006/relationships/hyperlink" Target="https://normea.saftbatteries.com/normea?ZCA=a5cad243-f8c9-44c9-a60a-fc73884f6930&amp;BASE=NORMEASAFTPROD" TargetMode="External"/><Relationship Id="rId15" Type="http://schemas.openxmlformats.org/officeDocument/2006/relationships/hyperlink" Target="https://services.saftbatteries.com/Follow.aspx?id=WvMc5EydTeY%3d" TargetMode="External"/><Relationship Id="rId36" Type="http://schemas.openxmlformats.org/officeDocument/2006/relationships/hyperlink" Target="https://services.saftbatteries.com/Follow.aspx?id=75EqJ2M8%2f8w%3d" TargetMode="External"/><Relationship Id="rId57" Type="http://schemas.openxmlformats.org/officeDocument/2006/relationships/hyperlink" Target="https://services.saftbatteries.com/Follow.aspx?id=ffJfmGwHkPg%3d" TargetMode="External"/><Relationship Id="rId106" Type="http://schemas.openxmlformats.org/officeDocument/2006/relationships/hyperlink" Target="https://services.saftbatteries.com/Follow.aspx?id=KWqZinOi1cs%3d" TargetMode="External"/><Relationship Id="rId127" Type="http://schemas.openxmlformats.org/officeDocument/2006/relationships/hyperlink" Target="https://services.saftbatteries.com/Follow.aspx?id=Xaw%2b9KbeWSw%3d" TargetMode="External"/><Relationship Id="rId262" Type="http://schemas.openxmlformats.org/officeDocument/2006/relationships/hyperlink" Target="https://normea.saftbatteries.com/normea?ZCA=6f9db8df-aa38-47c4-a216-1aa9d5c683e4&amp;BASE=NORMEASAFTPROD" TargetMode="External"/><Relationship Id="rId283" Type="http://schemas.openxmlformats.org/officeDocument/2006/relationships/hyperlink" Target="https://normea.saftbatteries.com/normea?ZCA=b9318962-6d53-4d3d-915f-0da550f73317&amp;BASE=NORMEASAFTPROD" TargetMode="External"/><Relationship Id="rId313" Type="http://schemas.microsoft.com/office/2017/10/relationships/threadedComment" Target="../threadedComments/threadedComment1.xml"/><Relationship Id="rId10" Type="http://schemas.openxmlformats.org/officeDocument/2006/relationships/hyperlink" Target="https://services.saftbatteries.com/Follow.aspx?id=mdqDsGMroFM%3d" TargetMode="External"/><Relationship Id="rId31" Type="http://schemas.openxmlformats.org/officeDocument/2006/relationships/hyperlink" Target="https://services.saftbatteries.com/Follow.aspx?id=VFw%2bUlbjfgs%3d" TargetMode="External"/><Relationship Id="rId52" Type="http://schemas.openxmlformats.org/officeDocument/2006/relationships/hyperlink" Target="https://services.saftbatteries.com/Follow.aspx?id=fduPgnNiXh4%3d" TargetMode="External"/><Relationship Id="rId73" Type="http://schemas.openxmlformats.org/officeDocument/2006/relationships/hyperlink" Target="https://services.saftbatteries.com/Follow.aspx?id=EyjJ4sNzcEI%3d" TargetMode="External"/><Relationship Id="rId78" Type="http://schemas.openxmlformats.org/officeDocument/2006/relationships/hyperlink" Target="https://services.saftbatteries.com/Follow.aspx?id=WYeFRIc8iME%3d" TargetMode="External"/><Relationship Id="rId94" Type="http://schemas.openxmlformats.org/officeDocument/2006/relationships/hyperlink" Target="https://services.saftbatteries.com/Follow.aspx?id=O8nK2hCelUQ%3d" TargetMode="External"/><Relationship Id="rId99" Type="http://schemas.openxmlformats.org/officeDocument/2006/relationships/hyperlink" Target="https://services.saftbatteries.com/Follow.aspx?id=KWqZinOi1cs%3d" TargetMode="External"/><Relationship Id="rId101" Type="http://schemas.openxmlformats.org/officeDocument/2006/relationships/hyperlink" Target="https://services.saftbatteries.com/Follow.aspx?id=9BUggIEkteo%3d" TargetMode="External"/><Relationship Id="rId122" Type="http://schemas.openxmlformats.org/officeDocument/2006/relationships/hyperlink" Target="https://services.saftbatteries.com/Follow.aspx?id=FuPiHKTOmKE%3d" TargetMode="External"/><Relationship Id="rId143" Type="http://schemas.openxmlformats.org/officeDocument/2006/relationships/hyperlink" Target="https://services.saftbatteries.com/Follow.aspx?id=a9DFJbCICzA%3d" TargetMode="External"/><Relationship Id="rId148" Type="http://schemas.openxmlformats.org/officeDocument/2006/relationships/hyperlink" Target="https://services.saftbatteries.com/Follow.aspx?id=M4Uawc3fapY%3d" TargetMode="External"/><Relationship Id="rId164" Type="http://schemas.openxmlformats.org/officeDocument/2006/relationships/hyperlink" Target="https://services.saftbatteries.com/Follow.aspx?id=yeh49TN7CI0%3d" TargetMode="External"/><Relationship Id="rId169" Type="http://schemas.openxmlformats.org/officeDocument/2006/relationships/hyperlink" Target="https://services.saftbatteries.com/Follow.aspx?id=pV5jxi7uBzU%3d" TargetMode="External"/><Relationship Id="rId185" Type="http://schemas.openxmlformats.org/officeDocument/2006/relationships/hyperlink" Target="https://services.saftbatteries.com/Follow.aspx?id=qFSID%2f9a5o0%3d" TargetMode="External"/><Relationship Id="rId4" Type="http://schemas.openxmlformats.org/officeDocument/2006/relationships/hyperlink" Target="https://services.saftbatteries.com/Follow.aspx?id=H3HOiJrwIqk%3d" TargetMode="External"/><Relationship Id="rId9" Type="http://schemas.openxmlformats.org/officeDocument/2006/relationships/hyperlink" Target="https://services.saftbatteries.com/Follow.aspx?id=cSh1X81Bo50%3d" TargetMode="External"/><Relationship Id="rId180" Type="http://schemas.openxmlformats.org/officeDocument/2006/relationships/hyperlink" Target="https://services.saftbatteries.com/Follow.aspx?id=t%2byc2jz2XU0%3d" TargetMode="External"/><Relationship Id="rId210" Type="http://schemas.openxmlformats.org/officeDocument/2006/relationships/hyperlink" Target="https://services.saftbatteries.com/Follow.aspx?id=GitdeKe4Vw8%3d" TargetMode="External"/><Relationship Id="rId215" Type="http://schemas.openxmlformats.org/officeDocument/2006/relationships/hyperlink" Target="https://services.saftbatteries.com/Follow.aspx?id=qfTEB9AJp44%3d" TargetMode="External"/><Relationship Id="rId236" Type="http://schemas.openxmlformats.org/officeDocument/2006/relationships/hyperlink" Target="https://services.saftbatteries.com/Follow.aspx?id=BSfhdmrDWbE%3d" TargetMode="External"/><Relationship Id="rId257" Type="http://schemas.openxmlformats.org/officeDocument/2006/relationships/hyperlink" Target="https://normea.saftbatteries.com/normea?ZCA=b2b41d2d-e39f-491d-ad37-5606d2d6b2c5&amp;BASE=NORMEASAFTPROD" TargetMode="External"/><Relationship Id="rId278" Type="http://schemas.openxmlformats.org/officeDocument/2006/relationships/hyperlink" Target="https://normea.saftbatteries.com/normea?ZCA=3f5a57cc-ef1a-4d37-a896-93c9c85ed066&amp;BASE=NORMEASAFTPROD" TargetMode="External"/><Relationship Id="rId26" Type="http://schemas.openxmlformats.org/officeDocument/2006/relationships/hyperlink" Target="https://services.saftbatteries.com/Follow.aspx?id=GojLYSgz6cU%3d" TargetMode="External"/><Relationship Id="rId231" Type="http://schemas.openxmlformats.org/officeDocument/2006/relationships/hyperlink" Target="https://services.saftbatteries.com/Follow.aspx?id=WhnR0jY9vys%3d" TargetMode="External"/><Relationship Id="rId252" Type="http://schemas.openxmlformats.org/officeDocument/2006/relationships/hyperlink" Target="https://normea.saftbatteries.com/normea?ZCA=f1abf542-2136-4437-9695-5efb6c821210&amp;BASE=NORMEASAFTPROD" TargetMode="External"/><Relationship Id="rId273" Type="http://schemas.openxmlformats.org/officeDocument/2006/relationships/hyperlink" Target="https://services.saftbatteries.com/Follow.aspx?id=LWlY7VuFtXU%3d" TargetMode="External"/><Relationship Id="rId294" Type="http://schemas.openxmlformats.org/officeDocument/2006/relationships/hyperlink" Target="https://normea.saftbatteries.com/normea?ZCA=0953ae3f-0055-4a3e-a564-e397d4e88bc0&amp;BASE=NORMEASAFTPROD" TargetMode="External"/><Relationship Id="rId308" Type="http://schemas.openxmlformats.org/officeDocument/2006/relationships/hyperlink" Target="https://normea.saftbatteries.com/normea?ZCA=6ea98de7-821a-4862-978b-5140c8f06b2f&amp;BASE=NORMEASAFTPROD" TargetMode="External"/><Relationship Id="rId47" Type="http://schemas.openxmlformats.org/officeDocument/2006/relationships/hyperlink" Target="https://services.saftbatteries.com/Follow.aspx?id=zaa%2fc7emx5s%3d" TargetMode="External"/><Relationship Id="rId68" Type="http://schemas.openxmlformats.org/officeDocument/2006/relationships/hyperlink" Target="https://services.saftbatteries.com/Follow.aspx?id=15WC20dsgA4%3d" TargetMode="External"/><Relationship Id="rId89" Type="http://schemas.openxmlformats.org/officeDocument/2006/relationships/hyperlink" Target="https://services.saftbatteries.com/Follow.aspx?id=Sd%2bNpnTX0pQ%3d" TargetMode="External"/><Relationship Id="rId112" Type="http://schemas.openxmlformats.org/officeDocument/2006/relationships/hyperlink" Target="https://services.saftbatteries.com/Follow.aspx?id=p9rYFOvwXe8%3d" TargetMode="External"/><Relationship Id="rId133" Type="http://schemas.openxmlformats.org/officeDocument/2006/relationships/hyperlink" Target="https://services.saftbatteries.com/Follow.aspx?id=XyIhbNpaRV8%3d" TargetMode="External"/><Relationship Id="rId154" Type="http://schemas.openxmlformats.org/officeDocument/2006/relationships/hyperlink" Target="https://services.saftbatteries.com/Follow.aspx?id=jE9cE8MKNrw%3d" TargetMode="External"/><Relationship Id="rId175" Type="http://schemas.openxmlformats.org/officeDocument/2006/relationships/hyperlink" Target="https://services.saftbatteries.com/Follow.aspx?id=5URiyOOAjdM%3d" TargetMode="External"/><Relationship Id="rId196" Type="http://schemas.openxmlformats.org/officeDocument/2006/relationships/hyperlink" Target="https://services.saftbatteries.com/Follow.aspx?id=bLPCkQGUIVk%3d" TargetMode="External"/><Relationship Id="rId200" Type="http://schemas.openxmlformats.org/officeDocument/2006/relationships/hyperlink" Target="https://services.saftbatteries.com/Follow.aspx?id=rIEb42eRp18%3d" TargetMode="External"/><Relationship Id="rId16" Type="http://schemas.openxmlformats.org/officeDocument/2006/relationships/hyperlink" Target="https://services.saftbatteries.com/Follow.aspx?id=uMY13B0b8No%3d" TargetMode="External"/><Relationship Id="rId221" Type="http://schemas.openxmlformats.org/officeDocument/2006/relationships/hyperlink" Target="https://services.saftbatteries.com/Follow.aspx?id=1LmZZMNXaz4%3d" TargetMode="External"/><Relationship Id="rId242" Type="http://schemas.openxmlformats.org/officeDocument/2006/relationships/hyperlink" Target="https://normea.saftbatteries.com/normea?ZCA=d6f69664-a932-45c3-adc4-7974cddc1bcc&amp;BASE=NORMEASAFTPROD" TargetMode="External"/><Relationship Id="rId263" Type="http://schemas.openxmlformats.org/officeDocument/2006/relationships/hyperlink" Target="https://normea.saftbatteries.com/normea?ZCA=ae3e5659-95f5-48dc-9daf-40f343e50bcd&amp;BASE=NORMEASAFTPROD" TargetMode="External"/><Relationship Id="rId284" Type="http://schemas.openxmlformats.org/officeDocument/2006/relationships/hyperlink" Target="https://normea.saftbatteries.com/normea?ZCA=7d53920a-4bd3-4487-a00a-dedb8f20a168&amp;BASE=NORMEASAFTPROD" TargetMode="External"/><Relationship Id="rId37" Type="http://schemas.openxmlformats.org/officeDocument/2006/relationships/hyperlink" Target="https://services.saftbatteries.com/Follow.aspx?id=WIAdCW9dar4%3d" TargetMode="External"/><Relationship Id="rId58" Type="http://schemas.openxmlformats.org/officeDocument/2006/relationships/hyperlink" Target="https://services.saftbatteries.com/Follow.aspx?id=kJckbvbYg%2bo%3d" TargetMode="External"/><Relationship Id="rId79" Type="http://schemas.openxmlformats.org/officeDocument/2006/relationships/hyperlink" Target="https://services.saftbatteries.com/Follow.aspx?id=c6gR7icy29k%3d" TargetMode="External"/><Relationship Id="rId102" Type="http://schemas.openxmlformats.org/officeDocument/2006/relationships/hyperlink" Target="https://services.saftbatteries.com/Follow.aspx?id=%2fxHGI4bvl%2bQ%3d" TargetMode="External"/><Relationship Id="rId123" Type="http://schemas.openxmlformats.org/officeDocument/2006/relationships/hyperlink" Target="https://services.saftbatteries.com/Follow.aspx?id=MK17WcDnWE0%3d" TargetMode="External"/><Relationship Id="rId144" Type="http://schemas.openxmlformats.org/officeDocument/2006/relationships/hyperlink" Target="https://services.saftbatteries.com/Follow.aspx?id=baTaW6G2b5E%3d" TargetMode="External"/><Relationship Id="rId90" Type="http://schemas.openxmlformats.org/officeDocument/2006/relationships/hyperlink" Target="https://services.saftbatteries.com/Follow.aspx?id=yhpvAjeENAo%3d" TargetMode="External"/><Relationship Id="rId165" Type="http://schemas.openxmlformats.org/officeDocument/2006/relationships/hyperlink" Target="https://services.saftbatteries.com/Follow.aspx?id=lwg87kZgqgM%3d" TargetMode="External"/><Relationship Id="rId186" Type="http://schemas.openxmlformats.org/officeDocument/2006/relationships/hyperlink" Target="https://services.saftbatteries.com/Follow.aspx?id=ZKJ8eblqu3Y%3d" TargetMode="External"/><Relationship Id="rId211" Type="http://schemas.openxmlformats.org/officeDocument/2006/relationships/hyperlink" Target="https://services.saftbatteries.com/Follow.aspx?id=aZPVfgG%2b3dI%3d" TargetMode="External"/><Relationship Id="rId232" Type="http://schemas.openxmlformats.org/officeDocument/2006/relationships/hyperlink" Target="https://services.saftbatteries.com/Follow.aspx?id=vf34yC9ZxWk%3d" TargetMode="External"/><Relationship Id="rId253" Type="http://schemas.openxmlformats.org/officeDocument/2006/relationships/hyperlink" Target="https://normea.saftbatteries.com/normea?ZCA=6652ace5-9560-4e5d-a98f-c7a9624177ca&amp;BASE=NORMEASAFTPROD" TargetMode="External"/><Relationship Id="rId274" Type="http://schemas.openxmlformats.org/officeDocument/2006/relationships/hyperlink" Target="https://normea.saftbatteries.com/normea?ZCA=eeaa18ae-987a-48f0-8ee4-a7aefa72c06c&amp;BASE=NORMEASAFTPROD" TargetMode="External"/><Relationship Id="rId295" Type="http://schemas.openxmlformats.org/officeDocument/2006/relationships/hyperlink" Target="https://normea.saftbatteries.com/normea?ZCA=0359b3be-b27e-4734-99c1-098b0a766975&amp;BASE=NORMEASAFTPROD" TargetMode="External"/><Relationship Id="rId309" Type="http://schemas.openxmlformats.org/officeDocument/2006/relationships/hyperlink" Target="https://normea.saftbatteries.com/normea?ZCA=65930fa8-5ddf-474d-954c-a8c0460ee58c&amp;BASE=NORMEASAFTPROD" TargetMode="External"/><Relationship Id="rId27" Type="http://schemas.openxmlformats.org/officeDocument/2006/relationships/hyperlink" Target="https://services.saftbatteries.com/Follow.aspx?id=lM9KFCWvkp8%3d" TargetMode="External"/><Relationship Id="rId48" Type="http://schemas.openxmlformats.org/officeDocument/2006/relationships/hyperlink" Target="https://services.saftbatteries.com/Follow.aspx?id=AgCk0Lu6qGI%3d" TargetMode="External"/><Relationship Id="rId69" Type="http://schemas.openxmlformats.org/officeDocument/2006/relationships/hyperlink" Target="https://services.saftbatteries.com/Follow.aspx?id=%2bYjhZYaw4RE%3d" TargetMode="External"/><Relationship Id="rId113" Type="http://schemas.openxmlformats.org/officeDocument/2006/relationships/hyperlink" Target="https://services.saftbatteries.com/Follow.aspx?id=c6gR7icy29k%3d" TargetMode="External"/><Relationship Id="rId134" Type="http://schemas.openxmlformats.org/officeDocument/2006/relationships/hyperlink" Target="https://services.saftbatteries.com/Follow.aspx?id=j9AZo%2bWTN50%3d" TargetMode="External"/><Relationship Id="rId80" Type="http://schemas.openxmlformats.org/officeDocument/2006/relationships/hyperlink" Target="https://services.saftbatteries.com/Follow.aspx?id=p9rYFOvwXe8%3d" TargetMode="External"/><Relationship Id="rId155" Type="http://schemas.openxmlformats.org/officeDocument/2006/relationships/hyperlink" Target="https://services.saftbatteries.com/Follow.aspx?id=UY%2fvQVA8r%2fk%3d" TargetMode="External"/><Relationship Id="rId176" Type="http://schemas.openxmlformats.org/officeDocument/2006/relationships/hyperlink" Target="https://services.saftbatteries.com/Follow.aspx?id=3%2fV6WU3g%2bL8%3d" TargetMode="External"/><Relationship Id="rId197" Type="http://schemas.openxmlformats.org/officeDocument/2006/relationships/hyperlink" Target="https://services.saftbatteries.com/Follow.aspx?id=JRaqljW%2b%2bbg%3d" TargetMode="External"/><Relationship Id="rId201" Type="http://schemas.openxmlformats.org/officeDocument/2006/relationships/hyperlink" Target="https://services.saftbatteries.com/Follow.aspx?id=0wpISR%2bI0mU%3d" TargetMode="External"/><Relationship Id="rId222" Type="http://schemas.openxmlformats.org/officeDocument/2006/relationships/hyperlink" Target="https://services.saftbatteries.com/Follow.aspx?id=xtIIjKs%2fHA8%3d" TargetMode="External"/><Relationship Id="rId243" Type="http://schemas.openxmlformats.org/officeDocument/2006/relationships/hyperlink" Target="https://normea.saftbatteries.com/normea?ZCA=e57f66c2-7ea3-428b-ba91-31d9e69dc684&amp;BASE=NORMEASAFTPROD" TargetMode="External"/><Relationship Id="rId264" Type="http://schemas.openxmlformats.org/officeDocument/2006/relationships/hyperlink" Target="https://services.saftbatteries.com/Follow.aspx?id=X919JPFv1ck%3d" TargetMode="External"/><Relationship Id="rId285" Type="http://schemas.openxmlformats.org/officeDocument/2006/relationships/hyperlink" Target="https://normea.saftbatteries.com/normea?ZCA=15d55a10-64cf-4f69-a42b-82f19057dc2a&amp;BASE=NORMEASAFTPROD" TargetMode="External"/><Relationship Id="rId17" Type="http://schemas.openxmlformats.org/officeDocument/2006/relationships/hyperlink" Target="https://services.saftbatteries.com/Follow.aspx?id=fHV2NaU4AH8%3d" TargetMode="External"/><Relationship Id="rId38" Type="http://schemas.openxmlformats.org/officeDocument/2006/relationships/hyperlink" Target="https://services.saftbatteries.com/Follow.aspx?id=akaX1pmObjc%3d" TargetMode="External"/><Relationship Id="rId59" Type="http://schemas.openxmlformats.org/officeDocument/2006/relationships/hyperlink" Target="https://services.saftbatteries.com/Follow.aspx?id=yrX2Z0vnDJg%3d" TargetMode="External"/><Relationship Id="rId103" Type="http://schemas.openxmlformats.org/officeDocument/2006/relationships/hyperlink" Target="https://services.saftbatteries.com/Follow.aspx?id=5YEBeEXIYx4%3d" TargetMode="External"/><Relationship Id="rId124" Type="http://schemas.openxmlformats.org/officeDocument/2006/relationships/hyperlink" Target="https://services.saftbatteries.com/Follow.aspx?id=74JM1Cn6NE8%3d" TargetMode="External"/><Relationship Id="rId310" Type="http://schemas.openxmlformats.org/officeDocument/2006/relationships/printerSettings" Target="../printerSettings/printerSettings2.bin"/><Relationship Id="rId70" Type="http://schemas.openxmlformats.org/officeDocument/2006/relationships/hyperlink" Target="https://services.saftbatteries.com/Follow.aspx?id=hEAxZUs4seM%3d" TargetMode="External"/><Relationship Id="rId91" Type="http://schemas.openxmlformats.org/officeDocument/2006/relationships/hyperlink" Target="https://services.saftbatteries.com/Follow.aspx?id=%2b5UBZjkwplA%3d" TargetMode="External"/><Relationship Id="rId145" Type="http://schemas.openxmlformats.org/officeDocument/2006/relationships/hyperlink" Target="https://services.saftbatteries.com/Follow.aspx?id=dYm4IHMgSFY%3d" TargetMode="External"/><Relationship Id="rId166" Type="http://schemas.openxmlformats.org/officeDocument/2006/relationships/hyperlink" Target="https://services.saftbatteries.com/Follow.aspx?id=WbgHEeTBmBA%3d" TargetMode="External"/><Relationship Id="rId187" Type="http://schemas.openxmlformats.org/officeDocument/2006/relationships/hyperlink" Target="https://services.saftbatteries.com/Follow.aspx?id=Ozc58M1MTt4%3d" TargetMode="External"/><Relationship Id="rId1" Type="http://schemas.openxmlformats.org/officeDocument/2006/relationships/hyperlink" Target="https://services.saftbatteries.com/Follow.aspx?id=AAieKi6lIoc%3d" TargetMode="External"/><Relationship Id="rId212" Type="http://schemas.openxmlformats.org/officeDocument/2006/relationships/hyperlink" Target="https://services.saftbatteries.com/Follow.aspx?id=OEkYGWRRJcM%3d" TargetMode="External"/><Relationship Id="rId233" Type="http://schemas.openxmlformats.org/officeDocument/2006/relationships/hyperlink" Target="https://services.saftbatteries.com/Follow.aspx?id=Xbkoa%2fukbUs%3d" TargetMode="External"/><Relationship Id="rId254" Type="http://schemas.openxmlformats.org/officeDocument/2006/relationships/hyperlink" Target="https://normea.saftbatteries.com/normea?ZCA=3711a925-d8a3-4b7d-a206-e814cda79ae6&amp;BASE=NORMEASAFTPROD" TargetMode="External"/><Relationship Id="rId28" Type="http://schemas.openxmlformats.org/officeDocument/2006/relationships/hyperlink" Target="https://services.saftbatteries.com/Follow.aspx?id=VvxgN%2bpxafg%3d" TargetMode="External"/><Relationship Id="rId49" Type="http://schemas.openxmlformats.org/officeDocument/2006/relationships/hyperlink" Target="https://services.saftbatteries.com/Follow.aspx?id=z%2fNRftwFCio%3d" TargetMode="External"/><Relationship Id="rId114" Type="http://schemas.openxmlformats.org/officeDocument/2006/relationships/hyperlink" Target="https://services.saftbatteries.com/Follow.aspx?id=c6gR7icy29k%3d" TargetMode="External"/><Relationship Id="rId275" Type="http://schemas.openxmlformats.org/officeDocument/2006/relationships/hyperlink" Target="https://normea.saftbatteries.com/normea?ZCA=287d650a-8435-4416-a66b-8ce1000cd25a&amp;BASE=NORMEASAFTPROD" TargetMode="External"/><Relationship Id="rId296" Type="http://schemas.openxmlformats.org/officeDocument/2006/relationships/hyperlink" Target="https://normea.saftbatteries.com/normea?ZCA=558913dd-05c5-4c20-873e-0dc0b652ff6b&amp;BASE=NORMEASAFTPROD" TargetMode="External"/><Relationship Id="rId300" Type="http://schemas.openxmlformats.org/officeDocument/2006/relationships/hyperlink" Target="https://normea.saftbatteries.com/normea?ZCA=c83f65ac-d439-4077-a7f8-bdbf757e42a2&amp;BASE=NORMEASAFTPROD" TargetMode="External"/><Relationship Id="rId60" Type="http://schemas.openxmlformats.org/officeDocument/2006/relationships/hyperlink" Target="https://services.saftbatteries.com/Follow.aspx?id=daCwqHxoP0I%3d" TargetMode="External"/><Relationship Id="rId81" Type="http://schemas.openxmlformats.org/officeDocument/2006/relationships/hyperlink" Target="https://services.saftbatteries.com/Follow.aspx?id=IEpxhFErusY%3d" TargetMode="External"/><Relationship Id="rId135" Type="http://schemas.openxmlformats.org/officeDocument/2006/relationships/hyperlink" Target="https://services.saftbatteries.com/Follow.aspx?id=pCWhlZgMiec%3d" TargetMode="External"/><Relationship Id="rId156" Type="http://schemas.openxmlformats.org/officeDocument/2006/relationships/hyperlink" Target="https://services.saftbatteries.com/Follow.aspx?id=dErgkhxlyTs%3d" TargetMode="External"/><Relationship Id="rId177" Type="http://schemas.openxmlformats.org/officeDocument/2006/relationships/hyperlink" Target="https://services.saftbatteries.com/Follow.aspx?id=LsY9FATX8qk%3d" TargetMode="External"/><Relationship Id="rId198" Type="http://schemas.openxmlformats.org/officeDocument/2006/relationships/hyperlink" Target="https://services.saftbatteries.com/Follow.aspx?id=Nq2WrpIPbxg%3d" TargetMode="External"/><Relationship Id="rId202" Type="http://schemas.openxmlformats.org/officeDocument/2006/relationships/hyperlink" Target="https://services.saftbatteries.com/Follow.aspx?id=JWkjYXME2tY%3d" TargetMode="External"/><Relationship Id="rId223" Type="http://schemas.openxmlformats.org/officeDocument/2006/relationships/hyperlink" Target="https://services.saftbatteries.com/Follow.aspx?id=cbNxaAdZJwY%3d" TargetMode="External"/><Relationship Id="rId244" Type="http://schemas.openxmlformats.org/officeDocument/2006/relationships/hyperlink" Target="https://normea.saftbatteries.com/normea?ZCA=e80f78c8-6397-46ef-8834-bccda8f6979f&amp;BASE=NORMEASAFTPROD" TargetMode="External"/><Relationship Id="rId18" Type="http://schemas.openxmlformats.org/officeDocument/2006/relationships/hyperlink" Target="https://services.saftbatteries.com/Follow.aspx?id=vxXbi%2foNKqk%3d" TargetMode="External"/><Relationship Id="rId39" Type="http://schemas.openxmlformats.org/officeDocument/2006/relationships/hyperlink" Target="https://services.saftbatteries.com/Follow.aspx?id=sQaHXpsQb78%3d" TargetMode="External"/><Relationship Id="rId265" Type="http://schemas.openxmlformats.org/officeDocument/2006/relationships/hyperlink" Target="https://services.saftbatteries.com/Follow.aspx?id=RjRpYB4mzDs%3d" TargetMode="External"/><Relationship Id="rId286" Type="http://schemas.openxmlformats.org/officeDocument/2006/relationships/hyperlink" Target="https://normea.saftbatteries.com/normea?ZCA=afadbdd5-55df-478c-b076-5f0ade693317&amp;BASE=NORMEASAFTPROD" TargetMode="External"/><Relationship Id="rId50" Type="http://schemas.openxmlformats.org/officeDocument/2006/relationships/hyperlink" Target="https://services.saftbatteries.com/Follow.aspx?id=OwKE7F7CxKc%3d" TargetMode="External"/><Relationship Id="rId104" Type="http://schemas.openxmlformats.org/officeDocument/2006/relationships/hyperlink" Target="https://services.saftbatteries.com/Follow.aspx?id=cyVaas%2f95wI%3d" TargetMode="External"/><Relationship Id="rId125" Type="http://schemas.openxmlformats.org/officeDocument/2006/relationships/hyperlink" Target="https://services.saftbatteries.com/Follow.aspx?id=gcGDTms5bmo%3d" TargetMode="External"/><Relationship Id="rId146" Type="http://schemas.openxmlformats.org/officeDocument/2006/relationships/hyperlink" Target="https://services.saftbatteries.com/Follow.aspx?id=9k2blOAPPYA%3d" TargetMode="External"/><Relationship Id="rId167" Type="http://schemas.openxmlformats.org/officeDocument/2006/relationships/hyperlink" Target="https://services.saftbatteries.com/Follow.aspx?id=AuARbuci%2fVM%3d" TargetMode="External"/><Relationship Id="rId188" Type="http://schemas.openxmlformats.org/officeDocument/2006/relationships/hyperlink" Target="https://services.saftbatteries.com/Follow.aspx?id=F1G8Rb9jsT0%3d" TargetMode="External"/><Relationship Id="rId311" Type="http://schemas.openxmlformats.org/officeDocument/2006/relationships/vmlDrawing" Target="../drawings/vmlDrawing1.vml"/><Relationship Id="rId71" Type="http://schemas.openxmlformats.org/officeDocument/2006/relationships/hyperlink" Target="https://services.saftbatteries.com/Follow.aspx?id=yhVlufD7w8k%3d" TargetMode="External"/><Relationship Id="rId92" Type="http://schemas.openxmlformats.org/officeDocument/2006/relationships/hyperlink" Target="https://services.saftbatteries.com/Follow.aspx?id=FNHrXYBcvQo%3d" TargetMode="External"/><Relationship Id="rId213" Type="http://schemas.openxmlformats.org/officeDocument/2006/relationships/hyperlink" Target="https://services.saftbatteries.com/Follow.aspx?id=eA%2b%2bAabJ%2bk4%3d" TargetMode="External"/><Relationship Id="rId234" Type="http://schemas.openxmlformats.org/officeDocument/2006/relationships/hyperlink" Target="https://services.saftbatteries.com/Follow.aspx?id=QcqE%2bnmOJVg%3d" TargetMode="External"/><Relationship Id="rId2" Type="http://schemas.openxmlformats.org/officeDocument/2006/relationships/hyperlink" Target="https://services.saftbatteries.com/Follow.aspx?id=EPOMZYS0bLQ%3d" TargetMode="External"/><Relationship Id="rId29" Type="http://schemas.openxmlformats.org/officeDocument/2006/relationships/hyperlink" Target="https://services.saftbatteries.com/Follow.aspx?id=7UY1zNLQ2JU%3d" TargetMode="External"/><Relationship Id="rId255" Type="http://schemas.openxmlformats.org/officeDocument/2006/relationships/hyperlink" Target="https://normea.saftbatteries.com/normea?ZCA=7ad8cdae-6cd4-41cb-8980-d1fc9ddd89d4&amp;BASE=NORMEASAFTPROD" TargetMode="External"/><Relationship Id="rId276" Type="http://schemas.openxmlformats.org/officeDocument/2006/relationships/hyperlink" Target="https://services.saftbatteries.com/Follow.aspx?id=4ISr19YSwmU%3d" TargetMode="External"/><Relationship Id="rId297" Type="http://schemas.openxmlformats.org/officeDocument/2006/relationships/hyperlink" Target="https://normea.saftbatteries.com/normea?ZCA=74b8defb-46c4-472f-8020-8ef4d53491c5&amp;BASE=NORMEASAFTPROD" TargetMode="External"/><Relationship Id="rId40" Type="http://schemas.openxmlformats.org/officeDocument/2006/relationships/hyperlink" Target="https://services.saftbatteries.com/Follow.aspx?id=uYda0eF9aXo%3d" TargetMode="External"/><Relationship Id="rId115" Type="http://schemas.openxmlformats.org/officeDocument/2006/relationships/hyperlink" Target="https://services.saftbatteries.com/Follow.aspx?id=tOxzBqX76JE%3d" TargetMode="External"/><Relationship Id="rId136" Type="http://schemas.openxmlformats.org/officeDocument/2006/relationships/hyperlink" Target="https://services.saftbatteries.com/Follow.aspx?id=OLxf7nI5WKc%3d" TargetMode="External"/><Relationship Id="rId157" Type="http://schemas.openxmlformats.org/officeDocument/2006/relationships/hyperlink" Target="https://services.saftbatteries.com/Follow.aspx?id=ZIF9vbytQ1w%3d" TargetMode="External"/><Relationship Id="rId178" Type="http://schemas.openxmlformats.org/officeDocument/2006/relationships/hyperlink" Target="https://services.saftbatteries.com/Follow.aspx?id=NAhsKqiLTuc%3d" TargetMode="External"/><Relationship Id="rId301" Type="http://schemas.openxmlformats.org/officeDocument/2006/relationships/hyperlink" Target="https://normea.saftbatteries.com/normea?ZCA=9c248a4c-d48d-40f1-85b5-ba42b47ff93e&amp;BASE=NORMEASAFTPRO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.saftbatteries.com/Follow.aspx?id=mOjkFn5f4xw%3d" TargetMode="External"/><Relationship Id="rId13" Type="http://schemas.openxmlformats.org/officeDocument/2006/relationships/hyperlink" Target="https://services.saftbatteries.com/Follow.aspx?id=GxyoA9ER%2fk0%3d" TargetMode="External"/><Relationship Id="rId18" Type="http://schemas.openxmlformats.org/officeDocument/2006/relationships/hyperlink" Target="https://services.saftbatteries.com/Follow.aspx?id=ECHMWuS5R9E%3d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services.saftbatteries.com/Follow.aspx?id=F9nYlaPgg%2fc%3d" TargetMode="External"/><Relationship Id="rId21" Type="http://schemas.openxmlformats.org/officeDocument/2006/relationships/hyperlink" Target="https://services.saftbatteries.com/Follow.aspx?id=YUp5qjssJQY%3d" TargetMode="External"/><Relationship Id="rId7" Type="http://schemas.openxmlformats.org/officeDocument/2006/relationships/hyperlink" Target="https://services.saftbatteries.com/Follow.aspx?id=1SXhAVuR29U%3d" TargetMode="External"/><Relationship Id="rId12" Type="http://schemas.openxmlformats.org/officeDocument/2006/relationships/hyperlink" Target="https://services.saftbatteries.com/Follow.aspx?id=mkKP32K4zLM%3d" TargetMode="External"/><Relationship Id="rId17" Type="http://schemas.openxmlformats.org/officeDocument/2006/relationships/hyperlink" Target="https://services.saftbatteries.com/Follow.aspx?id=vxkdVBRxDuk%3d" TargetMode="External"/><Relationship Id="rId25" Type="http://schemas.openxmlformats.org/officeDocument/2006/relationships/hyperlink" Target="https://services.saftbatteries.com/Follow.aspx?id=XEj4esVpwns%3d" TargetMode="External"/><Relationship Id="rId2" Type="http://schemas.openxmlformats.org/officeDocument/2006/relationships/hyperlink" Target="https://services.saftbatteries.com/Follow.aspx?id=s6VeRM%2bSAT8%3d" TargetMode="External"/><Relationship Id="rId16" Type="http://schemas.openxmlformats.org/officeDocument/2006/relationships/hyperlink" Target="https://services.saftbatteries.com/Follow.aspx?id=r8xk5Q6PtqU%3d" TargetMode="External"/><Relationship Id="rId20" Type="http://schemas.openxmlformats.org/officeDocument/2006/relationships/hyperlink" Target="https://services.saftbatteries.com/Follow.aspx?id=h9UzFEdlmD4%3d" TargetMode="External"/><Relationship Id="rId1" Type="http://schemas.openxmlformats.org/officeDocument/2006/relationships/hyperlink" Target="https://services.saftbatteries.com/Follow.aspx?id=8ZbkzSPBnLs%3d" TargetMode="External"/><Relationship Id="rId6" Type="http://schemas.openxmlformats.org/officeDocument/2006/relationships/hyperlink" Target="https://services.saftbatteries.com/Follow.aspx?id=szCUZVowwoo%3d" TargetMode="External"/><Relationship Id="rId11" Type="http://schemas.openxmlformats.org/officeDocument/2006/relationships/hyperlink" Target="https://services.saftbatteries.com/Follow.aspx?id=sm5GXbdXSOY%3d" TargetMode="External"/><Relationship Id="rId24" Type="http://schemas.openxmlformats.org/officeDocument/2006/relationships/hyperlink" Target="https://services.saftbatteries.com/Follow.aspx?id=vLJdDJ%2fJ18I%3d" TargetMode="External"/><Relationship Id="rId5" Type="http://schemas.openxmlformats.org/officeDocument/2006/relationships/hyperlink" Target="https://services.saftbatteries.com/Follow.aspx?id=UAhax0Z46q0%3d" TargetMode="External"/><Relationship Id="rId15" Type="http://schemas.openxmlformats.org/officeDocument/2006/relationships/hyperlink" Target="https://services.saftbatteries.com/Follow.aspx?id=XAJUGdycfj0%3d" TargetMode="External"/><Relationship Id="rId23" Type="http://schemas.openxmlformats.org/officeDocument/2006/relationships/hyperlink" Target="https://services.saftbatteries.com/Follow.aspx?id=yGg2Sadm37Q%3d" TargetMode="External"/><Relationship Id="rId10" Type="http://schemas.openxmlformats.org/officeDocument/2006/relationships/hyperlink" Target="https://services.saftbatteries.com/Follow.aspx?id=TouH13Qmqzs%3d" TargetMode="External"/><Relationship Id="rId19" Type="http://schemas.openxmlformats.org/officeDocument/2006/relationships/hyperlink" Target="https://services.saftbatteries.com/Follow.aspx?id=TtEBwHS2rfY%3d" TargetMode="External"/><Relationship Id="rId4" Type="http://schemas.openxmlformats.org/officeDocument/2006/relationships/hyperlink" Target="https://services.saftbatteries.com/Follow.aspx?id=Wd%2blcpR9LGk%3d" TargetMode="External"/><Relationship Id="rId9" Type="http://schemas.openxmlformats.org/officeDocument/2006/relationships/hyperlink" Target="https://services.saftbatteries.com/Follow.aspx?id=D8WzKiB0%2fog%3d" TargetMode="External"/><Relationship Id="rId14" Type="http://schemas.openxmlformats.org/officeDocument/2006/relationships/hyperlink" Target="https://services.saftbatteries.com/Follow.aspx?id=g6uFHw5jo7M%3d" TargetMode="External"/><Relationship Id="rId22" Type="http://schemas.openxmlformats.org/officeDocument/2006/relationships/hyperlink" Target="https://services.saftbatteries.com/Follow.aspx?id=NnfWDFNm%2f9o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.saftbatteries.com/Follow.aspx?id=smUMteE%2bS%2b8%3d" TargetMode="External"/><Relationship Id="rId13" Type="http://schemas.openxmlformats.org/officeDocument/2006/relationships/hyperlink" Target="https://services.saftbatteries.com/Follow.aspx?id=qAsQP%2bavU%2fM%3d" TargetMode="External"/><Relationship Id="rId3" Type="http://schemas.openxmlformats.org/officeDocument/2006/relationships/hyperlink" Target="https://services.saftbatteries.com/Follow.aspx?id=KSSvNbRYLTg%3d" TargetMode="External"/><Relationship Id="rId7" Type="http://schemas.openxmlformats.org/officeDocument/2006/relationships/hyperlink" Target="https://services.saftbatteries.com/Follow.aspx?id=pZovDW%2bcRqE%3d" TargetMode="External"/><Relationship Id="rId12" Type="http://schemas.openxmlformats.org/officeDocument/2006/relationships/hyperlink" Target="https://services.saftbatteries.com/Follow.aspx?id=qAsQP%2bavU%2fM%3d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services.saftbatteries.com/Follow.aspx?id=um4Jd6ljHn0%3d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s://services.saftbatteries.com/Follow.aspx?id=DTlKneK3wpk%3d" TargetMode="External"/><Relationship Id="rId6" Type="http://schemas.openxmlformats.org/officeDocument/2006/relationships/hyperlink" Target="https://services.saftbatteries.com/Follow.aspx?id=CSz5KLaGO7k%3d" TargetMode="External"/><Relationship Id="rId11" Type="http://schemas.openxmlformats.org/officeDocument/2006/relationships/hyperlink" Target="https://services.saftbatteries.com/Follow.aspx?id=qAsQP%2bavU%2fM%3d" TargetMode="External"/><Relationship Id="rId5" Type="http://schemas.openxmlformats.org/officeDocument/2006/relationships/hyperlink" Target="https://services.saftbatteries.com/Follow.aspx?id=WvMc5EydTeY%3d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services.saftbatteries.com/Follow.aspx?id=%2fj5DDkj9dD4%3d" TargetMode="External"/><Relationship Id="rId4" Type="http://schemas.openxmlformats.org/officeDocument/2006/relationships/hyperlink" Target="https://services.saftbatteries.com/Follow.aspx?id=s78CA68ggC8%3d" TargetMode="External"/><Relationship Id="rId9" Type="http://schemas.openxmlformats.org/officeDocument/2006/relationships/hyperlink" Target="https://services.saftbatteries.com/Follow.aspx?id=nyWrzqQTcNA%3d" TargetMode="External"/><Relationship Id="rId14" Type="http://schemas.openxmlformats.org/officeDocument/2006/relationships/hyperlink" Target="https://services.saftbatteries.com/Follow.aspx?id=qAsQP%2bavU%2fM%3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9" workbookViewId="0">
      <selection activeCell="A35" sqref="A35"/>
    </sheetView>
  </sheetViews>
  <sheetFormatPr defaultRowHeight="15" x14ac:dyDescent="0.25"/>
  <cols>
    <col min="1" max="1" width="51.7109375" bestFit="1" customWidth="1"/>
    <col min="2" max="2" width="46.85546875" bestFit="1" customWidth="1"/>
  </cols>
  <sheetData>
    <row r="1" spans="1:2" x14ac:dyDescent="0.25">
      <c r="A1" s="424" t="s">
        <v>1498</v>
      </c>
      <c r="B1" s="124" t="s">
        <v>1674</v>
      </c>
    </row>
    <row r="2" spans="1:2" x14ac:dyDescent="0.25">
      <c r="A2" s="424" t="s">
        <v>1499</v>
      </c>
      <c r="B2" s="124" t="s">
        <v>1672</v>
      </c>
    </row>
    <row r="3" spans="1:2" x14ac:dyDescent="0.25">
      <c r="A3" s="424" t="s">
        <v>1665</v>
      </c>
      <c r="B3" s="124" t="s">
        <v>1671</v>
      </c>
    </row>
    <row r="4" spans="1:2" x14ac:dyDescent="0.25">
      <c r="A4" s="424" t="s">
        <v>1067</v>
      </c>
      <c r="B4" s="124" t="s">
        <v>1667</v>
      </c>
    </row>
    <row r="5" spans="1:2" s="122" customFormat="1" x14ac:dyDescent="0.25">
      <c r="A5" s="424" t="s">
        <v>2716</v>
      </c>
      <c r="B5" s="124" t="s">
        <v>1993</v>
      </c>
    </row>
    <row r="6" spans="1:2" s="122" customFormat="1" x14ac:dyDescent="0.25">
      <c r="A6" s="424" t="s">
        <v>2717</v>
      </c>
      <c r="B6" s="124" t="s">
        <v>1995</v>
      </c>
    </row>
    <row r="7" spans="1:2" x14ac:dyDescent="0.25">
      <c r="A7" s="424" t="s">
        <v>727</v>
      </c>
      <c r="B7" s="124" t="s">
        <v>1673</v>
      </c>
    </row>
    <row r="8" spans="1:2" s="122" customFormat="1" x14ac:dyDescent="0.25">
      <c r="A8" s="424" t="s">
        <v>2446</v>
      </c>
      <c r="B8" s="124" t="s">
        <v>1994</v>
      </c>
    </row>
    <row r="9" spans="1:2" x14ac:dyDescent="0.25">
      <c r="A9" s="424" t="s">
        <v>1492</v>
      </c>
      <c r="B9" s="124" t="s">
        <v>1669</v>
      </c>
    </row>
    <row r="10" spans="1:2" x14ac:dyDescent="0.25">
      <c r="A10" s="424" t="s">
        <v>1495</v>
      </c>
      <c r="B10" s="124" t="s">
        <v>1675</v>
      </c>
    </row>
    <row r="11" spans="1:2" x14ac:dyDescent="0.25">
      <c r="A11" s="424" t="s">
        <v>1772</v>
      </c>
      <c r="B11" s="124" t="s">
        <v>1855</v>
      </c>
    </row>
    <row r="12" spans="1:2" x14ac:dyDescent="0.25">
      <c r="A12" s="424" t="s">
        <v>1503</v>
      </c>
      <c r="B12" s="124" t="s">
        <v>1856</v>
      </c>
    </row>
    <row r="13" spans="1:2" x14ac:dyDescent="0.25">
      <c r="A13" s="424" t="s">
        <v>1676</v>
      </c>
      <c r="B13" s="124" t="s">
        <v>1670</v>
      </c>
    </row>
    <row r="14" spans="1:2" s="122" customFormat="1" x14ac:dyDescent="0.25">
      <c r="A14" s="124" t="s">
        <v>1844</v>
      </c>
      <c r="B14" s="124"/>
    </row>
    <row r="15" spans="1:2" x14ac:dyDescent="0.25">
      <c r="A15" s="424" t="s">
        <v>1496</v>
      </c>
      <c r="B15" s="124" t="s">
        <v>1677</v>
      </c>
    </row>
    <row r="16" spans="1:2" x14ac:dyDescent="0.25">
      <c r="A16" s="424" t="s">
        <v>1502</v>
      </c>
      <c r="B16" s="526" t="s">
        <v>2156</v>
      </c>
    </row>
    <row r="17" spans="1:2" x14ac:dyDescent="0.25">
      <c r="A17" s="424" t="s">
        <v>1664</v>
      </c>
      <c r="B17" s="526" t="s">
        <v>2157</v>
      </c>
    </row>
    <row r="18" spans="1:2" s="122" customFormat="1" x14ac:dyDescent="0.25">
      <c r="A18" s="424" t="s">
        <v>1778</v>
      </c>
      <c r="B18" s="526" t="s">
        <v>2158</v>
      </c>
    </row>
    <row r="19" spans="1:2" x14ac:dyDescent="0.25">
      <c r="A19" s="424" t="s">
        <v>1504</v>
      </c>
      <c r="B19" s="526" t="s">
        <v>1964</v>
      </c>
    </row>
    <row r="20" spans="1:2" x14ac:dyDescent="0.25">
      <c r="A20" s="424" t="s">
        <v>1505</v>
      </c>
      <c r="B20" s="526" t="s">
        <v>2153</v>
      </c>
    </row>
    <row r="21" spans="1:2" s="122" customFormat="1" x14ac:dyDescent="0.25">
      <c r="A21" s="424" t="s">
        <v>1766</v>
      </c>
      <c r="B21" s="526" t="s">
        <v>2159</v>
      </c>
    </row>
    <row r="22" spans="1:2" x14ac:dyDescent="0.25">
      <c r="A22" s="424" t="s">
        <v>1506</v>
      </c>
      <c r="B22" s="526" t="s">
        <v>2160</v>
      </c>
    </row>
    <row r="23" spans="1:2" x14ac:dyDescent="0.25">
      <c r="A23" s="424" t="s">
        <v>1767</v>
      </c>
      <c r="B23" s="526" t="s">
        <v>2161</v>
      </c>
    </row>
    <row r="24" spans="1:2" x14ac:dyDescent="0.25">
      <c r="A24" s="424" t="s">
        <v>1507</v>
      </c>
      <c r="B24" s="526" t="s">
        <v>2155</v>
      </c>
    </row>
    <row r="25" spans="1:2" s="122" customFormat="1" x14ac:dyDescent="0.25">
      <c r="A25" s="425" t="s">
        <v>1782</v>
      </c>
      <c r="B25" s="526" t="s">
        <v>2154</v>
      </c>
    </row>
    <row r="26" spans="1:2" x14ac:dyDescent="0.25">
      <c r="A26" s="425" t="s">
        <v>1768</v>
      </c>
      <c r="B26" s="595" t="s">
        <v>2423</v>
      </c>
    </row>
    <row r="27" spans="1:2" s="122" customFormat="1" x14ac:dyDescent="0.25">
      <c r="A27" s="425" t="s">
        <v>1500</v>
      </c>
      <c r="B27" s="597" t="s">
        <v>2426</v>
      </c>
    </row>
    <row r="28" spans="1:2" s="122" customFormat="1" x14ac:dyDescent="0.25">
      <c r="A28" s="425" t="s">
        <v>1855</v>
      </c>
      <c r="B28" s="597" t="s">
        <v>2427</v>
      </c>
    </row>
    <row r="29" spans="1:2" x14ac:dyDescent="0.25">
      <c r="A29" s="425" t="s">
        <v>1770</v>
      </c>
      <c r="B29" s="597" t="s">
        <v>2428</v>
      </c>
    </row>
    <row r="30" spans="1:2" x14ac:dyDescent="0.25">
      <c r="A30" s="425" t="s">
        <v>1781</v>
      </c>
      <c r="B30" s="597" t="s">
        <v>2429</v>
      </c>
    </row>
    <row r="31" spans="1:2" x14ac:dyDescent="0.25">
      <c r="A31" s="425" t="s">
        <v>330</v>
      </c>
      <c r="B31" s="597" t="s">
        <v>2430</v>
      </c>
    </row>
    <row r="32" spans="1:2" x14ac:dyDescent="0.25">
      <c r="A32" s="596" t="s">
        <v>2424</v>
      </c>
      <c r="B32" s="597" t="s">
        <v>2154</v>
      </c>
    </row>
    <row r="33" spans="1:2" x14ac:dyDescent="0.25">
      <c r="A33" s="596" t="s">
        <v>4027</v>
      </c>
      <c r="B33" s="597" t="s">
        <v>2431</v>
      </c>
    </row>
    <row r="34" spans="1:2" x14ac:dyDescent="0.25">
      <c r="A34" s="596" t="s">
        <v>4028</v>
      </c>
      <c r="B34" s="597" t="s">
        <v>2432</v>
      </c>
    </row>
    <row r="35" spans="1:2" x14ac:dyDescent="0.25">
      <c r="B35" s="597" t="s">
        <v>2161</v>
      </c>
    </row>
    <row r="36" spans="1:2" x14ac:dyDescent="0.25">
      <c r="B36" s="597" t="s">
        <v>2433</v>
      </c>
    </row>
    <row r="37" spans="1:2" x14ac:dyDescent="0.25">
      <c r="B37" s="597" t="s">
        <v>1670</v>
      </c>
    </row>
    <row r="38" spans="1:2" x14ac:dyDescent="0.25">
      <c r="B38" s="597" t="s">
        <v>2434</v>
      </c>
    </row>
    <row r="39" spans="1:2" x14ac:dyDescent="0.25">
      <c r="B39" s="597" t="s">
        <v>2435</v>
      </c>
    </row>
    <row r="40" spans="1:2" x14ac:dyDescent="0.25">
      <c r="B40" s="597" t="s">
        <v>2436</v>
      </c>
    </row>
    <row r="41" spans="1:2" x14ac:dyDescent="0.25">
      <c r="B41" s="597" t="s">
        <v>2153</v>
      </c>
    </row>
    <row r="42" spans="1:2" x14ac:dyDescent="0.25">
      <c r="B42" s="597" t="s">
        <v>2437</v>
      </c>
    </row>
    <row r="43" spans="1:2" x14ac:dyDescent="0.25">
      <c r="B43" s="597" t="s">
        <v>2438</v>
      </c>
    </row>
    <row r="44" spans="1:2" x14ac:dyDescent="0.25">
      <c r="B44" s="597" t="s">
        <v>2439</v>
      </c>
    </row>
    <row r="45" spans="1:2" x14ac:dyDescent="0.25">
      <c r="B45" s="597" t="s">
        <v>2440</v>
      </c>
    </row>
    <row r="46" spans="1:2" x14ac:dyDescent="0.25">
      <c r="B46" s="597" t="s">
        <v>2441</v>
      </c>
    </row>
    <row r="47" spans="1:2" x14ac:dyDescent="0.25">
      <c r="B47" s="597" t="s">
        <v>1964</v>
      </c>
    </row>
    <row r="48" spans="1:2" x14ac:dyDescent="0.25">
      <c r="B48" s="597" t="s">
        <v>2442</v>
      </c>
    </row>
    <row r="49" spans="2:2" x14ac:dyDescent="0.25">
      <c r="B49" s="597" t="s">
        <v>2443</v>
      </c>
    </row>
    <row r="50" spans="2:2" x14ac:dyDescent="0.25">
      <c r="B50" s="597" t="s">
        <v>2423</v>
      </c>
    </row>
    <row r="51" spans="2:2" x14ac:dyDescent="0.25">
      <c r="B51" s="597" t="s">
        <v>2444</v>
      </c>
    </row>
    <row r="52" spans="2:2" x14ac:dyDescent="0.25">
      <c r="B52" s="597" t="s">
        <v>2445</v>
      </c>
    </row>
  </sheetData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G54"/>
  <sheetViews>
    <sheetView workbookViewId="0">
      <selection activeCell="D23" sqref="D23"/>
    </sheetView>
  </sheetViews>
  <sheetFormatPr defaultRowHeight="15" x14ac:dyDescent="0.25"/>
  <cols>
    <col min="1" max="1" width="24.5703125" customWidth="1"/>
    <col min="2" max="2" width="14.140625" customWidth="1"/>
    <col min="3" max="3" width="9.28515625" style="16" customWidth="1"/>
    <col min="4" max="4" width="18.7109375" customWidth="1"/>
    <col min="5" max="5" width="22.42578125" customWidth="1"/>
    <col min="6" max="6" width="17.28515625" customWidth="1"/>
    <col min="7" max="7" width="11" customWidth="1"/>
  </cols>
  <sheetData>
    <row r="4" spans="1:7" x14ac:dyDescent="0.25">
      <c r="B4" s="7" t="s">
        <v>418</v>
      </c>
      <c r="C4" s="178" t="s">
        <v>612</v>
      </c>
      <c r="D4" s="7" t="s">
        <v>572</v>
      </c>
      <c r="E4" s="7" t="s">
        <v>571</v>
      </c>
      <c r="F4" s="7" t="s">
        <v>600</v>
      </c>
      <c r="G4" s="7"/>
    </row>
    <row r="5" spans="1:7" x14ac:dyDescent="0.25">
      <c r="B5" s="7" t="s">
        <v>530</v>
      </c>
      <c r="C5" s="178">
        <v>180757</v>
      </c>
      <c r="D5" s="7" t="s">
        <v>534</v>
      </c>
      <c r="E5" s="7" t="s">
        <v>332</v>
      </c>
      <c r="F5" s="7" t="s">
        <v>608</v>
      </c>
      <c r="G5" s="7"/>
    </row>
    <row r="6" spans="1:7" x14ac:dyDescent="0.25">
      <c r="B6" s="7" t="s">
        <v>530</v>
      </c>
      <c r="C6" s="178">
        <v>180757</v>
      </c>
      <c r="D6" s="7" t="s">
        <v>533</v>
      </c>
      <c r="E6" s="7" t="s">
        <v>332</v>
      </c>
      <c r="F6" s="7" t="s">
        <v>608</v>
      </c>
      <c r="G6" s="7"/>
    </row>
    <row r="7" spans="1:7" x14ac:dyDescent="0.25">
      <c r="B7" s="7" t="s">
        <v>394</v>
      </c>
      <c r="C7" s="178">
        <v>180597</v>
      </c>
      <c r="D7" s="7" t="s">
        <v>524</v>
      </c>
      <c r="E7" s="7" t="s">
        <v>332</v>
      </c>
      <c r="F7" s="7" t="s">
        <v>602</v>
      </c>
      <c r="G7" s="7" t="s">
        <v>605</v>
      </c>
    </row>
    <row r="8" spans="1:7" x14ac:dyDescent="0.25">
      <c r="B8" s="7" t="s">
        <v>392</v>
      </c>
      <c r="C8" s="178">
        <v>180584</v>
      </c>
      <c r="D8" s="7" t="s">
        <v>525</v>
      </c>
      <c r="E8" s="7" t="s">
        <v>332</v>
      </c>
      <c r="F8" s="177" t="s">
        <v>611</v>
      </c>
      <c r="G8" s="177" t="s">
        <v>619</v>
      </c>
    </row>
    <row r="9" spans="1:7" x14ac:dyDescent="0.25">
      <c r="B9" s="7" t="s">
        <v>383</v>
      </c>
      <c r="C9" s="178">
        <v>180571</v>
      </c>
      <c r="D9" s="7" t="s">
        <v>526</v>
      </c>
      <c r="E9" s="7" t="s">
        <v>557</v>
      </c>
      <c r="F9" s="7" t="s">
        <v>604</v>
      </c>
      <c r="G9" s="7" t="s">
        <v>605</v>
      </c>
    </row>
    <row r="10" spans="1:7" x14ac:dyDescent="0.25">
      <c r="B10" s="7" t="s">
        <v>382</v>
      </c>
      <c r="C10" s="178">
        <v>180539</v>
      </c>
      <c r="D10" s="7" t="s">
        <v>527</v>
      </c>
      <c r="E10" s="7" t="s">
        <v>558</v>
      </c>
      <c r="F10" s="7" t="s">
        <v>607</v>
      </c>
      <c r="G10" s="7" t="s">
        <v>609</v>
      </c>
    </row>
    <row r="11" spans="1:7" x14ac:dyDescent="0.25">
      <c r="B11" s="7" t="s">
        <v>339</v>
      </c>
      <c r="C11" s="178">
        <v>180434</v>
      </c>
      <c r="D11" s="7" t="s">
        <v>528</v>
      </c>
      <c r="E11" s="7" t="s">
        <v>558</v>
      </c>
      <c r="F11" s="7" t="s">
        <v>606</v>
      </c>
      <c r="G11" s="7" t="s">
        <v>603</v>
      </c>
    </row>
    <row r="12" spans="1:7" x14ac:dyDescent="0.25">
      <c r="B12" s="7" t="s">
        <v>244</v>
      </c>
      <c r="C12" s="178">
        <v>180353</v>
      </c>
      <c r="D12" s="7" t="s">
        <v>529</v>
      </c>
      <c r="E12" s="7" t="s">
        <v>559</v>
      </c>
      <c r="F12" s="7" t="s">
        <v>610</v>
      </c>
      <c r="G12" s="7" t="s">
        <v>620</v>
      </c>
    </row>
    <row r="13" spans="1:7" x14ac:dyDescent="0.25">
      <c r="B13" s="7" t="s">
        <v>289</v>
      </c>
      <c r="C13" s="178">
        <v>170975</v>
      </c>
      <c r="D13" s="7" t="s">
        <v>176</v>
      </c>
      <c r="E13" s="177" t="s">
        <v>617</v>
      </c>
      <c r="F13" s="7" t="s">
        <v>48</v>
      </c>
      <c r="G13" s="7"/>
    </row>
    <row r="14" spans="1:7" x14ac:dyDescent="0.25">
      <c r="B14" s="7" t="s">
        <v>290</v>
      </c>
      <c r="C14" s="178">
        <v>170982</v>
      </c>
      <c r="D14" s="7" t="s">
        <v>178</v>
      </c>
      <c r="E14" s="7" t="s">
        <v>618</v>
      </c>
      <c r="F14" s="7" t="s">
        <v>48</v>
      </c>
      <c r="G14" s="7"/>
    </row>
    <row r="15" spans="1:7" x14ac:dyDescent="0.25">
      <c r="B15" s="7" t="s">
        <v>292</v>
      </c>
      <c r="C15" s="178">
        <v>170751</v>
      </c>
      <c r="D15" s="7" t="s">
        <v>174</v>
      </c>
      <c r="E15" s="7" t="s">
        <v>570</v>
      </c>
      <c r="F15" s="7" t="s">
        <v>48</v>
      </c>
      <c r="G15" s="7"/>
    </row>
    <row r="16" spans="1:7" x14ac:dyDescent="0.25">
      <c r="A16" t="s">
        <v>601</v>
      </c>
      <c r="B16" s="7" t="s">
        <v>395</v>
      </c>
      <c r="C16" s="178"/>
      <c r="D16" s="7" t="s">
        <v>598</v>
      </c>
      <c r="E16" s="175" t="s">
        <v>332</v>
      </c>
      <c r="F16" s="7" t="s">
        <v>599</v>
      </c>
      <c r="G16" s="7" t="s">
        <v>603</v>
      </c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</sheetData>
  <pageMargins left="0.7" right="0.7" top="0.78740157499999996" bottom="0.78740157499999996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X66"/>
  <sheetViews>
    <sheetView topLeftCell="A37" workbookViewId="0">
      <selection activeCell="F13" sqref="F13"/>
    </sheetView>
  </sheetViews>
  <sheetFormatPr defaultRowHeight="15" x14ac:dyDescent="0.25"/>
  <cols>
    <col min="3" max="3" width="21" customWidth="1"/>
    <col min="4" max="4" width="18.42578125" customWidth="1"/>
    <col min="5" max="5" width="27.7109375" customWidth="1"/>
    <col min="6" max="6" width="22.7109375" customWidth="1"/>
    <col min="7" max="10" width="9.140625" style="99"/>
    <col min="11" max="11" width="5.85546875" customWidth="1"/>
    <col min="12" max="12" width="20" style="16" customWidth="1"/>
    <col min="13" max="13" width="18.5703125" style="16" customWidth="1"/>
    <col min="14" max="14" width="15.5703125" style="16" customWidth="1"/>
    <col min="15" max="15" width="14" style="16" customWidth="1"/>
    <col min="16" max="16" width="13.85546875" style="16" customWidth="1"/>
    <col min="17" max="17" width="15" style="16" customWidth="1"/>
    <col min="19" max="19" width="27.140625" customWidth="1"/>
    <col min="20" max="20" width="21.85546875" customWidth="1"/>
  </cols>
  <sheetData>
    <row r="3" spans="3:20" x14ac:dyDescent="0.25">
      <c r="C3" s="122" t="s">
        <v>597</v>
      </c>
      <c r="D3" s="122" t="s">
        <v>405</v>
      </c>
      <c r="E3" s="122" t="s">
        <v>578</v>
      </c>
    </row>
    <row r="5" spans="3:20" x14ac:dyDescent="0.25">
      <c r="C5" s="122" t="s">
        <v>575</v>
      </c>
      <c r="D5" s="153" t="s">
        <v>240</v>
      </c>
      <c r="E5" t="s">
        <v>578</v>
      </c>
    </row>
    <row r="6" spans="3:20" x14ac:dyDescent="0.25">
      <c r="D6" s="153" t="s">
        <v>131</v>
      </c>
      <c r="E6" s="122" t="s">
        <v>578</v>
      </c>
    </row>
    <row r="7" spans="3:20" x14ac:dyDescent="0.25">
      <c r="D7" s="153" t="s">
        <v>132</v>
      </c>
      <c r="E7" s="122" t="s">
        <v>578</v>
      </c>
    </row>
    <row r="8" spans="3:20" x14ac:dyDescent="0.25">
      <c r="D8" s="153" t="s">
        <v>133</v>
      </c>
      <c r="E8" s="122" t="s">
        <v>578</v>
      </c>
    </row>
    <row r="9" spans="3:20" x14ac:dyDescent="0.25">
      <c r="D9" s="153" t="s">
        <v>134</v>
      </c>
      <c r="E9" s="122" t="s">
        <v>578</v>
      </c>
    </row>
    <row r="10" spans="3:20" x14ac:dyDescent="0.25">
      <c r="D10" s="153" t="s">
        <v>135</v>
      </c>
      <c r="E10" s="122" t="s">
        <v>578</v>
      </c>
      <c r="S10" s="158" t="s">
        <v>591</v>
      </c>
      <c r="T10" s="160">
        <f>Q24+Q35</f>
        <v>46</v>
      </c>
    </row>
    <row r="11" spans="3:20" x14ac:dyDescent="0.25">
      <c r="D11" s="153" t="s">
        <v>76</v>
      </c>
      <c r="E11" s="122" t="s">
        <v>578</v>
      </c>
      <c r="L11" s="786" t="s">
        <v>593</v>
      </c>
      <c r="M11" s="786"/>
      <c r="N11" s="786" t="s">
        <v>594</v>
      </c>
      <c r="O11" s="786"/>
      <c r="S11" s="158" t="s">
        <v>592</v>
      </c>
      <c r="T11" s="173">
        <f>Q32+Q36</f>
        <v>5134832.59</v>
      </c>
    </row>
    <row r="12" spans="3:20" x14ac:dyDescent="0.25">
      <c r="D12" s="153" t="s">
        <v>75</v>
      </c>
      <c r="E12" s="122" t="s">
        <v>578</v>
      </c>
      <c r="L12" s="156" t="s">
        <v>58</v>
      </c>
      <c r="M12" s="156" t="s">
        <v>62</v>
      </c>
      <c r="N12" s="156" t="s">
        <v>58</v>
      </c>
      <c r="O12" s="156" t="s">
        <v>62</v>
      </c>
    </row>
    <row r="13" spans="3:20" x14ac:dyDescent="0.25">
      <c r="D13" s="153" t="s">
        <v>77</v>
      </c>
      <c r="E13" s="122" t="s">
        <v>578</v>
      </c>
      <c r="L13" s="160">
        <v>99627</v>
      </c>
      <c r="M13" s="160">
        <v>150978.51</v>
      </c>
      <c r="N13" s="160">
        <v>93188.99</v>
      </c>
      <c r="O13" s="160">
        <v>148792.29</v>
      </c>
    </row>
    <row r="14" spans="3:20" x14ac:dyDescent="0.25">
      <c r="M14" s="161"/>
      <c r="N14" s="161"/>
      <c r="O14" s="161"/>
    </row>
    <row r="15" spans="3:20" x14ac:dyDescent="0.25">
      <c r="C15" s="122" t="s">
        <v>573</v>
      </c>
      <c r="D15" s="153" t="s">
        <v>259</v>
      </c>
      <c r="E15" s="122" t="s">
        <v>578</v>
      </c>
      <c r="M15" s="16" t="s">
        <v>258</v>
      </c>
    </row>
    <row r="17" spans="3:24" x14ac:dyDescent="0.25">
      <c r="C17" s="122" t="s">
        <v>574</v>
      </c>
      <c r="D17" s="153" t="s">
        <v>148</v>
      </c>
      <c r="E17" s="122" t="s">
        <v>578</v>
      </c>
      <c r="F17" s="122"/>
    </row>
    <row r="18" spans="3:24" x14ac:dyDescent="0.25">
      <c r="D18" s="153" t="s">
        <v>150</v>
      </c>
      <c r="E18" s="122" t="s">
        <v>578</v>
      </c>
      <c r="G18" s="99">
        <v>2017</v>
      </c>
      <c r="I18" s="99">
        <v>2018</v>
      </c>
      <c r="L18" s="784" t="s">
        <v>596</v>
      </c>
      <c r="M18" s="753">
        <v>2017</v>
      </c>
      <c r="N18" s="754"/>
      <c r="O18" s="753">
        <v>2018</v>
      </c>
      <c r="P18" s="754"/>
      <c r="Q18" s="153" t="s">
        <v>590</v>
      </c>
      <c r="S18" s="159"/>
      <c r="T18" s="790"/>
      <c r="U18" s="790"/>
      <c r="V18" s="790"/>
      <c r="W18" s="790"/>
      <c r="X18" s="18"/>
    </row>
    <row r="19" spans="3:24" x14ac:dyDescent="0.25">
      <c r="G19" s="99" t="s">
        <v>58</v>
      </c>
      <c r="H19" s="99" t="s">
        <v>62</v>
      </c>
      <c r="L19" s="785"/>
      <c r="M19" s="153" t="s">
        <v>58</v>
      </c>
      <c r="N19" s="153" t="s">
        <v>62</v>
      </c>
      <c r="O19" s="153" t="s">
        <v>58</v>
      </c>
      <c r="P19" s="153" t="s">
        <v>62</v>
      </c>
      <c r="Q19" s="153"/>
      <c r="S19" s="159"/>
      <c r="T19" s="18"/>
      <c r="U19" s="18"/>
      <c r="V19" s="18"/>
      <c r="W19" s="18"/>
      <c r="X19" s="18"/>
    </row>
    <row r="20" spans="3:24" x14ac:dyDescent="0.25">
      <c r="C20" t="s">
        <v>573</v>
      </c>
      <c r="D20" s="55" t="s">
        <v>231</v>
      </c>
      <c r="E20" t="s">
        <v>582</v>
      </c>
      <c r="F20" s="18"/>
      <c r="L20" s="153" t="s">
        <v>577</v>
      </c>
      <c r="M20" s="160">
        <v>6</v>
      </c>
      <c r="N20" s="160">
        <v>2</v>
      </c>
      <c r="O20" s="160"/>
      <c r="P20" s="160"/>
      <c r="Q20" s="160"/>
      <c r="S20" s="18"/>
      <c r="T20" s="18"/>
      <c r="U20" s="18"/>
      <c r="V20" s="18"/>
      <c r="W20" s="18"/>
      <c r="X20" s="18"/>
    </row>
    <row r="21" spans="3:24" x14ac:dyDescent="0.25">
      <c r="D21" s="102" t="s">
        <v>136</v>
      </c>
      <c r="E21" t="s">
        <v>581</v>
      </c>
      <c r="F21" s="18"/>
      <c r="G21" s="99">
        <v>1</v>
      </c>
      <c r="L21" s="153" t="s">
        <v>576</v>
      </c>
      <c r="M21" s="160">
        <v>14</v>
      </c>
      <c r="N21" s="160">
        <v>3</v>
      </c>
      <c r="O21" s="160"/>
      <c r="P21" s="160"/>
      <c r="Q21" s="160"/>
      <c r="S21" s="18"/>
      <c r="T21" s="18"/>
      <c r="U21" s="18"/>
      <c r="V21" s="18"/>
      <c r="W21" s="18"/>
      <c r="X21" s="18"/>
    </row>
    <row r="22" spans="3:24" x14ac:dyDescent="0.25">
      <c r="C22" s="122" t="s">
        <v>575</v>
      </c>
      <c r="D22" s="102" t="s">
        <v>80</v>
      </c>
      <c r="E22" s="122" t="s">
        <v>583</v>
      </c>
      <c r="F22" s="18"/>
      <c r="L22" s="153" t="s">
        <v>588</v>
      </c>
      <c r="M22" s="160">
        <v>2</v>
      </c>
      <c r="N22" s="160">
        <v>4</v>
      </c>
      <c r="O22" s="160">
        <v>2</v>
      </c>
      <c r="P22" s="160"/>
      <c r="Q22" s="160"/>
      <c r="S22" s="18"/>
      <c r="T22" s="18"/>
      <c r="U22" s="18"/>
      <c r="V22" s="18"/>
      <c r="W22" s="18"/>
      <c r="X22" s="18"/>
    </row>
    <row r="23" spans="3:24" x14ac:dyDescent="0.25">
      <c r="C23" s="122" t="s">
        <v>575</v>
      </c>
      <c r="D23" s="102" t="s">
        <v>79</v>
      </c>
      <c r="E23" s="122" t="s">
        <v>583</v>
      </c>
      <c r="F23" s="154"/>
      <c r="L23" s="153" t="s">
        <v>589</v>
      </c>
      <c r="M23" s="160"/>
      <c r="N23" s="160">
        <v>1</v>
      </c>
      <c r="O23" s="160"/>
      <c r="P23" s="160"/>
      <c r="Q23" s="160"/>
      <c r="S23" s="18"/>
      <c r="T23" s="18"/>
      <c r="U23" s="18"/>
      <c r="V23" s="18"/>
      <c r="W23" s="18"/>
      <c r="X23" s="18"/>
    </row>
    <row r="24" spans="3:24" x14ac:dyDescent="0.25">
      <c r="C24" s="122" t="s">
        <v>575</v>
      </c>
      <c r="D24" s="102" t="s">
        <v>78</v>
      </c>
      <c r="E24" s="122" t="s">
        <v>583</v>
      </c>
      <c r="F24" s="18"/>
      <c r="L24" s="153"/>
      <c r="M24" s="160">
        <f>SUM(M20:M23)</f>
        <v>22</v>
      </c>
      <c r="N24" s="160">
        <f>SUM(N20:N23)</f>
        <v>10</v>
      </c>
      <c r="O24" s="160">
        <f>SUM(O20:O23)</f>
        <v>2</v>
      </c>
      <c r="P24" s="160">
        <f>SUM(P20:P23)</f>
        <v>0</v>
      </c>
      <c r="Q24" s="160">
        <f>SUM(M24:P24)</f>
        <v>34</v>
      </c>
      <c r="S24" s="18"/>
      <c r="T24" s="18"/>
      <c r="U24" s="18"/>
      <c r="V24" s="18"/>
      <c r="W24" s="18"/>
      <c r="X24" s="18"/>
    </row>
    <row r="25" spans="3:24" x14ac:dyDescent="0.25">
      <c r="D25" s="55" t="s">
        <v>179</v>
      </c>
      <c r="E25" t="s">
        <v>586</v>
      </c>
      <c r="F25" s="18"/>
      <c r="H25" s="99">
        <v>1</v>
      </c>
    </row>
    <row r="26" spans="3:24" x14ac:dyDescent="0.25">
      <c r="D26" s="55" t="s">
        <v>180</v>
      </c>
      <c r="E26" t="s">
        <v>580</v>
      </c>
      <c r="F26" s="154"/>
      <c r="L26" s="784" t="s">
        <v>596</v>
      </c>
      <c r="M26" s="753">
        <v>2017</v>
      </c>
      <c r="N26" s="754"/>
      <c r="O26" s="753">
        <v>2018</v>
      </c>
      <c r="P26" s="754"/>
      <c r="Q26" s="153" t="s">
        <v>590</v>
      </c>
    </row>
    <row r="27" spans="3:24" x14ac:dyDescent="0.25">
      <c r="D27" s="102" t="s">
        <v>512</v>
      </c>
      <c r="E27" t="s">
        <v>587</v>
      </c>
      <c r="F27" s="154"/>
      <c r="I27" s="99">
        <v>1</v>
      </c>
      <c r="L27" s="785"/>
      <c r="M27" s="153" t="s">
        <v>58</v>
      </c>
      <c r="N27" s="153" t="s">
        <v>62</v>
      </c>
      <c r="O27" s="153" t="s">
        <v>58</v>
      </c>
      <c r="P27" s="153" t="s">
        <v>62</v>
      </c>
      <c r="Q27" s="153"/>
    </row>
    <row r="28" spans="3:24" x14ac:dyDescent="0.25">
      <c r="D28" s="153" t="s">
        <v>82</v>
      </c>
      <c r="E28" s="122" t="s">
        <v>583</v>
      </c>
      <c r="F28" s="154"/>
      <c r="L28" s="134" t="s">
        <v>577</v>
      </c>
      <c r="M28" s="167">
        <f>M20*L13</f>
        <v>597762</v>
      </c>
      <c r="N28" s="167">
        <f>N20*M13</f>
        <v>301957.02</v>
      </c>
      <c r="O28" s="167">
        <f>O20*N13</f>
        <v>0</v>
      </c>
      <c r="P28" s="167">
        <f>P20*O13</f>
        <v>0</v>
      </c>
      <c r="Q28" s="169">
        <f t="shared" ref="Q28:Q31" si="0">SUM(M28:P28)</f>
        <v>899719.02</v>
      </c>
    </row>
    <row r="29" spans="3:24" x14ac:dyDescent="0.25">
      <c r="D29" s="153" t="s">
        <v>93</v>
      </c>
      <c r="E29" s="122" t="s">
        <v>583</v>
      </c>
      <c r="F29" s="154"/>
      <c r="L29" s="165" t="s">
        <v>576</v>
      </c>
      <c r="M29" s="166">
        <f>M21*L13</f>
        <v>1394778</v>
      </c>
      <c r="N29" s="166">
        <f>N21*M13</f>
        <v>452935.53</v>
      </c>
      <c r="O29" s="166">
        <f>O21*N13</f>
        <v>0</v>
      </c>
      <c r="P29" s="166">
        <f>P21*O13</f>
        <v>0</v>
      </c>
      <c r="Q29" s="170">
        <f t="shared" si="0"/>
        <v>1847713.53</v>
      </c>
    </row>
    <row r="30" spans="3:24" x14ac:dyDescent="0.25">
      <c r="D30" s="55" t="s">
        <v>111</v>
      </c>
      <c r="E30" s="122" t="s">
        <v>583</v>
      </c>
      <c r="F30" s="154"/>
      <c r="L30" s="163" t="s">
        <v>588</v>
      </c>
      <c r="M30" s="164">
        <f>M22*L13</f>
        <v>199254</v>
      </c>
      <c r="N30" s="164">
        <f>N22*M13</f>
        <v>603914.04</v>
      </c>
      <c r="O30" s="164">
        <f>O22*N13</f>
        <v>186377.98</v>
      </c>
      <c r="P30" s="164">
        <f>P22*O13</f>
        <v>0</v>
      </c>
      <c r="Q30" s="171">
        <f t="shared" si="0"/>
        <v>989546.02</v>
      </c>
    </row>
    <row r="31" spans="3:24" x14ac:dyDescent="0.25">
      <c r="D31" s="153" t="s">
        <v>196</v>
      </c>
      <c r="E31" s="122" t="s">
        <v>583</v>
      </c>
      <c r="F31" s="154"/>
      <c r="L31" s="140" t="s">
        <v>589</v>
      </c>
      <c r="M31" s="168">
        <f>M23*L13</f>
        <v>0</v>
      </c>
      <c r="N31" s="168">
        <f>N23*M13</f>
        <v>150978.51</v>
      </c>
      <c r="O31" s="168">
        <f>O23*N13</f>
        <v>0</v>
      </c>
      <c r="P31" s="168">
        <f>P23*O13</f>
        <v>0</v>
      </c>
      <c r="Q31" s="172">
        <f t="shared" si="0"/>
        <v>150978.51</v>
      </c>
    </row>
    <row r="32" spans="3:24" x14ac:dyDescent="0.25">
      <c r="D32" s="55" t="s">
        <v>197</v>
      </c>
      <c r="E32" s="122" t="s">
        <v>583</v>
      </c>
      <c r="L32" s="153"/>
      <c r="M32" s="162">
        <f>SUM(M28:M31)</f>
        <v>2191794</v>
      </c>
      <c r="N32" s="162">
        <f>SUM(N28:N31)</f>
        <v>1509785.1</v>
      </c>
      <c r="O32" s="162">
        <f>SUM(O28:O31)</f>
        <v>186377.98</v>
      </c>
      <c r="P32" s="162">
        <f>SUM(P28:P31)</f>
        <v>0</v>
      </c>
      <c r="Q32" s="173">
        <f>SUM(M32:P32)</f>
        <v>3887957.08</v>
      </c>
    </row>
    <row r="33" spans="3:17" x14ac:dyDescent="0.25">
      <c r="D33" s="153" t="s">
        <v>195</v>
      </c>
      <c r="E33" s="122" t="s">
        <v>583</v>
      </c>
    </row>
    <row r="34" spans="3:17" x14ac:dyDescent="0.25">
      <c r="D34" s="153" t="s">
        <v>215</v>
      </c>
      <c r="E34" s="122" t="s">
        <v>583</v>
      </c>
      <c r="L34" s="787" t="s">
        <v>595</v>
      </c>
      <c r="M34" s="786">
        <v>2017</v>
      </c>
      <c r="N34" s="786"/>
      <c r="O34" s="786">
        <v>2018</v>
      </c>
      <c r="P34" s="786"/>
      <c r="Q34" s="158" t="s">
        <v>590</v>
      </c>
    </row>
    <row r="35" spans="3:17" x14ac:dyDescent="0.25">
      <c r="D35" s="153" t="s">
        <v>214</v>
      </c>
      <c r="E35" s="122" t="s">
        <v>583</v>
      </c>
      <c r="L35" s="788"/>
      <c r="M35" s="158">
        <v>11</v>
      </c>
      <c r="N35" s="158">
        <v>1</v>
      </c>
      <c r="O35" s="158">
        <v>0</v>
      </c>
      <c r="P35" s="158">
        <v>0</v>
      </c>
      <c r="Q35" s="158">
        <f>SUM(M35:P35)</f>
        <v>12</v>
      </c>
    </row>
    <row r="36" spans="3:17" x14ac:dyDescent="0.25">
      <c r="C36" t="s">
        <v>574</v>
      </c>
      <c r="D36" s="153" t="s">
        <v>147</v>
      </c>
      <c r="L36" s="789"/>
      <c r="M36" s="174">
        <f>M35*L13</f>
        <v>1095897</v>
      </c>
      <c r="N36" s="174">
        <f>N35*M13</f>
        <v>150978.51</v>
      </c>
      <c r="O36" s="174">
        <f t="shared" ref="O36:P36" si="1">O35*N13</f>
        <v>0</v>
      </c>
      <c r="P36" s="174">
        <f t="shared" si="1"/>
        <v>0</v>
      </c>
      <c r="Q36" s="173">
        <f>SUM(M36:P36)</f>
        <v>1246875.51</v>
      </c>
    </row>
    <row r="37" spans="3:17" x14ac:dyDescent="0.25">
      <c r="C37" t="s">
        <v>574</v>
      </c>
      <c r="D37" s="153" t="s">
        <v>149</v>
      </c>
    </row>
    <row r="38" spans="3:17" x14ac:dyDescent="0.25">
      <c r="D38" s="153" t="s">
        <v>138</v>
      </c>
      <c r="E38" s="122" t="s">
        <v>581</v>
      </c>
      <c r="G38" s="99">
        <v>1</v>
      </c>
    </row>
    <row r="39" spans="3:17" x14ac:dyDescent="0.25">
      <c r="D39" s="153" t="s">
        <v>140</v>
      </c>
      <c r="E39" s="122" t="s">
        <v>581</v>
      </c>
      <c r="G39" s="99">
        <v>1</v>
      </c>
    </row>
    <row r="40" spans="3:17" x14ac:dyDescent="0.25">
      <c r="D40" s="55" t="s">
        <v>141</v>
      </c>
      <c r="E40" s="122" t="s">
        <v>579</v>
      </c>
    </row>
    <row r="41" spans="3:17" x14ac:dyDescent="0.25">
      <c r="D41" s="55" t="s">
        <v>142</v>
      </c>
      <c r="E41" s="122" t="s">
        <v>579</v>
      </c>
    </row>
    <row r="42" spans="3:17" x14ac:dyDescent="0.25">
      <c r="D42" s="55" t="s">
        <v>143</v>
      </c>
      <c r="E42" t="s">
        <v>579</v>
      </c>
    </row>
    <row r="43" spans="3:17" x14ac:dyDescent="0.25">
      <c r="D43" s="55" t="s">
        <v>144</v>
      </c>
      <c r="E43" s="122" t="s">
        <v>581</v>
      </c>
      <c r="H43" s="99">
        <v>1</v>
      </c>
    </row>
    <row r="44" spans="3:17" x14ac:dyDescent="0.25">
      <c r="D44" s="55" t="s">
        <v>145</v>
      </c>
      <c r="E44" s="122" t="s">
        <v>581</v>
      </c>
      <c r="H44" s="99">
        <v>1</v>
      </c>
    </row>
    <row r="45" spans="3:17" x14ac:dyDescent="0.25">
      <c r="D45" s="55" t="s">
        <v>174</v>
      </c>
      <c r="E45" s="122" t="s">
        <v>579</v>
      </c>
    </row>
    <row r="46" spans="3:17" x14ac:dyDescent="0.25">
      <c r="D46" s="153" t="s">
        <v>176</v>
      </c>
      <c r="E46" s="122" t="s">
        <v>579</v>
      </c>
    </row>
    <row r="47" spans="3:17" x14ac:dyDescent="0.25">
      <c r="D47" s="153" t="s">
        <v>183</v>
      </c>
      <c r="E47" s="122" t="s">
        <v>581</v>
      </c>
      <c r="G47" s="99">
        <v>1</v>
      </c>
    </row>
    <row r="48" spans="3:17" x14ac:dyDescent="0.25">
      <c r="C48" t="s">
        <v>575</v>
      </c>
      <c r="D48" s="153" t="s">
        <v>185</v>
      </c>
    </row>
    <row r="49" spans="3:7" x14ac:dyDescent="0.25">
      <c r="C49" t="s">
        <v>575</v>
      </c>
      <c r="D49" s="153" t="s">
        <v>186</v>
      </c>
    </row>
    <row r="50" spans="3:7" x14ac:dyDescent="0.25">
      <c r="C50" t="s">
        <v>575</v>
      </c>
      <c r="D50" s="153" t="s">
        <v>187</v>
      </c>
    </row>
    <row r="51" spans="3:7" x14ac:dyDescent="0.25">
      <c r="C51" t="s">
        <v>575</v>
      </c>
      <c r="D51" s="153" t="s">
        <v>188</v>
      </c>
    </row>
    <row r="52" spans="3:7" x14ac:dyDescent="0.25">
      <c r="C52" t="s">
        <v>575</v>
      </c>
      <c r="D52" s="153" t="s">
        <v>189</v>
      </c>
    </row>
    <row r="53" spans="3:7" x14ac:dyDescent="0.25">
      <c r="C53" t="s">
        <v>575</v>
      </c>
      <c r="D53" s="153" t="s">
        <v>190</v>
      </c>
    </row>
    <row r="54" spans="3:7" x14ac:dyDescent="0.25">
      <c r="D54" s="153" t="s">
        <v>161</v>
      </c>
      <c r="E54" s="122" t="s">
        <v>581</v>
      </c>
      <c r="G54" s="99">
        <v>1</v>
      </c>
    </row>
    <row r="55" spans="3:7" x14ac:dyDescent="0.25">
      <c r="C55" s="122"/>
      <c r="D55" s="153" t="s">
        <v>164</v>
      </c>
      <c r="E55" s="122" t="s">
        <v>581</v>
      </c>
      <c r="G55" s="99">
        <v>1</v>
      </c>
    </row>
    <row r="56" spans="3:7" x14ac:dyDescent="0.25">
      <c r="C56" s="122"/>
      <c r="D56" s="153" t="s">
        <v>166</v>
      </c>
      <c r="E56" s="122" t="s">
        <v>581</v>
      </c>
      <c r="G56" s="99">
        <v>1</v>
      </c>
    </row>
    <row r="57" spans="3:7" x14ac:dyDescent="0.25">
      <c r="C57" s="122"/>
      <c r="D57" s="153" t="s">
        <v>168</v>
      </c>
      <c r="E57" s="122" t="s">
        <v>581</v>
      </c>
      <c r="G57" s="99">
        <v>1</v>
      </c>
    </row>
    <row r="58" spans="3:7" x14ac:dyDescent="0.25">
      <c r="C58" s="122"/>
      <c r="D58" s="153" t="s">
        <v>170</v>
      </c>
      <c r="E58" s="122" t="s">
        <v>581</v>
      </c>
      <c r="G58" s="99">
        <v>1</v>
      </c>
    </row>
    <row r="59" spans="3:7" x14ac:dyDescent="0.25">
      <c r="C59" s="122"/>
      <c r="D59" s="153" t="s">
        <v>172</v>
      </c>
      <c r="E59" s="122" t="s">
        <v>581</v>
      </c>
      <c r="G59" s="99">
        <v>1</v>
      </c>
    </row>
    <row r="60" spans="3:7" x14ac:dyDescent="0.25">
      <c r="C60" s="122"/>
      <c r="D60" s="153" t="s">
        <v>271</v>
      </c>
      <c r="E60" s="122" t="s">
        <v>581</v>
      </c>
      <c r="G60" s="99">
        <v>1</v>
      </c>
    </row>
    <row r="61" spans="3:7" x14ac:dyDescent="0.25">
      <c r="C61" s="122"/>
      <c r="D61" s="153" t="s">
        <v>178</v>
      </c>
      <c r="E61" s="122" t="s">
        <v>579</v>
      </c>
    </row>
    <row r="62" spans="3:7" x14ac:dyDescent="0.25">
      <c r="C62" s="122"/>
      <c r="D62" s="90" t="s">
        <v>181</v>
      </c>
      <c r="E62" s="122" t="s">
        <v>581</v>
      </c>
      <c r="G62" s="99">
        <v>1</v>
      </c>
    </row>
    <row r="63" spans="3:7" x14ac:dyDescent="0.25">
      <c r="C63" s="122"/>
      <c r="D63" s="90" t="s">
        <v>182</v>
      </c>
      <c r="E63" s="122" t="s">
        <v>581</v>
      </c>
      <c r="G63" s="99">
        <v>1</v>
      </c>
    </row>
    <row r="64" spans="3:7" x14ac:dyDescent="0.25">
      <c r="C64" s="122"/>
      <c r="D64" s="90" t="s">
        <v>184</v>
      </c>
      <c r="E64" s="122" t="s">
        <v>581</v>
      </c>
      <c r="G64" s="99">
        <v>1</v>
      </c>
    </row>
    <row r="65" spans="4:8" x14ac:dyDescent="0.25">
      <c r="D65" s="90" t="s">
        <v>391</v>
      </c>
      <c r="E65" t="s">
        <v>584</v>
      </c>
    </row>
    <row r="66" spans="4:8" x14ac:dyDescent="0.25">
      <c r="D66" s="155" t="s">
        <v>585</v>
      </c>
      <c r="G66" s="99">
        <f>SUM(G20:G65)</f>
        <v>14</v>
      </c>
      <c r="H66" s="99">
        <f>SUM(H20:H65)</f>
        <v>3</v>
      </c>
    </row>
  </sheetData>
  <mergeCells count="13">
    <mergeCell ref="T18:U18"/>
    <mergeCell ref="V18:W18"/>
    <mergeCell ref="L11:M11"/>
    <mergeCell ref="N11:O11"/>
    <mergeCell ref="M18:N18"/>
    <mergeCell ref="O18:P18"/>
    <mergeCell ref="L18:L19"/>
    <mergeCell ref="L26:L27"/>
    <mergeCell ref="M26:N26"/>
    <mergeCell ref="O26:P26"/>
    <mergeCell ref="M34:N34"/>
    <mergeCell ref="O34:P34"/>
    <mergeCell ref="L34:L36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19"/>
  <sheetViews>
    <sheetView topLeftCell="A13" workbookViewId="0">
      <selection activeCell="D21" sqref="D21"/>
    </sheetView>
  </sheetViews>
  <sheetFormatPr defaultRowHeight="15" x14ac:dyDescent="0.25"/>
  <cols>
    <col min="2" max="2" width="9.140625" style="180"/>
    <col min="3" max="3" width="17.7109375" style="180" customWidth="1"/>
    <col min="4" max="4" width="19" style="179" customWidth="1"/>
    <col min="5" max="5" width="12.5703125" style="179" customWidth="1"/>
    <col min="6" max="6" width="9.140625" style="179"/>
    <col min="7" max="7" width="10.140625" style="3" bestFit="1" customWidth="1"/>
  </cols>
  <sheetData>
    <row r="2" spans="2:7" x14ac:dyDescent="0.25">
      <c r="C2" s="179" t="s">
        <v>418</v>
      </c>
      <c r="D2" s="179" t="s">
        <v>572</v>
      </c>
      <c r="E2" s="179" t="s">
        <v>614</v>
      </c>
      <c r="F2" s="179" t="s">
        <v>615</v>
      </c>
      <c r="G2" s="3" t="s">
        <v>616</v>
      </c>
    </row>
    <row r="3" spans="2:7" x14ac:dyDescent="0.25">
      <c r="B3" s="180">
        <v>1</v>
      </c>
      <c r="C3" s="179" t="s">
        <v>656</v>
      </c>
      <c r="D3" s="179" t="s">
        <v>647</v>
      </c>
      <c r="E3" s="179" t="s">
        <v>623</v>
      </c>
      <c r="F3" s="179" t="s">
        <v>622</v>
      </c>
      <c r="G3" s="3">
        <v>43194</v>
      </c>
    </row>
    <row r="4" spans="2:7" x14ac:dyDescent="0.25">
      <c r="B4" s="180">
        <v>2</v>
      </c>
      <c r="D4" s="179" t="s">
        <v>176</v>
      </c>
      <c r="E4" s="179" t="s">
        <v>640</v>
      </c>
      <c r="F4" s="179" t="s">
        <v>624</v>
      </c>
      <c r="G4" s="3">
        <v>42956</v>
      </c>
    </row>
    <row r="5" spans="2:7" x14ac:dyDescent="0.25">
      <c r="B5" s="180">
        <v>3</v>
      </c>
      <c r="C5" s="179" t="s">
        <v>656</v>
      </c>
      <c r="D5" s="179" t="s">
        <v>647</v>
      </c>
      <c r="E5" s="179" t="s">
        <v>623</v>
      </c>
      <c r="F5" s="179" t="s">
        <v>625</v>
      </c>
      <c r="G5" s="3">
        <v>43109</v>
      </c>
    </row>
    <row r="6" spans="2:7" x14ac:dyDescent="0.25">
      <c r="B6" s="180">
        <v>4</v>
      </c>
      <c r="D6" s="179" t="s">
        <v>650</v>
      </c>
      <c r="E6" s="179" t="s">
        <v>641</v>
      </c>
      <c r="F6" s="179" t="s">
        <v>626</v>
      </c>
      <c r="G6" s="3">
        <v>41990</v>
      </c>
    </row>
    <row r="7" spans="2:7" x14ac:dyDescent="0.25">
      <c r="B7" s="180">
        <v>5</v>
      </c>
      <c r="D7" s="179" t="s">
        <v>648</v>
      </c>
      <c r="E7" s="179" t="s">
        <v>642</v>
      </c>
      <c r="F7" s="179" t="s">
        <v>627</v>
      </c>
      <c r="G7" s="3">
        <v>42677</v>
      </c>
    </row>
    <row r="8" spans="2:7" x14ac:dyDescent="0.25">
      <c r="B8" s="180">
        <v>6</v>
      </c>
      <c r="D8" s="179" t="s">
        <v>655</v>
      </c>
      <c r="E8" s="179" t="s">
        <v>643</v>
      </c>
      <c r="F8" s="179" t="s">
        <v>628</v>
      </c>
      <c r="G8" s="3">
        <v>42714</v>
      </c>
    </row>
    <row r="9" spans="2:7" x14ac:dyDescent="0.25">
      <c r="B9" s="180">
        <v>7</v>
      </c>
      <c r="E9" s="179" t="s">
        <v>642</v>
      </c>
      <c r="F9" s="179" t="s">
        <v>629</v>
      </c>
      <c r="G9" s="3">
        <v>42611</v>
      </c>
    </row>
    <row r="10" spans="2:7" x14ac:dyDescent="0.25">
      <c r="B10" s="180">
        <v>8</v>
      </c>
      <c r="D10" s="179" t="s">
        <v>654</v>
      </c>
      <c r="E10" s="179" t="s">
        <v>643</v>
      </c>
      <c r="F10" s="179" t="s">
        <v>630</v>
      </c>
      <c r="G10" s="3">
        <v>42648</v>
      </c>
    </row>
    <row r="11" spans="2:7" x14ac:dyDescent="0.25">
      <c r="B11" s="180">
        <v>9</v>
      </c>
      <c r="D11" s="179" t="s">
        <v>653</v>
      </c>
      <c r="E11" s="179" t="s">
        <v>643</v>
      </c>
      <c r="F11" s="179" t="s">
        <v>631</v>
      </c>
      <c r="G11" s="3">
        <v>42713</v>
      </c>
    </row>
    <row r="12" spans="2:7" x14ac:dyDescent="0.25">
      <c r="B12" s="180">
        <v>10</v>
      </c>
      <c r="E12" s="179" t="s">
        <v>640</v>
      </c>
      <c r="F12" s="179" t="s">
        <v>632</v>
      </c>
      <c r="G12" s="3">
        <v>42975</v>
      </c>
    </row>
    <row r="13" spans="2:7" x14ac:dyDescent="0.25">
      <c r="B13" s="180">
        <v>11</v>
      </c>
      <c r="D13" s="179" t="s">
        <v>658</v>
      </c>
      <c r="E13" s="179" t="s">
        <v>644</v>
      </c>
      <c r="F13" s="179" t="s">
        <v>633</v>
      </c>
      <c r="G13" s="3">
        <v>43025</v>
      </c>
    </row>
    <row r="14" spans="2:7" x14ac:dyDescent="0.25">
      <c r="B14" s="180">
        <v>12</v>
      </c>
      <c r="D14" s="179" t="s">
        <v>323</v>
      </c>
      <c r="E14" s="179" t="s">
        <v>640</v>
      </c>
      <c r="F14" s="179" t="s">
        <v>634</v>
      </c>
      <c r="G14" s="3">
        <v>42863</v>
      </c>
    </row>
    <row r="15" spans="2:7" x14ac:dyDescent="0.25">
      <c r="B15" s="180">
        <v>13</v>
      </c>
      <c r="D15" s="179" t="s">
        <v>649</v>
      </c>
      <c r="E15" s="179" t="s">
        <v>640</v>
      </c>
      <c r="F15" s="179" t="s">
        <v>635</v>
      </c>
      <c r="G15" s="3">
        <v>42886</v>
      </c>
    </row>
    <row r="16" spans="2:7" x14ac:dyDescent="0.25">
      <c r="B16" s="180">
        <v>14</v>
      </c>
      <c r="D16" s="179" t="s">
        <v>652</v>
      </c>
      <c r="E16" s="179" t="s">
        <v>645</v>
      </c>
      <c r="F16" s="179" t="s">
        <v>636</v>
      </c>
      <c r="G16" s="3">
        <v>41953</v>
      </c>
    </row>
    <row r="17" spans="2:7" x14ac:dyDescent="0.25">
      <c r="B17" s="180">
        <v>15</v>
      </c>
      <c r="D17" s="179" t="s">
        <v>650</v>
      </c>
      <c r="E17" s="179" t="s">
        <v>642</v>
      </c>
      <c r="F17" s="179" t="s">
        <v>637</v>
      </c>
      <c r="G17" s="3">
        <v>42304</v>
      </c>
    </row>
    <row r="18" spans="2:7" x14ac:dyDescent="0.25">
      <c r="B18" s="180">
        <v>16</v>
      </c>
      <c r="D18" s="179" t="s">
        <v>650</v>
      </c>
      <c r="E18" s="179" t="s">
        <v>643</v>
      </c>
      <c r="F18" s="179" t="s">
        <v>638</v>
      </c>
      <c r="G18" s="3">
        <v>42697</v>
      </c>
    </row>
    <row r="19" spans="2:7" x14ac:dyDescent="0.25">
      <c r="B19" s="180">
        <v>17</v>
      </c>
      <c r="D19" s="179" t="s">
        <v>651</v>
      </c>
      <c r="E19" s="179" t="s">
        <v>643</v>
      </c>
      <c r="F19" s="179" t="s">
        <v>639</v>
      </c>
      <c r="G19" s="3">
        <v>42703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1"/>
  <sheetViews>
    <sheetView topLeftCell="K4" workbookViewId="0">
      <selection activeCell="W5" sqref="W5"/>
    </sheetView>
  </sheetViews>
  <sheetFormatPr defaultRowHeight="15" outlineLevelRow="1" x14ac:dyDescent="0.25"/>
  <cols>
    <col min="1" max="1" width="26.28515625" bestFit="1" customWidth="1"/>
    <col min="4" max="4" width="40.5703125" customWidth="1"/>
  </cols>
  <sheetData>
    <row r="1" spans="1:6" x14ac:dyDescent="0.25">
      <c r="A1" s="792" t="s">
        <v>2448</v>
      </c>
      <c r="B1" s="792"/>
      <c r="C1" s="792"/>
      <c r="D1" s="603"/>
      <c r="E1" s="603"/>
      <c r="F1" s="604"/>
    </row>
    <row r="2" spans="1:6" x14ac:dyDescent="0.25">
      <c r="A2" s="608">
        <v>2021</v>
      </c>
      <c r="B2" s="608" t="s">
        <v>590</v>
      </c>
      <c r="C2" s="608" t="s">
        <v>40</v>
      </c>
      <c r="D2" s="605"/>
      <c r="E2" s="606"/>
      <c r="F2" s="607"/>
    </row>
    <row r="3" spans="1:6" x14ac:dyDescent="0.25">
      <c r="A3" s="602" t="s">
        <v>4036</v>
      </c>
      <c r="B3" s="610">
        <f>COUNTIFS('Claims - General'!$A:$A,"*CLM21*",'Claims - General'!$D:$D,"*BMS*")</f>
        <v>73</v>
      </c>
      <c r="C3" s="610">
        <f>COUNTIFS('Claims - General'!$A:$A,"*CLM21*",'Claims - General'!$D:$D,"*BMS*",'Claims - General'!$X:$X,"accepted")</f>
        <v>47</v>
      </c>
      <c r="D3" s="7" t="s">
        <v>2557</v>
      </c>
      <c r="E3" s="124">
        <v>13482</v>
      </c>
      <c r="F3" s="124" t="s">
        <v>2558</v>
      </c>
    </row>
    <row r="4" spans="1:6" x14ac:dyDescent="0.25">
      <c r="A4" s="597" t="s">
        <v>4037</v>
      </c>
      <c r="B4" s="611">
        <f>COUNTIFS('Claims - General'!$A:$A,"*CLM21*",'Claims - General'!$D:$D,"B1")</f>
        <v>40</v>
      </c>
      <c r="C4" s="611">
        <f>COUNTIFS('Claims - General'!$A:$A,"*CLM21*",'Claims - General'!$D:$D,"B1",'Claims - General'!$X:$X,"accepted")</f>
        <v>24</v>
      </c>
      <c r="D4" s="7" t="s">
        <v>2559</v>
      </c>
      <c r="E4" s="124">
        <v>6235</v>
      </c>
      <c r="F4" s="124" t="s">
        <v>2558</v>
      </c>
    </row>
    <row r="5" spans="1:6" x14ac:dyDescent="0.25">
      <c r="A5" s="597" t="s">
        <v>4038</v>
      </c>
      <c r="B5" s="611">
        <f>COUNTIFS('Claims - General'!$A:$A,"*CLM21*",'Claims - General'!$D:$D,"B2")</f>
        <v>13</v>
      </c>
      <c r="C5" s="611">
        <f>COUNTIFS('Claims - General'!$A:$A,"*CLM21*",'Claims - General'!$D:$D,"B2",'Claims - General'!$X:$X,"accepted")</f>
        <v>5</v>
      </c>
      <c r="D5" s="7" t="s">
        <v>2560</v>
      </c>
      <c r="E5" s="124">
        <v>20970</v>
      </c>
      <c r="F5" s="124" t="s">
        <v>2558</v>
      </c>
    </row>
    <row r="6" spans="1:6" x14ac:dyDescent="0.25">
      <c r="A6" s="597" t="s">
        <v>4039</v>
      </c>
      <c r="B6" s="611">
        <f>COUNTIFS('Claims - General'!$A:$A,"*CLM21*",'Claims - General'!$D:$D,"A1")</f>
        <v>45</v>
      </c>
      <c r="C6" s="611">
        <f>COUNTIFS('Claims - General'!$A:$A,"*CLM21*",'Claims - General'!$D:$D,"A1",'Claims - General'!$X:$X,"accepted")</f>
        <v>16</v>
      </c>
    </row>
    <row r="7" spans="1:6" x14ac:dyDescent="0.25">
      <c r="A7" s="597" t="s">
        <v>4040</v>
      </c>
      <c r="B7" s="611">
        <f>COUNTIFS('Claims - General'!$A:$A,"*CLM21*",'Claims - General'!$D:$D,"A2")</f>
        <v>1</v>
      </c>
      <c r="C7" s="611">
        <f>COUNTIFS('Claims - General'!$A:$A,"*CLM21*",'Claims - General'!$D:$D,"A2",'Claims - General'!$X:$X,"accepted")</f>
        <v>1</v>
      </c>
    </row>
    <row r="8" spans="1:6" x14ac:dyDescent="0.25">
      <c r="A8" s="597" t="s">
        <v>4041</v>
      </c>
      <c r="B8" s="611">
        <f>COUNTIFS('Claims - General'!$A:$A,"*CLM21*")</f>
        <v>172</v>
      </c>
      <c r="C8" s="611">
        <f>COUNTIFS('Claims - General'!$A:$A,"*CLM21*",'Claims - General'!$X:$X,"accepted")</f>
        <v>93</v>
      </c>
    </row>
    <row r="9" spans="1:6" x14ac:dyDescent="0.25">
      <c r="A9" s="597" t="s">
        <v>4042</v>
      </c>
      <c r="B9" s="611">
        <f>SUM(B4:B7)</f>
        <v>99</v>
      </c>
      <c r="C9" s="611">
        <f>SUM(C4,C5,C6,C7)</f>
        <v>46</v>
      </c>
    </row>
    <row r="10" spans="1:6" x14ac:dyDescent="0.25">
      <c r="A10" s="601" t="s">
        <v>2538</v>
      </c>
      <c r="B10" s="601" t="s">
        <v>590</v>
      </c>
      <c r="C10" s="608" t="s">
        <v>40</v>
      </c>
    </row>
    <row r="11" spans="1:6" x14ac:dyDescent="0.25">
      <c r="A11" s="597" t="s">
        <v>2381</v>
      </c>
      <c r="B11" s="613">
        <f>COUNTIFS('Claims - General'!$A:$A,"*CLM21*",'Claims - General'!$J:$J,"contactor")</f>
        <v>10</v>
      </c>
      <c r="C11" s="613">
        <f>COUNTIFS('Claims - General'!$A:$A,"*CLM21*",'Claims - General'!$J:$J,"contactor",'Claims - General'!$X:$X,"accepted")</f>
        <v>5</v>
      </c>
    </row>
    <row r="12" spans="1:6" x14ac:dyDescent="0.25">
      <c r="A12" s="597" t="s">
        <v>2449</v>
      </c>
      <c r="B12" s="613">
        <f>COUNTIFS('Claims - General'!$A:$A,"*CLM21*",'Claims - General'!$J:$J,"busbar")</f>
        <v>1</v>
      </c>
      <c r="C12" s="613">
        <f>COUNTIFS('Claims - General'!$A:$A,"*CLM21*",'Claims - General'!$J:$J,"busbar",'Claims - General'!$X:$X,"accepted")</f>
        <v>1</v>
      </c>
    </row>
    <row r="13" spans="1:6" x14ac:dyDescent="0.25">
      <c r="A13" s="597" t="s">
        <v>558</v>
      </c>
      <c r="B13" s="613">
        <f>COUNTIFS('Claims - General'!$A:$A,"*CLM21*",'Claims - General'!$J:$J,"Current sensor- BMU harness")</f>
        <v>22</v>
      </c>
      <c r="C13" s="614">
        <f>COUNTIFS('Claims - General'!$A:$A,"*CLM21*",'Claims - General'!$J:$J,"Current sensor- BMU harness",'Claims - General'!$X:$X,"accepted")</f>
        <v>21</v>
      </c>
    </row>
    <row r="14" spans="1:6" x14ac:dyDescent="0.25">
      <c r="A14" s="597" t="s">
        <v>1781</v>
      </c>
      <c r="B14" s="613">
        <f>COUNTIFS('Claims - General'!$A:$A,"*CLM21*",'Claims - General'!$J:$J,"SMU harness")</f>
        <v>1</v>
      </c>
      <c r="C14" s="613">
        <f>COUNTIFS('Claims - General'!$A:$A,"*CLM21*",'Claims - General'!$J:$J,"SMU harness",'Claims - General'!$X:$X,"accepted")</f>
        <v>1</v>
      </c>
    </row>
    <row r="15" spans="1:6" x14ac:dyDescent="0.25">
      <c r="A15" s="597" t="s">
        <v>2450</v>
      </c>
      <c r="B15" s="613">
        <f>COUNTIFS('Claims - General'!$A:$A,"*CLM21*",'Claims - General'!$J:$J,"Diagnostic connector")</f>
        <v>8</v>
      </c>
      <c r="C15" s="613">
        <f>COUNTIFS('Claims - General'!$A:$A,"*CLM21*",'Claims - General'!$J:$J,"Diagnostic connector",'Claims - General'!$X:$X,"accepted")</f>
        <v>0</v>
      </c>
    </row>
    <row r="16" spans="1:6" x14ac:dyDescent="0.25">
      <c r="A16" s="597" t="s">
        <v>2451</v>
      </c>
      <c r="B16" s="613">
        <f>COUNTIFS('Claims - General'!$A:$A,"*CLM21*",'Claims - General'!$J:$J,"harness")</f>
        <v>4</v>
      </c>
      <c r="C16" s="613">
        <f>COUNTIFS('Claims - General'!$A:$A,"*CLM21*",'Claims - General'!$J:$J,"harness",'Claims - General'!$X:$X,"accepted")</f>
        <v>1</v>
      </c>
    </row>
    <row r="17" spans="1:6" x14ac:dyDescent="0.25">
      <c r="A17" s="597" t="s">
        <v>2452</v>
      </c>
      <c r="B17" s="613">
        <f>COUNTIFS('Claims - General'!$A:$A,"*CLM21*",'Claims - General'!$J:$J,"push button")</f>
        <v>2</v>
      </c>
      <c r="C17" s="613">
        <f>COUNTIFS('Claims - General'!$A:$A,"*CLM21*",'Claims - General'!$J:$J,"push button",'Claims - General'!$X:$X,"accepted")</f>
        <v>1</v>
      </c>
    </row>
    <row r="18" spans="1:6" x14ac:dyDescent="0.25">
      <c r="A18" s="597" t="s">
        <v>2453</v>
      </c>
      <c r="B18" s="613">
        <f>COUNTIFS('Claims - General'!$A:$A,"*CLM21*",'Claims - General'!$J:$J,"*overdischarging*")</f>
        <v>13</v>
      </c>
      <c r="C18" s="613">
        <f>COUNTIFS('Claims - General'!$A:$A,"*CLM21*",'Claims - General'!$J:$J,"*overdischarging*",'Claims - General'!$X:$X,"accepted")</f>
        <v>2</v>
      </c>
    </row>
    <row r="19" spans="1:6" s="122" customFormat="1" x14ac:dyDescent="0.25">
      <c r="A19" s="404"/>
      <c r="B19" s="404"/>
      <c r="C19" s="404"/>
    </row>
    <row r="20" spans="1:6" s="122" customFormat="1" x14ac:dyDescent="0.25"/>
    <row r="21" spans="1:6" s="122" customFormat="1" x14ac:dyDescent="0.25">
      <c r="A21" s="792" t="s">
        <v>2532</v>
      </c>
      <c r="B21" s="792"/>
      <c r="C21" s="792"/>
      <c r="D21" s="792"/>
      <c r="E21" s="792"/>
      <c r="F21" s="792"/>
    </row>
    <row r="22" spans="1:6" s="122" customFormat="1" x14ac:dyDescent="0.25">
      <c r="A22" s="609" t="s">
        <v>418</v>
      </c>
      <c r="B22" s="609" t="s">
        <v>2539</v>
      </c>
      <c r="C22" s="793" t="s">
        <v>2540</v>
      </c>
      <c r="D22" s="793"/>
      <c r="E22" s="793"/>
      <c r="F22" s="793"/>
    </row>
    <row r="23" spans="1:6" s="122" customFormat="1" ht="16.5" customHeight="1" outlineLevel="1" collapsed="1" x14ac:dyDescent="0.25">
      <c r="A23" s="612" t="s">
        <v>2556</v>
      </c>
      <c r="B23" s="7">
        <v>111002.43</v>
      </c>
      <c r="C23" s="791" t="s">
        <v>2454</v>
      </c>
      <c r="D23" s="791"/>
      <c r="E23" s="791"/>
      <c r="F23" s="7"/>
    </row>
    <row r="24" spans="1:6" s="122" customFormat="1" ht="16.5" customHeight="1" outlineLevel="1" collapsed="1" x14ac:dyDescent="0.25">
      <c r="A24" s="612" t="s">
        <v>2555</v>
      </c>
      <c r="B24" s="7">
        <v>95759.47</v>
      </c>
      <c r="C24" s="791" t="s">
        <v>2456</v>
      </c>
      <c r="D24" s="791"/>
      <c r="E24" s="791"/>
      <c r="F24" s="7"/>
    </row>
    <row r="25" spans="1:6" s="122" customFormat="1" ht="16.5" customHeight="1" outlineLevel="1" collapsed="1" x14ac:dyDescent="0.25">
      <c r="A25" s="612" t="s">
        <v>2554</v>
      </c>
      <c r="B25" s="7">
        <v>69975.19</v>
      </c>
      <c r="C25" s="791" t="s">
        <v>2458</v>
      </c>
      <c r="D25" s="791"/>
      <c r="E25" s="791"/>
      <c r="F25" s="7"/>
    </row>
    <row r="26" spans="1:6" s="122" customFormat="1" ht="16.5" customHeight="1" outlineLevel="1" collapsed="1" x14ac:dyDescent="0.25">
      <c r="A26" s="612" t="s">
        <v>2553</v>
      </c>
      <c r="B26" s="7">
        <v>64459.959999999992</v>
      </c>
      <c r="C26" s="791" t="s">
        <v>2459</v>
      </c>
      <c r="D26" s="791"/>
      <c r="E26" s="791"/>
      <c r="F26" s="7"/>
    </row>
    <row r="27" spans="1:6" s="122" customFormat="1" ht="16.5" customHeight="1" outlineLevel="1" collapsed="1" x14ac:dyDescent="0.25">
      <c r="A27" s="612" t="s">
        <v>2552</v>
      </c>
      <c r="B27" s="7">
        <v>57842.01</v>
      </c>
      <c r="C27" s="791" t="s">
        <v>332</v>
      </c>
      <c r="D27" s="791"/>
      <c r="E27" s="791"/>
      <c r="F27" s="7"/>
    </row>
    <row r="28" spans="1:6" s="122" customFormat="1" ht="16.5" customHeight="1" outlineLevel="1" collapsed="1" x14ac:dyDescent="0.25">
      <c r="A28" s="612" t="s">
        <v>2551</v>
      </c>
      <c r="B28" s="7">
        <v>56300.53</v>
      </c>
      <c r="C28" s="791" t="s">
        <v>2458</v>
      </c>
      <c r="D28" s="791"/>
      <c r="E28" s="791"/>
      <c r="F28" s="7"/>
    </row>
    <row r="29" spans="1:6" s="122" customFormat="1" ht="16.5" customHeight="1" outlineLevel="1" collapsed="1" x14ac:dyDescent="0.25">
      <c r="A29" s="612" t="s">
        <v>2550</v>
      </c>
      <c r="B29" s="7">
        <v>52019.53</v>
      </c>
      <c r="C29" s="791" t="s">
        <v>2462</v>
      </c>
      <c r="D29" s="791"/>
      <c r="E29" s="791"/>
      <c r="F29" s="7"/>
    </row>
    <row r="30" spans="1:6" s="122" customFormat="1" ht="16.5" customHeight="1" outlineLevel="1" collapsed="1" x14ac:dyDescent="0.25">
      <c r="A30" s="612" t="s">
        <v>2549</v>
      </c>
      <c r="B30" s="7">
        <v>50416.31</v>
      </c>
      <c r="C30" s="791" t="s">
        <v>332</v>
      </c>
      <c r="D30" s="791"/>
      <c r="E30" s="791"/>
      <c r="F30" s="7"/>
    </row>
    <row r="31" spans="1:6" s="122" customFormat="1" ht="16.5" customHeight="1" outlineLevel="1" collapsed="1" x14ac:dyDescent="0.25">
      <c r="A31" s="612" t="s">
        <v>2548</v>
      </c>
      <c r="B31" s="7">
        <v>39754.61</v>
      </c>
      <c r="C31" s="791" t="s">
        <v>332</v>
      </c>
      <c r="D31" s="791"/>
      <c r="E31" s="791"/>
      <c r="F31" s="7"/>
    </row>
    <row r="32" spans="1:6" s="122" customFormat="1" ht="16.5" customHeight="1" outlineLevel="1" collapsed="1" x14ac:dyDescent="0.25">
      <c r="A32" s="612" t="s">
        <v>2547</v>
      </c>
      <c r="B32" s="7">
        <v>38091.64</v>
      </c>
      <c r="C32" s="791" t="s">
        <v>2463</v>
      </c>
      <c r="D32" s="791"/>
      <c r="E32" s="791"/>
      <c r="F32" s="7"/>
    </row>
    <row r="33" spans="1:6" s="122" customFormat="1" ht="16.5" customHeight="1" outlineLevel="1" collapsed="1" x14ac:dyDescent="0.25">
      <c r="A33" s="612" t="s">
        <v>2546</v>
      </c>
      <c r="B33" s="7">
        <v>36901.31</v>
      </c>
      <c r="C33" s="791" t="s">
        <v>2464</v>
      </c>
      <c r="D33" s="791"/>
      <c r="E33" s="791"/>
      <c r="F33" s="7"/>
    </row>
    <row r="34" spans="1:6" s="122" customFormat="1" ht="16.5" customHeight="1" outlineLevel="1" collapsed="1" x14ac:dyDescent="0.25">
      <c r="A34" s="612" t="s">
        <v>2545</v>
      </c>
      <c r="B34" s="7">
        <v>36901.31</v>
      </c>
      <c r="C34" s="791" t="s">
        <v>2464</v>
      </c>
      <c r="D34" s="791"/>
      <c r="E34" s="791"/>
      <c r="F34" s="7"/>
    </row>
    <row r="35" spans="1:6" s="122" customFormat="1" ht="16.5" customHeight="1" outlineLevel="1" collapsed="1" x14ac:dyDescent="0.25">
      <c r="A35" s="612" t="s">
        <v>2544</v>
      </c>
      <c r="B35" s="7">
        <v>36901.31</v>
      </c>
      <c r="C35" s="791" t="s">
        <v>332</v>
      </c>
      <c r="D35" s="791"/>
      <c r="E35" s="791"/>
      <c r="F35" s="7"/>
    </row>
    <row r="36" spans="1:6" s="122" customFormat="1" ht="16.5" customHeight="1" outlineLevel="1" collapsed="1" x14ac:dyDescent="0.25">
      <c r="A36" s="612" t="s">
        <v>2543</v>
      </c>
      <c r="B36" s="7">
        <v>32299.78</v>
      </c>
      <c r="C36" s="791" t="s">
        <v>52</v>
      </c>
      <c r="D36" s="791"/>
      <c r="E36" s="791"/>
      <c r="F36" s="7"/>
    </row>
    <row r="37" spans="1:6" s="122" customFormat="1" ht="16.5" customHeight="1" outlineLevel="1" collapsed="1" x14ac:dyDescent="0.25">
      <c r="A37" s="612" t="s">
        <v>2542</v>
      </c>
      <c r="B37" s="7">
        <v>31909.82</v>
      </c>
      <c r="C37" s="791" t="s">
        <v>2465</v>
      </c>
      <c r="D37" s="791"/>
      <c r="E37" s="791"/>
      <c r="F37" s="7"/>
    </row>
    <row r="38" spans="1:6" s="122" customFormat="1" ht="16.5" customHeight="1" outlineLevel="1" collapsed="1" x14ac:dyDescent="0.25">
      <c r="A38" s="612" t="s">
        <v>2541</v>
      </c>
      <c r="B38" s="7">
        <v>30569.01</v>
      </c>
      <c r="C38" s="791" t="s">
        <v>332</v>
      </c>
      <c r="D38" s="791"/>
      <c r="E38" s="791"/>
      <c r="F38" s="7"/>
    </row>
    <row r="39" spans="1:6" s="122" customFormat="1" ht="16.5" customHeight="1" outlineLevel="1" collapsed="1" x14ac:dyDescent="0.25">
      <c r="A39" s="612" t="s">
        <v>2476</v>
      </c>
      <c r="B39" s="7">
        <v>29610.07</v>
      </c>
      <c r="C39" s="791" t="s">
        <v>332</v>
      </c>
      <c r="D39" s="791"/>
      <c r="E39" s="791"/>
      <c r="F39" s="7"/>
    </row>
    <row r="40" spans="1:6" x14ac:dyDescent="0.25">
      <c r="A40" s="7"/>
      <c r="B40" s="7"/>
      <c r="C40" s="791"/>
      <c r="D40" s="791"/>
      <c r="E40" s="791"/>
      <c r="F40" s="7"/>
    </row>
    <row r="41" spans="1:6" x14ac:dyDescent="0.25">
      <c r="A41" s="7" t="s">
        <v>2531</v>
      </c>
      <c r="B41" s="7">
        <f>'Náklady- 2021'!J611</f>
        <v>1</v>
      </c>
      <c r="C41" s="791"/>
      <c r="D41" s="791"/>
      <c r="E41" s="7"/>
      <c r="F41" s="7"/>
    </row>
  </sheetData>
  <mergeCells count="22">
    <mergeCell ref="C41:D41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8:E38"/>
    <mergeCell ref="C39:E39"/>
    <mergeCell ref="C40:E40"/>
    <mergeCell ref="C36:E36"/>
    <mergeCell ref="C37:E37"/>
    <mergeCell ref="A21:F21"/>
    <mergeCell ref="C22:F22"/>
    <mergeCell ref="A1:C1"/>
    <mergeCell ref="C34:E34"/>
    <mergeCell ref="C35:E35"/>
  </mergeCells>
  <pageMargins left="0.7" right="0.7" top="0.78740157499999996" bottom="0.78740157499999996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1D14-EF89-4B0B-A8A7-B608BCA1E0C8}">
  <sheetPr filterMode="1"/>
  <dimension ref="A1:J192"/>
  <sheetViews>
    <sheetView zoomScale="90" zoomScaleNormal="90" workbookViewId="0">
      <selection activeCell="H17" sqref="H17"/>
    </sheetView>
  </sheetViews>
  <sheetFormatPr defaultRowHeight="15" x14ac:dyDescent="0.25"/>
  <cols>
    <col min="1" max="1" width="26.28515625" style="122" bestFit="1" customWidth="1"/>
    <col min="2" max="2" width="9.140625" style="122"/>
    <col min="3" max="3" width="12.42578125" style="122" bestFit="1" customWidth="1"/>
    <col min="4" max="4" width="12.7109375" style="122" bestFit="1" customWidth="1"/>
    <col min="5" max="5" width="25.5703125" style="122" bestFit="1" customWidth="1"/>
    <col min="6" max="6" width="10.28515625" style="122" customWidth="1"/>
    <col min="7" max="16384" width="9.140625" style="122"/>
  </cols>
  <sheetData>
    <row r="1" spans="1:10" x14ac:dyDescent="0.25">
      <c r="A1" s="796" t="s">
        <v>2448</v>
      </c>
      <c r="B1" s="797"/>
      <c r="C1" s="797"/>
      <c r="D1" s="798"/>
      <c r="E1" s="808" t="s">
        <v>4030</v>
      </c>
      <c r="F1" s="721">
        <v>2022</v>
      </c>
      <c r="G1" s="721">
        <v>2021</v>
      </c>
      <c r="H1" s="721">
        <v>2020</v>
      </c>
      <c r="I1" s="721">
        <v>2019</v>
      </c>
      <c r="J1" s="721">
        <v>2018</v>
      </c>
    </row>
    <row r="2" spans="1:10" x14ac:dyDescent="0.25">
      <c r="A2" s="657">
        <v>2022</v>
      </c>
      <c r="B2" s="657" t="s">
        <v>40</v>
      </c>
      <c r="C2" s="725" t="s">
        <v>1897</v>
      </c>
      <c r="D2" s="657" t="s">
        <v>590</v>
      </c>
      <c r="E2" s="809"/>
      <c r="F2" s="722" t="s">
        <v>4029</v>
      </c>
      <c r="G2" s="722" t="s">
        <v>4029</v>
      </c>
      <c r="H2" s="722" t="s">
        <v>4029</v>
      </c>
      <c r="I2" s="722" t="s">
        <v>4029</v>
      </c>
      <c r="J2" s="722" t="s">
        <v>4029</v>
      </c>
    </row>
    <row r="3" spans="1:10" x14ac:dyDescent="0.25">
      <c r="A3" s="597" t="s">
        <v>4036</v>
      </c>
      <c r="B3" s="611">
        <f>COUNTIFS('Claims - General'!$A:$A,"*CLM22*",'Claims - General'!$D:$D,"*BMS*",'Claims - General'!$X:$X,"accepted")</f>
        <v>17</v>
      </c>
      <c r="C3" s="724">
        <f>COUNTIFS('Claims - General'!$A:$A,"*CLM22*",'Claims - General'!$D:$D,"*BMS*",'Claims - General'!$X:$X,"not accepted")</f>
        <v>10</v>
      </c>
      <c r="D3" s="731">
        <f>COUNTIFS('Claims - General'!$A:$A,"*CLM22*",'Claims - General'!$D:$D,"*BMS*")</f>
        <v>30</v>
      </c>
      <c r="E3" s="719" t="s">
        <v>56</v>
      </c>
      <c r="F3" s="720">
        <v>1111</v>
      </c>
      <c r="G3" s="720">
        <v>1223</v>
      </c>
      <c r="H3" s="720">
        <v>1000</v>
      </c>
      <c r="I3" s="720">
        <v>983</v>
      </c>
      <c r="J3" s="720">
        <v>563</v>
      </c>
    </row>
    <row r="4" spans="1:10" x14ac:dyDescent="0.25">
      <c r="A4" s="597" t="s">
        <v>4037</v>
      </c>
      <c r="B4" s="611">
        <f>COUNTIFS('Claims - General'!$A:$A,"*CLM22*",'Claims - General'!$D:$D,"B1",'Claims - General'!$X:$X,"accepted")</f>
        <v>12</v>
      </c>
      <c r="C4" s="724">
        <f>COUNTIFS('Claims - General'!$A:$A,"*CLM22*",'Claims - General'!$D:$D,"B1",'Claims - General'!$X:$X,"not accepted")</f>
        <v>9</v>
      </c>
      <c r="D4" s="731">
        <f>COUNTIFS('Claims - General'!$A:$A,"*CLM22*",'Claims - General'!$D:$D,"B1")</f>
        <v>37</v>
      </c>
      <c r="E4" s="719" t="s">
        <v>57</v>
      </c>
      <c r="F4" s="720">
        <v>384</v>
      </c>
      <c r="G4" s="720">
        <v>430</v>
      </c>
      <c r="H4" s="720">
        <v>1358</v>
      </c>
      <c r="I4" s="720">
        <v>201</v>
      </c>
      <c r="J4" s="720">
        <v>206</v>
      </c>
    </row>
    <row r="5" spans="1:10" x14ac:dyDescent="0.25">
      <c r="A5" s="597" t="s">
        <v>4038</v>
      </c>
      <c r="B5" s="611">
        <f>COUNTIFS('Claims - General'!$A:$A,"*CLM22*",'Claims - General'!$D:$D,"B2",'Claims - General'!$X:$X,"accepted")</f>
        <v>4</v>
      </c>
      <c r="C5" s="724">
        <f>COUNTIFS('Claims - General'!$A:$A,"*CLM22*",'Claims - General'!$D:$D,"B2",'Claims - General'!$X:$X,"not accepted")</f>
        <v>2</v>
      </c>
      <c r="D5" s="731">
        <f>COUNTIFS('Claims - General'!$A:$A,"*CLM22*",'Claims - General'!$D:$D,"B2")</f>
        <v>14</v>
      </c>
      <c r="E5" s="719" t="s">
        <v>58</v>
      </c>
      <c r="F5" s="720">
        <v>2188</v>
      </c>
      <c r="G5" s="720">
        <v>2990</v>
      </c>
      <c r="H5" s="720">
        <v>2369</v>
      </c>
      <c r="I5" s="720">
        <v>2002</v>
      </c>
      <c r="J5" s="720">
        <v>1282</v>
      </c>
    </row>
    <row r="6" spans="1:10" x14ac:dyDescent="0.25">
      <c r="A6" s="597" t="s">
        <v>4039</v>
      </c>
      <c r="B6" s="611">
        <f>COUNTIFS('Claims - General'!$A:$A,"*CLM22*",'Claims - General'!$D:$D,"A1",'Claims - General'!$X:$X,"accepted")</f>
        <v>9</v>
      </c>
      <c r="C6" s="724">
        <f>COUNTIFS('Claims - General'!$A:$A,"*CLM22*",'Claims - General'!$D:$D,"A1",'Claims - General'!$X:$X,"not accepted")</f>
        <v>12</v>
      </c>
      <c r="D6" s="731">
        <f>COUNTIFS('Claims - General'!$A:$A,"*CLM22*",'Claims - General'!$D:$D,"A1")</f>
        <v>36</v>
      </c>
      <c r="E6" s="719" t="s">
        <v>62</v>
      </c>
      <c r="F6" s="720">
        <v>730</v>
      </c>
      <c r="G6" s="720">
        <v>1121</v>
      </c>
      <c r="H6" s="720">
        <v>596</v>
      </c>
      <c r="I6" s="720">
        <v>662</v>
      </c>
      <c r="J6" s="720">
        <v>352</v>
      </c>
    </row>
    <row r="7" spans="1:10" x14ac:dyDescent="0.25">
      <c r="A7" s="597" t="s">
        <v>4040</v>
      </c>
      <c r="B7" s="611">
        <f>COUNTIFS('Claims - General'!$A:$A,"*CLM22*",'Claims - General'!$D:$D,"A2",'Claims - General'!$X:$X,"accepted")</f>
        <v>2</v>
      </c>
      <c r="C7" s="724">
        <f>COUNTIFS('Claims - General'!$A:$A,"*CLM22*",'Claims - General'!$D:$D,"A2",'Claims - General'!$X:$X,"not accepted")</f>
        <v>0</v>
      </c>
      <c r="D7" s="731">
        <f>COUNTIFS('Claims - General'!$A:$A,"*CLM22*",'Claims - General'!$D:$D,"A2")</f>
        <v>4</v>
      </c>
      <c r="E7" s="719" t="s">
        <v>590</v>
      </c>
      <c r="F7" s="720">
        <v>4413</v>
      </c>
      <c r="G7" s="720">
        <v>5764</v>
      </c>
      <c r="H7" s="720">
        <v>5323</v>
      </c>
      <c r="I7" s="720">
        <v>3848</v>
      </c>
      <c r="J7" s="720">
        <v>2403</v>
      </c>
    </row>
    <row r="8" spans="1:10" x14ac:dyDescent="0.25">
      <c r="A8" s="730" t="s">
        <v>4041</v>
      </c>
      <c r="B8" s="731">
        <f>COUNTIFS('Claims - General'!$A:$A,"*CLM22*",'Claims - General'!$X:$X,"accepted")</f>
        <v>50</v>
      </c>
      <c r="C8" s="732">
        <f>COUNTIFS('Claims - General'!$A:$A,"*CLM22*",'Claims - General'!$X:$X,"not accepted")</f>
        <v>43</v>
      </c>
      <c r="D8" s="731">
        <f>COUNTIFS('Claims - General'!$A:$A,"*CLM22*")</f>
        <v>137</v>
      </c>
      <c r="E8" s="719" t="s">
        <v>4033</v>
      </c>
      <c r="F8" s="805">
        <v>7284</v>
      </c>
      <c r="G8" s="806"/>
      <c r="H8" s="806"/>
      <c r="I8" s="806"/>
      <c r="J8" s="807"/>
    </row>
    <row r="9" spans="1:10" x14ac:dyDescent="0.25">
      <c r="A9" s="730" t="s">
        <v>4042</v>
      </c>
      <c r="B9" s="731">
        <f>SUM(B4,B5,B6,B7)</f>
        <v>27</v>
      </c>
      <c r="C9" s="732">
        <f>SUM(C4,C5,C6,C7)</f>
        <v>23</v>
      </c>
      <c r="D9" s="731">
        <f>SUM(D4:D7)</f>
        <v>91</v>
      </c>
      <c r="E9" s="719" t="s">
        <v>4034</v>
      </c>
      <c r="F9" s="805">
        <v>15502</v>
      </c>
      <c r="G9" s="806"/>
      <c r="H9" s="806"/>
      <c r="I9" s="806"/>
      <c r="J9" s="807"/>
    </row>
    <row r="10" spans="1:10" x14ac:dyDescent="0.25">
      <c r="A10" s="729" t="s">
        <v>2538</v>
      </c>
      <c r="B10" s="729" t="s">
        <v>40</v>
      </c>
      <c r="C10" s="729" t="s">
        <v>1897</v>
      </c>
      <c r="D10" s="729" t="s">
        <v>590</v>
      </c>
      <c r="E10" s="803" t="s">
        <v>4031</v>
      </c>
      <c r="F10" s="721">
        <v>2022</v>
      </c>
      <c r="G10" s="721">
        <v>2021</v>
      </c>
      <c r="H10" s="721">
        <v>2020</v>
      </c>
      <c r="I10" s="721">
        <v>2019</v>
      </c>
      <c r="J10" s="721">
        <v>2018</v>
      </c>
    </row>
    <row r="11" spans="1:10" x14ac:dyDescent="0.25">
      <c r="A11" s="597" t="s">
        <v>2381</v>
      </c>
      <c r="B11" s="613">
        <f>COUNTIFS('Claims - General'!$A:$A,"*CLM22*",'Claims - General'!$J:$J,"contactor",'Claims - General'!$X:$X,"accepted")</f>
        <v>2</v>
      </c>
      <c r="C11" s="724">
        <f>COUNTIFS('Claims - General'!$A:$A,"*CLM22*",'Claims - General'!$J:$J,"contactor",'Claims - General'!$X:$X,"not accepted")</f>
        <v>13</v>
      </c>
      <c r="D11" s="733">
        <f>COUNTIFS('Claims - General'!$A:$A,"*CLM22*",'Claims - General'!$J:$J,"contactor")</f>
        <v>16</v>
      </c>
      <c r="E11" s="804"/>
      <c r="F11" s="722" t="s">
        <v>4029</v>
      </c>
      <c r="G11" s="722" t="s">
        <v>4029</v>
      </c>
      <c r="H11" s="722" t="s">
        <v>4029</v>
      </c>
      <c r="I11" s="722" t="s">
        <v>4029</v>
      </c>
      <c r="J11" s="722" t="s">
        <v>4029</v>
      </c>
    </row>
    <row r="12" spans="1:10" x14ac:dyDescent="0.25">
      <c r="A12" s="597" t="s">
        <v>2449</v>
      </c>
      <c r="B12" s="613">
        <f>COUNTIFS('Claims - General'!$A:$A,"*CLM22*",'Claims - General'!$J:$J,"busbar",'Claims - General'!$X:$X,"accepted")</f>
        <v>4</v>
      </c>
      <c r="C12" s="724">
        <f>COUNTIFS('Claims - General'!$A:$A,"*CLM22*",'Claims - General'!$J:$J,"busbar",'Claims - General'!$X:$X,"not accepted")</f>
        <v>0</v>
      </c>
      <c r="D12" s="733">
        <f>COUNTIFS('Claims - General'!$A:$A,"*CLM22*",'Claims - General'!$J:$J,"busbar")</f>
        <v>4</v>
      </c>
      <c r="E12" s="723" t="s">
        <v>332</v>
      </c>
      <c r="F12" s="720">
        <v>4736</v>
      </c>
      <c r="G12" s="7"/>
      <c r="H12" s="7"/>
      <c r="I12" s="7"/>
      <c r="J12" s="7"/>
    </row>
    <row r="13" spans="1:10" x14ac:dyDescent="0.25">
      <c r="A13" s="597" t="s">
        <v>558</v>
      </c>
      <c r="B13" s="614">
        <f>COUNTIFS('Claims - General'!$A:$A,"*CLM22*",'Claims - General'!$J:$J,"Current sensor- BMU harness",'Claims - General'!$X:$X,"accepted")</f>
        <v>5</v>
      </c>
      <c r="C13" s="724">
        <f>COUNTIFS('Claims - General'!$A:$A,"*CLM22*",'Claims - General'!$J:$J,"Current sensor- BMU harness",'Claims - General'!$X:$X,"not accepted")</f>
        <v>3</v>
      </c>
      <c r="D13" s="733">
        <f>COUNTIFS('Claims - General'!$A:$A,"*CLM22*",'Claims - General'!$J:$J,"Current sensor- BMU harness")</f>
        <v>8</v>
      </c>
      <c r="E13" s="723" t="s">
        <v>4032</v>
      </c>
      <c r="F13" s="791">
        <v>24322</v>
      </c>
      <c r="G13" s="791"/>
      <c r="H13" s="791"/>
      <c r="I13" s="791"/>
      <c r="J13" s="791"/>
    </row>
    <row r="14" spans="1:10" x14ac:dyDescent="0.25">
      <c r="A14" s="597" t="s">
        <v>1781</v>
      </c>
      <c r="B14" s="613">
        <f>COUNTIFS('Claims - General'!$A:$A,"*CLM22*",'Claims - General'!$J:$J,"SMU harness",'Claims - General'!$X:$X,"accepted")</f>
        <v>0</v>
      </c>
      <c r="C14" s="724">
        <f>COUNTIFS('Claims - General'!$A:$A,"*CLM22*",'Claims - General'!$J:$J,"SMU harness",'Claims - General'!$X:$X,"not accepted")</f>
        <v>0</v>
      </c>
      <c r="D14" s="733">
        <f>COUNTIFS('Claims - General'!$A:$A,"*CLM22*",'Claims - General'!$J:$J,"SMU harness")</f>
        <v>0</v>
      </c>
      <c r="E14" s="719" t="s">
        <v>4035</v>
      </c>
      <c r="F14" s="802">
        <f>F13-F8-F9</f>
        <v>1536</v>
      </c>
      <c r="G14" s="802"/>
      <c r="H14" s="802"/>
      <c r="I14" s="802"/>
      <c r="J14" s="802"/>
    </row>
    <row r="15" spans="1:10" x14ac:dyDescent="0.25">
      <c r="A15" s="597" t="s">
        <v>2450</v>
      </c>
      <c r="B15" s="613">
        <f>COUNTIFS('Claims - General'!$A:$A,"*CLM22*",'Claims - General'!$J:$J,"Diagnostic connector",'Claims - General'!$X:$X,"accepted")</f>
        <v>0</v>
      </c>
      <c r="C15" s="724">
        <f>COUNTIFS('Claims - General'!$A:$A,"*CLM22*",'Claims - General'!$J:$J,"Diagnostic connector",'Claims - General'!$X:$X,"not accepted")</f>
        <v>1</v>
      </c>
      <c r="D15" s="733">
        <f>COUNTIFS('Claims - General'!$A:$A,"*CLM22*",'Claims - General'!$J:$J,"Diagnostic connector")</f>
        <v>1</v>
      </c>
    </row>
    <row r="16" spans="1:10" x14ac:dyDescent="0.25">
      <c r="A16" s="597" t="s">
        <v>2451</v>
      </c>
      <c r="B16" s="613">
        <f>COUNTIFS('Claims - General'!$A:$A,"*CLM22*",'Claims - General'!$J:$J,"harness",'Claims - General'!$X:$X,"accepted")</f>
        <v>5</v>
      </c>
      <c r="C16" s="724">
        <f>COUNTIFS('Claims - General'!$A:$A,"*CLM22*",'Claims - General'!$J:$J,"harness",'Claims - General'!$X:$X,"not accepted")</f>
        <v>1</v>
      </c>
      <c r="D16" s="733">
        <f>COUNTIFS('Claims - General'!$A:$A,"*CLM22*",'Claims - General'!$J:$J,"harness")</f>
        <v>6</v>
      </c>
    </row>
    <row r="17" spans="1:9" x14ac:dyDescent="0.25">
      <c r="A17" s="597" t="s">
        <v>2452</v>
      </c>
      <c r="B17" s="613">
        <f>COUNTIFS('Claims - General'!$A:$A,"*CLM22*",'Claims - General'!$J:$J,"push button",'Claims - General'!$X:$X,"accepted")</f>
        <v>3</v>
      </c>
      <c r="C17" s="724">
        <f>COUNTIFS('Claims - General'!$A:$A,"*CLM22*",'Claims - General'!$J:$J,"push button",'Claims - General'!$X:$X,"not accepted")</f>
        <v>0</v>
      </c>
      <c r="D17" s="733">
        <f>COUNTIFS('Claims - General'!$A:$A,"*CLM22*",'Claims - General'!$J:$J,"push button")</f>
        <v>3</v>
      </c>
    </row>
    <row r="18" spans="1:9" x14ac:dyDescent="0.25">
      <c r="A18" s="597" t="s">
        <v>2453</v>
      </c>
      <c r="B18" s="613">
        <f>COUNTIFS('Claims - General'!$A:$A,"*CLM22*",'Claims - General'!$J:$J,"*overdischarging*",'Claims - General'!$X:$X,"accepted")</f>
        <v>0</v>
      </c>
      <c r="C18" s="724">
        <f>COUNTIFS('Claims - General'!$A:$A,"*CLM22*",'Claims - General'!$J:$J,"*overdischarging*",'Claims - General'!$X:$X,"not accepted")</f>
        <v>7</v>
      </c>
      <c r="D18" s="733">
        <f>COUNTIFS('Claims - General'!$A:$A,"*CLM22*",'Claims - General'!$J:$J,"*overdischarging*")</f>
        <v>7</v>
      </c>
    </row>
    <row r="19" spans="1:9" x14ac:dyDescent="0.25">
      <c r="A19" s="799" t="s">
        <v>2730</v>
      </c>
      <c r="B19" s="800"/>
      <c r="C19" s="800"/>
      <c r="D19" s="801"/>
      <c r="E19" s="799" t="s">
        <v>4062</v>
      </c>
      <c r="F19" s="800"/>
      <c r="G19" s="800"/>
      <c r="H19" s="800"/>
      <c r="I19" s="801"/>
    </row>
    <row r="20" spans="1:9" x14ac:dyDescent="0.25">
      <c r="A20" s="609" t="s">
        <v>2729</v>
      </c>
      <c r="B20" s="609" t="s">
        <v>40</v>
      </c>
      <c r="C20" s="663" t="s">
        <v>1897</v>
      </c>
      <c r="D20" s="663" t="s">
        <v>2728</v>
      </c>
      <c r="E20" s="727" t="s">
        <v>4060</v>
      </c>
      <c r="F20" s="726" t="s">
        <v>245</v>
      </c>
      <c r="G20" s="726" t="s">
        <v>4056</v>
      </c>
      <c r="H20" s="726" t="s">
        <v>4058</v>
      </c>
      <c r="I20" s="726" t="s">
        <v>4057</v>
      </c>
    </row>
    <row r="21" spans="1:9" x14ac:dyDescent="0.25">
      <c r="A21" s="602" t="s">
        <v>2726</v>
      </c>
      <c r="B21" s="658">
        <f>COUNTIFS('Claims - General'!$A:$A,"*CLM22*",'Claims - General'!$J:$J,"electronics - BMS",'Claims - General'!$K:$K,"pofbit4096",'Claims - General'!$X:$X,"accepted")</f>
        <v>3</v>
      </c>
      <c r="C21" s="658">
        <f>COUNTIFS('Claims - General'!$A:$A,"*CLM22*",'Claims - General'!$J:$J,"electronics - BMS",'Claims - General'!$K:$K,"BC status F1-OK",'Claims - General'!$X:$X,"not accepted")</f>
        <v>0</v>
      </c>
      <c r="D21" s="659">
        <f>B21+C21</f>
        <v>3</v>
      </c>
      <c r="E21" s="7" t="s">
        <v>4045</v>
      </c>
      <c r="F21" s="7">
        <v>1</v>
      </c>
      <c r="G21" s="7">
        <v>0</v>
      </c>
      <c r="H21" s="7">
        <v>0</v>
      </c>
      <c r="I21" s="728">
        <v>1</v>
      </c>
    </row>
    <row r="22" spans="1:9" x14ac:dyDescent="0.25">
      <c r="A22" s="597" t="s">
        <v>2431</v>
      </c>
      <c r="B22" s="613">
        <f>COUNTIFS('Claims - General'!$A:$A,"*CLM22*",'Claims - General'!$J:$J,"electronics - BMS",'Claims - General'!$K:$K,"BC status F1-OK",'Claims - General'!$X:$X,"accepted")</f>
        <v>0</v>
      </c>
      <c r="C22" s="613">
        <f>COUNTIFS('Claims - General'!$A:$A,"*CLM22*",'Claims - General'!$J:$J,"electronics - BMS",'Claims - General'!$K:$K,"BC status F1-OK",'Claims - General'!$X:$X,"not accepted")</f>
        <v>0</v>
      </c>
      <c r="D22" s="660">
        <f>B22+C22</f>
        <v>0</v>
      </c>
      <c r="E22" s="7" t="s">
        <v>4046</v>
      </c>
      <c r="F22" s="7">
        <v>2</v>
      </c>
      <c r="G22" s="7">
        <v>0</v>
      </c>
      <c r="H22" s="7">
        <v>0</v>
      </c>
      <c r="I22" s="728">
        <v>2</v>
      </c>
    </row>
    <row r="23" spans="1:9" x14ac:dyDescent="0.25">
      <c r="A23" s="597" t="s">
        <v>2430</v>
      </c>
      <c r="B23" s="613">
        <f>COUNTIFS('Claims - General'!$A:$A,"*CLM22*",'Claims - General'!$J:$J,"electronics - BMS",'Claims - General'!$K:$K,"BC status F1-NOK",'Claims - General'!$X:$X,"accepted")</f>
        <v>0</v>
      </c>
      <c r="C23" s="613">
        <f>COUNTIFS('Claims - General'!$A:$A,"*CLM22*",'Claims - General'!$J:$J,"electronics - BMS",'Claims - General'!$K:$K,"BC status F1-NOK",'Claims - General'!$X:$X,"not accepted")</f>
        <v>8</v>
      </c>
      <c r="D23" s="660">
        <f t="shared" ref="D23:D44" si="0">B23+C23</f>
        <v>8</v>
      </c>
      <c r="E23" s="7" t="s">
        <v>4047</v>
      </c>
      <c r="F23" s="7">
        <v>1</v>
      </c>
      <c r="G23" s="7">
        <v>1</v>
      </c>
      <c r="H23" s="7">
        <v>0</v>
      </c>
      <c r="I23" s="728">
        <v>2</v>
      </c>
    </row>
    <row r="24" spans="1:9" x14ac:dyDescent="0.25">
      <c r="A24" s="597" t="s">
        <v>2153</v>
      </c>
      <c r="B24" s="613">
        <f>COUNTIFS('Claims - General'!$A:$A,"*CLM22*",'Claims - General'!$J:$J,"electronics - BMS",'Claims - General'!$K:$K,"Pre charge",'Claims - General'!$X:$X,"accepted")</f>
        <v>2</v>
      </c>
      <c r="C24" s="613">
        <f>COUNTIFS('Claims - General'!$A:$A,"*CLM22*",'Claims - General'!$J:$J,"electronics - BMS",'Claims - General'!$K:$K,"Pre charge",'Claims - General'!$X:$X,"not accepted")</f>
        <v>0</v>
      </c>
      <c r="D24" s="660">
        <f t="shared" si="0"/>
        <v>2</v>
      </c>
      <c r="E24" s="7" t="s">
        <v>4044</v>
      </c>
      <c r="F24" s="175">
        <v>0</v>
      </c>
      <c r="G24" s="175">
        <v>0</v>
      </c>
      <c r="H24" s="7">
        <v>0</v>
      </c>
      <c r="I24" s="728">
        <v>0</v>
      </c>
    </row>
    <row r="25" spans="1:9" x14ac:dyDescent="0.25">
      <c r="A25" s="597" t="s">
        <v>2161</v>
      </c>
      <c r="B25" s="613">
        <f>COUNTIFS('Claims - General'!$A:$A,"*CLM22*",'Claims - General'!$J:$J,"electronics - BMS",'Claims - General'!$K:$K,"CBIT 8192",'Claims - General'!$X:$X,"accepted")</f>
        <v>2</v>
      </c>
      <c r="C25" s="613">
        <f>COUNTIFS('Claims - General'!$A:$A,"*CLM22*",'Claims - General'!$J:$J,"electronics - BMS",'Claims - General'!$K:$K,"CBIT 8192",'Claims - General'!$X:$X,"not accepted")</f>
        <v>0</v>
      </c>
      <c r="D25" s="660">
        <f t="shared" si="0"/>
        <v>2</v>
      </c>
      <c r="E25" s="7" t="s">
        <v>4048</v>
      </c>
      <c r="F25" s="175">
        <v>0</v>
      </c>
      <c r="G25" s="175">
        <v>0</v>
      </c>
      <c r="H25" s="7">
        <v>0</v>
      </c>
      <c r="I25" s="728">
        <v>0</v>
      </c>
    </row>
    <row r="26" spans="1:9" x14ac:dyDescent="0.25">
      <c r="A26" s="597" t="s">
        <v>2439</v>
      </c>
      <c r="B26" s="613">
        <f>COUNTIFS('Claims - General'!$A:$A,"*CLM22*",'Claims - General'!$J:$J,"electronics - BMS",'Claims - General'!$K:$K,"CBIT ( 16384,16392)",'Claims - General'!$X:$X,"accepted")</f>
        <v>0</v>
      </c>
      <c r="C26" s="613">
        <f>COUNTIFS('Claims - General'!$A:$A,"*CLM22*",'Claims - General'!$J:$J,"electronics - BMS",'Claims - General'!$K:$K,"CBIT ( 16384,16392)",'Claims - General'!$X:$X,"not accepted")</f>
        <v>1</v>
      </c>
      <c r="D26" s="660">
        <f t="shared" si="0"/>
        <v>1</v>
      </c>
      <c r="E26" s="7" t="s">
        <v>4049</v>
      </c>
      <c r="F26" s="175">
        <v>0</v>
      </c>
      <c r="G26" s="175">
        <v>2</v>
      </c>
      <c r="H26" s="7">
        <v>0</v>
      </c>
      <c r="I26" s="728">
        <v>2</v>
      </c>
    </row>
    <row r="27" spans="1:9" x14ac:dyDescent="0.25">
      <c r="A27" s="597" t="s">
        <v>2436</v>
      </c>
      <c r="B27" s="613">
        <f>COUNTIFS('Claims - General'!$A:$A,"*CLM22*",'Claims - General'!$J:$J,"electronics - BMS",'Claims - General'!$K:$K,"CBIT 16384",'Claims - General'!$X:$X,"accepted")</f>
        <v>3</v>
      </c>
      <c r="C27" s="613">
        <f>COUNTIFS('Claims - General'!$A:$A,"*CLM22*",'Claims - General'!$J:$J,"electronics - BMS",'Claims - General'!$K:$K,"CBIT 16384",'Claims - General'!$X:$X,"not accepted")</f>
        <v>0</v>
      </c>
      <c r="D27" s="660">
        <f t="shared" si="0"/>
        <v>3</v>
      </c>
      <c r="E27" s="7" t="s">
        <v>4050</v>
      </c>
      <c r="F27" s="175">
        <v>1</v>
      </c>
      <c r="G27" s="175">
        <v>0</v>
      </c>
      <c r="H27" s="7">
        <v>0</v>
      </c>
      <c r="I27" s="728">
        <v>1</v>
      </c>
    </row>
    <row r="28" spans="1:9" x14ac:dyDescent="0.25">
      <c r="A28" s="597" t="s">
        <v>2437</v>
      </c>
      <c r="B28" s="613">
        <f>COUNTIFS('Claims - General'!$A:$A,"*CLM22*",'Claims - General'!$J:$J,"electronics - BMS",'Claims - General'!$K:$K,"CBIT 8",'Claims - General'!$X:$X,"accepted")</f>
        <v>0</v>
      </c>
      <c r="C28" s="613">
        <f>COUNTIFS('Claims - General'!$A:$A,"*CLM22*",'Claims - General'!$J:$J,"electronics - BMS",'Claims - General'!$K:$K,"CBIT 8",'Claims - General'!$X:$X,"not accepted")</f>
        <v>0</v>
      </c>
      <c r="D28" s="660">
        <f t="shared" si="0"/>
        <v>0</v>
      </c>
      <c r="E28" s="7" t="s">
        <v>4051</v>
      </c>
      <c r="F28" s="175">
        <v>0</v>
      </c>
      <c r="G28" s="175">
        <v>0</v>
      </c>
      <c r="H28" s="7">
        <v>0</v>
      </c>
      <c r="I28" s="728">
        <v>0</v>
      </c>
    </row>
    <row r="29" spans="1:9" x14ac:dyDescent="0.25">
      <c r="A29" s="597" t="s">
        <v>2435</v>
      </c>
      <c r="B29" s="613">
        <f>COUNTIFS('Claims - General'!$A:$A,"*CLM22*",'Claims - General'!$J:$J,"electronics - BMS",'Claims - General'!$K:$K,"pofbit4096",'Claims - General'!$X:$X,"accepted")</f>
        <v>3</v>
      </c>
      <c r="C29" s="613">
        <f>COUNTIFS('Claims - General'!$A:$A,"*CLM22*",'Claims - General'!$J:$J,"electronics - BMS",'Claims - General'!$K:$K,"pofbit4096",'Claims - General'!$X:$X,"not accepted")</f>
        <v>0</v>
      </c>
      <c r="D29" s="660">
        <f t="shared" si="0"/>
        <v>3</v>
      </c>
      <c r="E29" s="7" t="s">
        <v>4052</v>
      </c>
      <c r="F29" s="175">
        <v>0</v>
      </c>
      <c r="G29" s="175">
        <v>0</v>
      </c>
      <c r="H29" s="7">
        <v>0</v>
      </c>
      <c r="I29" s="728">
        <v>0</v>
      </c>
    </row>
    <row r="30" spans="1:9" x14ac:dyDescent="0.25">
      <c r="A30" s="597" t="s">
        <v>1670</v>
      </c>
      <c r="B30" s="613">
        <f>COUNTIFS('Claims - General'!$A:$A,"*CLM22*",'Claims - General'!$J:$J,"electronics - BMS",'Claims - General'!$K:$K,"SMU wrong",'Claims - General'!$X:$X,"accepted")</f>
        <v>0</v>
      </c>
      <c r="C30" s="613">
        <f>COUNTIFS('Claims - General'!$A:$A,"*CLM22*",'Claims - General'!$J:$J,"electronics - BMS",'Claims - General'!$K:$K,"SMU wrong",'Claims - General'!$X:$X,"not accepted")</f>
        <v>0</v>
      </c>
      <c r="D30" s="660">
        <f t="shared" si="0"/>
        <v>0</v>
      </c>
      <c r="E30" s="7" t="s">
        <v>4053</v>
      </c>
      <c r="F30" s="175">
        <v>6</v>
      </c>
      <c r="G30" s="175">
        <v>0</v>
      </c>
      <c r="H30" s="7">
        <v>0</v>
      </c>
      <c r="I30" s="728">
        <v>6</v>
      </c>
    </row>
    <row r="31" spans="1:9" x14ac:dyDescent="0.25">
      <c r="A31" s="597" t="s">
        <v>1856</v>
      </c>
      <c r="B31" s="613">
        <f>COUNTIFS('Claims - General'!$A:$A,"*CLM22*",'Claims - General'!$J:$J,"electronics - BMS",'Claims - General'!$K:$K,"BMU wrong",'Claims - General'!$X:$X,"accepted")</f>
        <v>1</v>
      </c>
      <c r="C31" s="613">
        <f>COUNTIFS('Claims - General'!$A:$A,"*CLM22*",'Claims - General'!$J:$J,"electronics - BMS",'Claims - General'!$K:$K,"BMU wrong",'Claims - General'!$X:$X,"not accepted")</f>
        <v>0</v>
      </c>
      <c r="D31" s="660">
        <f t="shared" si="0"/>
        <v>1</v>
      </c>
      <c r="E31" s="7" t="s">
        <v>4054</v>
      </c>
      <c r="F31" s="175">
        <v>2</v>
      </c>
      <c r="G31" s="175">
        <v>0</v>
      </c>
      <c r="H31" s="7">
        <v>0</v>
      </c>
      <c r="I31" s="728">
        <v>2</v>
      </c>
    </row>
    <row r="32" spans="1:9" x14ac:dyDescent="0.25">
      <c r="A32" s="597" t="s">
        <v>2727</v>
      </c>
      <c r="B32" s="613">
        <f>COUNTIFS('Claims - General'!$A:$A,"*CLM22*",'Claims - General'!$J:$J,"electronics - BMS",'Claims - General'!$K:$K,"Measrunig tempreature",'Claims - General'!$X:$X,"accepted")</f>
        <v>0</v>
      </c>
      <c r="C32" s="613">
        <f>COUNTIFS('Claims - General'!$A:$A,"*CLM22*",'Claims - General'!$J:$J,"electronics - BMS",'Claims - General'!$K:$K,"Measrunig tempreature",'Claims - General'!$X:$X,"not accepted")</f>
        <v>0</v>
      </c>
      <c r="D32" s="660">
        <f t="shared" si="0"/>
        <v>0</v>
      </c>
      <c r="E32" s="7" t="s">
        <v>4055</v>
      </c>
      <c r="F32" s="175">
        <v>0</v>
      </c>
      <c r="G32" s="175">
        <v>1</v>
      </c>
      <c r="H32" s="7">
        <v>0</v>
      </c>
      <c r="I32" s="728">
        <v>1</v>
      </c>
    </row>
    <row r="33" spans="1:9" x14ac:dyDescent="0.25">
      <c r="A33" s="597" t="s">
        <v>2427</v>
      </c>
      <c r="B33" s="613">
        <f>COUNTIFS('Claims - General'!$A:$A,"*CLM22*",'Claims - General'!$J:$J,"electronics - BMS",'Claims - General'!$K:$K,"Scrap",'Claims - General'!$X:$X,"accepted")</f>
        <v>0</v>
      </c>
      <c r="C33" s="613">
        <f>COUNTIFS('Claims - General'!$A:$A,"*CLM22*",'Claims - General'!$J:$J,"electronics - BMS",'Claims - General'!$K:$K,"Scrap",'Claims - General'!$X:$X,"not accepted")</f>
        <v>0</v>
      </c>
      <c r="D33" s="660">
        <f t="shared" si="0"/>
        <v>0</v>
      </c>
      <c r="E33" s="728" t="s">
        <v>4061</v>
      </c>
      <c r="F33" s="728">
        <f>SUM(F21:F32)</f>
        <v>13</v>
      </c>
      <c r="G33" s="728">
        <f t="shared" ref="G33:I33" si="1">SUM(G21:G32)</f>
        <v>4</v>
      </c>
      <c r="H33" s="728">
        <f t="shared" si="1"/>
        <v>0</v>
      </c>
      <c r="I33" s="728">
        <f t="shared" si="1"/>
        <v>17</v>
      </c>
    </row>
    <row r="34" spans="1:9" x14ac:dyDescent="0.25">
      <c r="A34" s="597" t="s">
        <v>2429</v>
      </c>
      <c r="B34" s="613">
        <f>COUNTIFS('Claims - General'!$A:$A,"*CLM22*",'Claims - General'!$J:$J,"electronics - BMS",'Claims - General'!$K:$K,"Scrap or second using",'Claims - General'!$X:$X,"accepted")</f>
        <v>0</v>
      </c>
      <c r="C34" s="613">
        <f>COUNTIFS('Claims - General'!$A:$A,"*CLM22*",'Claims - General'!$J:$J,"electronics - BMS",'Claims - General'!$K:$K,"Scrap or second using",'Claims - General'!$X:$X,"not accepted")</f>
        <v>0</v>
      </c>
      <c r="D34" s="660">
        <f t="shared" si="0"/>
        <v>0</v>
      </c>
      <c r="E34" s="799" t="s">
        <v>4059</v>
      </c>
      <c r="F34" s="800"/>
      <c r="G34" s="800"/>
      <c r="H34" s="800"/>
      <c r="I34" s="801"/>
    </row>
    <row r="35" spans="1:9" x14ac:dyDescent="0.25">
      <c r="A35" s="597" t="s">
        <v>2426</v>
      </c>
      <c r="B35" s="613">
        <f>COUNTIFS('Claims - General'!$A:$A,"*CLM22*",'Claims - General'!$J:$J,"electronics - BMS",'Claims - General'!$K:$K,"scrap or hide",'Claims - General'!$X:$X,"accepted")</f>
        <v>0</v>
      </c>
      <c r="C35" s="613">
        <f>COUNTIFS('Claims - General'!$A:$A,"*CLM22*",'Claims - General'!$J:$J,"electronics - BMS",'Claims - General'!$K:$K,"scrap or hide",'Claims - General'!$X:$X,"not accepted")</f>
        <v>0</v>
      </c>
      <c r="D35" s="660">
        <f t="shared" si="0"/>
        <v>0</v>
      </c>
      <c r="E35" s="727" t="s">
        <v>4060</v>
      </c>
      <c r="F35" s="726" t="s">
        <v>245</v>
      </c>
      <c r="G35" s="726" t="s">
        <v>4056</v>
      </c>
      <c r="H35" s="726" t="s">
        <v>4058</v>
      </c>
      <c r="I35" s="726" t="s">
        <v>4057</v>
      </c>
    </row>
    <row r="36" spans="1:9" x14ac:dyDescent="0.25">
      <c r="A36" s="597" t="s">
        <v>2432</v>
      </c>
      <c r="B36" s="613">
        <f>COUNTIFS('Claims - General'!$A:$A,"*CLM22*",'Claims - General'!$J:$J,"electronics - BMS",'Claims - General'!$K:$K,"Demaged coil, released fuse ",'Claims - General'!$X:$X,"accepted")</f>
        <v>0</v>
      </c>
      <c r="C36" s="613">
        <f>COUNTIFS('Claims - General'!$A:$A,"*CLM22*",'Claims - General'!$J:$J,"electronics - BMS",'Claims - General'!$K:$K,"Demaged coil, released fuse ",'Claims - General'!$X:$X,"not accepted")</f>
        <v>0</v>
      </c>
      <c r="D36" s="660">
        <f t="shared" si="0"/>
        <v>0</v>
      </c>
      <c r="E36" s="7" t="s">
        <v>4045</v>
      </c>
      <c r="F36" s="7">
        <v>244</v>
      </c>
      <c r="G36" s="7">
        <v>153</v>
      </c>
      <c r="H36" s="7">
        <v>10</v>
      </c>
      <c r="I36" s="728">
        <v>407</v>
      </c>
    </row>
    <row r="37" spans="1:9" x14ac:dyDescent="0.25">
      <c r="A37" s="661" t="s">
        <v>2440</v>
      </c>
      <c r="B37" s="613">
        <f>COUNTIFS('Claims - General'!$A:$A,"*CLM22*",'Claims - General'!$J:$J,"electronics - BMS",'Claims - General'!$K:$K,"Cannot diag, relased fuse",'Claims - General'!$X:$X,"accepted")</f>
        <v>0</v>
      </c>
      <c r="C37" s="613">
        <f>COUNTIFS('Claims - General'!$A:$A,"*CLM22*",'Claims - General'!$J:$J,"electronics - BMS",'Claims - General'!$K:$K,"Cannot diag, relased fuse",'Claims - General'!$X:$X,"not accepted")</f>
        <v>0</v>
      </c>
      <c r="D37" s="660">
        <f t="shared" si="0"/>
        <v>0</v>
      </c>
      <c r="E37" s="7" t="s">
        <v>4046</v>
      </c>
      <c r="F37" s="7">
        <v>302</v>
      </c>
      <c r="G37" s="7">
        <v>112</v>
      </c>
      <c r="H37" s="7">
        <v>33</v>
      </c>
      <c r="I37" s="728">
        <v>447</v>
      </c>
    </row>
    <row r="38" spans="1:9" x14ac:dyDescent="0.25">
      <c r="A38" s="661" t="s">
        <v>2428</v>
      </c>
      <c r="B38" s="613">
        <f>COUNTIFS('Claims - General'!$A:$A,"*CLM22*",'Claims - General'!$J:$J,"electronics - BMS",'Claims - General'!$K:$K,"Cannot diag, fuse ok",'Claims - General'!$X:$X,"accepted")</f>
        <v>0</v>
      </c>
      <c r="C38" s="613">
        <f>COUNTIFS('Claims - General'!$A:$A,"*CLM22*",'Claims - General'!$J:$J,"electronics - BMS",'Claims - General'!$K:$K,"Cannot diag, fuse ok",'Claims - General'!$X:$X,"not accepted")</f>
        <v>0</v>
      </c>
      <c r="D38" s="660">
        <f t="shared" si="0"/>
        <v>0</v>
      </c>
      <c r="E38" s="7" t="s">
        <v>4047</v>
      </c>
      <c r="F38" s="7">
        <v>481</v>
      </c>
      <c r="G38" s="7">
        <v>146</v>
      </c>
      <c r="H38" s="7">
        <v>29</v>
      </c>
      <c r="I38" s="728">
        <v>656</v>
      </c>
    </row>
    <row r="39" spans="1:9" x14ac:dyDescent="0.25">
      <c r="A39" s="597" t="s">
        <v>2445</v>
      </c>
      <c r="B39" s="613">
        <f>COUNTIFS('Claims - General'!$A:$A,"*CLM22*",'Claims - General'!$J:$J,"electronics - BMS",'Claims - General'!$K:$K,"CBIT67108864",'Claims - General'!$X:$X,"accepted")</f>
        <v>0</v>
      </c>
      <c r="C39" s="613">
        <f>COUNTIFS('Claims - General'!$A:$A,"*CLM22*",'Claims - General'!$J:$J,"electronics - BMS",'Claims - General'!$K:$K,"CBIT67108864",'Claims - General'!$X:$X,"not accepted")</f>
        <v>0</v>
      </c>
      <c r="D39" s="660">
        <f>B39+C39</f>
        <v>0</v>
      </c>
      <c r="E39" s="7" t="s">
        <v>4044</v>
      </c>
      <c r="F39" s="175">
        <v>237</v>
      </c>
      <c r="G39" s="175">
        <v>126</v>
      </c>
      <c r="H39" s="7">
        <v>20</v>
      </c>
      <c r="I39" s="728">
        <v>383</v>
      </c>
    </row>
    <row r="40" spans="1:9" x14ac:dyDescent="0.25">
      <c r="A40" s="597" t="s">
        <v>2441</v>
      </c>
      <c r="B40" s="613">
        <f>COUNTIFS('Claims - General'!$A:$A,"*CLM22*",'Claims - General'!$J:$J,"electronics - BMS",'Claims - General'!$K:$K,"Contactor cycling",'Claims - General'!$X:$X,"accepted")</f>
        <v>0</v>
      </c>
      <c r="C40" s="613">
        <f>COUNTIFS('Claims - General'!$A:$A,"*CLM22*",'Claims - General'!$J:$J,"electronics - BMS",'Claims - General'!$K:$K,"Contactor cycling",'Claims - General'!$X:$X,"not accepted")</f>
        <v>0</v>
      </c>
      <c r="D40" s="660">
        <f t="shared" ref="D40:D42" si="2">B40+C40</f>
        <v>0</v>
      </c>
      <c r="E40" s="7" t="s">
        <v>4048</v>
      </c>
      <c r="F40" s="175">
        <v>344</v>
      </c>
      <c r="G40" s="175">
        <v>159</v>
      </c>
      <c r="H40" s="7">
        <v>19</v>
      </c>
      <c r="I40" s="728">
        <v>522</v>
      </c>
    </row>
    <row r="41" spans="1:9" x14ac:dyDescent="0.25">
      <c r="A41" s="597" t="s">
        <v>2444</v>
      </c>
      <c r="B41" s="613">
        <f>COUNTIFS('Claims - General'!$A:$A,"*CLM22*",'Claims - General'!$J:$J,"electronics - BMS",'Claims - General'!$K:$K,"CBIT139264",'Claims - General'!$X:$X,"accepted")</f>
        <v>1</v>
      </c>
      <c r="C41" s="613">
        <f>COUNTIFS('Claims - General'!$A:$A,"*CLM22*",'Claims - General'!$J:$J,"electronics - BMS",'Claims - General'!$K:$K,"CBIT139264",'Claims - General'!$X:$X,"not accepted")</f>
        <v>0</v>
      </c>
      <c r="D41" s="660">
        <f t="shared" si="2"/>
        <v>1</v>
      </c>
      <c r="E41" s="7" t="s">
        <v>4049</v>
      </c>
      <c r="F41" s="175">
        <v>114</v>
      </c>
      <c r="G41" s="175">
        <v>23</v>
      </c>
      <c r="H41" s="7">
        <v>14</v>
      </c>
      <c r="I41" s="728">
        <v>151</v>
      </c>
    </row>
    <row r="42" spans="1:9" x14ac:dyDescent="0.25">
      <c r="A42" s="597" t="s">
        <v>2433</v>
      </c>
      <c r="B42" s="613">
        <f>COUNTIFS('Claims - General'!$A:$A,"*CLM22*",'Claims - General'!$J:$J,"electronics - BMS",'Claims - General'!$K:$K,"SMU comunication",'Claims - General'!$X:$X,"accepted")</f>
        <v>2</v>
      </c>
      <c r="C42" s="613">
        <f>COUNTIFS('Claims - General'!$A:$A,"*CLM22*",'Claims - General'!$J:$J,"electronics - BMS",'Claims - General'!$K:$K,"SMU comunication",'Claims - General'!$X:$X,"not accepted")</f>
        <v>0</v>
      </c>
      <c r="D42" s="660">
        <f t="shared" si="2"/>
        <v>2</v>
      </c>
      <c r="E42" s="7" t="s">
        <v>4050</v>
      </c>
      <c r="F42" s="175">
        <v>139</v>
      </c>
      <c r="G42" s="175">
        <v>136</v>
      </c>
      <c r="H42" s="7">
        <v>17</v>
      </c>
      <c r="I42" s="728">
        <v>292</v>
      </c>
    </row>
    <row r="43" spans="1:9" x14ac:dyDescent="0.25">
      <c r="A43" s="597" t="s">
        <v>2423</v>
      </c>
      <c r="B43" s="613">
        <f>COUNTIFS('Claims - General'!$A:$A,"*CLM22*",'Claims - General'!$J:$J,"electronics - BMS",'Claims - General'!$K:$K,"declining voltage",'Claims - General'!$X:$X,"accepted")</f>
        <v>0</v>
      </c>
      <c r="C43" s="613">
        <f>COUNTIFS('Claims - General'!$A:$A,"*CLM22*",'Claims - General'!$J:$J,"electronics - BMS",'Claims - General'!$K:$K,"declining voltage",'Claims - General'!$X:$X,"not accepted")</f>
        <v>0</v>
      </c>
      <c r="D43" s="660">
        <f t="shared" si="0"/>
        <v>0</v>
      </c>
      <c r="E43" s="7" t="s">
        <v>4051</v>
      </c>
      <c r="F43" s="175">
        <v>123</v>
      </c>
      <c r="G43" s="175">
        <v>29</v>
      </c>
      <c r="H43" s="7">
        <v>0</v>
      </c>
      <c r="I43" s="728">
        <v>152</v>
      </c>
    </row>
    <row r="44" spans="1:9" x14ac:dyDescent="0.25">
      <c r="A44" s="662" t="s">
        <v>2728</v>
      </c>
      <c r="B44" s="660">
        <f>SUM(B21:B43)</f>
        <v>17</v>
      </c>
      <c r="C44" s="660">
        <f>SUM(C21:C43)</f>
        <v>9</v>
      </c>
      <c r="D44" s="660">
        <f t="shared" si="0"/>
        <v>26</v>
      </c>
      <c r="E44" s="7" t="s">
        <v>4052</v>
      </c>
      <c r="F44" s="175">
        <v>118</v>
      </c>
      <c r="G44" s="175">
        <v>63</v>
      </c>
      <c r="H44" s="7">
        <v>0</v>
      </c>
      <c r="I44" s="728">
        <v>181</v>
      </c>
    </row>
    <row r="45" spans="1:9" x14ac:dyDescent="0.25">
      <c r="E45" s="7" t="s">
        <v>4053</v>
      </c>
      <c r="F45" s="175">
        <v>122</v>
      </c>
      <c r="G45" s="175">
        <v>94</v>
      </c>
      <c r="H45" s="7">
        <v>0</v>
      </c>
      <c r="I45" s="728">
        <v>216</v>
      </c>
    </row>
    <row r="46" spans="1:9" x14ac:dyDescent="0.25">
      <c r="E46" s="7" t="s">
        <v>4054</v>
      </c>
      <c r="F46" s="175">
        <v>178</v>
      </c>
      <c r="G46" s="175">
        <v>137</v>
      </c>
      <c r="H46" s="7">
        <v>8</v>
      </c>
      <c r="I46" s="728">
        <v>323</v>
      </c>
    </row>
    <row r="47" spans="1:9" x14ac:dyDescent="0.25">
      <c r="E47" s="7" t="s">
        <v>4055</v>
      </c>
      <c r="F47" s="175">
        <v>134</v>
      </c>
      <c r="G47" s="175">
        <v>72</v>
      </c>
      <c r="H47" s="7">
        <v>32</v>
      </c>
      <c r="I47" s="728">
        <v>238</v>
      </c>
    </row>
    <row r="48" spans="1:9" x14ac:dyDescent="0.25">
      <c r="E48" s="728" t="s">
        <v>4061</v>
      </c>
      <c r="F48" s="728">
        <f>SUM(F36:F47)</f>
        <v>2536</v>
      </c>
      <c r="G48" s="728">
        <f t="shared" ref="G48:I48" si="3">SUM(G36:G47)</f>
        <v>1250</v>
      </c>
      <c r="H48" s="728">
        <f t="shared" si="3"/>
        <v>182</v>
      </c>
      <c r="I48" s="728">
        <f t="shared" si="3"/>
        <v>3968</v>
      </c>
    </row>
    <row r="57" spans="1:3" x14ac:dyDescent="0.25">
      <c r="A57" s="791" t="s">
        <v>4000</v>
      </c>
      <c r="B57" s="791"/>
      <c r="C57" s="791"/>
    </row>
    <row r="58" spans="1:3" x14ac:dyDescent="0.25">
      <c r="A58" s="715" t="s">
        <v>1240</v>
      </c>
      <c r="B58" s="794" t="s">
        <v>3996</v>
      </c>
      <c r="C58" s="795"/>
    </row>
    <row r="59" spans="1:3" x14ac:dyDescent="0.25">
      <c r="A59" s="715">
        <v>2016</v>
      </c>
      <c r="B59" s="794">
        <v>1</v>
      </c>
      <c r="C59" s="795"/>
    </row>
    <row r="60" spans="1:3" x14ac:dyDescent="0.25">
      <c r="A60" s="715">
        <v>2017</v>
      </c>
      <c r="B60" s="794">
        <v>6</v>
      </c>
      <c r="C60" s="795"/>
    </row>
    <row r="61" spans="1:3" x14ac:dyDescent="0.25">
      <c r="A61" s="715">
        <v>2018</v>
      </c>
      <c r="B61" s="794">
        <v>19</v>
      </c>
      <c r="C61" s="795"/>
    </row>
    <row r="62" spans="1:3" x14ac:dyDescent="0.25">
      <c r="A62" s="715">
        <v>2019</v>
      </c>
      <c r="B62" s="794">
        <v>17</v>
      </c>
      <c r="C62" s="795"/>
    </row>
    <row r="63" spans="1:3" x14ac:dyDescent="0.25">
      <c r="A63" s="715">
        <v>2020</v>
      </c>
      <c r="B63" s="794">
        <v>26</v>
      </c>
      <c r="C63" s="795"/>
    </row>
    <row r="64" spans="1:3" x14ac:dyDescent="0.25">
      <c r="A64" s="715">
        <v>2021</v>
      </c>
      <c r="B64" s="794">
        <v>22</v>
      </c>
      <c r="C64" s="795"/>
    </row>
    <row r="65" spans="1:7" x14ac:dyDescent="0.25">
      <c r="A65" s="715">
        <v>2022</v>
      </c>
      <c r="B65" s="794">
        <v>19</v>
      </c>
      <c r="C65" s="795"/>
    </row>
    <row r="66" spans="1:7" x14ac:dyDescent="0.25">
      <c r="A66" s="791" t="s">
        <v>4001</v>
      </c>
      <c r="B66" s="791"/>
      <c r="C66" s="791"/>
    </row>
    <row r="67" spans="1:7" x14ac:dyDescent="0.25">
      <c r="A67" s="716" t="s">
        <v>1240</v>
      </c>
      <c r="B67" s="794" t="s">
        <v>3996</v>
      </c>
      <c r="C67" s="795"/>
    </row>
    <row r="68" spans="1:7" x14ac:dyDescent="0.25">
      <c r="A68" s="716">
        <v>2016</v>
      </c>
      <c r="B68" s="794">
        <v>1</v>
      </c>
      <c r="C68" s="795"/>
    </row>
    <row r="69" spans="1:7" x14ac:dyDescent="0.25">
      <c r="A69" s="716">
        <v>2017</v>
      </c>
      <c r="B69" s="794">
        <v>4</v>
      </c>
      <c r="C69" s="795"/>
    </row>
    <row r="70" spans="1:7" x14ac:dyDescent="0.25">
      <c r="A70" s="716">
        <v>2018</v>
      </c>
      <c r="B70" s="794">
        <v>15</v>
      </c>
      <c r="C70" s="795"/>
    </row>
    <row r="71" spans="1:7" x14ac:dyDescent="0.25">
      <c r="A71" s="716">
        <v>2019</v>
      </c>
      <c r="B71" s="794">
        <v>7</v>
      </c>
      <c r="C71" s="795"/>
    </row>
    <row r="72" spans="1:7" x14ac:dyDescent="0.25">
      <c r="A72" s="716">
        <v>2020</v>
      </c>
      <c r="B72" s="794">
        <v>8</v>
      </c>
      <c r="C72" s="795"/>
    </row>
    <row r="73" spans="1:7" x14ac:dyDescent="0.25">
      <c r="A73" s="716">
        <v>2021</v>
      </c>
      <c r="B73" s="794">
        <v>13</v>
      </c>
      <c r="C73" s="795"/>
    </row>
    <row r="74" spans="1:7" x14ac:dyDescent="0.25">
      <c r="A74" s="716">
        <v>2022</v>
      </c>
      <c r="B74" s="794">
        <v>19</v>
      </c>
      <c r="C74" s="795"/>
    </row>
    <row r="79" spans="1:7" x14ac:dyDescent="0.25">
      <c r="A79" s="122" t="s">
        <v>418</v>
      </c>
      <c r="B79" s="122" t="s">
        <v>0</v>
      </c>
      <c r="C79" s="122" t="s">
        <v>3880</v>
      </c>
      <c r="D79" s="122" t="s">
        <v>615</v>
      </c>
      <c r="F79" s="122" t="s">
        <v>442</v>
      </c>
      <c r="G79" s="122" t="s">
        <v>374</v>
      </c>
    </row>
    <row r="80" spans="1:7" hidden="1" x14ac:dyDescent="0.25">
      <c r="A80" s="469" t="s">
        <v>3878</v>
      </c>
      <c r="B80" s="470" t="s">
        <v>1093</v>
      </c>
      <c r="C80" s="469" t="s">
        <v>378</v>
      </c>
      <c r="D80" s="711" t="s">
        <v>3881</v>
      </c>
      <c r="E80" s="122" t="str">
        <f>_xlfn.CONCAT(C80,"/",D80)</f>
        <v>775369-00E/001596</v>
      </c>
      <c r="F80" s="192">
        <v>43438</v>
      </c>
      <c r="G80" s="470" t="s">
        <v>56</v>
      </c>
    </row>
    <row r="81" spans="1:7" x14ac:dyDescent="0.25">
      <c r="A81" s="469" t="s">
        <v>2724</v>
      </c>
      <c r="B81" s="470" t="s">
        <v>1093</v>
      </c>
      <c r="C81" s="469" t="s">
        <v>2209</v>
      </c>
      <c r="D81" s="711" t="s">
        <v>3882</v>
      </c>
      <c r="E81" s="122" t="str">
        <f t="shared" ref="E81:E101" si="4">_xlfn.CONCAT(C81,"/",D81)</f>
        <v>776445-00H/014930</v>
      </c>
      <c r="F81" s="192">
        <f>VLOOKUP(E81,'[3]107_Battery_assembly'!$B:$E,4,0)</f>
        <v>44806.636111111111</v>
      </c>
      <c r="G81" s="470" t="s">
        <v>58</v>
      </c>
    </row>
    <row r="82" spans="1:7" x14ac:dyDescent="0.25">
      <c r="A82" s="469" t="s">
        <v>2723</v>
      </c>
      <c r="B82" s="470" t="s">
        <v>1093</v>
      </c>
      <c r="C82" s="469" t="s">
        <v>2179</v>
      </c>
      <c r="D82" s="711" t="s">
        <v>3883</v>
      </c>
      <c r="E82" s="122" t="str">
        <f t="shared" si="4"/>
        <v>775369-00I/006562</v>
      </c>
      <c r="F82" s="192">
        <v>44686</v>
      </c>
      <c r="G82" s="470" t="s">
        <v>56</v>
      </c>
    </row>
    <row r="83" spans="1:7" x14ac:dyDescent="0.25">
      <c r="A83" s="469" t="s">
        <v>2721</v>
      </c>
      <c r="B83" s="470" t="s">
        <v>1093</v>
      </c>
      <c r="C83" s="589" t="s">
        <v>2573</v>
      </c>
      <c r="D83" s="711" t="s">
        <v>3884</v>
      </c>
      <c r="E83" s="122" t="str">
        <f t="shared" si="4"/>
        <v>774166-00J/006491</v>
      </c>
      <c r="F83" s="192">
        <v>44673</v>
      </c>
      <c r="G83" s="470" t="s">
        <v>57</v>
      </c>
    </row>
    <row r="84" spans="1:7" x14ac:dyDescent="0.25">
      <c r="A84" s="469" t="s">
        <v>2719</v>
      </c>
      <c r="B84" s="470" t="s">
        <v>1093</v>
      </c>
      <c r="C84" s="589" t="s">
        <v>2179</v>
      </c>
      <c r="D84" s="711" t="s">
        <v>3885</v>
      </c>
      <c r="E84" s="122" t="str">
        <f t="shared" si="4"/>
        <v>775369-00I/006633</v>
      </c>
      <c r="F84" s="192">
        <v>44706</v>
      </c>
      <c r="G84" s="470" t="s">
        <v>56</v>
      </c>
    </row>
    <row r="85" spans="1:7" hidden="1" x14ac:dyDescent="0.25">
      <c r="A85" s="469" t="s">
        <v>2702</v>
      </c>
      <c r="B85" s="470" t="s">
        <v>1093</v>
      </c>
      <c r="C85" s="469" t="s">
        <v>385</v>
      </c>
      <c r="D85" s="711" t="s">
        <v>3886</v>
      </c>
      <c r="E85" s="122" t="str">
        <f t="shared" si="4"/>
        <v>776445-00E/002692</v>
      </c>
      <c r="F85" s="192">
        <f>VLOOKUP(E85,'[3]107_Battery_assembly'!$B:$E,4,0)</f>
        <v>43446.48333333333</v>
      </c>
      <c r="G85" s="470" t="s">
        <v>58</v>
      </c>
    </row>
    <row r="86" spans="1:7" hidden="1" x14ac:dyDescent="0.25">
      <c r="A86" s="469" t="s">
        <v>2701</v>
      </c>
      <c r="B86" s="470" t="s">
        <v>1093</v>
      </c>
      <c r="C86" s="469" t="s">
        <v>407</v>
      </c>
      <c r="D86" s="711" t="s">
        <v>3887</v>
      </c>
      <c r="E86" s="122" t="str">
        <f t="shared" si="4"/>
        <v>775369-00G/003703</v>
      </c>
      <c r="F86" s="192">
        <v>44070</v>
      </c>
      <c r="G86" s="470" t="s">
        <v>56</v>
      </c>
    </row>
    <row r="87" spans="1:7" hidden="1" x14ac:dyDescent="0.25">
      <c r="A87" s="469" t="s">
        <v>2700</v>
      </c>
      <c r="B87" s="470" t="s">
        <v>1093</v>
      </c>
      <c r="C87" s="589" t="s">
        <v>2179</v>
      </c>
      <c r="D87" s="711" t="s">
        <v>3888</v>
      </c>
      <c r="E87" s="122" t="str">
        <f t="shared" si="4"/>
        <v>775369-00I/005173</v>
      </c>
      <c r="F87" s="192">
        <v>44396</v>
      </c>
      <c r="G87" s="470" t="s">
        <v>56</v>
      </c>
    </row>
    <row r="88" spans="1:7" hidden="1" x14ac:dyDescent="0.25">
      <c r="A88" s="469" t="s">
        <v>2698</v>
      </c>
      <c r="B88" s="470" t="s">
        <v>1093</v>
      </c>
      <c r="C88" s="589" t="s">
        <v>385</v>
      </c>
      <c r="D88" s="711" t="s">
        <v>3889</v>
      </c>
      <c r="E88" s="122" t="str">
        <f t="shared" si="4"/>
        <v>776445-00E/001363</v>
      </c>
      <c r="F88" s="192">
        <f>VLOOKUP(E88,'[3]107_Battery_assembly'!$B:$E,4,0)</f>
        <v>43202.966666666667</v>
      </c>
      <c r="G88" s="470" t="s">
        <v>58</v>
      </c>
    </row>
    <row r="89" spans="1:7" hidden="1" x14ac:dyDescent="0.25">
      <c r="A89" s="469" t="s">
        <v>2697</v>
      </c>
      <c r="B89" s="470" t="s">
        <v>1093</v>
      </c>
      <c r="C89" s="589" t="s">
        <v>2209</v>
      </c>
      <c r="D89" s="711" t="s">
        <v>3900</v>
      </c>
      <c r="E89" s="122" t="str">
        <f t="shared" si="4"/>
        <v>776445-00H/011578</v>
      </c>
      <c r="F89" s="192">
        <f>VLOOKUP(E89,'[3]107_Battery_assembly'!$B:$E,4,0)</f>
        <v>44483.348611111112</v>
      </c>
      <c r="G89" s="470" t="s">
        <v>58</v>
      </c>
    </row>
    <row r="90" spans="1:7" x14ac:dyDescent="0.25">
      <c r="A90" s="469" t="s">
        <v>2693</v>
      </c>
      <c r="B90" s="470" t="s">
        <v>1093</v>
      </c>
      <c r="C90" s="589" t="s">
        <v>2179</v>
      </c>
      <c r="D90" s="711" t="s">
        <v>3890</v>
      </c>
      <c r="E90" s="122" t="str">
        <f t="shared" si="4"/>
        <v>775369-00I/006668</v>
      </c>
      <c r="F90" s="192">
        <v>44707</v>
      </c>
      <c r="G90" s="470" t="s">
        <v>56</v>
      </c>
    </row>
    <row r="91" spans="1:7" hidden="1" x14ac:dyDescent="0.25">
      <c r="A91" s="469" t="s">
        <v>2695</v>
      </c>
      <c r="B91" s="470" t="s">
        <v>1093</v>
      </c>
      <c r="C91" s="589" t="s">
        <v>2209</v>
      </c>
      <c r="D91" s="711" t="s">
        <v>3891</v>
      </c>
      <c r="E91" s="122" t="str">
        <f t="shared" si="4"/>
        <v>776445-00H/001524</v>
      </c>
      <c r="F91" s="192">
        <f>VLOOKUP(E91,'[3]107_Battery_assembly'!$B:$E,4,0)</f>
        <v>43244.719444444447</v>
      </c>
      <c r="G91" s="470" t="s">
        <v>58</v>
      </c>
    </row>
    <row r="92" spans="1:7" hidden="1" x14ac:dyDescent="0.25">
      <c r="A92" s="469" t="s">
        <v>2688</v>
      </c>
      <c r="B92" s="470" t="s">
        <v>1093</v>
      </c>
      <c r="C92" s="589" t="s">
        <v>407</v>
      </c>
      <c r="D92" s="711" t="s">
        <v>3892</v>
      </c>
      <c r="E92" s="122" t="str">
        <f t="shared" si="4"/>
        <v>775369-00G/000816</v>
      </c>
      <c r="F92" s="192">
        <v>43070</v>
      </c>
      <c r="G92" s="470" t="s">
        <v>56</v>
      </c>
    </row>
    <row r="93" spans="1:7" hidden="1" x14ac:dyDescent="0.25">
      <c r="A93" s="469" t="s">
        <v>2685</v>
      </c>
      <c r="B93" s="470" t="s">
        <v>1093</v>
      </c>
      <c r="C93" s="589" t="s">
        <v>384</v>
      </c>
      <c r="D93" s="711" t="s">
        <v>3893</v>
      </c>
      <c r="E93" s="122" t="str">
        <f t="shared" si="4"/>
        <v>774100-00G/008753</v>
      </c>
      <c r="F93" s="192" t="e">
        <f>VLOOKUP(E93,'[3]107_Battery_assembly'!$B:$E,4,0)</f>
        <v>#N/A</v>
      </c>
      <c r="G93" s="470" t="s">
        <v>62</v>
      </c>
    </row>
    <row r="94" spans="1:7" hidden="1" x14ac:dyDescent="0.25">
      <c r="A94" s="469" t="s">
        <v>2682</v>
      </c>
      <c r="B94" s="470" t="s">
        <v>1093</v>
      </c>
      <c r="C94" s="589" t="s">
        <v>385</v>
      </c>
      <c r="D94" s="711" t="s">
        <v>3894</v>
      </c>
      <c r="E94" s="122" t="str">
        <f>_xlfn.CONCAT(C94,"/",D94)</f>
        <v>776445-00E/001992</v>
      </c>
      <c r="F94" s="192">
        <f>VLOOKUP(E94,'[3]107_Battery_assembly'!$B:$E,4,0)</f>
        <v>43348.625</v>
      </c>
      <c r="G94" s="470" t="s">
        <v>58</v>
      </c>
    </row>
    <row r="95" spans="1:7" hidden="1" x14ac:dyDescent="0.25">
      <c r="A95" s="469" t="s">
        <v>2677</v>
      </c>
      <c r="B95" s="470" t="s">
        <v>1093</v>
      </c>
      <c r="C95" s="589" t="s">
        <v>2209</v>
      </c>
      <c r="D95" s="711" t="s">
        <v>3895</v>
      </c>
      <c r="E95" s="122" t="str">
        <f t="shared" si="4"/>
        <v>776445-00H/002336</v>
      </c>
      <c r="F95" s="192">
        <f>VLOOKUP(E95,'[3]107_Battery_assembly'!$B:$E,4,0)</f>
        <v>43398.967361111114</v>
      </c>
      <c r="G95" s="470" t="s">
        <v>58</v>
      </c>
    </row>
    <row r="96" spans="1:7" x14ac:dyDescent="0.25">
      <c r="A96" s="469" t="s">
        <v>2675</v>
      </c>
      <c r="B96" s="470" t="s">
        <v>1093</v>
      </c>
      <c r="C96" s="589" t="s">
        <v>2209</v>
      </c>
      <c r="D96" s="711" t="s">
        <v>3896</v>
      </c>
      <c r="E96" s="122" t="str">
        <f t="shared" si="4"/>
        <v>776445-00H/012854</v>
      </c>
      <c r="F96" s="192">
        <f>VLOOKUP(E96,'[3]107_Battery_assembly'!$B:$E,4,0)</f>
        <v>44581.962500000001</v>
      </c>
      <c r="G96" s="470" t="s">
        <v>58</v>
      </c>
    </row>
    <row r="97" spans="1:7" hidden="1" x14ac:dyDescent="0.25">
      <c r="A97" s="494" t="s">
        <v>2673</v>
      </c>
      <c r="B97" s="496" t="s">
        <v>155</v>
      </c>
      <c r="C97" s="618" t="s">
        <v>2209</v>
      </c>
      <c r="D97" s="712" t="s">
        <v>3899</v>
      </c>
      <c r="E97" s="122" t="str">
        <f t="shared" si="4"/>
        <v>776445-00H/007569</v>
      </c>
      <c r="F97" s="192">
        <f>VLOOKUP(E97,'[3]107_Battery_assembly'!$B:$E,4,0)</f>
        <v>44089.01458333333</v>
      </c>
      <c r="G97" s="496" t="s">
        <v>58</v>
      </c>
    </row>
    <row r="98" spans="1:7" hidden="1" x14ac:dyDescent="0.25">
      <c r="A98" s="494" t="s">
        <v>2672</v>
      </c>
      <c r="B98" s="496" t="s">
        <v>155</v>
      </c>
      <c r="C98" s="618" t="s">
        <v>407</v>
      </c>
      <c r="D98" s="712" t="s">
        <v>3898</v>
      </c>
      <c r="E98" s="122" t="str">
        <f t="shared" si="4"/>
        <v>775369-00G/002069</v>
      </c>
      <c r="F98" s="192">
        <v>43593</v>
      </c>
      <c r="G98" s="496" t="s">
        <v>56</v>
      </c>
    </row>
    <row r="99" spans="1:7" hidden="1" x14ac:dyDescent="0.25">
      <c r="A99" s="469" t="s">
        <v>2666</v>
      </c>
      <c r="B99" s="470" t="s">
        <v>1093</v>
      </c>
      <c r="C99" s="589" t="s">
        <v>2209</v>
      </c>
      <c r="D99" s="711" t="s">
        <v>3897</v>
      </c>
      <c r="E99" s="122" t="str">
        <f t="shared" si="4"/>
        <v>776445-00H/011659</v>
      </c>
      <c r="F99" s="192">
        <f>VLOOKUP(E99,'[3]107_Battery_assembly'!$B:$E,4,0)</f>
        <v>44488.811111111114</v>
      </c>
      <c r="G99" s="470" t="s">
        <v>58</v>
      </c>
    </row>
    <row r="100" spans="1:7" x14ac:dyDescent="0.25">
      <c r="A100" s="494" t="s">
        <v>2664</v>
      </c>
      <c r="B100" s="496" t="s">
        <v>155</v>
      </c>
      <c r="C100" s="618" t="s">
        <v>2269</v>
      </c>
      <c r="D100" s="712" t="s">
        <v>3901</v>
      </c>
      <c r="E100" s="122" t="str">
        <f t="shared" si="4"/>
        <v>774100-00J/014574</v>
      </c>
      <c r="F100" s="192">
        <f>VLOOKUP(E100,'[3]107_Battery_assembly'!$B:$E,4,0)</f>
        <v>44741.42083333333</v>
      </c>
      <c r="G100" s="496" t="s">
        <v>62</v>
      </c>
    </row>
    <row r="101" spans="1:7" hidden="1" x14ac:dyDescent="0.25">
      <c r="A101" s="494" t="s">
        <v>2670</v>
      </c>
      <c r="B101" s="496" t="s">
        <v>155</v>
      </c>
      <c r="C101" s="618" t="s">
        <v>407</v>
      </c>
      <c r="D101" s="712" t="s">
        <v>3902</v>
      </c>
      <c r="E101" s="122" t="str">
        <f t="shared" si="4"/>
        <v>775369-00G/004418</v>
      </c>
      <c r="F101" s="192">
        <v>44230</v>
      </c>
      <c r="G101" s="496" t="s">
        <v>56</v>
      </c>
    </row>
    <row r="102" spans="1:7" hidden="1" x14ac:dyDescent="0.25">
      <c r="A102" s="494" t="s">
        <v>2648</v>
      </c>
      <c r="B102" s="496" t="s">
        <v>155</v>
      </c>
      <c r="C102" s="618" t="s">
        <v>2653</v>
      </c>
      <c r="D102" s="712" t="s">
        <v>3903</v>
      </c>
      <c r="F102" s="192">
        <v>44340</v>
      </c>
      <c r="G102" s="496" t="s">
        <v>1098</v>
      </c>
    </row>
    <row r="103" spans="1:7" hidden="1" x14ac:dyDescent="0.25">
      <c r="A103" s="494" t="s">
        <v>2647</v>
      </c>
      <c r="B103" s="496" t="s">
        <v>155</v>
      </c>
      <c r="C103" s="618" t="s">
        <v>2382</v>
      </c>
      <c r="D103" s="712" t="s">
        <v>3904</v>
      </c>
      <c r="F103" s="192">
        <v>44060</v>
      </c>
      <c r="G103" s="496"/>
    </row>
    <row r="104" spans="1:7" hidden="1" x14ac:dyDescent="0.25">
      <c r="A104" s="494" t="s">
        <v>2646</v>
      </c>
      <c r="B104" s="496" t="s">
        <v>155</v>
      </c>
      <c r="C104" s="618" t="s">
        <v>644</v>
      </c>
      <c r="D104" s="712" t="s">
        <v>3905</v>
      </c>
      <c r="E104" s="122" t="str">
        <f t="shared" ref="E104:E105" si="5">_xlfn.CONCAT(C104,"/",D104)</f>
        <v>774272-01H/002975</v>
      </c>
      <c r="F104" s="192">
        <v>43273</v>
      </c>
      <c r="G104" s="496" t="s">
        <v>56</v>
      </c>
    </row>
    <row r="105" spans="1:7" hidden="1" x14ac:dyDescent="0.25">
      <c r="A105" s="494" t="s">
        <v>2645</v>
      </c>
      <c r="B105" s="496" t="s">
        <v>155</v>
      </c>
      <c r="C105" s="618" t="s">
        <v>407</v>
      </c>
      <c r="D105" s="712" t="s">
        <v>3906</v>
      </c>
      <c r="E105" s="122" t="str">
        <f t="shared" si="5"/>
        <v>775369-00G/002806</v>
      </c>
      <c r="F105" s="192">
        <v>43790</v>
      </c>
      <c r="G105" s="496" t="s">
        <v>56</v>
      </c>
    </row>
    <row r="106" spans="1:7" hidden="1" x14ac:dyDescent="0.25">
      <c r="A106" s="494" t="s">
        <v>2644</v>
      </c>
      <c r="B106" s="496" t="s">
        <v>155</v>
      </c>
      <c r="C106" s="618" t="s">
        <v>2658</v>
      </c>
      <c r="D106" s="712" t="s">
        <v>3905</v>
      </c>
      <c r="F106" s="192">
        <v>43871</v>
      </c>
      <c r="G106" s="496" t="s">
        <v>56</v>
      </c>
    </row>
    <row r="107" spans="1:7" hidden="1" x14ac:dyDescent="0.25">
      <c r="A107" s="494" t="s">
        <v>2643</v>
      </c>
      <c r="B107" s="496" t="s">
        <v>155</v>
      </c>
      <c r="C107" s="618" t="s">
        <v>2658</v>
      </c>
      <c r="D107" s="712" t="s">
        <v>3907</v>
      </c>
      <c r="F107" s="192">
        <v>44313</v>
      </c>
      <c r="G107" s="496"/>
    </row>
    <row r="108" spans="1:7" hidden="1" x14ac:dyDescent="0.25">
      <c r="A108" s="494" t="s">
        <v>2642</v>
      </c>
      <c r="B108" s="496" t="s">
        <v>155</v>
      </c>
      <c r="C108" s="618" t="s">
        <v>2114</v>
      </c>
      <c r="D108" s="712" t="s">
        <v>3908</v>
      </c>
      <c r="F108" s="192">
        <v>44313</v>
      </c>
      <c r="G108" s="496" t="s">
        <v>1097</v>
      </c>
    </row>
    <row r="109" spans="1:7" hidden="1" x14ac:dyDescent="0.25">
      <c r="A109" s="494" t="s">
        <v>2641</v>
      </c>
      <c r="B109" s="496" t="s">
        <v>155</v>
      </c>
      <c r="C109" s="618" t="s">
        <v>2114</v>
      </c>
      <c r="D109" s="712" t="s">
        <v>3909</v>
      </c>
      <c r="F109" s="192">
        <v>44179</v>
      </c>
      <c r="G109" s="496"/>
    </row>
    <row r="110" spans="1:7" hidden="1" x14ac:dyDescent="0.25">
      <c r="A110" s="494" t="s">
        <v>2640</v>
      </c>
      <c r="B110" s="496" t="s">
        <v>155</v>
      </c>
      <c r="C110" s="618" t="s">
        <v>2114</v>
      </c>
      <c r="D110" s="712" t="s">
        <v>3910</v>
      </c>
      <c r="F110" s="192" t="e">
        <f>VLOOKUP(E110,'[3]107_Battery_assembly'!$B:$E,4,0)</f>
        <v>#N/A</v>
      </c>
      <c r="G110" s="496"/>
    </row>
    <row r="111" spans="1:7" hidden="1" x14ac:dyDescent="0.25">
      <c r="A111" s="494" t="s">
        <v>2639</v>
      </c>
      <c r="B111" s="496" t="s">
        <v>155</v>
      </c>
      <c r="C111" s="618" t="s">
        <v>2658</v>
      </c>
      <c r="D111" s="712" t="s">
        <v>3911</v>
      </c>
      <c r="F111" s="192">
        <v>44354</v>
      </c>
      <c r="G111" s="496"/>
    </row>
    <row r="112" spans="1:7" hidden="1" x14ac:dyDescent="0.25">
      <c r="A112" s="494" t="s">
        <v>2638</v>
      </c>
      <c r="B112" s="496" t="s">
        <v>155</v>
      </c>
      <c r="C112" s="618" t="s">
        <v>2654</v>
      </c>
      <c r="D112" s="712" t="s">
        <v>3912</v>
      </c>
      <c r="E112" s="122" t="str">
        <f t="shared" ref="E112:E124" si="6">_xlfn.CONCAT(C112,"/",D112)</f>
        <v>774272ß03D/008581</v>
      </c>
      <c r="F112" s="192">
        <v>43797</v>
      </c>
      <c r="G112" s="496" t="s">
        <v>1096</v>
      </c>
    </row>
    <row r="113" spans="1:7" hidden="1" x14ac:dyDescent="0.25">
      <c r="A113" s="494" t="s">
        <v>2637</v>
      </c>
      <c r="B113" s="496" t="s">
        <v>155</v>
      </c>
      <c r="C113" s="618" t="s">
        <v>2656</v>
      </c>
      <c r="D113" s="712" t="s">
        <v>3913</v>
      </c>
      <c r="E113" s="122" t="str">
        <f t="shared" si="6"/>
        <v>774272-03E/011049</v>
      </c>
      <c r="F113" s="192">
        <v>44019</v>
      </c>
      <c r="G113" s="496" t="s">
        <v>1096</v>
      </c>
    </row>
    <row r="114" spans="1:7" hidden="1" x14ac:dyDescent="0.25">
      <c r="A114" s="494" t="s">
        <v>2636</v>
      </c>
      <c r="B114" s="496" t="s">
        <v>155</v>
      </c>
      <c r="C114" s="618" t="s">
        <v>1119</v>
      </c>
      <c r="D114" s="712" t="s">
        <v>3914</v>
      </c>
      <c r="E114" s="122" t="str">
        <f t="shared" si="6"/>
        <v>774272-03D/001856</v>
      </c>
      <c r="F114" s="192">
        <v>43075</v>
      </c>
      <c r="G114" s="496" t="s">
        <v>1096</v>
      </c>
    </row>
    <row r="115" spans="1:7" hidden="1" x14ac:dyDescent="0.25">
      <c r="A115" s="494" t="s">
        <v>2635</v>
      </c>
      <c r="B115" s="496" t="s">
        <v>155</v>
      </c>
      <c r="C115" s="618" t="s">
        <v>1119</v>
      </c>
      <c r="D115" s="712" t="s">
        <v>3915</v>
      </c>
      <c r="E115" s="122" t="str">
        <f t="shared" si="6"/>
        <v>774272-03D/008415</v>
      </c>
      <c r="F115" s="192">
        <v>43784</v>
      </c>
      <c r="G115" s="496" t="s">
        <v>1096</v>
      </c>
    </row>
    <row r="116" spans="1:7" hidden="1" x14ac:dyDescent="0.25">
      <c r="A116" s="494" t="s">
        <v>2634</v>
      </c>
      <c r="B116" s="496" t="s">
        <v>155</v>
      </c>
      <c r="C116" s="618" t="s">
        <v>1119</v>
      </c>
      <c r="D116" s="712" t="s">
        <v>3916</v>
      </c>
      <c r="E116" s="122" t="str">
        <f t="shared" si="6"/>
        <v>774272-03D/005714</v>
      </c>
      <c r="F116" s="192">
        <v>43562</v>
      </c>
      <c r="G116" s="496" t="s">
        <v>1096</v>
      </c>
    </row>
    <row r="117" spans="1:7" hidden="1" x14ac:dyDescent="0.25">
      <c r="A117" s="494" t="s">
        <v>2633</v>
      </c>
      <c r="B117" s="496" t="s">
        <v>155</v>
      </c>
      <c r="C117" s="618" t="s">
        <v>2656</v>
      </c>
      <c r="D117" s="712" t="s">
        <v>3917</v>
      </c>
      <c r="E117" s="122" t="str">
        <f t="shared" si="6"/>
        <v>774272-03E/009907</v>
      </c>
      <c r="F117" s="192">
        <v>43913</v>
      </c>
      <c r="G117" s="496" t="s">
        <v>1096</v>
      </c>
    </row>
    <row r="118" spans="1:7" hidden="1" x14ac:dyDescent="0.25">
      <c r="A118" s="494" t="s">
        <v>2632</v>
      </c>
      <c r="B118" s="496" t="s">
        <v>155</v>
      </c>
      <c r="C118" s="618" t="s">
        <v>2655</v>
      </c>
      <c r="D118" s="712" t="s">
        <v>3907</v>
      </c>
      <c r="E118" s="122" t="str">
        <f t="shared" si="6"/>
        <v>774272ß03E/010678</v>
      </c>
      <c r="F118" s="192">
        <v>43994</v>
      </c>
      <c r="G118" s="496" t="s">
        <v>1096</v>
      </c>
    </row>
    <row r="119" spans="1:7" hidden="1" x14ac:dyDescent="0.25">
      <c r="A119" s="494" t="s">
        <v>2631</v>
      </c>
      <c r="B119" s="496" t="s">
        <v>155</v>
      </c>
      <c r="C119" s="618" t="s">
        <v>2654</v>
      </c>
      <c r="D119" s="712" t="s">
        <v>3918</v>
      </c>
      <c r="E119" s="122" t="str">
        <f t="shared" si="6"/>
        <v>774272ß03D/005063</v>
      </c>
      <c r="F119" s="192">
        <v>43507</v>
      </c>
      <c r="G119" s="496" t="s">
        <v>1096</v>
      </c>
    </row>
    <row r="120" spans="1:7" hidden="1" x14ac:dyDescent="0.25">
      <c r="A120" s="494" t="s">
        <v>2630</v>
      </c>
      <c r="B120" s="496" t="s">
        <v>155</v>
      </c>
      <c r="C120" s="618" t="s">
        <v>644</v>
      </c>
      <c r="D120" s="712" t="s">
        <v>3919</v>
      </c>
      <c r="E120" s="122" t="str">
        <f t="shared" si="6"/>
        <v>774272-01H/004475</v>
      </c>
      <c r="F120" s="192">
        <v>43444</v>
      </c>
      <c r="G120" s="496" t="s">
        <v>1094</v>
      </c>
    </row>
    <row r="121" spans="1:7" hidden="1" x14ac:dyDescent="0.25">
      <c r="A121" s="494" t="s">
        <v>2629</v>
      </c>
      <c r="B121" s="496" t="s">
        <v>155</v>
      </c>
      <c r="C121" s="618" t="s">
        <v>2651</v>
      </c>
      <c r="D121" s="712" t="s">
        <v>3920</v>
      </c>
      <c r="E121" s="122" t="str">
        <f t="shared" si="6"/>
        <v>774272-01I/005036</v>
      </c>
      <c r="F121" s="192">
        <v>43504</v>
      </c>
      <c r="G121" s="496" t="s">
        <v>1094</v>
      </c>
    </row>
    <row r="122" spans="1:7" hidden="1" x14ac:dyDescent="0.25">
      <c r="A122" s="494" t="s">
        <v>2628</v>
      </c>
      <c r="B122" s="496" t="s">
        <v>155</v>
      </c>
      <c r="C122" s="618" t="s">
        <v>2652</v>
      </c>
      <c r="D122" s="712" t="s">
        <v>3921</v>
      </c>
      <c r="E122" s="122" t="str">
        <f t="shared" si="6"/>
        <v>774272ß01I/005578</v>
      </c>
      <c r="F122" s="192">
        <v>43555</v>
      </c>
      <c r="G122" s="496" t="s">
        <v>1096</v>
      </c>
    </row>
    <row r="123" spans="1:7" hidden="1" x14ac:dyDescent="0.25">
      <c r="A123" s="494" t="s">
        <v>2627</v>
      </c>
      <c r="B123" s="470" t="s">
        <v>155</v>
      </c>
      <c r="C123" s="618" t="s">
        <v>1119</v>
      </c>
      <c r="D123" s="712" t="s">
        <v>3922</v>
      </c>
      <c r="E123" s="122" t="str">
        <f t="shared" si="6"/>
        <v>774272-03D/008886</v>
      </c>
      <c r="F123" s="192">
        <v>43839</v>
      </c>
      <c r="G123" s="470" t="s">
        <v>1096</v>
      </c>
    </row>
    <row r="124" spans="1:7" hidden="1" x14ac:dyDescent="0.25">
      <c r="A124" s="494" t="s">
        <v>2626</v>
      </c>
      <c r="B124" s="496" t="s">
        <v>155</v>
      </c>
      <c r="C124" s="618" t="s">
        <v>2209</v>
      </c>
      <c r="D124" s="712" t="s">
        <v>3918</v>
      </c>
      <c r="E124" s="122" t="str">
        <f t="shared" si="6"/>
        <v>776445-00H/005063</v>
      </c>
      <c r="F124" s="192">
        <f>VLOOKUP(E124,'[3]107_Battery_assembly'!$B:$E,4,0)</f>
        <v>43747.352777777778</v>
      </c>
      <c r="G124" s="496" t="s">
        <v>1098</v>
      </c>
    </row>
    <row r="125" spans="1:7" hidden="1" x14ac:dyDescent="0.25">
      <c r="A125" s="494" t="s">
        <v>2624</v>
      </c>
      <c r="B125" s="496" t="s">
        <v>155</v>
      </c>
      <c r="C125" s="618" t="s">
        <v>2653</v>
      </c>
      <c r="D125" s="712" t="s">
        <v>3923</v>
      </c>
      <c r="F125" s="192">
        <v>44137</v>
      </c>
      <c r="G125" s="496" t="s">
        <v>1098</v>
      </c>
    </row>
    <row r="126" spans="1:7" hidden="1" x14ac:dyDescent="0.25">
      <c r="A126" s="494" t="s">
        <v>2623</v>
      </c>
      <c r="B126" s="496" t="s">
        <v>155</v>
      </c>
      <c r="C126" s="618">
        <v>775369</v>
      </c>
      <c r="D126" s="712" t="s">
        <v>3924</v>
      </c>
      <c r="F126" s="192">
        <v>44313</v>
      </c>
      <c r="G126" s="496" t="s">
        <v>1098</v>
      </c>
    </row>
    <row r="127" spans="1:7" x14ac:dyDescent="0.25">
      <c r="A127" s="494" t="s">
        <v>2620</v>
      </c>
      <c r="B127" s="496" t="s">
        <v>155</v>
      </c>
      <c r="C127" s="618" t="s">
        <v>2209</v>
      </c>
      <c r="D127" s="712" t="s">
        <v>3925</v>
      </c>
      <c r="E127" s="122" t="str">
        <f t="shared" ref="E127:E165" si="7">_xlfn.CONCAT(C127,"/",D127)</f>
        <v>776445-00H/014197</v>
      </c>
      <c r="F127" s="192">
        <f>VLOOKUP(E127,'[3]107_Battery_assembly'!$B:$E,4,0)</f>
        <v>44693.782638888886</v>
      </c>
      <c r="G127" s="496" t="s">
        <v>58</v>
      </c>
    </row>
    <row r="128" spans="1:7" hidden="1" x14ac:dyDescent="0.25">
      <c r="A128" s="469" t="s">
        <v>2619</v>
      </c>
      <c r="B128" s="470" t="s">
        <v>1093</v>
      </c>
      <c r="C128" s="589" t="s">
        <v>385</v>
      </c>
      <c r="D128" s="711" t="s">
        <v>3926</v>
      </c>
      <c r="E128" s="122" t="str">
        <f t="shared" si="7"/>
        <v>776445-00E/001122</v>
      </c>
      <c r="F128" s="192">
        <f>VLOOKUP(E128,'[3]107_Battery_assembly'!$B:$E,4,0)</f>
        <v>43108.558333333334</v>
      </c>
      <c r="G128" s="470" t="s">
        <v>58</v>
      </c>
    </row>
    <row r="129" spans="1:7" x14ac:dyDescent="0.25">
      <c r="A129" s="494" t="s">
        <v>2615</v>
      </c>
      <c r="B129" s="496" t="s">
        <v>155</v>
      </c>
      <c r="C129" s="430" t="s">
        <v>2573</v>
      </c>
      <c r="D129" s="712" t="s">
        <v>3927</v>
      </c>
      <c r="E129" s="122" t="str">
        <f t="shared" si="7"/>
        <v>774166-00J/006038</v>
      </c>
      <c r="F129" s="192">
        <v>44601</v>
      </c>
      <c r="G129" s="496" t="s">
        <v>57</v>
      </c>
    </row>
    <row r="130" spans="1:7" hidden="1" x14ac:dyDescent="0.25">
      <c r="A130" s="469" t="s">
        <v>2608</v>
      </c>
      <c r="B130" s="470" t="s">
        <v>1093</v>
      </c>
      <c r="C130" s="589" t="s">
        <v>2209</v>
      </c>
      <c r="D130" s="711" t="s">
        <v>3928</v>
      </c>
      <c r="E130" s="122" t="str">
        <f t="shared" si="7"/>
        <v>776445-00H/007661</v>
      </c>
      <c r="F130" s="192">
        <f>VLOOKUP(E130,'[3]107_Battery_assembly'!$B:$E,4,0)</f>
        <v>44099.29583333333</v>
      </c>
      <c r="G130" s="470" t="s">
        <v>58</v>
      </c>
    </row>
    <row r="131" spans="1:7" hidden="1" x14ac:dyDescent="0.25">
      <c r="A131" s="494" t="s">
        <v>2607</v>
      </c>
      <c r="B131" s="496" t="s">
        <v>155</v>
      </c>
      <c r="C131" s="618" t="s">
        <v>2209</v>
      </c>
      <c r="D131" s="712" t="s">
        <v>3929</v>
      </c>
      <c r="E131" s="122" t="str">
        <f t="shared" si="7"/>
        <v>776445-00H/008999</v>
      </c>
      <c r="F131" s="192">
        <f>VLOOKUP(E131,'[3]107_Battery_assembly'!$B:$E,4,0)</f>
        <v>44243.326388888891</v>
      </c>
      <c r="G131" s="496" t="s">
        <v>58</v>
      </c>
    </row>
    <row r="132" spans="1:7" hidden="1" x14ac:dyDescent="0.25">
      <c r="A132" s="469" t="s">
        <v>2606</v>
      </c>
      <c r="B132" s="470" t="s">
        <v>1093</v>
      </c>
      <c r="C132" s="589" t="s">
        <v>2269</v>
      </c>
      <c r="D132" s="711" t="s">
        <v>3930</v>
      </c>
      <c r="E132" s="122" t="str">
        <f t="shared" si="7"/>
        <v>774100-00J/004105</v>
      </c>
      <c r="F132" s="192">
        <f>VLOOKUP(E132,'[3]107_Battery_assembly'!$B:$E,4,0)</f>
        <v>43619.554861111108</v>
      </c>
      <c r="G132" s="470" t="s">
        <v>62</v>
      </c>
    </row>
    <row r="133" spans="1:7" hidden="1" x14ac:dyDescent="0.25">
      <c r="A133" s="469" t="s">
        <v>2606</v>
      </c>
      <c r="B133" s="470" t="s">
        <v>1093</v>
      </c>
      <c r="C133" s="589" t="s">
        <v>2269</v>
      </c>
      <c r="D133" s="711" t="s">
        <v>3931</v>
      </c>
      <c r="E133" s="122" t="str">
        <f t="shared" si="7"/>
        <v>774100-00J/004109</v>
      </c>
      <c r="F133" s="192">
        <f>VLOOKUP(E133,'[3]107_Battery_assembly'!$B:$E,4,0)</f>
        <v>43620.015972222223</v>
      </c>
      <c r="G133" s="470" t="s">
        <v>62</v>
      </c>
    </row>
    <row r="134" spans="1:7" x14ac:dyDescent="0.25">
      <c r="A134" s="494" t="s">
        <v>2600</v>
      </c>
      <c r="B134" s="496" t="s">
        <v>155</v>
      </c>
      <c r="C134" s="618" t="s">
        <v>2179</v>
      </c>
      <c r="D134" s="712" t="s">
        <v>3932</v>
      </c>
      <c r="E134" s="122" t="str">
        <f t="shared" si="7"/>
        <v>775369-00I/006392</v>
      </c>
      <c r="F134" s="192">
        <v>44652</v>
      </c>
      <c r="G134" s="496" t="s">
        <v>56</v>
      </c>
    </row>
    <row r="135" spans="1:7" hidden="1" x14ac:dyDescent="0.25">
      <c r="A135" s="494" t="s">
        <v>2602</v>
      </c>
      <c r="B135" s="496" t="s">
        <v>155</v>
      </c>
      <c r="C135" s="618" t="s">
        <v>407</v>
      </c>
      <c r="D135" s="712" t="s">
        <v>3933</v>
      </c>
      <c r="E135" s="122" t="str">
        <f t="shared" si="7"/>
        <v>775369-00G/001619</v>
      </c>
      <c r="F135" s="192">
        <v>43448</v>
      </c>
      <c r="G135" s="496" t="s">
        <v>56</v>
      </c>
    </row>
    <row r="136" spans="1:7" hidden="1" x14ac:dyDescent="0.25">
      <c r="A136" s="494" t="s">
        <v>2593</v>
      </c>
      <c r="B136" s="496" t="s">
        <v>155</v>
      </c>
      <c r="C136" s="618"/>
      <c r="D136" s="712"/>
      <c r="F136" s="192"/>
      <c r="G136" s="496" t="s">
        <v>1098</v>
      </c>
    </row>
    <row r="137" spans="1:7" hidden="1" x14ac:dyDescent="0.25">
      <c r="A137" s="469" t="s">
        <v>2591</v>
      </c>
      <c r="B137" s="470" t="s">
        <v>1093</v>
      </c>
      <c r="C137" s="589" t="s">
        <v>378</v>
      </c>
      <c r="D137" s="711" t="s">
        <v>3934</v>
      </c>
      <c r="E137" s="122" t="str">
        <f t="shared" si="7"/>
        <v>775369-00E/000659</v>
      </c>
      <c r="F137" s="192">
        <v>42996</v>
      </c>
      <c r="G137" s="470" t="s">
        <v>56</v>
      </c>
    </row>
    <row r="138" spans="1:7" hidden="1" x14ac:dyDescent="0.25">
      <c r="A138" s="469" t="s">
        <v>2589</v>
      </c>
      <c r="B138" s="470" t="s">
        <v>1093</v>
      </c>
      <c r="C138" s="589" t="s">
        <v>378</v>
      </c>
      <c r="D138" s="711" t="s">
        <v>3935</v>
      </c>
      <c r="E138" s="122" t="str">
        <f t="shared" si="7"/>
        <v>775369-00E/000203</v>
      </c>
      <c r="F138" s="192">
        <v>42440</v>
      </c>
      <c r="G138" s="470" t="s">
        <v>56</v>
      </c>
    </row>
    <row r="139" spans="1:7" hidden="1" x14ac:dyDescent="0.25">
      <c r="A139" s="469" t="s">
        <v>2583</v>
      </c>
      <c r="B139" s="470" t="s">
        <v>1093</v>
      </c>
      <c r="C139" s="589" t="s">
        <v>385</v>
      </c>
      <c r="D139" s="711" t="s">
        <v>3936</v>
      </c>
      <c r="E139" s="122" t="str">
        <f t="shared" si="7"/>
        <v>776445-00E/000908</v>
      </c>
      <c r="F139" s="192">
        <f>VLOOKUP(E139,'[3]107_Battery_assembly'!$B:$E,4,0)</f>
        <v>43042.06527777778</v>
      </c>
      <c r="G139" s="470" t="s">
        <v>58</v>
      </c>
    </row>
    <row r="140" spans="1:7" hidden="1" x14ac:dyDescent="0.25">
      <c r="A140" s="494" t="s">
        <v>2581</v>
      </c>
      <c r="B140" s="496" t="s">
        <v>155</v>
      </c>
      <c r="C140" s="618" t="s">
        <v>2209</v>
      </c>
      <c r="D140" s="712" t="s">
        <v>3918</v>
      </c>
      <c r="E140" s="122" t="str">
        <f t="shared" si="7"/>
        <v>776445-00H/005063</v>
      </c>
      <c r="F140" s="192">
        <f>VLOOKUP(E140,'[3]107_Battery_assembly'!$B:$E,4,0)</f>
        <v>43747.352777777778</v>
      </c>
      <c r="G140" s="496" t="s">
        <v>58</v>
      </c>
    </row>
    <row r="141" spans="1:7" hidden="1" x14ac:dyDescent="0.25">
      <c r="A141" s="494" t="s">
        <v>2577</v>
      </c>
      <c r="B141" s="470" t="s">
        <v>155</v>
      </c>
      <c r="C141" s="618" t="s">
        <v>384</v>
      </c>
      <c r="D141" s="712" t="s">
        <v>3937</v>
      </c>
      <c r="E141" s="122" t="str">
        <f t="shared" si="7"/>
        <v>774100-00G/009227</v>
      </c>
      <c r="F141" s="192">
        <f>VLOOKUP(E141,'[3]107_Battery_assembly'!$B:$E,4,0)</f>
        <v>44257.406944444447</v>
      </c>
      <c r="G141" s="496" t="s">
        <v>62</v>
      </c>
    </row>
    <row r="142" spans="1:7" hidden="1" x14ac:dyDescent="0.25">
      <c r="A142" s="494" t="s">
        <v>2575</v>
      </c>
      <c r="B142" s="496" t="s">
        <v>155</v>
      </c>
      <c r="C142" s="618" t="s">
        <v>407</v>
      </c>
      <c r="D142" s="712" t="s">
        <v>3938</v>
      </c>
      <c r="E142" s="122" t="str">
        <f t="shared" si="7"/>
        <v>775369-00G/001357</v>
      </c>
      <c r="F142" s="192">
        <v>43329</v>
      </c>
      <c r="G142" s="496" t="s">
        <v>1098</v>
      </c>
    </row>
    <row r="143" spans="1:7" hidden="1" x14ac:dyDescent="0.25">
      <c r="A143" s="494" t="s">
        <v>2570</v>
      </c>
      <c r="B143" s="496" t="s">
        <v>155</v>
      </c>
      <c r="C143" s="618" t="s">
        <v>384</v>
      </c>
      <c r="D143" s="712" t="s">
        <v>3939</v>
      </c>
      <c r="E143" s="122" t="str">
        <f t="shared" si="7"/>
        <v>774100-00G/007406</v>
      </c>
      <c r="F143" s="192">
        <f>VLOOKUP(E143,'[3]107_Battery_assembly'!$B:$E,4,0)</f>
        <v>44074.970833333333</v>
      </c>
      <c r="G143" s="496" t="s">
        <v>1097</v>
      </c>
    </row>
    <row r="144" spans="1:7" x14ac:dyDescent="0.25">
      <c r="A144" s="494" t="s">
        <v>2572</v>
      </c>
      <c r="B144" s="496" t="s">
        <v>155</v>
      </c>
      <c r="C144" s="618" t="s">
        <v>2573</v>
      </c>
      <c r="D144" s="712" t="s">
        <v>3940</v>
      </c>
      <c r="E144" s="122" t="str">
        <f t="shared" si="7"/>
        <v>774166-00J/005908</v>
      </c>
      <c r="F144" s="192">
        <v>44586</v>
      </c>
      <c r="G144" s="496" t="s">
        <v>57</v>
      </c>
    </row>
    <row r="145" spans="1:7" hidden="1" x14ac:dyDescent="0.25">
      <c r="A145" s="494" t="s">
        <v>2568</v>
      </c>
      <c r="B145" s="496" t="s">
        <v>155</v>
      </c>
      <c r="C145" s="618" t="s">
        <v>2269</v>
      </c>
      <c r="D145" s="712" t="s">
        <v>3941</v>
      </c>
      <c r="E145" s="122" t="str">
        <f t="shared" si="7"/>
        <v>774100-00J/010369</v>
      </c>
      <c r="F145" s="192">
        <f>VLOOKUP(E145,'[3]107_Battery_assembly'!$B:$E,4,0)</f>
        <v>44369.990972222222</v>
      </c>
      <c r="G145" s="496" t="s">
        <v>1097</v>
      </c>
    </row>
    <row r="146" spans="1:7" x14ac:dyDescent="0.25">
      <c r="A146" s="494" t="s">
        <v>2566</v>
      </c>
      <c r="B146" s="496" t="s">
        <v>155</v>
      </c>
      <c r="C146" s="618" t="s">
        <v>2179</v>
      </c>
      <c r="D146" s="712" t="s">
        <v>3942</v>
      </c>
      <c r="E146" s="122" t="str">
        <f t="shared" si="7"/>
        <v>775369-00I/006147</v>
      </c>
      <c r="F146" s="192">
        <v>44617</v>
      </c>
      <c r="G146" s="496" t="s">
        <v>56</v>
      </c>
    </row>
    <row r="147" spans="1:7" x14ac:dyDescent="0.25">
      <c r="A147" s="494" t="s">
        <v>2565</v>
      </c>
      <c r="B147" s="496" t="s">
        <v>155</v>
      </c>
      <c r="C147" s="618" t="s">
        <v>2179</v>
      </c>
      <c r="D147" s="712" t="s">
        <v>3943</v>
      </c>
      <c r="E147" s="122" t="str">
        <f t="shared" si="7"/>
        <v>775369-00I/006126</v>
      </c>
      <c r="F147" s="192">
        <v>44615</v>
      </c>
      <c r="G147" s="496" t="s">
        <v>56</v>
      </c>
    </row>
    <row r="148" spans="1:7" x14ac:dyDescent="0.25">
      <c r="A148" s="494" t="s">
        <v>2561</v>
      </c>
      <c r="B148" s="496" t="s">
        <v>155</v>
      </c>
      <c r="C148" s="618" t="s">
        <v>2269</v>
      </c>
      <c r="D148" s="712" t="s">
        <v>3944</v>
      </c>
      <c r="E148" s="122" t="str">
        <f t="shared" si="7"/>
        <v>774100-00J/013208</v>
      </c>
      <c r="F148" s="192">
        <f>VLOOKUP(E148,'[3]107_Battery_assembly'!$B:$E,4,0)</f>
        <v>44608.535416666666</v>
      </c>
      <c r="G148" s="496" t="s">
        <v>62</v>
      </c>
    </row>
    <row r="149" spans="1:7" hidden="1" x14ac:dyDescent="0.25">
      <c r="A149" s="494" t="s">
        <v>2536</v>
      </c>
      <c r="B149" s="496" t="s">
        <v>155</v>
      </c>
      <c r="C149" s="618" t="s">
        <v>407</v>
      </c>
      <c r="D149" s="712" t="s">
        <v>3945</v>
      </c>
      <c r="E149" s="122" t="str">
        <f t="shared" si="7"/>
        <v>775369-00G/001022</v>
      </c>
      <c r="F149" s="192">
        <v>43174</v>
      </c>
      <c r="G149" s="496" t="s">
        <v>56</v>
      </c>
    </row>
    <row r="150" spans="1:7" x14ac:dyDescent="0.25">
      <c r="A150" s="494" t="s">
        <v>2533</v>
      </c>
      <c r="B150" s="496" t="s">
        <v>155</v>
      </c>
      <c r="C150" s="618" t="s">
        <v>2179</v>
      </c>
      <c r="D150" s="712" t="s">
        <v>3946</v>
      </c>
      <c r="E150" s="122" t="str">
        <f t="shared" si="7"/>
        <v>775369-00I/006035</v>
      </c>
      <c r="F150" s="192">
        <v>44601</v>
      </c>
      <c r="G150" s="496" t="s">
        <v>56</v>
      </c>
    </row>
    <row r="151" spans="1:7" hidden="1" x14ac:dyDescent="0.25">
      <c r="A151" s="469" t="s">
        <v>2534</v>
      </c>
      <c r="B151" s="470" t="s">
        <v>1093</v>
      </c>
      <c r="C151" s="589" t="s">
        <v>2220</v>
      </c>
      <c r="D151" s="711"/>
      <c r="F151" s="192"/>
      <c r="G151" s="470" t="s">
        <v>1096</v>
      </c>
    </row>
    <row r="152" spans="1:7" x14ac:dyDescent="0.25">
      <c r="A152" s="494" t="s">
        <v>2421</v>
      </c>
      <c r="B152" s="496" t="s">
        <v>155</v>
      </c>
      <c r="C152" s="618" t="s">
        <v>2179</v>
      </c>
      <c r="D152" s="712" t="s">
        <v>3947</v>
      </c>
      <c r="E152" s="122" t="str">
        <f t="shared" si="7"/>
        <v>775369-00I/005861</v>
      </c>
      <c r="F152" s="192">
        <v>44572</v>
      </c>
      <c r="G152" s="496" t="s">
        <v>56</v>
      </c>
    </row>
    <row r="153" spans="1:7" hidden="1" x14ac:dyDescent="0.25">
      <c r="A153" s="494" t="s">
        <v>2419</v>
      </c>
      <c r="B153" s="496" t="s">
        <v>155</v>
      </c>
      <c r="C153" s="618" t="s">
        <v>385</v>
      </c>
      <c r="D153" s="712" t="s">
        <v>3948</v>
      </c>
      <c r="E153" s="122" t="str">
        <f t="shared" si="7"/>
        <v>776445-00E/003248</v>
      </c>
      <c r="F153" s="192">
        <f>VLOOKUP(E153,'[3]107_Battery_assembly'!$B:$E,4,0)</f>
        <v>43535.35833333333</v>
      </c>
      <c r="G153" s="496" t="s">
        <v>58</v>
      </c>
    </row>
    <row r="154" spans="1:7" x14ac:dyDescent="0.25">
      <c r="A154" s="494" t="s">
        <v>2417</v>
      </c>
      <c r="B154" s="496" t="s">
        <v>155</v>
      </c>
      <c r="C154" s="618" t="s">
        <v>2209</v>
      </c>
      <c r="D154" s="712" t="s">
        <v>3949</v>
      </c>
      <c r="E154" s="122" t="str">
        <f t="shared" si="7"/>
        <v>776445-00H/012728</v>
      </c>
      <c r="F154" s="192">
        <f>VLOOKUP(E154,'[3]107_Battery_assembly'!$B:$E,4,0)</f>
        <v>44574.009027777778</v>
      </c>
      <c r="G154" s="496" t="s">
        <v>58</v>
      </c>
    </row>
    <row r="155" spans="1:7" hidden="1" x14ac:dyDescent="0.25">
      <c r="A155" s="494" t="s">
        <v>2415</v>
      </c>
      <c r="B155" s="496" t="s">
        <v>155</v>
      </c>
      <c r="C155" s="618" t="s">
        <v>2209</v>
      </c>
      <c r="D155" s="712" t="s">
        <v>3950</v>
      </c>
      <c r="E155" s="122" t="str">
        <f t="shared" si="7"/>
        <v>776445-00H/006154</v>
      </c>
      <c r="F155" s="192">
        <f>VLOOKUP(E155,'[3]107_Battery_assembly'!$B:$E,4,0)</f>
        <v>43913.018750000003</v>
      </c>
      <c r="G155" s="496" t="s">
        <v>58</v>
      </c>
    </row>
    <row r="156" spans="1:7" hidden="1" x14ac:dyDescent="0.25">
      <c r="A156" s="494" t="s">
        <v>2413</v>
      </c>
      <c r="B156" s="496" t="s">
        <v>155</v>
      </c>
      <c r="C156" s="618" t="s">
        <v>407</v>
      </c>
      <c r="D156" s="712" t="s">
        <v>3951</v>
      </c>
      <c r="E156" s="122" t="str">
        <f t="shared" si="7"/>
        <v>775369-00G/002231</v>
      </c>
      <c r="F156" s="192">
        <v>43641</v>
      </c>
      <c r="G156" s="496" t="s">
        <v>56</v>
      </c>
    </row>
    <row r="157" spans="1:7" x14ac:dyDescent="0.25">
      <c r="A157" s="494" t="s">
        <v>2411</v>
      </c>
      <c r="B157" s="496" t="s">
        <v>155</v>
      </c>
      <c r="C157" s="618" t="s">
        <v>2209</v>
      </c>
      <c r="D157" s="712" t="s">
        <v>3952</v>
      </c>
      <c r="E157" s="122" t="str">
        <f t="shared" si="7"/>
        <v>776445-00H/012620</v>
      </c>
      <c r="F157" s="192">
        <f>VLOOKUP(E157,'[3]107_Battery_assembly'!$B:$E,4,0)</f>
        <v>44566.42291666667</v>
      </c>
      <c r="G157" s="496" t="s">
        <v>58</v>
      </c>
    </row>
    <row r="158" spans="1:7" x14ac:dyDescent="0.25">
      <c r="A158" s="494" t="s">
        <v>2411</v>
      </c>
      <c r="B158" s="496" t="s">
        <v>155</v>
      </c>
      <c r="C158" s="618" t="s">
        <v>2209</v>
      </c>
      <c r="D158" s="712" t="s">
        <v>3953</v>
      </c>
      <c r="E158" s="122" t="str">
        <f t="shared" si="7"/>
        <v>776445-00H/012607</v>
      </c>
      <c r="F158" s="192">
        <f>VLOOKUP(E158,'[3]107_Battery_assembly'!$B:$E,4,0)</f>
        <v>44565.830555555556</v>
      </c>
      <c r="G158" s="496" t="s">
        <v>58</v>
      </c>
    </row>
    <row r="159" spans="1:7" hidden="1" x14ac:dyDescent="0.25">
      <c r="A159" s="494" t="s">
        <v>2411</v>
      </c>
      <c r="B159" s="496" t="s">
        <v>155</v>
      </c>
      <c r="C159" s="618" t="s">
        <v>2209</v>
      </c>
      <c r="D159" s="712" t="s">
        <v>3954</v>
      </c>
      <c r="E159" s="122" t="str">
        <f t="shared" si="7"/>
        <v>776445-00H/012537</v>
      </c>
      <c r="F159" s="192">
        <f>VLOOKUP(E159,'[3]107_Battery_assembly'!$B:$E,4,0)</f>
        <v>44546.615972222222</v>
      </c>
      <c r="G159" s="496" t="s">
        <v>58</v>
      </c>
    </row>
    <row r="160" spans="1:7" hidden="1" x14ac:dyDescent="0.25">
      <c r="A160" s="494" t="s">
        <v>2409</v>
      </c>
      <c r="B160" s="496" t="s">
        <v>155</v>
      </c>
      <c r="C160" s="618" t="s">
        <v>407</v>
      </c>
      <c r="D160" s="712" t="s">
        <v>3955</v>
      </c>
      <c r="E160" s="122" t="str">
        <f t="shared" si="7"/>
        <v>775369-00G/001000</v>
      </c>
      <c r="F160" s="192">
        <v>43164</v>
      </c>
      <c r="G160" s="496" t="s">
        <v>56</v>
      </c>
    </row>
    <row r="161" spans="1:7" hidden="1" x14ac:dyDescent="0.25">
      <c r="A161" s="469" t="s">
        <v>2395</v>
      </c>
      <c r="B161" s="470" t="s">
        <v>1093</v>
      </c>
      <c r="C161" s="589" t="s">
        <v>384</v>
      </c>
      <c r="D161" s="711" t="s">
        <v>3956</v>
      </c>
      <c r="E161" s="122" t="str">
        <f t="shared" si="7"/>
        <v>774100-00G/001007</v>
      </c>
      <c r="F161" s="192">
        <f>VLOOKUP(E161,'[3]107_Battery_assembly'!$B:$E,4,0)</f>
        <v>43068.445833333331</v>
      </c>
      <c r="G161" s="470" t="s">
        <v>62</v>
      </c>
    </row>
    <row r="162" spans="1:7" hidden="1" x14ac:dyDescent="0.25">
      <c r="A162" s="469" t="s">
        <v>2395</v>
      </c>
      <c r="B162" s="470" t="s">
        <v>1093</v>
      </c>
      <c r="C162" s="589" t="s">
        <v>2209</v>
      </c>
      <c r="D162" s="711" t="s">
        <v>3957</v>
      </c>
      <c r="E162" s="122" t="str">
        <f t="shared" si="7"/>
        <v>776445-00H/002042</v>
      </c>
      <c r="F162" s="192">
        <f>VLOOKUP(E162,'[3]107_Battery_assembly'!$B:$E,4,0)</f>
        <v>43361.320138888892</v>
      </c>
      <c r="G162" s="470" t="s">
        <v>58</v>
      </c>
    </row>
    <row r="163" spans="1:7" hidden="1" x14ac:dyDescent="0.25">
      <c r="A163" s="469" t="s">
        <v>2395</v>
      </c>
      <c r="B163" s="470" t="s">
        <v>1093</v>
      </c>
      <c r="C163" s="589" t="s">
        <v>2209</v>
      </c>
      <c r="D163" s="711" t="s">
        <v>3958</v>
      </c>
      <c r="E163" s="122" t="str">
        <f t="shared" si="7"/>
        <v>776445-00H/001988</v>
      </c>
      <c r="F163" s="192">
        <f>VLOOKUP(E163,'[3]107_Battery_assembly'!$B:$E,4,0)</f>
        <v>43348.518750000003</v>
      </c>
      <c r="G163" s="470" t="s">
        <v>58</v>
      </c>
    </row>
    <row r="164" spans="1:7" hidden="1" x14ac:dyDescent="0.25">
      <c r="A164" s="469" t="s">
        <v>2395</v>
      </c>
      <c r="B164" s="470" t="s">
        <v>1093</v>
      </c>
      <c r="C164" s="589" t="s">
        <v>385</v>
      </c>
      <c r="D164" s="711" t="s">
        <v>3959</v>
      </c>
      <c r="E164" s="122" t="str">
        <f t="shared" si="7"/>
        <v>776445-00E/001987</v>
      </c>
      <c r="F164" s="192">
        <f>VLOOKUP(E164,'[3]107_Battery_assembly'!$B:$E,4,0)</f>
        <v>43348.688888888886</v>
      </c>
      <c r="G164" s="470" t="s">
        <v>58</v>
      </c>
    </row>
    <row r="165" spans="1:7" hidden="1" x14ac:dyDescent="0.25">
      <c r="A165" s="494" t="s">
        <v>2407</v>
      </c>
      <c r="B165" s="496" t="s">
        <v>155</v>
      </c>
      <c r="C165" s="618" t="s">
        <v>1119</v>
      </c>
      <c r="D165" s="712" t="s">
        <v>3960</v>
      </c>
      <c r="E165" s="122" t="str">
        <f t="shared" si="7"/>
        <v>774272-03D/012057</v>
      </c>
      <c r="F165" s="192">
        <v>44091</v>
      </c>
      <c r="G165" s="496"/>
    </row>
    <row r="166" spans="1:7" hidden="1" x14ac:dyDescent="0.25">
      <c r="A166" s="494" t="s">
        <v>2406</v>
      </c>
      <c r="B166" s="496" t="s">
        <v>155</v>
      </c>
      <c r="C166" s="618" t="s">
        <v>2114</v>
      </c>
      <c r="D166" s="712" t="s">
        <v>3961</v>
      </c>
      <c r="F166" s="192">
        <v>44172</v>
      </c>
      <c r="G166" s="496"/>
    </row>
    <row r="167" spans="1:7" hidden="1" x14ac:dyDescent="0.25">
      <c r="A167" s="494" t="s">
        <v>2405</v>
      </c>
      <c r="B167" s="496" t="s">
        <v>155</v>
      </c>
      <c r="C167" s="618" t="s">
        <v>385</v>
      </c>
      <c r="D167" s="712" t="s">
        <v>3962</v>
      </c>
      <c r="E167" s="122" t="str">
        <f t="shared" ref="E167:E192" si="8">_xlfn.CONCAT(C167,"/",D167)</f>
        <v>776445-00E/006904</v>
      </c>
      <c r="F167" s="192">
        <f>VLOOKUP(E167,'[3]107_Battery_assembly'!$B:$E,4,0)</f>
        <v>44019.448611111111</v>
      </c>
      <c r="G167" s="496" t="s">
        <v>58</v>
      </c>
    </row>
    <row r="168" spans="1:7" hidden="1" x14ac:dyDescent="0.25">
      <c r="A168" s="494" t="s">
        <v>2404</v>
      </c>
      <c r="B168" s="496" t="s">
        <v>155</v>
      </c>
      <c r="C168" s="618" t="s">
        <v>2114</v>
      </c>
      <c r="D168" s="712" t="s">
        <v>3963</v>
      </c>
      <c r="F168" s="192">
        <v>44313</v>
      </c>
      <c r="G168" s="496" t="s">
        <v>58</v>
      </c>
    </row>
    <row r="169" spans="1:7" hidden="1" x14ac:dyDescent="0.25">
      <c r="A169" s="494" t="s">
        <v>2403</v>
      </c>
      <c r="B169" s="496" t="s">
        <v>155</v>
      </c>
      <c r="C169" s="618" t="s">
        <v>385</v>
      </c>
      <c r="D169" s="712" t="s">
        <v>3964</v>
      </c>
      <c r="E169" s="122" t="str">
        <f t="shared" si="8"/>
        <v>776445-00E/006467</v>
      </c>
      <c r="F169" s="192">
        <f>VLOOKUP(E169,'[3]107_Battery_assembly'!$B:$E,4,0)</f>
        <v>43973.125694444447</v>
      </c>
      <c r="G169" s="496" t="s">
        <v>1096</v>
      </c>
    </row>
    <row r="170" spans="1:7" hidden="1" x14ac:dyDescent="0.25">
      <c r="A170" s="494" t="s">
        <v>2402</v>
      </c>
      <c r="B170" s="496" t="s">
        <v>155</v>
      </c>
      <c r="C170" s="618" t="s">
        <v>407</v>
      </c>
      <c r="D170" s="712" t="s">
        <v>3924</v>
      </c>
      <c r="E170" s="122" t="str">
        <f t="shared" si="8"/>
        <v>775369-00G/004769</v>
      </c>
      <c r="F170" s="192">
        <v>44313</v>
      </c>
      <c r="G170" s="496" t="s">
        <v>56</v>
      </c>
    </row>
    <row r="171" spans="1:7" hidden="1" x14ac:dyDescent="0.25">
      <c r="A171" s="494" t="s">
        <v>2400</v>
      </c>
      <c r="B171" s="496" t="s">
        <v>155</v>
      </c>
      <c r="C171" s="618" t="s">
        <v>2114</v>
      </c>
      <c r="D171" s="712"/>
      <c r="F171" s="192">
        <v>44144</v>
      </c>
      <c r="G171" s="496" t="s">
        <v>56</v>
      </c>
    </row>
    <row r="172" spans="1:7" hidden="1" x14ac:dyDescent="0.25">
      <c r="A172" s="494" t="s">
        <v>2399</v>
      </c>
      <c r="B172" s="496" t="s">
        <v>155</v>
      </c>
      <c r="C172" s="618" t="s">
        <v>623</v>
      </c>
      <c r="D172" s="712" t="s">
        <v>3965</v>
      </c>
      <c r="E172" s="122" t="str">
        <f t="shared" si="8"/>
        <v>774272-13B/015551</v>
      </c>
      <c r="F172" s="192">
        <v>44316</v>
      </c>
      <c r="G172" s="496" t="s">
        <v>1094</v>
      </c>
    </row>
    <row r="173" spans="1:7" hidden="1" x14ac:dyDescent="0.25">
      <c r="A173" s="494" t="s">
        <v>2397</v>
      </c>
      <c r="B173" s="496" t="s">
        <v>155</v>
      </c>
      <c r="C173" s="618" t="s">
        <v>407</v>
      </c>
      <c r="D173" s="712" t="s">
        <v>3966</v>
      </c>
      <c r="E173" s="122" t="str">
        <f t="shared" si="8"/>
        <v>775369-00G/004503</v>
      </c>
      <c r="F173" s="192">
        <v>44249</v>
      </c>
      <c r="G173" s="496" t="s">
        <v>1094</v>
      </c>
    </row>
    <row r="174" spans="1:7" hidden="1" x14ac:dyDescent="0.25">
      <c r="A174" s="494" t="s">
        <v>2394</v>
      </c>
      <c r="B174" s="496" t="s">
        <v>155</v>
      </c>
      <c r="C174" s="618" t="s">
        <v>2209</v>
      </c>
      <c r="D174" s="712" t="s">
        <v>3967</v>
      </c>
      <c r="E174" s="122" t="str">
        <f t="shared" si="8"/>
        <v>776445-00H/006763</v>
      </c>
      <c r="F174" s="192">
        <f>VLOOKUP(E174,'[3]107_Battery_assembly'!$B:$E,4,0)</f>
        <v>44007.777777777781</v>
      </c>
      <c r="G174" s="496" t="s">
        <v>1094</v>
      </c>
    </row>
    <row r="175" spans="1:7" hidden="1" x14ac:dyDescent="0.25">
      <c r="A175" s="494" t="s">
        <v>2392</v>
      </c>
      <c r="B175" s="496" t="s">
        <v>155</v>
      </c>
      <c r="C175" s="618" t="s">
        <v>1119</v>
      </c>
      <c r="D175" s="712" t="s">
        <v>3968</v>
      </c>
      <c r="E175" s="122" t="str">
        <f t="shared" si="8"/>
        <v>774272-03D/010366</v>
      </c>
      <c r="F175" s="192">
        <v>43970</v>
      </c>
      <c r="G175" s="496" t="s">
        <v>1094</v>
      </c>
    </row>
    <row r="176" spans="1:7" hidden="1" x14ac:dyDescent="0.25">
      <c r="A176" s="494" t="s">
        <v>2391</v>
      </c>
      <c r="B176" s="496" t="s">
        <v>155</v>
      </c>
      <c r="C176" s="618" t="s">
        <v>1119</v>
      </c>
      <c r="D176" s="712" t="s">
        <v>3969</v>
      </c>
      <c r="E176" s="122" t="str">
        <f t="shared" si="8"/>
        <v>774272-03D/010496</v>
      </c>
      <c r="F176" s="192">
        <v>43980</v>
      </c>
      <c r="G176" s="496" t="s">
        <v>1094</v>
      </c>
    </row>
    <row r="177" spans="1:7" hidden="1" x14ac:dyDescent="0.25">
      <c r="A177" s="494" t="s">
        <v>2390</v>
      </c>
      <c r="B177" s="496" t="s">
        <v>155</v>
      </c>
      <c r="C177" s="618" t="s">
        <v>1119</v>
      </c>
      <c r="D177" s="712" t="s">
        <v>3970</v>
      </c>
      <c r="E177" s="122" t="str">
        <f t="shared" si="8"/>
        <v>774272-03D/009752</v>
      </c>
      <c r="F177" s="192">
        <v>43902</v>
      </c>
      <c r="G177" s="496" t="s">
        <v>1094</v>
      </c>
    </row>
    <row r="178" spans="1:7" hidden="1" x14ac:dyDescent="0.25">
      <c r="A178" s="494" t="s">
        <v>2389</v>
      </c>
      <c r="B178" s="496" t="s">
        <v>155</v>
      </c>
      <c r="C178" s="618" t="s">
        <v>1119</v>
      </c>
      <c r="D178" s="712" t="s">
        <v>3971</v>
      </c>
      <c r="E178" s="122" t="str">
        <f t="shared" si="8"/>
        <v>774272-03D/011965</v>
      </c>
      <c r="F178" s="192">
        <v>44084</v>
      </c>
      <c r="G178" s="496" t="s">
        <v>1096</v>
      </c>
    </row>
    <row r="179" spans="1:7" hidden="1" x14ac:dyDescent="0.25">
      <c r="A179" s="494" t="s">
        <v>2372</v>
      </c>
      <c r="B179" s="496" t="s">
        <v>155</v>
      </c>
      <c r="C179" s="618" t="s">
        <v>2388</v>
      </c>
      <c r="D179" s="712" t="s">
        <v>3972</v>
      </c>
      <c r="E179" s="122" t="str">
        <f t="shared" si="8"/>
        <v xml:space="preserve"> 774272-03D/013533</v>
      </c>
      <c r="F179" s="192">
        <v>44183</v>
      </c>
      <c r="G179" s="496" t="s">
        <v>1096</v>
      </c>
    </row>
    <row r="180" spans="1:7" hidden="1" x14ac:dyDescent="0.25">
      <c r="A180" s="469" t="s">
        <v>2371</v>
      </c>
      <c r="B180" s="470" t="s">
        <v>1093</v>
      </c>
      <c r="C180" s="589" t="s">
        <v>407</v>
      </c>
      <c r="D180" s="711" t="s">
        <v>3973</v>
      </c>
      <c r="E180" s="122" t="str">
        <f t="shared" si="8"/>
        <v>775369-00G/001543</v>
      </c>
      <c r="F180" s="192">
        <v>43419</v>
      </c>
      <c r="G180" s="470" t="s">
        <v>56</v>
      </c>
    </row>
    <row r="181" spans="1:7" hidden="1" x14ac:dyDescent="0.25">
      <c r="A181" s="494" t="s">
        <v>2370</v>
      </c>
      <c r="B181" s="496" t="s">
        <v>155</v>
      </c>
      <c r="C181" s="618" t="s">
        <v>2382</v>
      </c>
      <c r="D181" s="712" t="s">
        <v>3974</v>
      </c>
      <c r="F181" s="192">
        <v>44060</v>
      </c>
      <c r="G181" s="496" t="s">
        <v>1094</v>
      </c>
    </row>
    <row r="182" spans="1:7" hidden="1" x14ac:dyDescent="0.25">
      <c r="A182" s="469" t="s">
        <v>2369</v>
      </c>
      <c r="B182" s="470" t="s">
        <v>1093</v>
      </c>
      <c r="C182" s="589" t="s">
        <v>407</v>
      </c>
      <c r="D182" s="711" t="s">
        <v>3975</v>
      </c>
      <c r="E182" s="122" t="str">
        <f t="shared" si="8"/>
        <v>775369-00G/001297</v>
      </c>
      <c r="F182" s="192">
        <v>43299</v>
      </c>
      <c r="G182" s="470" t="s">
        <v>1094</v>
      </c>
    </row>
    <row r="183" spans="1:7" hidden="1" x14ac:dyDescent="0.25">
      <c r="A183" s="494" t="s">
        <v>2368</v>
      </c>
      <c r="B183" s="496" t="s">
        <v>155</v>
      </c>
      <c r="C183" s="618" t="s">
        <v>385</v>
      </c>
      <c r="D183" s="712" t="s">
        <v>3976</v>
      </c>
      <c r="E183" s="122" t="str">
        <f t="shared" si="8"/>
        <v>776445-00E/000774</v>
      </c>
      <c r="F183" s="192">
        <f>VLOOKUP(E183,'[3]107_Battery_assembly'!$B:$E,4,0)</f>
        <v>42991.388888888891</v>
      </c>
      <c r="G183" s="496" t="s">
        <v>1098</v>
      </c>
    </row>
    <row r="184" spans="1:7" hidden="1" x14ac:dyDescent="0.25">
      <c r="A184" s="494" t="s">
        <v>2367</v>
      </c>
      <c r="B184" s="496" t="s">
        <v>155</v>
      </c>
      <c r="C184" s="618" t="s">
        <v>2378</v>
      </c>
      <c r="D184" s="712" t="s">
        <v>3977</v>
      </c>
      <c r="E184" s="122" t="str">
        <f t="shared" si="8"/>
        <v>77427201H/002763</v>
      </c>
      <c r="F184" s="192">
        <v>43244</v>
      </c>
      <c r="G184" s="496" t="s">
        <v>1094</v>
      </c>
    </row>
    <row r="185" spans="1:7" hidden="1" x14ac:dyDescent="0.25">
      <c r="A185" s="494" t="s">
        <v>2385</v>
      </c>
      <c r="B185" s="496" t="s">
        <v>155</v>
      </c>
      <c r="C185" s="618" t="s">
        <v>2179</v>
      </c>
      <c r="D185" s="712" t="s">
        <v>3978</v>
      </c>
      <c r="E185" s="122" t="str">
        <f t="shared" si="8"/>
        <v>775369-00I/005659</v>
      </c>
      <c r="F185" s="192">
        <v>44516</v>
      </c>
      <c r="G185" s="496" t="s">
        <v>56</v>
      </c>
    </row>
    <row r="186" spans="1:7" hidden="1" x14ac:dyDescent="0.25">
      <c r="A186" s="494" t="s">
        <v>2366</v>
      </c>
      <c r="B186" s="496" t="s">
        <v>155</v>
      </c>
      <c r="C186" s="618" t="s">
        <v>407</v>
      </c>
      <c r="D186" s="712" t="s">
        <v>3979</v>
      </c>
      <c r="E186" s="122" t="str">
        <f t="shared" si="8"/>
        <v>775369-00G/002786</v>
      </c>
      <c r="F186" s="192">
        <v>43788</v>
      </c>
      <c r="G186" s="496" t="s">
        <v>1094</v>
      </c>
    </row>
    <row r="187" spans="1:7" hidden="1" x14ac:dyDescent="0.25">
      <c r="A187" s="494" t="s">
        <v>2365</v>
      </c>
      <c r="B187" s="496" t="s">
        <v>155</v>
      </c>
      <c r="C187" s="618" t="s">
        <v>384</v>
      </c>
      <c r="D187" s="712" t="s">
        <v>3980</v>
      </c>
      <c r="E187" s="122" t="str">
        <f t="shared" si="8"/>
        <v>774100-00G/008847</v>
      </c>
      <c r="F187" s="192">
        <f>VLOOKUP(E187,'[3]107_Battery_assembly'!$B:$E,4,0)</f>
        <v>44230.054166666669</v>
      </c>
      <c r="G187" s="496" t="s">
        <v>1097</v>
      </c>
    </row>
    <row r="188" spans="1:7" hidden="1" x14ac:dyDescent="0.25">
      <c r="A188" s="494" t="s">
        <v>2364</v>
      </c>
      <c r="B188" s="496" t="s">
        <v>155</v>
      </c>
      <c r="C188" s="618" t="s">
        <v>407</v>
      </c>
      <c r="D188" s="712" t="s">
        <v>3981</v>
      </c>
      <c r="E188" s="122" t="str">
        <f t="shared" si="8"/>
        <v>775369-00G/001706</v>
      </c>
      <c r="F188" s="192">
        <v>44365</v>
      </c>
      <c r="G188" s="496" t="s">
        <v>56</v>
      </c>
    </row>
    <row r="189" spans="1:7" hidden="1" x14ac:dyDescent="0.25">
      <c r="A189" s="494" t="s">
        <v>2363</v>
      </c>
      <c r="B189" s="496" t="s">
        <v>155</v>
      </c>
      <c r="C189" s="618" t="s">
        <v>384</v>
      </c>
      <c r="D189" s="712" t="s">
        <v>3982</v>
      </c>
      <c r="E189" s="122" t="str">
        <f t="shared" si="8"/>
        <v>774100-00G/002898</v>
      </c>
      <c r="F189" s="192">
        <f>VLOOKUP(E189,'[3]107_Battery_assembly'!$B:$E,4,0)</f>
        <v>43486.800694444442</v>
      </c>
      <c r="G189" s="496" t="s">
        <v>1098</v>
      </c>
    </row>
    <row r="190" spans="1:7" hidden="1" x14ac:dyDescent="0.25">
      <c r="A190" s="494" t="s">
        <v>2361</v>
      </c>
      <c r="B190" s="496" t="s">
        <v>155</v>
      </c>
      <c r="C190" s="618" t="s">
        <v>407</v>
      </c>
      <c r="D190" s="712" t="s">
        <v>3983</v>
      </c>
      <c r="E190" s="122" t="str">
        <f t="shared" si="8"/>
        <v>775369-00G/002707</v>
      </c>
      <c r="F190" s="192">
        <v>43777</v>
      </c>
      <c r="G190" s="496" t="s">
        <v>1098</v>
      </c>
    </row>
    <row r="191" spans="1:7" hidden="1" x14ac:dyDescent="0.25">
      <c r="A191" s="494" t="s">
        <v>2357</v>
      </c>
      <c r="B191" s="496" t="s">
        <v>155</v>
      </c>
      <c r="C191" s="618" t="s">
        <v>407</v>
      </c>
      <c r="D191" s="712" t="s">
        <v>3984</v>
      </c>
      <c r="E191" s="122" t="str">
        <f t="shared" si="8"/>
        <v>775369-00G/003571</v>
      </c>
      <c r="F191" s="192">
        <v>44021</v>
      </c>
      <c r="G191" s="496" t="s">
        <v>56</v>
      </c>
    </row>
    <row r="192" spans="1:7" ht="15.75" hidden="1" thickBot="1" x14ac:dyDescent="0.3">
      <c r="A192" s="629" t="s">
        <v>2354</v>
      </c>
      <c r="B192" s="507" t="s">
        <v>155</v>
      </c>
      <c r="C192" s="630" t="s">
        <v>2209</v>
      </c>
      <c r="D192" s="713" t="s">
        <v>3985</v>
      </c>
      <c r="E192" s="122" t="str">
        <f t="shared" si="8"/>
        <v>776445-00H/012094</v>
      </c>
      <c r="F192" s="192">
        <f>VLOOKUP(E192,'[3]107_Battery_assembly'!$B:$E,4,0)</f>
        <v>44518.182638888888</v>
      </c>
      <c r="G192" s="507" t="s">
        <v>58</v>
      </c>
    </row>
  </sheetData>
  <autoFilter ref="A79:G192" xr:uid="{F2861D14-EF89-4B0B-A8A7-B608BCA1E0C8}">
    <filterColumn colId="5">
      <filters>
        <dateGroupItem year="2022" dateTimeGrouping="year"/>
      </filters>
    </filterColumn>
    <filterColumn colId="6">
      <filters>
        <filter val="A1"/>
        <filter val="A2"/>
        <filter val="B1"/>
        <filter val="B2"/>
      </filters>
    </filterColumn>
  </autoFilter>
  <mergeCells count="28">
    <mergeCell ref="A1:D1"/>
    <mergeCell ref="A19:D19"/>
    <mergeCell ref="E19:I19"/>
    <mergeCell ref="E34:I34"/>
    <mergeCell ref="A57:C57"/>
    <mergeCell ref="F13:J13"/>
    <mergeCell ref="F14:J14"/>
    <mergeCell ref="E10:E11"/>
    <mergeCell ref="F9:J9"/>
    <mergeCell ref="E1:E2"/>
    <mergeCell ref="F8:J8"/>
    <mergeCell ref="B58:C58"/>
    <mergeCell ref="B64:C64"/>
    <mergeCell ref="A66:C66"/>
    <mergeCell ref="B65:C65"/>
    <mergeCell ref="B59:C59"/>
    <mergeCell ref="B60:C60"/>
    <mergeCell ref="B61:C61"/>
    <mergeCell ref="B62:C62"/>
    <mergeCell ref="B63:C63"/>
    <mergeCell ref="B71:C71"/>
    <mergeCell ref="B72:C72"/>
    <mergeCell ref="B73:C73"/>
    <mergeCell ref="B74:C74"/>
    <mergeCell ref="B67:C67"/>
    <mergeCell ref="B68:C68"/>
    <mergeCell ref="B69:C69"/>
    <mergeCell ref="B70:C70"/>
  </mergeCells>
  <conditionalFormatting sqref="B80:B192 G80:G192">
    <cfRule type="expression" dxfId="16" priority="129">
      <formula>$B80="In-process"</formula>
    </cfRule>
    <cfRule type="expression" dxfId="15" priority="130">
      <formula>$B80="Closed"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874117E-5806-4EDB-9AFF-C32FE5508CC0}">
          <x14:formula1>
            <xm:f>'Data Claims - General'!$B$3:$B$5</xm:f>
          </x14:formula1>
          <xm:sqref>B80:B192</xm:sqref>
        </x14:dataValidation>
        <x14:dataValidation type="list" allowBlank="1" showInputMessage="1" showErrorMessage="1" xr:uid="{8BC2798C-0BD5-4619-9D0E-4E69B84F67F3}">
          <x14:formula1>
            <xm:f>'Data Claims - General'!$C$3:$C$14</xm:f>
          </x14:formula1>
          <xm:sqref>G80:G192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3:P64"/>
  <sheetViews>
    <sheetView topLeftCell="A46" workbookViewId="0">
      <selection activeCell="F64" sqref="F64"/>
    </sheetView>
  </sheetViews>
  <sheetFormatPr defaultRowHeight="15" x14ac:dyDescent="0.25"/>
  <cols>
    <col min="4" max="4" width="16" style="16" customWidth="1"/>
    <col min="5" max="5" width="15.5703125" customWidth="1"/>
    <col min="6" max="6" width="21.28515625" customWidth="1"/>
    <col min="7" max="7" width="30.140625" customWidth="1"/>
    <col min="15" max="15" width="22.7109375" customWidth="1"/>
    <col min="16" max="16" width="21.42578125" customWidth="1"/>
  </cols>
  <sheetData>
    <row r="3" spans="4:11" ht="15.75" thickBot="1" x14ac:dyDescent="0.3"/>
    <row r="4" spans="4:11" ht="15.75" thickBot="1" x14ac:dyDescent="0.3">
      <c r="D4" s="206" t="s">
        <v>745</v>
      </c>
      <c r="E4" s="207" t="s">
        <v>746</v>
      </c>
      <c r="F4" s="207" t="s">
        <v>747</v>
      </c>
      <c r="G4" s="208" t="s">
        <v>6</v>
      </c>
      <c r="H4" s="208" t="s">
        <v>535</v>
      </c>
      <c r="I4" s="209" t="s">
        <v>748</v>
      </c>
      <c r="J4" s="209" t="s">
        <v>235</v>
      </c>
      <c r="K4" s="209" t="s">
        <v>749</v>
      </c>
    </row>
    <row r="5" spans="4:11" ht="15.75" thickBot="1" x14ac:dyDescent="0.3">
      <c r="D5" s="210" t="s">
        <v>750</v>
      </c>
      <c r="E5" s="217">
        <v>17</v>
      </c>
      <c r="F5" s="211" t="s">
        <v>751</v>
      </c>
      <c r="G5" s="146" t="s">
        <v>752</v>
      </c>
      <c r="H5" s="146" t="s">
        <v>544</v>
      </c>
      <c r="I5" s="150"/>
      <c r="J5" s="212" t="s">
        <v>753</v>
      </c>
      <c r="K5" s="213" t="s">
        <v>754</v>
      </c>
    </row>
    <row r="6" spans="4:11" ht="15.75" thickBot="1" x14ac:dyDescent="0.3">
      <c r="D6" s="210" t="s">
        <v>755</v>
      </c>
      <c r="E6" s="217">
        <v>20</v>
      </c>
      <c r="F6" s="211" t="s">
        <v>751</v>
      </c>
      <c r="G6" s="146" t="s">
        <v>752</v>
      </c>
      <c r="H6" s="146" t="s">
        <v>544</v>
      </c>
      <c r="I6" s="150"/>
      <c r="J6" s="212" t="s">
        <v>753</v>
      </c>
      <c r="K6" s="213" t="s">
        <v>754</v>
      </c>
    </row>
    <row r="7" spans="4:11" ht="15.75" thickBot="1" x14ac:dyDescent="0.3">
      <c r="D7" s="210" t="s">
        <v>756</v>
      </c>
      <c r="E7" s="217">
        <v>57</v>
      </c>
      <c r="F7" s="211" t="s">
        <v>751</v>
      </c>
      <c r="G7" s="146" t="s">
        <v>752</v>
      </c>
      <c r="H7" s="146" t="s">
        <v>544</v>
      </c>
      <c r="I7" s="150"/>
      <c r="J7" s="212" t="s">
        <v>753</v>
      </c>
      <c r="K7" s="213" t="s">
        <v>754</v>
      </c>
    </row>
    <row r="8" spans="4:11" ht="15.75" thickBot="1" x14ac:dyDescent="0.3">
      <c r="D8" s="210" t="s">
        <v>757</v>
      </c>
      <c r="E8" s="214">
        <v>70</v>
      </c>
      <c r="F8" s="211" t="s">
        <v>751</v>
      </c>
      <c r="G8" s="146" t="s">
        <v>752</v>
      </c>
      <c r="H8" s="146" t="s">
        <v>544</v>
      </c>
      <c r="I8" s="150"/>
      <c r="J8" s="212" t="s">
        <v>753</v>
      </c>
      <c r="K8" s="213" t="s">
        <v>758</v>
      </c>
    </row>
    <row r="9" spans="4:11" ht="15.75" thickBot="1" x14ac:dyDescent="0.3">
      <c r="D9" s="210" t="s">
        <v>759</v>
      </c>
      <c r="E9" s="214">
        <v>71</v>
      </c>
      <c r="F9" s="211" t="s">
        <v>751</v>
      </c>
      <c r="G9" s="146" t="s">
        <v>752</v>
      </c>
      <c r="H9" s="146" t="s">
        <v>544</v>
      </c>
      <c r="I9" s="150"/>
      <c r="J9" s="212" t="s">
        <v>753</v>
      </c>
      <c r="K9" s="213" t="s">
        <v>758</v>
      </c>
    </row>
    <row r="10" spans="4:11" ht="15.75" thickBot="1" x14ac:dyDescent="0.3">
      <c r="D10" s="210" t="s">
        <v>760</v>
      </c>
      <c r="E10" s="214">
        <v>72</v>
      </c>
      <c r="F10" s="211" t="s">
        <v>751</v>
      </c>
      <c r="G10" s="146" t="s">
        <v>752</v>
      </c>
      <c r="H10" s="146" t="s">
        <v>544</v>
      </c>
      <c r="I10" s="150"/>
      <c r="J10" s="212" t="s">
        <v>753</v>
      </c>
      <c r="K10" s="213" t="s">
        <v>758</v>
      </c>
    </row>
    <row r="11" spans="4:11" ht="15.75" thickBot="1" x14ac:dyDescent="0.3">
      <c r="D11" s="210" t="s">
        <v>761</v>
      </c>
      <c r="E11" s="214">
        <v>74</v>
      </c>
      <c r="F11" s="211" t="s">
        <v>751</v>
      </c>
      <c r="G11" s="146" t="s">
        <v>752</v>
      </c>
      <c r="H11" s="146" t="s">
        <v>544</v>
      </c>
      <c r="I11" s="150"/>
      <c r="J11" s="212" t="s">
        <v>753</v>
      </c>
      <c r="K11" s="213" t="s">
        <v>758</v>
      </c>
    </row>
    <row r="12" spans="4:11" ht="15.75" thickBot="1" x14ac:dyDescent="0.3">
      <c r="D12" s="210" t="s">
        <v>762</v>
      </c>
      <c r="E12" s="214">
        <v>82</v>
      </c>
      <c r="F12" s="211" t="s">
        <v>751</v>
      </c>
      <c r="G12" s="146" t="s">
        <v>752</v>
      </c>
      <c r="H12" s="146" t="s">
        <v>544</v>
      </c>
      <c r="I12" s="150"/>
      <c r="J12" s="212" t="s">
        <v>753</v>
      </c>
      <c r="K12" s="213" t="s">
        <v>758</v>
      </c>
    </row>
    <row r="13" spans="4:11" ht="15.75" thickBot="1" x14ac:dyDescent="0.3">
      <c r="D13" s="210" t="s">
        <v>763</v>
      </c>
      <c r="E13" s="214">
        <v>83</v>
      </c>
      <c r="F13" s="211" t="s">
        <v>751</v>
      </c>
      <c r="G13" s="146" t="s">
        <v>752</v>
      </c>
      <c r="H13" s="146" t="s">
        <v>544</v>
      </c>
      <c r="I13" s="150"/>
      <c r="J13" s="212" t="s">
        <v>753</v>
      </c>
      <c r="K13" s="213" t="s">
        <v>758</v>
      </c>
    </row>
    <row r="14" spans="4:11" ht="15.75" thickBot="1" x14ac:dyDescent="0.3">
      <c r="D14" s="210" t="s">
        <v>764</v>
      </c>
      <c r="E14" s="214">
        <v>84</v>
      </c>
      <c r="F14" s="211" t="s">
        <v>751</v>
      </c>
      <c r="G14" s="146" t="s">
        <v>752</v>
      </c>
      <c r="H14" s="146" t="s">
        <v>544</v>
      </c>
      <c r="I14" s="150"/>
      <c r="J14" s="212" t="s">
        <v>753</v>
      </c>
      <c r="K14" s="213" t="s">
        <v>758</v>
      </c>
    </row>
    <row r="15" spans="4:11" ht="15.75" thickBot="1" x14ac:dyDescent="0.3">
      <c r="D15" s="210" t="s">
        <v>765</v>
      </c>
      <c r="E15" s="214">
        <v>85</v>
      </c>
      <c r="F15" s="211" t="s">
        <v>751</v>
      </c>
      <c r="G15" s="146" t="s">
        <v>752</v>
      </c>
      <c r="H15" s="146" t="s">
        <v>544</v>
      </c>
      <c r="I15" s="213" t="s">
        <v>766</v>
      </c>
      <c r="J15" s="212" t="s">
        <v>753</v>
      </c>
      <c r="K15" s="213" t="s">
        <v>758</v>
      </c>
    </row>
    <row r="16" spans="4:11" ht="15.75" thickBot="1" x14ac:dyDescent="0.3">
      <c r="D16" s="210" t="s">
        <v>767</v>
      </c>
      <c r="E16" s="217">
        <v>98</v>
      </c>
      <c r="F16" s="211" t="s">
        <v>751</v>
      </c>
      <c r="G16" s="146" t="s">
        <v>768</v>
      </c>
      <c r="H16" s="146" t="s">
        <v>541</v>
      </c>
      <c r="I16" s="150"/>
      <c r="J16" s="212" t="s">
        <v>753</v>
      </c>
      <c r="K16" s="212" t="s">
        <v>769</v>
      </c>
    </row>
    <row r="17" spans="4:16" ht="15.75" thickBot="1" x14ac:dyDescent="0.3">
      <c r="D17" s="210" t="s">
        <v>770</v>
      </c>
      <c r="E17" s="217">
        <v>99</v>
      </c>
      <c r="F17" s="211" t="s">
        <v>751</v>
      </c>
      <c r="G17" s="146" t="s">
        <v>768</v>
      </c>
      <c r="H17" s="146" t="s">
        <v>541</v>
      </c>
      <c r="I17" s="150"/>
      <c r="J17" s="212" t="s">
        <v>753</v>
      </c>
      <c r="K17" s="212" t="s">
        <v>769</v>
      </c>
    </row>
    <row r="18" spans="4:16" ht="30.75" thickBot="1" x14ac:dyDescent="0.3">
      <c r="D18" s="149" t="s">
        <v>771</v>
      </c>
      <c r="E18" s="229">
        <v>131</v>
      </c>
      <c r="F18" s="214" t="s">
        <v>751</v>
      </c>
      <c r="G18" s="215" t="s">
        <v>768</v>
      </c>
      <c r="H18" s="215" t="s">
        <v>541</v>
      </c>
      <c r="I18" s="212"/>
      <c r="J18" s="212" t="s">
        <v>772</v>
      </c>
      <c r="K18" s="216" t="s">
        <v>773</v>
      </c>
    </row>
    <row r="19" spans="4:16" ht="30.75" thickBot="1" x14ac:dyDescent="0.3">
      <c r="D19" s="149" t="s">
        <v>774</v>
      </c>
      <c r="E19" s="229">
        <v>133</v>
      </c>
      <c r="F19" s="214" t="s">
        <v>751</v>
      </c>
      <c r="G19" s="215" t="s">
        <v>768</v>
      </c>
      <c r="H19" s="215" t="s">
        <v>541</v>
      </c>
      <c r="I19" s="212"/>
      <c r="J19" s="212" t="s">
        <v>772</v>
      </c>
      <c r="K19" s="216" t="s">
        <v>773</v>
      </c>
    </row>
    <row r="20" spans="4:16" ht="30.75" thickBot="1" x14ac:dyDescent="0.3">
      <c r="D20" s="149" t="s">
        <v>775</v>
      </c>
      <c r="E20" s="229">
        <v>136</v>
      </c>
      <c r="F20" s="214" t="s">
        <v>751</v>
      </c>
      <c r="G20" s="215" t="s">
        <v>768</v>
      </c>
      <c r="H20" s="215" t="s">
        <v>541</v>
      </c>
      <c r="I20" s="212"/>
      <c r="J20" s="212" t="s">
        <v>772</v>
      </c>
      <c r="K20" s="216" t="s">
        <v>773</v>
      </c>
    </row>
    <row r="21" spans="4:16" ht="15.75" thickBot="1" x14ac:dyDescent="0.3">
      <c r="D21" s="149" t="s">
        <v>776</v>
      </c>
      <c r="E21" s="229">
        <v>150</v>
      </c>
      <c r="F21" s="214" t="s">
        <v>751</v>
      </c>
      <c r="G21" s="215" t="s">
        <v>768</v>
      </c>
      <c r="H21" s="215" t="s">
        <v>541</v>
      </c>
      <c r="I21" s="212"/>
      <c r="J21" s="212" t="s">
        <v>753</v>
      </c>
      <c r="K21" s="212" t="s">
        <v>560</v>
      </c>
    </row>
    <row r="22" spans="4:16" ht="15.75" thickBot="1" x14ac:dyDescent="0.3">
      <c r="D22" s="149" t="s">
        <v>777</v>
      </c>
      <c r="E22" s="229">
        <v>157</v>
      </c>
      <c r="F22" s="214" t="s">
        <v>751</v>
      </c>
      <c r="G22" s="215" t="s">
        <v>768</v>
      </c>
      <c r="H22" s="215" t="s">
        <v>541</v>
      </c>
      <c r="I22" s="212"/>
      <c r="J22" s="212" t="s">
        <v>753</v>
      </c>
      <c r="K22" s="212" t="s">
        <v>560</v>
      </c>
    </row>
    <row r="23" spans="4:16" ht="15.75" thickBot="1" x14ac:dyDescent="0.3">
      <c r="D23" s="210" t="s">
        <v>778</v>
      </c>
      <c r="E23" s="229">
        <v>160</v>
      </c>
      <c r="F23" s="146"/>
      <c r="G23" s="146" t="s">
        <v>779</v>
      </c>
      <c r="H23" s="146" t="s">
        <v>540</v>
      </c>
      <c r="I23" s="150"/>
      <c r="J23" s="213" t="s">
        <v>753</v>
      </c>
      <c r="K23" s="213" t="s">
        <v>780</v>
      </c>
    </row>
    <row r="24" spans="4:16" ht="30.75" thickBot="1" x14ac:dyDescent="0.3">
      <c r="D24" s="149" t="s">
        <v>781</v>
      </c>
      <c r="E24" s="229">
        <v>203</v>
      </c>
      <c r="F24" s="214" t="s">
        <v>751</v>
      </c>
      <c r="G24" s="215" t="s">
        <v>768</v>
      </c>
      <c r="H24" s="215" t="s">
        <v>541</v>
      </c>
      <c r="I24" s="212"/>
      <c r="J24" s="212" t="s">
        <v>772</v>
      </c>
      <c r="K24" s="216" t="s">
        <v>773</v>
      </c>
    </row>
    <row r="25" spans="4:16" ht="30.75" thickBot="1" x14ac:dyDescent="0.3">
      <c r="D25" s="149" t="s">
        <v>782</v>
      </c>
      <c r="E25" s="229">
        <v>207</v>
      </c>
      <c r="F25" s="214" t="s">
        <v>751</v>
      </c>
      <c r="G25" s="215" t="s">
        <v>768</v>
      </c>
      <c r="H25" s="215" t="s">
        <v>541</v>
      </c>
      <c r="I25" s="212"/>
      <c r="J25" s="212" t="s">
        <v>772</v>
      </c>
      <c r="K25" s="216" t="s">
        <v>773</v>
      </c>
    </row>
    <row r="26" spans="4:16" ht="15.75" thickBot="1" x14ac:dyDescent="0.3">
      <c r="D26" s="210" t="s">
        <v>783</v>
      </c>
      <c r="E26" s="217">
        <v>224</v>
      </c>
      <c r="F26" s="211" t="s">
        <v>751</v>
      </c>
      <c r="G26" s="146" t="s">
        <v>752</v>
      </c>
      <c r="H26" s="146" t="s">
        <v>544</v>
      </c>
      <c r="I26" s="150"/>
      <c r="J26" s="212" t="s">
        <v>753</v>
      </c>
      <c r="K26" s="213" t="s">
        <v>754</v>
      </c>
    </row>
    <row r="27" spans="4:16" ht="30.75" thickBot="1" x14ac:dyDescent="0.3">
      <c r="D27" s="149" t="s">
        <v>784</v>
      </c>
      <c r="E27" s="230">
        <v>230</v>
      </c>
      <c r="F27" s="218" t="s">
        <v>751</v>
      </c>
      <c r="G27" s="212" t="s">
        <v>785</v>
      </c>
      <c r="H27" s="149" t="s">
        <v>540</v>
      </c>
      <c r="I27" s="212"/>
      <c r="J27" s="212" t="s">
        <v>753</v>
      </c>
      <c r="K27" s="216" t="s">
        <v>786</v>
      </c>
    </row>
    <row r="28" spans="4:16" ht="30.75" thickBot="1" x14ac:dyDescent="0.3">
      <c r="D28" s="149" t="s">
        <v>787</v>
      </c>
      <c r="E28" s="230">
        <v>231</v>
      </c>
      <c r="F28" s="218" t="s">
        <v>751</v>
      </c>
      <c r="G28" s="219" t="s">
        <v>785</v>
      </c>
      <c r="H28" s="215" t="s">
        <v>540</v>
      </c>
      <c r="I28" s="212"/>
      <c r="J28" s="212" t="s">
        <v>753</v>
      </c>
      <c r="K28" s="216" t="s">
        <v>786</v>
      </c>
    </row>
    <row r="29" spans="4:16" ht="15.75" thickBot="1" x14ac:dyDescent="0.3">
      <c r="D29" s="210" t="s">
        <v>788</v>
      </c>
      <c r="E29" s="229">
        <v>240</v>
      </c>
      <c r="F29" s="207" t="s">
        <v>751</v>
      </c>
      <c r="G29" s="146" t="s">
        <v>779</v>
      </c>
      <c r="H29" s="146" t="s">
        <v>540</v>
      </c>
      <c r="I29" s="150"/>
      <c r="J29" s="213" t="s">
        <v>753</v>
      </c>
      <c r="K29" s="213" t="s">
        <v>780</v>
      </c>
      <c r="O29" s="157" t="s">
        <v>420</v>
      </c>
      <c r="P29" s="60" t="s">
        <v>130</v>
      </c>
    </row>
    <row r="30" spans="4:16" ht="15.75" thickBot="1" x14ac:dyDescent="0.3">
      <c r="D30" s="210" t="s">
        <v>789</v>
      </c>
      <c r="E30" s="217">
        <v>242</v>
      </c>
      <c r="F30" s="211" t="s">
        <v>790</v>
      </c>
      <c r="G30" s="146" t="s">
        <v>791</v>
      </c>
      <c r="H30" s="146" t="s">
        <v>542</v>
      </c>
      <c r="I30" s="150"/>
      <c r="J30" s="213" t="s">
        <v>772</v>
      </c>
      <c r="K30" s="213" t="s">
        <v>792</v>
      </c>
      <c r="O30" s="157" t="s">
        <v>313</v>
      </c>
      <c r="P30" s="60" t="s">
        <v>130</v>
      </c>
    </row>
    <row r="31" spans="4:16" ht="15.75" thickBot="1" x14ac:dyDescent="0.3">
      <c r="D31" s="210" t="s">
        <v>793</v>
      </c>
      <c r="E31" s="214">
        <v>258</v>
      </c>
      <c r="F31" s="211" t="s">
        <v>751</v>
      </c>
      <c r="G31" s="146" t="s">
        <v>794</v>
      </c>
      <c r="H31" s="146" t="s">
        <v>540</v>
      </c>
      <c r="I31" s="150"/>
      <c r="J31" s="220" t="s">
        <v>795</v>
      </c>
      <c r="K31" s="220" t="s">
        <v>796</v>
      </c>
      <c r="O31" s="157" t="s">
        <v>314</v>
      </c>
      <c r="P31" s="60" t="s">
        <v>130</v>
      </c>
    </row>
    <row r="32" spans="4:16" ht="15.75" thickBot="1" x14ac:dyDescent="0.3">
      <c r="D32" s="210" t="s">
        <v>797</v>
      </c>
      <c r="E32" s="214">
        <v>259</v>
      </c>
      <c r="F32" s="221" t="s">
        <v>751</v>
      </c>
      <c r="G32" s="210" t="s">
        <v>785</v>
      </c>
      <c r="H32" s="146" t="s">
        <v>540</v>
      </c>
      <c r="I32" s="150"/>
      <c r="J32" s="220" t="s">
        <v>795</v>
      </c>
      <c r="K32" s="220" t="s">
        <v>796</v>
      </c>
      <c r="O32" s="157" t="s">
        <v>315</v>
      </c>
      <c r="P32" s="60" t="s">
        <v>130</v>
      </c>
    </row>
    <row r="33" spans="4:16" ht="15.75" thickBot="1" x14ac:dyDescent="0.3">
      <c r="D33" s="210" t="s">
        <v>798</v>
      </c>
      <c r="E33" s="229">
        <v>280</v>
      </c>
      <c r="F33" s="207" t="s">
        <v>751</v>
      </c>
      <c r="G33" s="146" t="s">
        <v>779</v>
      </c>
      <c r="H33" s="146" t="s">
        <v>540</v>
      </c>
      <c r="I33" s="150"/>
      <c r="J33" s="213" t="s">
        <v>753</v>
      </c>
      <c r="K33" s="213" t="s">
        <v>780</v>
      </c>
      <c r="O33" s="157" t="s">
        <v>316</v>
      </c>
      <c r="P33" s="60" t="s">
        <v>130</v>
      </c>
    </row>
    <row r="34" spans="4:16" ht="15.75" thickBot="1" x14ac:dyDescent="0.3">
      <c r="D34" s="210" t="s">
        <v>799</v>
      </c>
      <c r="E34" s="229">
        <v>282</v>
      </c>
      <c r="F34" s="211" t="s">
        <v>751</v>
      </c>
      <c r="G34" s="146" t="s">
        <v>779</v>
      </c>
      <c r="H34" s="146" t="s">
        <v>540</v>
      </c>
      <c r="I34" s="150"/>
      <c r="J34" s="213" t="s">
        <v>753</v>
      </c>
      <c r="K34" s="213" t="s">
        <v>780</v>
      </c>
      <c r="O34" s="157" t="s">
        <v>317</v>
      </c>
      <c r="P34" s="60" t="s">
        <v>130</v>
      </c>
    </row>
    <row r="35" spans="4:16" ht="15.75" thickBot="1" x14ac:dyDescent="0.3">
      <c r="D35" s="210" t="s">
        <v>800</v>
      </c>
      <c r="E35" s="214">
        <v>283</v>
      </c>
      <c r="F35" s="221" t="s">
        <v>751</v>
      </c>
      <c r="G35" s="210" t="s">
        <v>794</v>
      </c>
      <c r="H35" s="146" t="s">
        <v>540</v>
      </c>
      <c r="I35" s="150"/>
      <c r="J35" s="220" t="s">
        <v>795</v>
      </c>
      <c r="K35" s="220" t="s">
        <v>796</v>
      </c>
      <c r="O35" s="157" t="s">
        <v>318</v>
      </c>
      <c r="P35" s="60" t="s">
        <v>130</v>
      </c>
    </row>
    <row r="36" spans="4:16" ht="15.75" thickBot="1" x14ac:dyDescent="0.3">
      <c r="D36" s="210" t="s">
        <v>801</v>
      </c>
      <c r="E36" s="214">
        <v>285</v>
      </c>
      <c r="F36" s="221" t="s">
        <v>751</v>
      </c>
      <c r="G36" s="210" t="s">
        <v>794</v>
      </c>
      <c r="H36" s="146" t="s">
        <v>540</v>
      </c>
      <c r="I36" s="150"/>
      <c r="J36" s="220" t="s">
        <v>795</v>
      </c>
      <c r="K36" s="220" t="s">
        <v>796</v>
      </c>
      <c r="O36" s="157" t="s">
        <v>319</v>
      </c>
      <c r="P36" s="60" t="s">
        <v>130</v>
      </c>
    </row>
    <row r="37" spans="4:16" ht="15.75" thickBot="1" x14ac:dyDescent="0.3">
      <c r="D37" s="149" t="s">
        <v>802</v>
      </c>
      <c r="E37" s="217">
        <v>287</v>
      </c>
      <c r="F37" s="218" t="s">
        <v>803</v>
      </c>
      <c r="G37" s="222" t="s">
        <v>554</v>
      </c>
      <c r="H37" s="215" t="s">
        <v>555</v>
      </c>
      <c r="I37" s="212"/>
      <c r="J37" s="212" t="s">
        <v>772</v>
      </c>
      <c r="K37" s="212" t="s">
        <v>804</v>
      </c>
      <c r="O37" s="157" t="s">
        <v>320</v>
      </c>
      <c r="P37" s="60" t="s">
        <v>130</v>
      </c>
    </row>
    <row r="38" spans="4:16" ht="15.75" thickBot="1" x14ac:dyDescent="0.3">
      <c r="D38" s="222" t="s">
        <v>805</v>
      </c>
      <c r="E38" s="233">
        <v>289</v>
      </c>
      <c r="F38" s="218" t="s">
        <v>803</v>
      </c>
      <c r="G38" s="222" t="s">
        <v>554</v>
      </c>
      <c r="H38" s="215" t="s">
        <v>555</v>
      </c>
      <c r="I38" s="212"/>
      <c r="J38" s="212" t="s">
        <v>772</v>
      </c>
      <c r="K38" s="212" t="s">
        <v>804</v>
      </c>
      <c r="O38" s="157" t="s">
        <v>321</v>
      </c>
      <c r="P38" s="60" t="s">
        <v>130</v>
      </c>
    </row>
    <row r="39" spans="4:16" ht="15.75" thickBot="1" x14ac:dyDescent="0.3">
      <c r="D39" s="151" t="s">
        <v>806</v>
      </c>
      <c r="E39" s="231">
        <v>299</v>
      </c>
      <c r="F39" s="207" t="s">
        <v>751</v>
      </c>
      <c r="G39" s="223" t="s">
        <v>779</v>
      </c>
      <c r="H39" s="146" t="s">
        <v>540</v>
      </c>
      <c r="I39" s="150"/>
      <c r="J39" s="213" t="s">
        <v>753</v>
      </c>
      <c r="K39" s="213" t="s">
        <v>780</v>
      </c>
      <c r="O39" s="157" t="s">
        <v>322</v>
      </c>
      <c r="P39" s="60" t="s">
        <v>130</v>
      </c>
    </row>
    <row r="40" spans="4:16" ht="15.75" thickBot="1" x14ac:dyDescent="0.3">
      <c r="D40" s="210" t="s">
        <v>807</v>
      </c>
      <c r="E40" s="229">
        <v>300</v>
      </c>
      <c r="F40" s="211" t="s">
        <v>751</v>
      </c>
      <c r="G40" s="146" t="s">
        <v>779</v>
      </c>
      <c r="H40" s="146" t="s">
        <v>540</v>
      </c>
      <c r="I40" s="150"/>
      <c r="J40" s="213" t="s">
        <v>753</v>
      </c>
      <c r="K40" s="213" t="s">
        <v>780</v>
      </c>
      <c r="O40" s="157" t="s">
        <v>323</v>
      </c>
      <c r="P40" s="60" t="s">
        <v>130</v>
      </c>
    </row>
    <row r="41" spans="4:16" ht="15.75" thickBot="1" x14ac:dyDescent="0.3">
      <c r="D41" s="210" t="s">
        <v>808</v>
      </c>
      <c r="E41" s="214">
        <v>301</v>
      </c>
      <c r="F41" s="221" t="s">
        <v>751</v>
      </c>
      <c r="G41" s="210" t="s">
        <v>794</v>
      </c>
      <c r="H41" s="146" t="s">
        <v>540</v>
      </c>
      <c r="I41" s="150"/>
      <c r="J41" s="220" t="s">
        <v>795</v>
      </c>
      <c r="K41" s="220" t="s">
        <v>796</v>
      </c>
      <c r="O41" s="157" t="s">
        <v>324</v>
      </c>
      <c r="P41" s="60" t="s">
        <v>130</v>
      </c>
    </row>
    <row r="42" spans="4:16" ht="15.75" thickBot="1" x14ac:dyDescent="0.3">
      <c r="D42" s="210" t="s">
        <v>809</v>
      </c>
      <c r="E42" s="214">
        <v>303</v>
      </c>
      <c r="F42" s="221" t="s">
        <v>751</v>
      </c>
      <c r="G42" s="210" t="s">
        <v>794</v>
      </c>
      <c r="H42" s="146" t="s">
        <v>540</v>
      </c>
      <c r="I42" s="150"/>
      <c r="J42" s="220" t="s">
        <v>795</v>
      </c>
      <c r="K42" s="220" t="s">
        <v>796</v>
      </c>
      <c r="O42" s="157" t="s">
        <v>325</v>
      </c>
      <c r="P42" s="60" t="s">
        <v>130</v>
      </c>
    </row>
    <row r="43" spans="4:16" ht="15.75" thickBot="1" x14ac:dyDescent="0.3">
      <c r="D43" s="210" t="s">
        <v>810</v>
      </c>
      <c r="E43" s="229">
        <v>307</v>
      </c>
      <c r="F43" s="207" t="s">
        <v>751</v>
      </c>
      <c r="G43" s="146" t="s">
        <v>779</v>
      </c>
      <c r="H43" s="146" t="s">
        <v>540</v>
      </c>
      <c r="I43" s="150"/>
      <c r="J43" s="213" t="s">
        <v>795</v>
      </c>
      <c r="K43" s="213" t="s">
        <v>780</v>
      </c>
      <c r="O43" s="157" t="s">
        <v>326</v>
      </c>
      <c r="P43" s="60" t="s">
        <v>130</v>
      </c>
    </row>
    <row r="44" spans="4:16" ht="15.75" thickBot="1" x14ac:dyDescent="0.3">
      <c r="D44" s="224" t="s">
        <v>811</v>
      </c>
      <c r="E44" s="221">
        <v>317</v>
      </c>
      <c r="F44" s="221" t="s">
        <v>751</v>
      </c>
      <c r="G44" s="210" t="s">
        <v>794</v>
      </c>
      <c r="H44" s="146" t="s">
        <v>540</v>
      </c>
      <c r="I44" s="150"/>
      <c r="J44" s="220" t="s">
        <v>795</v>
      </c>
      <c r="K44" s="220" t="s">
        <v>796</v>
      </c>
      <c r="O44" s="157" t="s">
        <v>327</v>
      </c>
      <c r="P44" s="60" t="s">
        <v>130</v>
      </c>
    </row>
    <row r="45" spans="4:16" ht="15.75" thickBot="1" x14ac:dyDescent="0.3">
      <c r="D45" s="151" t="s">
        <v>812</v>
      </c>
      <c r="E45" s="231">
        <v>318</v>
      </c>
      <c r="F45" s="207" t="s">
        <v>751</v>
      </c>
      <c r="G45" s="146" t="s">
        <v>779</v>
      </c>
      <c r="H45" s="146" t="s">
        <v>540</v>
      </c>
      <c r="I45" s="150"/>
      <c r="J45" s="213" t="s">
        <v>753</v>
      </c>
      <c r="K45" s="213" t="s">
        <v>780</v>
      </c>
      <c r="O45" s="102" t="s">
        <v>328</v>
      </c>
      <c r="P45" s="60" t="s">
        <v>130</v>
      </c>
    </row>
    <row r="46" spans="4:16" ht="15.75" thickBot="1" x14ac:dyDescent="0.3">
      <c r="D46" s="210" t="s">
        <v>813</v>
      </c>
      <c r="E46" s="229">
        <v>321</v>
      </c>
      <c r="F46" s="211" t="s">
        <v>751</v>
      </c>
      <c r="G46" s="146" t="s">
        <v>779</v>
      </c>
      <c r="H46" s="146" t="s">
        <v>540</v>
      </c>
      <c r="I46" s="150"/>
      <c r="J46" s="213" t="s">
        <v>795</v>
      </c>
      <c r="K46" s="213" t="s">
        <v>780</v>
      </c>
      <c r="O46" s="102" t="s">
        <v>692</v>
      </c>
      <c r="P46" s="54" t="s">
        <v>234</v>
      </c>
    </row>
    <row r="47" spans="4:16" ht="22.5" x14ac:dyDescent="0.25">
      <c r="D47" s="811" t="s">
        <v>814</v>
      </c>
      <c r="E47" s="818">
        <v>325</v>
      </c>
      <c r="F47" s="820" t="s">
        <v>751</v>
      </c>
      <c r="G47" s="811" t="s">
        <v>794</v>
      </c>
      <c r="H47" s="811" t="s">
        <v>540</v>
      </c>
      <c r="I47" s="817"/>
      <c r="J47" s="810" t="s">
        <v>753</v>
      </c>
      <c r="K47" s="226" t="s">
        <v>780</v>
      </c>
      <c r="O47" s="102" t="s">
        <v>693</v>
      </c>
      <c r="P47" s="54" t="s">
        <v>234</v>
      </c>
    </row>
    <row r="48" spans="4:16" ht="34.5" thickBot="1" x14ac:dyDescent="0.3">
      <c r="D48" s="812"/>
      <c r="E48" s="819"/>
      <c r="F48" s="821"/>
      <c r="G48" s="812"/>
      <c r="H48" s="812"/>
      <c r="I48" s="817"/>
      <c r="J48" s="810"/>
      <c r="K48" s="226" t="s">
        <v>815</v>
      </c>
      <c r="O48" s="102" t="s">
        <v>694</v>
      </c>
      <c r="P48" s="54" t="s">
        <v>234</v>
      </c>
    </row>
    <row r="49" spans="4:16" ht="15.75" thickBot="1" x14ac:dyDescent="0.3">
      <c r="D49" s="210" t="s">
        <v>816</v>
      </c>
      <c r="E49" s="231">
        <v>327</v>
      </c>
      <c r="F49" s="207" t="s">
        <v>751</v>
      </c>
      <c r="G49" s="146" t="s">
        <v>779</v>
      </c>
      <c r="H49" s="146" t="s">
        <v>540</v>
      </c>
      <c r="I49" s="150"/>
      <c r="J49" s="213" t="s">
        <v>753</v>
      </c>
      <c r="K49" s="213" t="s">
        <v>780</v>
      </c>
      <c r="O49" s="102" t="s">
        <v>695</v>
      </c>
      <c r="P49" s="54" t="s">
        <v>234</v>
      </c>
    </row>
    <row r="50" spans="4:16" ht="15.75" thickBot="1" x14ac:dyDescent="0.3">
      <c r="D50" s="210" t="s">
        <v>817</v>
      </c>
      <c r="E50" s="229">
        <v>328</v>
      </c>
      <c r="F50" s="211" t="s">
        <v>751</v>
      </c>
      <c r="G50" s="146" t="s">
        <v>779</v>
      </c>
      <c r="H50" s="146" t="s">
        <v>540</v>
      </c>
      <c r="I50" s="150"/>
      <c r="J50" s="213" t="s">
        <v>795</v>
      </c>
      <c r="K50" s="213" t="s">
        <v>780</v>
      </c>
      <c r="O50" s="102" t="s">
        <v>696</v>
      </c>
      <c r="P50" s="54" t="s">
        <v>234</v>
      </c>
    </row>
    <row r="51" spans="4:16" ht="15.75" thickBot="1" x14ac:dyDescent="0.3">
      <c r="D51" s="224" t="s">
        <v>818</v>
      </c>
      <c r="E51" s="218">
        <v>331</v>
      </c>
      <c r="F51" s="221" t="s">
        <v>751</v>
      </c>
      <c r="G51" s="210" t="s">
        <v>794</v>
      </c>
      <c r="H51" s="146" t="s">
        <v>540</v>
      </c>
      <c r="I51" s="150"/>
      <c r="J51" s="220" t="s">
        <v>795</v>
      </c>
      <c r="K51" s="220" t="s">
        <v>796</v>
      </c>
      <c r="O51" s="102" t="s">
        <v>697</v>
      </c>
      <c r="P51" s="54" t="s">
        <v>234</v>
      </c>
    </row>
    <row r="52" spans="4:16" ht="33.75" x14ac:dyDescent="0.25">
      <c r="D52" s="811" t="s">
        <v>819</v>
      </c>
      <c r="E52" s="813">
        <v>332</v>
      </c>
      <c r="F52" s="815" t="s">
        <v>751</v>
      </c>
      <c r="G52" s="811" t="s">
        <v>779</v>
      </c>
      <c r="H52" s="811" t="s">
        <v>540</v>
      </c>
      <c r="I52" s="817"/>
      <c r="J52" s="810" t="s">
        <v>795</v>
      </c>
      <c r="K52" s="226" t="s">
        <v>820</v>
      </c>
      <c r="O52" s="102" t="s">
        <v>698</v>
      </c>
      <c r="P52" s="54" t="s">
        <v>234</v>
      </c>
    </row>
    <row r="53" spans="4:16" ht="23.25" thickBot="1" x14ac:dyDescent="0.3">
      <c r="D53" s="812"/>
      <c r="E53" s="814"/>
      <c r="F53" s="816"/>
      <c r="G53" s="812"/>
      <c r="H53" s="812"/>
      <c r="I53" s="817"/>
      <c r="J53" s="810"/>
      <c r="K53" s="226" t="s">
        <v>780</v>
      </c>
      <c r="O53" s="102" t="s">
        <v>699</v>
      </c>
      <c r="P53" s="54" t="s">
        <v>234</v>
      </c>
    </row>
    <row r="54" spans="4:16" ht="15.75" thickBot="1" x14ac:dyDescent="0.3">
      <c r="D54" s="210" t="s">
        <v>821</v>
      </c>
      <c r="E54" s="229">
        <v>333</v>
      </c>
      <c r="F54" s="211" t="s">
        <v>751</v>
      </c>
      <c r="G54" s="146" t="s">
        <v>779</v>
      </c>
      <c r="H54" s="146" t="s">
        <v>540</v>
      </c>
      <c r="I54" s="150"/>
      <c r="J54" s="213" t="s">
        <v>753</v>
      </c>
      <c r="K54" s="213" t="s">
        <v>780</v>
      </c>
      <c r="O54" s="102" t="s">
        <v>700</v>
      </c>
      <c r="P54" s="54" t="s">
        <v>234</v>
      </c>
    </row>
    <row r="55" spans="4:16" ht="15.75" thickBot="1" x14ac:dyDescent="0.3">
      <c r="D55" s="210" t="s">
        <v>822</v>
      </c>
      <c r="E55" s="218">
        <v>335</v>
      </c>
      <c r="F55" s="221" t="s">
        <v>751</v>
      </c>
      <c r="G55" s="210" t="s">
        <v>794</v>
      </c>
      <c r="H55" s="146" t="s">
        <v>540</v>
      </c>
      <c r="I55" s="150"/>
      <c r="J55" s="220" t="s">
        <v>795</v>
      </c>
      <c r="K55" s="220" t="s">
        <v>796</v>
      </c>
      <c r="O55" s="102" t="s">
        <v>701</v>
      </c>
      <c r="P55" s="54" t="s">
        <v>234</v>
      </c>
    </row>
    <row r="56" spans="4:16" ht="15.75" thickBot="1" x14ac:dyDescent="0.3">
      <c r="D56" s="210" t="s">
        <v>823</v>
      </c>
      <c r="E56" s="218">
        <v>336</v>
      </c>
      <c r="F56" s="221" t="s">
        <v>751</v>
      </c>
      <c r="G56" s="210" t="s">
        <v>794</v>
      </c>
      <c r="H56" s="146" t="s">
        <v>540</v>
      </c>
      <c r="I56" s="150"/>
      <c r="J56" s="220" t="s">
        <v>795</v>
      </c>
      <c r="K56" s="220" t="s">
        <v>796</v>
      </c>
      <c r="O56" s="102" t="s">
        <v>702</v>
      </c>
      <c r="P56" s="54" t="s">
        <v>234</v>
      </c>
    </row>
    <row r="57" spans="4:16" ht="15.75" thickBot="1" x14ac:dyDescent="0.3">
      <c r="D57" s="210" t="s">
        <v>824</v>
      </c>
      <c r="E57" s="231">
        <v>338</v>
      </c>
      <c r="F57" s="207" t="s">
        <v>751</v>
      </c>
      <c r="G57" s="146" t="s">
        <v>779</v>
      </c>
      <c r="H57" s="146" t="s">
        <v>540</v>
      </c>
      <c r="I57" s="150"/>
      <c r="J57" s="213" t="s">
        <v>753</v>
      </c>
      <c r="K57" s="213" t="s">
        <v>780</v>
      </c>
      <c r="O57" s="102" t="s">
        <v>703</v>
      </c>
      <c r="P57" s="54" t="s">
        <v>234</v>
      </c>
    </row>
    <row r="58" spans="4:16" ht="15.75" thickBot="1" x14ac:dyDescent="0.3">
      <c r="D58" s="210" t="s">
        <v>825</v>
      </c>
      <c r="E58" s="229">
        <v>343</v>
      </c>
      <c r="F58" s="211" t="s">
        <v>751</v>
      </c>
      <c r="G58" s="146" t="s">
        <v>779</v>
      </c>
      <c r="H58" s="146" t="s">
        <v>540</v>
      </c>
      <c r="I58" s="150"/>
      <c r="J58" s="213" t="s">
        <v>753</v>
      </c>
      <c r="K58" s="213" t="s">
        <v>780</v>
      </c>
      <c r="O58" s="102" t="s">
        <v>704</v>
      </c>
      <c r="P58" s="54" t="s">
        <v>234</v>
      </c>
    </row>
    <row r="59" spans="4:16" ht="15.75" thickBot="1" x14ac:dyDescent="0.3">
      <c r="D59" s="210" t="s">
        <v>826</v>
      </c>
      <c r="E59" s="218">
        <v>346</v>
      </c>
      <c r="F59" s="221" t="s">
        <v>751</v>
      </c>
      <c r="G59" s="224" t="s">
        <v>794</v>
      </c>
      <c r="H59" s="225" t="s">
        <v>540</v>
      </c>
      <c r="I59" s="150"/>
      <c r="J59" s="220" t="s">
        <v>795</v>
      </c>
      <c r="K59" s="220" t="s">
        <v>796</v>
      </c>
      <c r="O59" s="102" t="s">
        <v>705</v>
      </c>
      <c r="P59" s="54" t="s">
        <v>234</v>
      </c>
    </row>
    <row r="60" spans="4:16" ht="15.75" thickBot="1" x14ac:dyDescent="0.3">
      <c r="D60" s="210" t="s">
        <v>827</v>
      </c>
      <c r="E60" s="231">
        <v>350</v>
      </c>
      <c r="F60" s="207" t="s">
        <v>751</v>
      </c>
      <c r="G60" s="223" t="s">
        <v>779</v>
      </c>
      <c r="H60" s="223" t="s">
        <v>540</v>
      </c>
      <c r="I60" s="150"/>
      <c r="J60" s="213" t="s">
        <v>753</v>
      </c>
      <c r="K60" s="213" t="s">
        <v>780</v>
      </c>
      <c r="O60" s="102" t="s">
        <v>706</v>
      </c>
      <c r="P60" s="54" t="s">
        <v>234</v>
      </c>
    </row>
    <row r="61" spans="4:16" ht="15.75" thickBot="1" x14ac:dyDescent="0.3">
      <c r="D61" s="210" t="s">
        <v>828</v>
      </c>
      <c r="E61" s="218">
        <v>352</v>
      </c>
      <c r="F61" s="221" t="s">
        <v>751</v>
      </c>
      <c r="G61" s="224" t="s">
        <v>794</v>
      </c>
      <c r="H61" s="225" t="s">
        <v>540</v>
      </c>
      <c r="I61" s="150"/>
      <c r="J61" s="220" t="s">
        <v>795</v>
      </c>
      <c r="K61" s="220" t="s">
        <v>796</v>
      </c>
      <c r="O61" s="102" t="s">
        <v>659</v>
      </c>
      <c r="P61" s="54" t="s">
        <v>234</v>
      </c>
    </row>
    <row r="62" spans="4:16" ht="15.75" thickBot="1" x14ac:dyDescent="0.3">
      <c r="D62" s="224" t="s">
        <v>829</v>
      </c>
      <c r="E62" s="218">
        <v>355</v>
      </c>
      <c r="F62" s="221" t="s">
        <v>751</v>
      </c>
      <c r="G62" s="227" t="s">
        <v>794</v>
      </c>
      <c r="H62" s="228" t="s">
        <v>540</v>
      </c>
      <c r="I62" s="150"/>
      <c r="J62" s="220" t="s">
        <v>795</v>
      </c>
      <c r="K62" s="220" t="s">
        <v>796</v>
      </c>
      <c r="O62" s="102" t="s">
        <v>707</v>
      </c>
      <c r="P62" s="54" t="s">
        <v>234</v>
      </c>
    </row>
    <row r="63" spans="4:16" ht="15.75" thickBot="1" x14ac:dyDescent="0.3">
      <c r="D63" s="151" t="s">
        <v>830</v>
      </c>
      <c r="E63" s="231">
        <v>356</v>
      </c>
      <c r="F63" s="207" t="s">
        <v>751</v>
      </c>
      <c r="G63" s="223" t="s">
        <v>779</v>
      </c>
      <c r="H63" s="223" t="s">
        <v>540</v>
      </c>
      <c r="I63" s="150"/>
      <c r="J63" s="213" t="s">
        <v>753</v>
      </c>
      <c r="K63" s="213" t="s">
        <v>780</v>
      </c>
    </row>
    <row r="64" spans="4:16" ht="15.75" thickBot="1" x14ac:dyDescent="0.3">
      <c r="D64" s="149" t="s">
        <v>831</v>
      </c>
      <c r="E64" s="232">
        <v>399</v>
      </c>
      <c r="F64" s="218"/>
      <c r="G64" s="149" t="s">
        <v>832</v>
      </c>
      <c r="H64" s="215" t="s">
        <v>833</v>
      </c>
      <c r="I64" s="212"/>
      <c r="J64" s="212" t="s">
        <v>795</v>
      </c>
      <c r="K64" s="219" t="s">
        <v>834</v>
      </c>
    </row>
  </sheetData>
  <mergeCells count="14">
    <mergeCell ref="J47:J48"/>
    <mergeCell ref="D52:D53"/>
    <mergeCell ref="E52:E53"/>
    <mergeCell ref="F52:F53"/>
    <mergeCell ref="G52:G53"/>
    <mergeCell ref="H52:H53"/>
    <mergeCell ref="I52:I53"/>
    <mergeCell ref="J52:J53"/>
    <mergeCell ref="D47:D48"/>
    <mergeCell ref="E47:E48"/>
    <mergeCell ref="F47:F48"/>
    <mergeCell ref="G47:G48"/>
    <mergeCell ref="H47:H48"/>
    <mergeCell ref="I47:I48"/>
  </mergeCells>
  <hyperlinks>
    <hyperlink ref="K18" r:id="rId1" display="https://services.saftbatteries.com/Follow.aspx?id=NV6Pv%2bmKjio%3d" xr:uid="{00000000-0004-0000-0D00-000000000000}"/>
    <hyperlink ref="K19" r:id="rId2" display="https://services.saftbatteries.com/Follow.aspx?id=NV6Pv%2bmKjio%3d" xr:uid="{00000000-0004-0000-0D00-000001000000}"/>
    <hyperlink ref="K20" r:id="rId3" display="https://services.saftbatteries.com/Follow.aspx?id=NV6Pv%2bmKjio%3d" xr:uid="{00000000-0004-0000-0D00-000002000000}"/>
    <hyperlink ref="K24" r:id="rId4" display="https://services.saftbatteries.com/Follow.aspx?id=NV6Pv%2bmKjio%3d" xr:uid="{00000000-0004-0000-0D00-000003000000}"/>
    <hyperlink ref="K25" r:id="rId5" display="https://services.saftbatteries.com/Follow.aspx?id=NV6Pv%2bmKjio%3d" xr:uid="{00000000-0004-0000-0D00-000004000000}"/>
    <hyperlink ref="K27" r:id="rId6" display="https://services.saftbatteries.com/Follow.aspx?id=%2fj5DDkj9dD4%3d" xr:uid="{00000000-0004-0000-0D00-000005000000}"/>
    <hyperlink ref="K28" r:id="rId7" display="https://services.saftbatteries.com/Follow.aspx?id=%2fj5DDkj9dD4%3d" xr:uid="{00000000-0004-0000-0D00-000006000000}"/>
  </hyperlinks>
  <pageMargins left="0.7" right="0.7" top="0.78740157499999996" bottom="0.78740157499999996" header="0.3" footer="0.3"/>
  <pageSetup paperSize="9" orientation="portrait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E8:N42"/>
  <sheetViews>
    <sheetView topLeftCell="A19" workbookViewId="0">
      <selection activeCell="H31" sqref="H31:H37"/>
    </sheetView>
  </sheetViews>
  <sheetFormatPr defaultRowHeight="15" x14ac:dyDescent="0.25"/>
  <cols>
    <col min="5" max="5" width="14" customWidth="1"/>
    <col min="6" max="6" width="12.7109375" customWidth="1"/>
    <col min="7" max="7" width="6.5703125" style="16" customWidth="1"/>
    <col min="8" max="8" width="12" customWidth="1"/>
    <col min="11" max="11" width="14.140625" customWidth="1"/>
    <col min="12" max="12" width="13" customWidth="1"/>
    <col min="13" max="13" width="12.7109375" customWidth="1"/>
    <col min="14" max="14" width="18" customWidth="1"/>
  </cols>
  <sheetData>
    <row r="8" spans="5:8" x14ac:dyDescent="0.25">
      <c r="E8" s="362" t="s">
        <v>1167</v>
      </c>
      <c r="F8" s="363" t="s">
        <v>1201</v>
      </c>
      <c r="G8" s="90">
        <v>9</v>
      </c>
      <c r="H8" s="364">
        <v>26870</v>
      </c>
    </row>
    <row r="9" spans="5:8" x14ac:dyDescent="0.25">
      <c r="E9" s="373" t="s">
        <v>1168</v>
      </c>
      <c r="F9" s="363" t="s">
        <v>1202</v>
      </c>
      <c r="G9" s="90">
        <v>1</v>
      </c>
      <c r="H9" s="365">
        <v>7820</v>
      </c>
    </row>
    <row r="10" spans="5:8" x14ac:dyDescent="0.25">
      <c r="E10" s="372" t="s">
        <v>1169</v>
      </c>
      <c r="F10" s="363" t="s">
        <v>1203</v>
      </c>
      <c r="G10" s="90">
        <v>24</v>
      </c>
      <c r="H10" s="364">
        <v>80672.639999999999</v>
      </c>
    </row>
    <row r="11" spans="5:8" x14ac:dyDescent="0.25">
      <c r="E11" s="338" t="s">
        <v>1170</v>
      </c>
      <c r="F11" s="363" t="s">
        <v>1233</v>
      </c>
      <c r="G11" s="90">
        <v>2</v>
      </c>
      <c r="H11" s="365">
        <v>5689</v>
      </c>
    </row>
    <row r="12" spans="5:8" x14ac:dyDescent="0.25">
      <c r="E12" s="339" t="s">
        <v>1171</v>
      </c>
      <c r="F12" s="363" t="s">
        <v>1235</v>
      </c>
      <c r="G12" s="90"/>
      <c r="H12" s="364"/>
    </row>
    <row r="13" spans="5:8" x14ac:dyDescent="0.25">
      <c r="E13" s="338" t="s">
        <v>1172</v>
      </c>
      <c r="F13" s="363" t="s">
        <v>1204</v>
      </c>
      <c r="G13" s="90">
        <v>1</v>
      </c>
      <c r="H13" s="365">
        <v>7850</v>
      </c>
    </row>
    <row r="14" spans="5:8" x14ac:dyDescent="0.25">
      <c r="E14" s="339" t="s">
        <v>1173</v>
      </c>
      <c r="F14" s="363" t="s">
        <v>1205</v>
      </c>
      <c r="G14" s="90">
        <v>2</v>
      </c>
      <c r="H14" s="364">
        <v>10409.1</v>
      </c>
    </row>
    <row r="15" spans="5:8" x14ac:dyDescent="0.25">
      <c r="E15" s="360" t="s">
        <v>1174</v>
      </c>
      <c r="F15" s="361" t="s">
        <v>1206</v>
      </c>
      <c r="G15" s="90">
        <v>5</v>
      </c>
      <c r="H15" s="365">
        <v>16045.92</v>
      </c>
    </row>
    <row r="16" spans="5:8" x14ac:dyDescent="0.25">
      <c r="E16" s="339" t="s">
        <v>1175</v>
      </c>
      <c r="F16" s="334" t="s">
        <v>1207</v>
      </c>
      <c r="G16" s="90">
        <v>13</v>
      </c>
      <c r="H16" s="364">
        <v>44288.149999999994</v>
      </c>
    </row>
    <row r="17" spans="5:8" x14ac:dyDescent="0.25">
      <c r="E17" s="338" t="s">
        <v>780</v>
      </c>
      <c r="F17" s="335" t="s">
        <v>1208</v>
      </c>
      <c r="G17" s="90">
        <v>38</v>
      </c>
      <c r="H17" s="377">
        <v>114460.56999999999</v>
      </c>
    </row>
    <row r="18" spans="5:8" x14ac:dyDescent="0.25">
      <c r="E18" s="339" t="s">
        <v>1176</v>
      </c>
      <c r="F18" s="334" t="s">
        <v>1234</v>
      </c>
      <c r="G18" s="90">
        <v>2</v>
      </c>
      <c r="H18" s="364">
        <v>13776.92</v>
      </c>
    </row>
    <row r="19" spans="5:8" x14ac:dyDescent="0.25">
      <c r="E19" s="374" t="s">
        <v>773</v>
      </c>
      <c r="F19" s="334" t="s">
        <v>1209</v>
      </c>
      <c r="G19" s="90">
        <v>5</v>
      </c>
      <c r="H19" s="365">
        <v>4448.92</v>
      </c>
    </row>
    <row r="20" spans="5:8" x14ac:dyDescent="0.25">
      <c r="E20" s="339" t="s">
        <v>1177</v>
      </c>
      <c r="F20" s="334" t="s">
        <v>1210</v>
      </c>
      <c r="G20" s="90">
        <v>1</v>
      </c>
      <c r="H20" s="364">
        <v>6731.92</v>
      </c>
    </row>
    <row r="21" spans="5:8" x14ac:dyDescent="0.25">
      <c r="E21" s="338" t="s">
        <v>1178</v>
      </c>
      <c r="F21" s="335" t="s">
        <v>1211</v>
      </c>
      <c r="G21" s="90">
        <v>6</v>
      </c>
      <c r="H21" s="365">
        <v>76083.210000000006</v>
      </c>
    </row>
    <row r="22" spans="5:8" x14ac:dyDescent="0.25">
      <c r="E22" s="339" t="s">
        <v>560</v>
      </c>
      <c r="F22" s="335" t="s">
        <v>1212</v>
      </c>
      <c r="G22" s="90">
        <v>2</v>
      </c>
      <c r="H22" s="364">
        <v>11986.759999999998</v>
      </c>
    </row>
    <row r="23" spans="5:8" x14ac:dyDescent="0.25">
      <c r="E23" s="338" t="s">
        <v>758</v>
      </c>
      <c r="F23" s="335" t="s">
        <v>1213</v>
      </c>
      <c r="G23" s="90">
        <v>8</v>
      </c>
      <c r="H23" s="365">
        <v>59647.62</v>
      </c>
    </row>
    <row r="24" spans="5:8" x14ac:dyDescent="0.25">
      <c r="E24" s="340" t="s">
        <v>1179</v>
      </c>
      <c r="F24" s="335" t="s">
        <v>1214</v>
      </c>
      <c r="G24" s="90">
        <v>1</v>
      </c>
      <c r="H24" s="364">
        <v>24175.47</v>
      </c>
    </row>
    <row r="25" spans="5:8" x14ac:dyDescent="0.25">
      <c r="E25" s="341" t="s">
        <v>1180</v>
      </c>
      <c r="F25" s="335" t="s">
        <v>1215</v>
      </c>
      <c r="G25" s="90">
        <v>1</v>
      </c>
      <c r="H25" s="365">
        <v>21470.309999999998</v>
      </c>
    </row>
    <row r="26" spans="5:8" x14ac:dyDescent="0.25">
      <c r="E26" s="340" t="s">
        <v>1181</v>
      </c>
      <c r="F26" s="335" t="s">
        <v>1216</v>
      </c>
      <c r="G26" s="90">
        <v>1</v>
      </c>
      <c r="H26" s="364">
        <v>15944.68</v>
      </c>
    </row>
    <row r="27" spans="5:8" x14ac:dyDescent="0.25">
      <c r="E27" s="341" t="s">
        <v>1182</v>
      </c>
      <c r="F27" s="335" t="s">
        <v>1217</v>
      </c>
      <c r="G27" s="90">
        <v>1</v>
      </c>
      <c r="H27" s="365">
        <v>15794.81</v>
      </c>
    </row>
    <row r="28" spans="5:8" x14ac:dyDescent="0.25">
      <c r="E28" s="340" t="s">
        <v>804</v>
      </c>
      <c r="F28" s="335" t="s">
        <v>1218</v>
      </c>
      <c r="G28" s="90">
        <v>2</v>
      </c>
      <c r="H28" s="364">
        <v>21920.339999999997</v>
      </c>
    </row>
    <row r="29" spans="5:8" x14ac:dyDescent="0.25">
      <c r="E29" s="341" t="s">
        <v>1183</v>
      </c>
      <c r="F29" s="335" t="s">
        <v>1219</v>
      </c>
      <c r="G29" s="90">
        <v>1</v>
      </c>
      <c r="H29" s="365">
        <v>74631.27</v>
      </c>
    </row>
    <row r="30" spans="5:8" x14ac:dyDescent="0.25">
      <c r="E30" s="340" t="s">
        <v>792</v>
      </c>
      <c r="F30" s="335" t="s">
        <v>1220</v>
      </c>
      <c r="G30" s="90">
        <v>1</v>
      </c>
      <c r="H30" s="364">
        <v>5418</v>
      </c>
    </row>
    <row r="31" spans="5:8" x14ac:dyDescent="0.25">
      <c r="E31" s="337" t="s">
        <v>786</v>
      </c>
      <c r="F31" s="335" t="s">
        <v>1221</v>
      </c>
      <c r="G31" s="90">
        <v>1</v>
      </c>
      <c r="H31" s="375">
        <v>18335.560000000001</v>
      </c>
    </row>
    <row r="32" spans="5:8" x14ac:dyDescent="0.25">
      <c r="E32" s="337" t="s">
        <v>1184</v>
      </c>
      <c r="F32" s="335" t="s">
        <v>1222</v>
      </c>
      <c r="G32" s="90">
        <v>4</v>
      </c>
      <c r="H32" s="376">
        <v>40520.410000000003</v>
      </c>
    </row>
    <row r="33" spans="5:14" x14ac:dyDescent="0.25">
      <c r="E33" s="337" t="s">
        <v>1185</v>
      </c>
      <c r="F33" s="335" t="s">
        <v>1223</v>
      </c>
      <c r="G33" s="90">
        <v>1</v>
      </c>
      <c r="H33" s="375">
        <v>24400.42</v>
      </c>
    </row>
    <row r="34" spans="5:14" x14ac:dyDescent="0.25">
      <c r="E34" s="368" t="s">
        <v>1186</v>
      </c>
      <c r="F34" s="335" t="s">
        <v>1224</v>
      </c>
      <c r="G34" s="90">
        <v>25</v>
      </c>
      <c r="H34" s="376">
        <v>105084.45</v>
      </c>
      <c r="I34">
        <v>25</v>
      </c>
    </row>
    <row r="35" spans="5:14" x14ac:dyDescent="0.25">
      <c r="E35" s="337" t="s">
        <v>1187</v>
      </c>
      <c r="F35" s="335" t="s">
        <v>1225</v>
      </c>
      <c r="G35" s="90">
        <v>2</v>
      </c>
      <c r="H35" s="375">
        <v>9443.130000000001</v>
      </c>
      <c r="K35" s="336" t="s">
        <v>1240</v>
      </c>
      <c r="L35" s="336" t="s">
        <v>1237</v>
      </c>
      <c r="M35" s="336" t="s">
        <v>1238</v>
      </c>
      <c r="N35" s="336" t="s">
        <v>1239</v>
      </c>
    </row>
    <row r="36" spans="5:14" x14ac:dyDescent="0.25">
      <c r="E36" s="337" t="s">
        <v>1188</v>
      </c>
      <c r="F36" s="335" t="s">
        <v>1226</v>
      </c>
      <c r="G36" s="90">
        <v>1</v>
      </c>
      <c r="H36" s="376">
        <v>8590.33</v>
      </c>
      <c r="K36" s="336" t="s">
        <v>1241</v>
      </c>
      <c r="L36" s="336">
        <v>127</v>
      </c>
      <c r="M36" s="336">
        <v>750148</v>
      </c>
      <c r="N36" s="378">
        <f>M36/L36</f>
        <v>5906.677165354331</v>
      </c>
    </row>
    <row r="37" spans="5:14" x14ac:dyDescent="0.25">
      <c r="E37" s="369" t="s">
        <v>1048</v>
      </c>
      <c r="F37" s="335" t="s">
        <v>1227</v>
      </c>
      <c r="G37" s="90">
        <v>1</v>
      </c>
      <c r="H37" s="375">
        <v>9592.58</v>
      </c>
      <c r="K37" s="336">
        <v>2019</v>
      </c>
      <c r="L37" s="124">
        <v>9</v>
      </c>
      <c r="M37" s="124">
        <v>101290</v>
      </c>
      <c r="N37" s="378">
        <f>M37/L37</f>
        <v>11254.444444444445</v>
      </c>
    </row>
    <row r="38" spans="5:14" x14ac:dyDescent="0.25">
      <c r="E38" s="368" t="s">
        <v>1189</v>
      </c>
      <c r="F38" s="335" t="s">
        <v>1228</v>
      </c>
      <c r="G38" s="90">
        <v>1</v>
      </c>
      <c r="H38" s="364"/>
      <c r="K38">
        <v>2019</v>
      </c>
    </row>
    <row r="39" spans="5:14" x14ac:dyDescent="0.25">
      <c r="E39" s="370" t="s">
        <v>1071</v>
      </c>
      <c r="F39" s="335" t="s">
        <v>1229</v>
      </c>
      <c r="G39" s="90">
        <v>1</v>
      </c>
      <c r="H39" s="366"/>
    </row>
    <row r="40" spans="5:14" x14ac:dyDescent="0.25">
      <c r="E40" s="371" t="s">
        <v>1190</v>
      </c>
      <c r="F40" s="334" t="s">
        <v>1230</v>
      </c>
      <c r="G40" s="90"/>
      <c r="H40" s="367"/>
    </row>
    <row r="41" spans="5:14" x14ac:dyDescent="0.25">
      <c r="E41" s="370" t="s">
        <v>1191</v>
      </c>
      <c r="F41" s="334" t="s">
        <v>1231</v>
      </c>
      <c r="G41" s="90"/>
      <c r="H41" s="366"/>
    </row>
    <row r="42" spans="5:14" x14ac:dyDescent="0.25">
      <c r="E42" s="371" t="s">
        <v>1192</v>
      </c>
      <c r="F42" s="334" t="s">
        <v>1232</v>
      </c>
      <c r="G42" s="90"/>
      <c r="H42" s="367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E2990E59-F18A-434D-9B38-912875814A73}">
            <xm:f>NOT(ISERROR(SEARCH("Closed",F8)))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45B55AA7-AA74-41D3-86C6-A63FC96CC1C8}">
            <xm:f>NOT(ISERROR(SEARCH("Customer ",F8)))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3" operator="containsText" id="{9927E63D-A62C-488D-BCF5-95E586B97E57}">
            <xm:f>NOT(ISERROR(SEARCH("Customer-&gt; Ferak",F8)))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operator="containsText" id="{CAF415C2-50CC-4448-9CB9-3F8BA7E95BFB}">
            <xm:f>NOT(ISERROR(SEARCH("Ferak ",F8)))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AB379CD1-ECEF-49F3-923A-A873EA153954}">
            <xm:f>NOT(ISERROR(SEARCH("Ferak-&gt; Customer",F8)))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F8:F23 H8:H42</xm:sqref>
        </x14:conditionalFormatting>
        <x14:conditionalFormatting xmlns:xm="http://schemas.microsoft.com/office/excel/2006/main">
          <x14:cfRule type="containsText" priority="6" operator="containsText" id="{6199401F-0041-4178-8F2B-0D2F0DB43FF9}">
            <xm:f>NOT(ISERROR(SEARCH("Closed",F24)))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24D18C6D-9B9C-4CE0-97E2-88F65D19225F}">
            <xm:f>NOT(ISERROR(SEARCH("Customer ",F24)))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8" operator="containsText" id="{282C0220-EAB3-4A34-81C6-9769BB2F78A4}">
            <xm:f>NOT(ISERROR(SEARCH("Customer-&gt; Ferak",F24)))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operator="containsText" id="{71B17D6B-6DC6-400D-8ED8-39F21D183077}">
            <xm:f>NOT(ISERROR(SEARCH("Ferak ",F24)))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E7DD47EF-7ADC-4524-AF78-83D53769AF67}">
            <xm:f>NOT(ISERROR(SEARCH("Ferak-&gt; Customer",F24)))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F24:F42</xm:sqref>
        </x14:conditionalFormatting>
        <x14:conditionalFormatting xmlns:xm="http://schemas.microsoft.com/office/excel/2006/main">
          <x14:cfRule type="containsText" priority="1" operator="containsText" id="{BC2E60C2-CF18-480A-A6E9-4C0BEEE475AD}">
            <xm:f>NOT(ISERROR(SEARCH("Closed",G8)))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879A4A29-1164-48D1-A79D-6A6F629D5161}">
            <xm:f>NOT(ISERROR(SEARCH("Customer ",G8)))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59C6BC28-5FF7-4940-B0D8-498C7C43C077}">
            <xm:f>NOT(ISERROR(SEARCH("Customer-&gt; Ferak",G8)))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00E3A19A-6678-4479-A97B-6C2424659271}">
            <xm:f>NOT(ISERROR(SEARCH("Ferak ",G8)))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81C1AB26-5CB4-4882-AF35-1EC683C0E2BB}">
            <xm:f>NOT(ISERROR(SEARCH("Ferak-&gt; Customer",G8)))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G21:G42 G8:G19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631"/>
  <sheetViews>
    <sheetView topLeftCell="A576" workbookViewId="0">
      <selection activeCell="Y146" sqref="Y146"/>
    </sheetView>
  </sheetViews>
  <sheetFormatPr defaultColWidth="7.85546875" defaultRowHeight="12.75" outlineLevelRow="2" x14ac:dyDescent="0.2"/>
  <cols>
    <col min="1" max="1" width="15.7109375" style="600" bestFit="1" customWidth="1"/>
    <col min="2" max="2" width="15.140625" style="600" hidden="1" customWidth="1"/>
    <col min="3" max="3" width="6.140625" style="600" hidden="1" customWidth="1"/>
    <col min="4" max="4" width="6.42578125" style="600" hidden="1" customWidth="1"/>
    <col min="5" max="5" width="24.5703125" style="600" hidden="1" customWidth="1"/>
    <col min="6" max="6" width="11.140625" style="600" hidden="1" customWidth="1"/>
    <col min="7" max="7" width="4.85546875" style="600" hidden="1" customWidth="1"/>
    <col min="8" max="8" width="5.7109375" style="600" hidden="1" customWidth="1"/>
    <col min="9" max="9" width="9.7109375" style="600" hidden="1" customWidth="1"/>
    <col min="10" max="10" width="20.7109375" style="600" bestFit="1" customWidth="1"/>
    <col min="11" max="11" width="68.85546875" style="600" customWidth="1"/>
    <col min="12" max="12" width="8" style="600" bestFit="1" customWidth="1"/>
    <col min="13" max="13" width="9" style="600" bestFit="1" customWidth="1"/>
    <col min="14" max="14" width="9.28515625" style="600" bestFit="1" customWidth="1"/>
    <col min="15" max="15" width="24.5703125" style="600" bestFit="1" customWidth="1"/>
    <col min="16" max="16" width="13.42578125" style="600" bestFit="1" customWidth="1"/>
    <col min="17" max="17" width="11.5703125" style="600" bestFit="1" customWidth="1"/>
    <col min="18" max="18" width="7.85546875" style="600"/>
    <col min="19" max="19" width="27.7109375" style="600" bestFit="1" customWidth="1"/>
    <col min="20" max="20" width="7.28515625" style="600" bestFit="1" customWidth="1"/>
    <col min="21" max="21" width="9" style="600" bestFit="1" customWidth="1"/>
    <col min="22" max="16384" width="7.85546875" style="600"/>
  </cols>
  <sheetData>
    <row r="1" spans="1:22" x14ac:dyDescent="0.2">
      <c r="A1" s="669" t="s">
        <v>2493</v>
      </c>
      <c r="B1" s="669" t="s">
        <v>2497</v>
      </c>
      <c r="C1" s="669" t="s">
        <v>2494</v>
      </c>
      <c r="D1" s="669" t="s">
        <v>2495</v>
      </c>
      <c r="E1" s="669" t="s">
        <v>2496</v>
      </c>
      <c r="F1" s="669" t="s">
        <v>2497</v>
      </c>
      <c r="G1" s="669" t="s">
        <v>2498</v>
      </c>
      <c r="H1" s="669" t="s">
        <v>2499</v>
      </c>
      <c r="I1" s="669" t="s">
        <v>2500</v>
      </c>
      <c r="J1" s="669" t="s">
        <v>2501</v>
      </c>
      <c r="K1" s="669" t="s">
        <v>3016</v>
      </c>
      <c r="L1" s="669" t="s">
        <v>3019</v>
      </c>
      <c r="M1" s="669" t="s">
        <v>3020</v>
      </c>
      <c r="N1" s="669" t="s">
        <v>3021</v>
      </c>
      <c r="O1" s="669" t="s">
        <v>3022</v>
      </c>
      <c r="P1" s="669" t="s">
        <v>2497</v>
      </c>
      <c r="Q1" s="669" t="s">
        <v>2502</v>
      </c>
      <c r="R1" s="669" t="s">
        <v>2503</v>
      </c>
      <c r="S1" s="669" t="s">
        <v>2504</v>
      </c>
      <c r="T1" s="669" t="s">
        <v>2505</v>
      </c>
      <c r="U1" s="669" t="s">
        <v>2506</v>
      </c>
      <c r="V1" s="669" t="s">
        <v>2507</v>
      </c>
    </row>
    <row r="2" spans="1:22" ht="16.5" hidden="1" customHeight="1" outlineLevel="2" x14ac:dyDescent="0.2">
      <c r="A2" s="666" t="s">
        <v>3017</v>
      </c>
      <c r="B2" s="670" t="s">
        <v>3018</v>
      </c>
      <c r="C2" s="666" t="s">
        <v>2467</v>
      </c>
      <c r="D2" s="670" t="s">
        <v>2468</v>
      </c>
      <c r="E2" s="671">
        <v>4</v>
      </c>
      <c r="F2" s="670" t="s">
        <v>2469</v>
      </c>
      <c r="G2" s="672">
        <v>13582</v>
      </c>
      <c r="H2" s="666" t="s">
        <v>2470</v>
      </c>
      <c r="I2" s="673">
        <v>1</v>
      </c>
      <c r="J2" s="673">
        <v>1</v>
      </c>
      <c r="K2" s="672">
        <v>13582</v>
      </c>
      <c r="L2" s="683">
        <v>44630</v>
      </c>
      <c r="M2" s="670" t="s">
        <v>3023</v>
      </c>
      <c r="N2" s="670" t="s">
        <v>2515</v>
      </c>
      <c r="O2" s="670" t="s">
        <v>2509</v>
      </c>
      <c r="P2" s="670" t="s">
        <v>2469</v>
      </c>
      <c r="Q2" s="670" t="s">
        <v>3024</v>
      </c>
      <c r="R2" s="670" t="s">
        <v>2510</v>
      </c>
      <c r="S2" s="670" t="s">
        <v>3025</v>
      </c>
      <c r="T2" s="670" t="s">
        <v>3026</v>
      </c>
      <c r="U2" s="670" t="s">
        <v>2513</v>
      </c>
      <c r="V2" s="670" t="s">
        <v>2514</v>
      </c>
    </row>
    <row r="3" spans="1:22" ht="16.5" hidden="1" customHeight="1" outlineLevel="2" collapsed="1" x14ac:dyDescent="0.2">
      <c r="A3" s="664" t="s">
        <v>2731</v>
      </c>
      <c r="B3" s="670"/>
      <c r="C3" s="666"/>
      <c r="D3" s="670"/>
      <c r="E3" s="671"/>
      <c r="F3" s="670"/>
      <c r="G3" s="672"/>
      <c r="H3" s="666"/>
      <c r="I3" s="673"/>
      <c r="J3" s="673"/>
      <c r="K3" s="672">
        <f>SUBTOTAL(9,K2:K2)</f>
        <v>13582</v>
      </c>
      <c r="L3" s="683"/>
      <c r="M3" s="670"/>
      <c r="N3" s="670"/>
      <c r="O3" s="670"/>
      <c r="P3" s="670"/>
      <c r="Q3" s="670"/>
      <c r="R3" s="670"/>
      <c r="S3" s="670"/>
      <c r="T3" s="670"/>
      <c r="U3" s="670"/>
      <c r="V3" s="670"/>
    </row>
    <row r="4" spans="1:22" ht="16.5" hidden="1" customHeight="1" outlineLevel="2" x14ac:dyDescent="0.2">
      <c r="A4" s="665" t="s">
        <v>2471</v>
      </c>
      <c r="B4" s="674" t="s">
        <v>3018</v>
      </c>
      <c r="C4" s="665" t="s">
        <v>2472</v>
      </c>
      <c r="D4" s="674" t="s">
        <v>2468</v>
      </c>
      <c r="E4" s="675">
        <v>1</v>
      </c>
      <c r="F4" s="674" t="s">
        <v>2469</v>
      </c>
      <c r="G4" s="676">
        <v>0</v>
      </c>
      <c r="H4" s="665" t="s">
        <v>2470</v>
      </c>
      <c r="I4" s="677">
        <v>1</v>
      </c>
      <c r="J4" s="677">
        <v>1</v>
      </c>
      <c r="K4" s="676">
        <v>18.16</v>
      </c>
      <c r="L4" s="684">
        <v>44613</v>
      </c>
      <c r="M4" s="674" t="s">
        <v>3027</v>
      </c>
      <c r="N4" s="674" t="s">
        <v>2509</v>
      </c>
      <c r="O4" s="674" t="s">
        <v>2509</v>
      </c>
      <c r="P4" s="674" t="s">
        <v>2518</v>
      </c>
      <c r="Q4" s="674" t="s">
        <v>3028</v>
      </c>
      <c r="R4" s="674" t="s">
        <v>2516</v>
      </c>
      <c r="S4" s="674" t="s">
        <v>2509</v>
      </c>
      <c r="T4" s="674" t="s">
        <v>2509</v>
      </c>
      <c r="U4" s="674" t="s">
        <v>2513</v>
      </c>
      <c r="V4" s="674" t="s">
        <v>2519</v>
      </c>
    </row>
    <row r="5" spans="1:22" ht="16.5" hidden="1" customHeight="1" outlineLevel="2" collapsed="1" x14ac:dyDescent="0.2">
      <c r="A5" s="666" t="s">
        <v>2471</v>
      </c>
      <c r="B5" s="670" t="s">
        <v>3018</v>
      </c>
      <c r="C5" s="666" t="s">
        <v>2472</v>
      </c>
      <c r="D5" s="670" t="s">
        <v>2468</v>
      </c>
      <c r="E5" s="671">
        <v>1</v>
      </c>
      <c r="F5" s="670" t="s">
        <v>2469</v>
      </c>
      <c r="G5" s="672">
        <v>0</v>
      </c>
      <c r="H5" s="666" t="s">
        <v>2470</v>
      </c>
      <c r="I5" s="673">
        <v>1</v>
      </c>
      <c r="J5" s="673">
        <v>1</v>
      </c>
      <c r="K5" s="672">
        <v>2830.3</v>
      </c>
      <c r="L5" s="683">
        <v>44613</v>
      </c>
      <c r="M5" s="670" t="s">
        <v>3029</v>
      </c>
      <c r="N5" s="670" t="s">
        <v>2509</v>
      </c>
      <c r="O5" s="670" t="s">
        <v>2509</v>
      </c>
      <c r="P5" s="670" t="s">
        <v>2518</v>
      </c>
      <c r="Q5" s="670" t="s">
        <v>3030</v>
      </c>
      <c r="R5" s="670" t="s">
        <v>2516</v>
      </c>
      <c r="S5" s="670" t="s">
        <v>2509</v>
      </c>
      <c r="T5" s="670" t="s">
        <v>2509</v>
      </c>
      <c r="U5" s="670" t="s">
        <v>2513</v>
      </c>
      <c r="V5" s="670" t="s">
        <v>2519</v>
      </c>
    </row>
    <row r="6" spans="1:22" ht="16.5" hidden="1" customHeight="1" outlineLevel="2" x14ac:dyDescent="0.2">
      <c r="A6" s="665" t="s">
        <v>2471</v>
      </c>
      <c r="B6" s="674" t="s">
        <v>3018</v>
      </c>
      <c r="C6" s="665" t="s">
        <v>2472</v>
      </c>
      <c r="D6" s="674" t="s">
        <v>2468</v>
      </c>
      <c r="E6" s="675">
        <v>1</v>
      </c>
      <c r="F6" s="674" t="s">
        <v>2469</v>
      </c>
      <c r="G6" s="676">
        <v>0</v>
      </c>
      <c r="H6" s="665" t="s">
        <v>2470</v>
      </c>
      <c r="I6" s="677">
        <v>1</v>
      </c>
      <c r="J6" s="677">
        <v>1</v>
      </c>
      <c r="K6" s="676">
        <v>1655.98</v>
      </c>
      <c r="L6" s="684">
        <v>44613</v>
      </c>
      <c r="M6" s="674" t="s">
        <v>3031</v>
      </c>
      <c r="N6" s="674" t="s">
        <v>2509</v>
      </c>
      <c r="O6" s="674" t="s">
        <v>2509</v>
      </c>
      <c r="P6" s="674" t="s">
        <v>2518</v>
      </c>
      <c r="Q6" s="674" t="s">
        <v>3032</v>
      </c>
      <c r="R6" s="674" t="s">
        <v>2516</v>
      </c>
      <c r="S6" s="674" t="s">
        <v>2509</v>
      </c>
      <c r="T6" s="674" t="s">
        <v>2509</v>
      </c>
      <c r="U6" s="674" t="s">
        <v>2513</v>
      </c>
      <c r="V6" s="674" t="s">
        <v>2519</v>
      </c>
    </row>
    <row r="7" spans="1:22" ht="16.5" hidden="1" customHeight="1" outlineLevel="2" x14ac:dyDescent="0.2">
      <c r="A7" s="666" t="s">
        <v>2471</v>
      </c>
      <c r="B7" s="670" t="s">
        <v>3018</v>
      </c>
      <c r="C7" s="666" t="s">
        <v>2467</v>
      </c>
      <c r="D7" s="670" t="s">
        <v>2468</v>
      </c>
      <c r="E7" s="671">
        <v>1</v>
      </c>
      <c r="F7" s="670" t="s">
        <v>2469</v>
      </c>
      <c r="G7" s="672">
        <v>0</v>
      </c>
      <c r="H7" s="666" t="s">
        <v>2470</v>
      </c>
      <c r="I7" s="673">
        <v>1</v>
      </c>
      <c r="J7" s="673">
        <v>1</v>
      </c>
      <c r="K7" s="672">
        <v>-58848.46</v>
      </c>
      <c r="L7" s="683">
        <v>44599</v>
      </c>
      <c r="M7" s="670" t="s">
        <v>3033</v>
      </c>
      <c r="N7" s="670" t="s">
        <v>2509</v>
      </c>
      <c r="O7" s="670" t="s">
        <v>2509</v>
      </c>
      <c r="P7" s="670" t="s">
        <v>2521</v>
      </c>
      <c r="Q7" s="670" t="s">
        <v>3034</v>
      </c>
      <c r="R7" s="670" t="s">
        <v>2516</v>
      </c>
      <c r="S7" s="670" t="s">
        <v>2509</v>
      </c>
      <c r="T7" s="670" t="s">
        <v>2509</v>
      </c>
      <c r="U7" s="670" t="s">
        <v>2513</v>
      </c>
      <c r="V7" s="670" t="s">
        <v>2517</v>
      </c>
    </row>
    <row r="8" spans="1:22" ht="16.5" hidden="1" customHeight="1" outlineLevel="2" x14ac:dyDescent="0.2">
      <c r="A8" s="664" t="s">
        <v>2457</v>
      </c>
      <c r="B8" s="670"/>
      <c r="C8" s="666"/>
      <c r="D8" s="670"/>
      <c r="E8" s="671"/>
      <c r="F8" s="670"/>
      <c r="G8" s="672"/>
      <c r="H8" s="666"/>
      <c r="I8" s="673"/>
      <c r="J8" s="673"/>
      <c r="K8" s="672">
        <f>SUBTOTAL(9,K4:K7)</f>
        <v>-54344.02</v>
      </c>
      <c r="L8" s="683"/>
      <c r="M8" s="670"/>
      <c r="N8" s="670"/>
      <c r="O8" s="670"/>
      <c r="P8" s="670"/>
      <c r="Q8" s="670"/>
      <c r="R8" s="670"/>
      <c r="S8" s="670"/>
      <c r="T8" s="670"/>
      <c r="U8" s="670"/>
      <c r="V8" s="670"/>
    </row>
    <row r="9" spans="1:22" ht="16.5" hidden="1" customHeight="1" outlineLevel="2" x14ac:dyDescent="0.2">
      <c r="A9" s="665" t="s">
        <v>2485</v>
      </c>
      <c r="B9" s="674" t="s">
        <v>3018</v>
      </c>
      <c r="C9" s="665" t="s">
        <v>2472</v>
      </c>
      <c r="D9" s="674" t="s">
        <v>2468</v>
      </c>
      <c r="E9" s="675">
        <v>1</v>
      </c>
      <c r="F9" s="674" t="s">
        <v>2469</v>
      </c>
      <c r="G9" s="676">
        <v>0</v>
      </c>
      <c r="H9" s="665" t="s">
        <v>2470</v>
      </c>
      <c r="I9" s="677">
        <v>1</v>
      </c>
      <c r="J9" s="677">
        <v>1</v>
      </c>
      <c r="K9" s="676">
        <v>1655.98</v>
      </c>
      <c r="L9" s="684">
        <v>44728</v>
      </c>
      <c r="M9" s="674" t="s">
        <v>3035</v>
      </c>
      <c r="N9" s="674" t="s">
        <v>2509</v>
      </c>
      <c r="O9" s="674" t="s">
        <v>2509</v>
      </c>
      <c r="P9" s="674" t="s">
        <v>2518</v>
      </c>
      <c r="Q9" s="674" t="s">
        <v>3036</v>
      </c>
      <c r="R9" s="674" t="s">
        <v>2516</v>
      </c>
      <c r="S9" s="674" t="s">
        <v>2509</v>
      </c>
      <c r="T9" s="674" t="s">
        <v>2509</v>
      </c>
      <c r="U9" s="674" t="s">
        <v>2513</v>
      </c>
      <c r="V9" s="674" t="s">
        <v>2519</v>
      </c>
    </row>
    <row r="10" spans="1:22" ht="16.5" customHeight="1" outlineLevel="1" collapsed="1" x14ac:dyDescent="0.2">
      <c r="A10" s="666" t="s">
        <v>2484</v>
      </c>
      <c r="B10" s="670" t="s">
        <v>3018</v>
      </c>
      <c r="C10" s="666" t="s">
        <v>2467</v>
      </c>
      <c r="D10" s="670" t="s">
        <v>2468</v>
      </c>
      <c r="E10" s="671">
        <v>3</v>
      </c>
      <c r="F10" s="670" t="s">
        <v>2469</v>
      </c>
      <c r="G10" s="672">
        <v>2219.9</v>
      </c>
      <c r="H10" s="666" t="s">
        <v>2470</v>
      </c>
      <c r="I10" s="673">
        <v>1</v>
      </c>
      <c r="J10" s="673">
        <v>1</v>
      </c>
      <c r="K10" s="672">
        <v>2219.9</v>
      </c>
      <c r="L10" s="683">
        <v>44711</v>
      </c>
      <c r="M10" s="670" t="s">
        <v>3037</v>
      </c>
      <c r="N10" s="670" t="s">
        <v>2508</v>
      </c>
      <c r="O10" s="670" t="s">
        <v>2509</v>
      </c>
      <c r="P10" s="670" t="s">
        <v>2469</v>
      </c>
      <c r="Q10" s="670" t="s">
        <v>3038</v>
      </c>
      <c r="R10" s="670" t="s">
        <v>2510</v>
      </c>
      <c r="S10" s="670" t="s">
        <v>2511</v>
      </c>
      <c r="T10" s="670" t="s">
        <v>2512</v>
      </c>
      <c r="U10" s="670" t="s">
        <v>2513</v>
      </c>
      <c r="V10" s="670" t="s">
        <v>2514</v>
      </c>
    </row>
    <row r="11" spans="1:22" ht="16.5" hidden="1" customHeight="1" outlineLevel="2" x14ac:dyDescent="0.2">
      <c r="A11" s="665" t="s">
        <v>2484</v>
      </c>
      <c r="B11" s="674" t="s">
        <v>3018</v>
      </c>
      <c r="C11" s="665" t="s">
        <v>2467</v>
      </c>
      <c r="D11" s="674" t="s">
        <v>2468</v>
      </c>
      <c r="E11" s="675">
        <v>4</v>
      </c>
      <c r="F11" s="674" t="s">
        <v>2469</v>
      </c>
      <c r="G11" s="676">
        <v>2697.82</v>
      </c>
      <c r="H11" s="665" t="s">
        <v>2470</v>
      </c>
      <c r="I11" s="677">
        <v>1</v>
      </c>
      <c r="J11" s="677">
        <v>1</v>
      </c>
      <c r="K11" s="676">
        <v>2697.82</v>
      </c>
      <c r="L11" s="684">
        <v>44720</v>
      </c>
      <c r="M11" s="674" t="s">
        <v>3039</v>
      </c>
      <c r="N11" s="674" t="s">
        <v>2508</v>
      </c>
      <c r="O11" s="674" t="s">
        <v>2509</v>
      </c>
      <c r="P11" s="674" t="s">
        <v>2469</v>
      </c>
      <c r="Q11" s="674" t="s">
        <v>3040</v>
      </c>
      <c r="R11" s="674" t="s">
        <v>2510</v>
      </c>
      <c r="S11" s="674" t="s">
        <v>2511</v>
      </c>
      <c r="T11" s="674" t="s">
        <v>2512</v>
      </c>
      <c r="U11" s="674" t="s">
        <v>2513</v>
      </c>
      <c r="V11" s="674" t="s">
        <v>2514</v>
      </c>
    </row>
    <row r="12" spans="1:22" ht="16.5" customHeight="1" outlineLevel="1" collapsed="1" x14ac:dyDescent="0.2">
      <c r="A12" s="666" t="s">
        <v>2484</v>
      </c>
      <c r="B12" s="670" t="s">
        <v>3018</v>
      </c>
      <c r="C12" s="666" t="s">
        <v>2467</v>
      </c>
      <c r="D12" s="670" t="s">
        <v>2468</v>
      </c>
      <c r="E12" s="671">
        <v>5</v>
      </c>
      <c r="F12" s="670" t="s">
        <v>2469</v>
      </c>
      <c r="G12" s="672">
        <v>1923.61</v>
      </c>
      <c r="H12" s="666" t="s">
        <v>2470</v>
      </c>
      <c r="I12" s="673">
        <v>1</v>
      </c>
      <c r="J12" s="673">
        <v>1</v>
      </c>
      <c r="K12" s="672">
        <v>1923.61</v>
      </c>
      <c r="L12" s="683">
        <v>44785</v>
      </c>
      <c r="M12" s="670" t="s">
        <v>3041</v>
      </c>
      <c r="N12" s="670" t="s">
        <v>2508</v>
      </c>
      <c r="O12" s="670" t="s">
        <v>2509</v>
      </c>
      <c r="P12" s="670" t="s">
        <v>2469</v>
      </c>
      <c r="Q12" s="670" t="s">
        <v>3042</v>
      </c>
      <c r="R12" s="670" t="s">
        <v>2510</v>
      </c>
      <c r="S12" s="670" t="s">
        <v>2511</v>
      </c>
      <c r="T12" s="670" t="s">
        <v>2512</v>
      </c>
      <c r="U12" s="670" t="s">
        <v>2513</v>
      </c>
      <c r="V12" s="670" t="s">
        <v>2514</v>
      </c>
    </row>
    <row r="13" spans="1:22" ht="16.5" hidden="1" customHeight="1" outlineLevel="2" x14ac:dyDescent="0.2">
      <c r="A13" s="665" t="s">
        <v>2485</v>
      </c>
      <c r="B13" s="674" t="s">
        <v>3018</v>
      </c>
      <c r="C13" s="665" t="s">
        <v>2472</v>
      </c>
      <c r="D13" s="674" t="s">
        <v>2468</v>
      </c>
      <c r="E13" s="675">
        <v>1</v>
      </c>
      <c r="F13" s="674" t="s">
        <v>2469</v>
      </c>
      <c r="G13" s="676">
        <v>0</v>
      </c>
      <c r="H13" s="665" t="s">
        <v>2470</v>
      </c>
      <c r="I13" s="677">
        <v>1</v>
      </c>
      <c r="J13" s="677">
        <v>1</v>
      </c>
      <c r="K13" s="676">
        <v>20.16</v>
      </c>
      <c r="L13" s="684">
        <v>44685</v>
      </c>
      <c r="M13" s="674" t="s">
        <v>3043</v>
      </c>
      <c r="N13" s="674" t="s">
        <v>2509</v>
      </c>
      <c r="O13" s="674" t="s">
        <v>2509</v>
      </c>
      <c r="P13" s="674" t="s">
        <v>2518</v>
      </c>
      <c r="Q13" s="674" t="s">
        <v>3044</v>
      </c>
      <c r="R13" s="674" t="s">
        <v>2516</v>
      </c>
      <c r="S13" s="674" t="s">
        <v>2509</v>
      </c>
      <c r="T13" s="674" t="s">
        <v>2509</v>
      </c>
      <c r="U13" s="674" t="s">
        <v>2513</v>
      </c>
      <c r="V13" s="674" t="s">
        <v>2519</v>
      </c>
    </row>
    <row r="14" spans="1:22" ht="16.5" hidden="1" customHeight="1" outlineLevel="2" x14ac:dyDescent="0.2">
      <c r="A14" s="666" t="s">
        <v>2485</v>
      </c>
      <c r="B14" s="670" t="s">
        <v>3018</v>
      </c>
      <c r="C14" s="666" t="s">
        <v>2472</v>
      </c>
      <c r="D14" s="670" t="s">
        <v>2468</v>
      </c>
      <c r="E14" s="671">
        <v>1</v>
      </c>
      <c r="F14" s="670" t="s">
        <v>2469</v>
      </c>
      <c r="G14" s="672">
        <v>0</v>
      </c>
      <c r="H14" s="666" t="s">
        <v>2470</v>
      </c>
      <c r="I14" s="673">
        <v>1</v>
      </c>
      <c r="J14" s="673">
        <v>1</v>
      </c>
      <c r="K14" s="672">
        <v>12.51</v>
      </c>
      <c r="L14" s="683">
        <v>44728</v>
      </c>
      <c r="M14" s="670" t="s">
        <v>3045</v>
      </c>
      <c r="N14" s="670" t="s">
        <v>2509</v>
      </c>
      <c r="O14" s="670" t="s">
        <v>2509</v>
      </c>
      <c r="P14" s="670" t="s">
        <v>2518</v>
      </c>
      <c r="Q14" s="670" t="s">
        <v>3046</v>
      </c>
      <c r="R14" s="670" t="s">
        <v>2516</v>
      </c>
      <c r="S14" s="670" t="s">
        <v>2509</v>
      </c>
      <c r="T14" s="670" t="s">
        <v>2509</v>
      </c>
      <c r="U14" s="670" t="s">
        <v>2513</v>
      </c>
      <c r="V14" s="670" t="s">
        <v>2519</v>
      </c>
    </row>
    <row r="15" spans="1:22" ht="16.5" hidden="1" customHeight="1" outlineLevel="2" x14ac:dyDescent="0.2">
      <c r="A15" s="665" t="s">
        <v>2485</v>
      </c>
      <c r="B15" s="674" t="s">
        <v>3018</v>
      </c>
      <c r="C15" s="665" t="s">
        <v>2472</v>
      </c>
      <c r="D15" s="674" t="s">
        <v>2468</v>
      </c>
      <c r="E15" s="675">
        <v>1</v>
      </c>
      <c r="F15" s="674" t="s">
        <v>2469</v>
      </c>
      <c r="G15" s="676">
        <v>0</v>
      </c>
      <c r="H15" s="665" t="s">
        <v>2470</v>
      </c>
      <c r="I15" s="677">
        <v>1</v>
      </c>
      <c r="J15" s="677">
        <v>1</v>
      </c>
      <c r="K15" s="676">
        <v>12.51</v>
      </c>
      <c r="L15" s="684">
        <v>44728</v>
      </c>
      <c r="M15" s="674" t="s">
        <v>3047</v>
      </c>
      <c r="N15" s="674" t="s">
        <v>2509</v>
      </c>
      <c r="O15" s="674" t="s">
        <v>2509</v>
      </c>
      <c r="P15" s="674" t="s">
        <v>2518</v>
      </c>
      <c r="Q15" s="674" t="s">
        <v>3048</v>
      </c>
      <c r="R15" s="674" t="s">
        <v>2516</v>
      </c>
      <c r="S15" s="674" t="s">
        <v>2509</v>
      </c>
      <c r="T15" s="674" t="s">
        <v>2509</v>
      </c>
      <c r="U15" s="674" t="s">
        <v>2513</v>
      </c>
      <c r="V15" s="674" t="s">
        <v>2519</v>
      </c>
    </row>
    <row r="16" spans="1:22" ht="16.5" hidden="1" customHeight="1" outlineLevel="2" collapsed="1" x14ac:dyDescent="0.2">
      <c r="A16" s="666" t="s">
        <v>2485</v>
      </c>
      <c r="B16" s="670" t="s">
        <v>3018</v>
      </c>
      <c r="C16" s="666" t="s">
        <v>2472</v>
      </c>
      <c r="D16" s="670" t="s">
        <v>2468</v>
      </c>
      <c r="E16" s="671">
        <v>1</v>
      </c>
      <c r="F16" s="670" t="s">
        <v>2469</v>
      </c>
      <c r="G16" s="672">
        <v>0</v>
      </c>
      <c r="H16" s="666" t="s">
        <v>2470</v>
      </c>
      <c r="I16" s="673">
        <v>1</v>
      </c>
      <c r="J16" s="673">
        <v>1</v>
      </c>
      <c r="K16" s="672">
        <v>18.16</v>
      </c>
      <c r="L16" s="683">
        <v>44728</v>
      </c>
      <c r="M16" s="670" t="s">
        <v>3049</v>
      </c>
      <c r="N16" s="670" t="s">
        <v>2509</v>
      </c>
      <c r="O16" s="670" t="s">
        <v>2509</v>
      </c>
      <c r="P16" s="670" t="s">
        <v>2518</v>
      </c>
      <c r="Q16" s="670" t="s">
        <v>3050</v>
      </c>
      <c r="R16" s="670" t="s">
        <v>2516</v>
      </c>
      <c r="S16" s="670" t="s">
        <v>2509</v>
      </c>
      <c r="T16" s="670" t="s">
        <v>2509</v>
      </c>
      <c r="U16" s="670" t="s">
        <v>2513</v>
      </c>
      <c r="V16" s="670" t="s">
        <v>2519</v>
      </c>
    </row>
    <row r="17" spans="1:22" ht="16.5" customHeight="1" outlineLevel="1" collapsed="1" x14ac:dyDescent="0.2">
      <c r="A17" s="665" t="s">
        <v>2485</v>
      </c>
      <c r="B17" s="674" t="s">
        <v>3018</v>
      </c>
      <c r="C17" s="665" t="s">
        <v>2472</v>
      </c>
      <c r="D17" s="674" t="s">
        <v>2468</v>
      </c>
      <c r="E17" s="675">
        <v>1</v>
      </c>
      <c r="F17" s="674" t="s">
        <v>2469</v>
      </c>
      <c r="G17" s="676">
        <v>0</v>
      </c>
      <c r="H17" s="665" t="s">
        <v>2470</v>
      </c>
      <c r="I17" s="677">
        <v>1</v>
      </c>
      <c r="J17" s="677">
        <v>1</v>
      </c>
      <c r="K17" s="676">
        <v>20.16</v>
      </c>
      <c r="L17" s="684">
        <v>44728</v>
      </c>
      <c r="M17" s="674" t="s">
        <v>3051</v>
      </c>
      <c r="N17" s="674" t="s">
        <v>2509</v>
      </c>
      <c r="O17" s="674" t="s">
        <v>2509</v>
      </c>
      <c r="P17" s="674" t="s">
        <v>2518</v>
      </c>
      <c r="Q17" s="674" t="s">
        <v>3052</v>
      </c>
      <c r="R17" s="674" t="s">
        <v>2516</v>
      </c>
      <c r="S17" s="674" t="s">
        <v>2509</v>
      </c>
      <c r="T17" s="674" t="s">
        <v>2509</v>
      </c>
      <c r="U17" s="674" t="s">
        <v>2513</v>
      </c>
      <c r="V17" s="674" t="s">
        <v>2519</v>
      </c>
    </row>
    <row r="18" spans="1:22" ht="16.5" hidden="1" customHeight="1" outlineLevel="2" x14ac:dyDescent="0.2">
      <c r="A18" s="667" t="s">
        <v>2732</v>
      </c>
      <c r="B18" s="674"/>
      <c r="C18" s="665"/>
      <c r="D18" s="674"/>
      <c r="E18" s="675"/>
      <c r="F18" s="674"/>
      <c r="G18" s="676"/>
      <c r="H18" s="665"/>
      <c r="I18" s="677"/>
      <c r="J18" s="677"/>
      <c r="K18" s="676">
        <f>SUBTOTAL(9,K9:K17)</f>
        <v>8580.8100000000013</v>
      </c>
      <c r="L18" s="684"/>
      <c r="M18" s="674"/>
      <c r="N18" s="674"/>
      <c r="O18" s="674"/>
      <c r="P18" s="674"/>
      <c r="Q18" s="674"/>
      <c r="R18" s="674"/>
      <c r="S18" s="674"/>
      <c r="T18" s="674"/>
      <c r="U18" s="674"/>
      <c r="V18" s="674"/>
    </row>
    <row r="19" spans="1:22" ht="16.5" hidden="1" customHeight="1" outlineLevel="2" x14ac:dyDescent="0.2">
      <c r="A19" s="666" t="s">
        <v>2477</v>
      </c>
      <c r="B19" s="670" t="s">
        <v>3018</v>
      </c>
      <c r="C19" s="666" t="s">
        <v>2467</v>
      </c>
      <c r="D19" s="670" t="s">
        <v>2468</v>
      </c>
      <c r="E19" s="671">
        <v>5</v>
      </c>
      <c r="F19" s="670" t="s">
        <v>2469</v>
      </c>
      <c r="G19" s="672">
        <v>2569</v>
      </c>
      <c r="H19" s="666" t="s">
        <v>2470</v>
      </c>
      <c r="I19" s="673">
        <v>1</v>
      </c>
      <c r="J19" s="673">
        <v>1</v>
      </c>
      <c r="K19" s="672">
        <v>2569</v>
      </c>
      <c r="L19" s="683">
        <v>44671</v>
      </c>
      <c r="M19" s="670" t="s">
        <v>3053</v>
      </c>
      <c r="N19" s="670" t="s">
        <v>2508</v>
      </c>
      <c r="O19" s="670" t="s">
        <v>2509</v>
      </c>
      <c r="P19" s="670" t="s">
        <v>2469</v>
      </c>
      <c r="Q19" s="670" t="s">
        <v>3054</v>
      </c>
      <c r="R19" s="670" t="s">
        <v>2510</v>
      </c>
      <c r="S19" s="670" t="s">
        <v>2511</v>
      </c>
      <c r="T19" s="670" t="s">
        <v>2512</v>
      </c>
      <c r="U19" s="670" t="s">
        <v>2513</v>
      </c>
      <c r="V19" s="670" t="s">
        <v>2514</v>
      </c>
    </row>
    <row r="20" spans="1:22" ht="16.5" hidden="1" customHeight="1" outlineLevel="2" x14ac:dyDescent="0.2">
      <c r="A20" s="664" t="s">
        <v>2478</v>
      </c>
      <c r="B20" s="670"/>
      <c r="C20" s="666"/>
      <c r="D20" s="670"/>
      <c r="E20" s="671"/>
      <c r="F20" s="670"/>
      <c r="G20" s="672"/>
      <c r="H20" s="666"/>
      <c r="I20" s="673"/>
      <c r="J20" s="673"/>
      <c r="K20" s="672">
        <f>SUBTOTAL(9,K19:K19)</f>
        <v>2569</v>
      </c>
      <c r="L20" s="683"/>
      <c r="M20" s="670"/>
      <c r="N20" s="670"/>
      <c r="O20" s="670"/>
      <c r="P20" s="670"/>
      <c r="Q20" s="670"/>
      <c r="R20" s="670"/>
      <c r="S20" s="670"/>
      <c r="T20" s="670"/>
      <c r="U20" s="670"/>
      <c r="V20" s="670"/>
    </row>
    <row r="21" spans="1:22" ht="16.5" hidden="1" customHeight="1" outlineLevel="2" x14ac:dyDescent="0.2">
      <c r="A21" s="665" t="s">
        <v>2733</v>
      </c>
      <c r="B21" s="674" t="s">
        <v>3018</v>
      </c>
      <c r="C21" s="665" t="s">
        <v>2467</v>
      </c>
      <c r="D21" s="674" t="s">
        <v>2468</v>
      </c>
      <c r="E21" s="675">
        <v>6</v>
      </c>
      <c r="F21" s="674" t="s">
        <v>2469</v>
      </c>
      <c r="G21" s="676">
        <v>1827</v>
      </c>
      <c r="H21" s="665" t="s">
        <v>2470</v>
      </c>
      <c r="I21" s="677">
        <v>1</v>
      </c>
      <c r="J21" s="677">
        <v>1</v>
      </c>
      <c r="K21" s="676">
        <v>1827</v>
      </c>
      <c r="L21" s="684">
        <v>44614</v>
      </c>
      <c r="M21" s="674" t="s">
        <v>3055</v>
      </c>
      <c r="N21" s="674" t="s">
        <v>2508</v>
      </c>
      <c r="O21" s="674" t="s">
        <v>2509</v>
      </c>
      <c r="P21" s="674" t="s">
        <v>2469</v>
      </c>
      <c r="Q21" s="674" t="s">
        <v>3056</v>
      </c>
      <c r="R21" s="674" t="s">
        <v>2510</v>
      </c>
      <c r="S21" s="674" t="s">
        <v>2511</v>
      </c>
      <c r="T21" s="674" t="s">
        <v>2512</v>
      </c>
      <c r="U21" s="674" t="s">
        <v>2513</v>
      </c>
      <c r="V21" s="674" t="s">
        <v>2514</v>
      </c>
    </row>
    <row r="22" spans="1:22" ht="16.5" hidden="1" customHeight="1" outlineLevel="2" x14ac:dyDescent="0.2">
      <c r="A22" s="666" t="s">
        <v>2733</v>
      </c>
      <c r="B22" s="670" t="s">
        <v>3018</v>
      </c>
      <c r="C22" s="666" t="s">
        <v>2467</v>
      </c>
      <c r="D22" s="670" t="s">
        <v>2468</v>
      </c>
      <c r="E22" s="671">
        <v>9</v>
      </c>
      <c r="F22" s="670" t="s">
        <v>2469</v>
      </c>
      <c r="G22" s="672">
        <v>2153</v>
      </c>
      <c r="H22" s="666" t="s">
        <v>2470</v>
      </c>
      <c r="I22" s="673">
        <v>1</v>
      </c>
      <c r="J22" s="673">
        <v>1</v>
      </c>
      <c r="K22" s="672">
        <v>2153</v>
      </c>
      <c r="L22" s="683">
        <v>44629</v>
      </c>
      <c r="M22" s="670" t="s">
        <v>3057</v>
      </c>
      <c r="N22" s="670" t="s">
        <v>2508</v>
      </c>
      <c r="O22" s="670" t="s">
        <v>2509</v>
      </c>
      <c r="P22" s="670" t="s">
        <v>2469</v>
      </c>
      <c r="Q22" s="670" t="s">
        <v>3058</v>
      </c>
      <c r="R22" s="670" t="s">
        <v>2510</v>
      </c>
      <c r="S22" s="670" t="s">
        <v>2511</v>
      </c>
      <c r="T22" s="670" t="s">
        <v>2512</v>
      </c>
      <c r="U22" s="670" t="s">
        <v>2513</v>
      </c>
      <c r="V22" s="670" t="s">
        <v>2514</v>
      </c>
    </row>
    <row r="23" spans="1:22" ht="16.5" hidden="1" customHeight="1" outlineLevel="2" x14ac:dyDescent="0.2">
      <c r="A23" s="665" t="s">
        <v>2733</v>
      </c>
      <c r="B23" s="674" t="s">
        <v>3018</v>
      </c>
      <c r="C23" s="665" t="s">
        <v>2467</v>
      </c>
      <c r="D23" s="674" t="s">
        <v>2468</v>
      </c>
      <c r="E23" s="675">
        <v>3</v>
      </c>
      <c r="F23" s="674" t="s">
        <v>2469</v>
      </c>
      <c r="G23" s="676">
        <v>2907</v>
      </c>
      <c r="H23" s="665" t="s">
        <v>2470</v>
      </c>
      <c r="I23" s="677">
        <v>1</v>
      </c>
      <c r="J23" s="677">
        <v>1</v>
      </c>
      <c r="K23" s="676">
        <v>2907</v>
      </c>
      <c r="L23" s="684">
        <v>44671</v>
      </c>
      <c r="M23" s="674" t="s">
        <v>3053</v>
      </c>
      <c r="N23" s="674" t="s">
        <v>2508</v>
      </c>
      <c r="O23" s="674" t="s">
        <v>2509</v>
      </c>
      <c r="P23" s="674" t="s">
        <v>2469</v>
      </c>
      <c r="Q23" s="674" t="s">
        <v>3054</v>
      </c>
      <c r="R23" s="674" t="s">
        <v>2510</v>
      </c>
      <c r="S23" s="674" t="s">
        <v>2511</v>
      </c>
      <c r="T23" s="674" t="s">
        <v>2512</v>
      </c>
      <c r="U23" s="674" t="s">
        <v>2513</v>
      </c>
      <c r="V23" s="674" t="s">
        <v>2514</v>
      </c>
    </row>
    <row r="24" spans="1:22" ht="16.5" hidden="1" customHeight="1" outlineLevel="2" x14ac:dyDescent="0.2">
      <c r="A24" s="666" t="s">
        <v>2489</v>
      </c>
      <c r="B24" s="670" t="s">
        <v>3018</v>
      </c>
      <c r="C24" s="666" t="s">
        <v>2467</v>
      </c>
      <c r="D24" s="670" t="s">
        <v>2468</v>
      </c>
      <c r="E24" s="671">
        <v>1</v>
      </c>
      <c r="F24" s="670" t="s">
        <v>2469</v>
      </c>
      <c r="G24" s="672">
        <v>0</v>
      </c>
      <c r="H24" s="666" t="s">
        <v>2470</v>
      </c>
      <c r="I24" s="673">
        <v>1</v>
      </c>
      <c r="J24" s="673">
        <v>1</v>
      </c>
      <c r="K24" s="672">
        <v>147927.82999999999</v>
      </c>
      <c r="L24" s="683">
        <v>44575</v>
      </c>
      <c r="M24" s="670" t="s">
        <v>3059</v>
      </c>
      <c r="N24" s="670" t="s">
        <v>2509</v>
      </c>
      <c r="O24" s="670" t="s">
        <v>2509</v>
      </c>
      <c r="P24" s="670" t="s">
        <v>3060</v>
      </c>
      <c r="Q24" s="670" t="s">
        <v>3061</v>
      </c>
      <c r="R24" s="670" t="s">
        <v>2516</v>
      </c>
      <c r="S24" s="670" t="s">
        <v>2509</v>
      </c>
      <c r="T24" s="670" t="s">
        <v>2509</v>
      </c>
      <c r="U24" s="670" t="s">
        <v>2513</v>
      </c>
      <c r="V24" s="670" t="s">
        <v>2517</v>
      </c>
    </row>
    <row r="25" spans="1:22" ht="16.5" hidden="1" customHeight="1" outlineLevel="2" collapsed="1" x14ac:dyDescent="0.2">
      <c r="A25" s="664" t="s">
        <v>2734</v>
      </c>
      <c r="B25" s="670"/>
      <c r="C25" s="666"/>
      <c r="D25" s="670"/>
      <c r="E25" s="671"/>
      <c r="F25" s="670"/>
      <c r="G25" s="672"/>
      <c r="H25" s="666"/>
      <c r="I25" s="673"/>
      <c r="J25" s="673"/>
      <c r="K25" s="672">
        <f>SUBTOTAL(9,K21:K24)</f>
        <v>154814.82999999999</v>
      </c>
      <c r="L25" s="683"/>
      <c r="M25" s="670"/>
      <c r="N25" s="670"/>
      <c r="O25" s="670"/>
      <c r="P25" s="670"/>
      <c r="Q25" s="670"/>
      <c r="R25" s="670"/>
      <c r="S25" s="670"/>
      <c r="T25" s="670"/>
      <c r="U25" s="670"/>
      <c r="V25" s="670"/>
    </row>
    <row r="26" spans="1:22" ht="16.5" hidden="1" customHeight="1" outlineLevel="2" x14ac:dyDescent="0.2">
      <c r="A26" s="665" t="s">
        <v>2479</v>
      </c>
      <c r="B26" s="674" t="s">
        <v>3018</v>
      </c>
      <c r="C26" s="665" t="s">
        <v>2467</v>
      </c>
      <c r="D26" s="674" t="s">
        <v>2468</v>
      </c>
      <c r="E26" s="675">
        <v>4</v>
      </c>
      <c r="F26" s="674" t="s">
        <v>2469</v>
      </c>
      <c r="G26" s="676">
        <v>2040.03</v>
      </c>
      <c r="H26" s="665" t="s">
        <v>2470</v>
      </c>
      <c r="I26" s="677">
        <v>1</v>
      </c>
      <c r="J26" s="677">
        <v>1</v>
      </c>
      <c r="K26" s="676">
        <v>2040.03</v>
      </c>
      <c r="L26" s="684">
        <v>44711</v>
      </c>
      <c r="M26" s="674" t="s">
        <v>3037</v>
      </c>
      <c r="N26" s="674" t="s">
        <v>2508</v>
      </c>
      <c r="O26" s="674" t="s">
        <v>2509</v>
      </c>
      <c r="P26" s="674" t="s">
        <v>2469</v>
      </c>
      <c r="Q26" s="674" t="s">
        <v>3038</v>
      </c>
      <c r="R26" s="674" t="s">
        <v>2510</v>
      </c>
      <c r="S26" s="674" t="s">
        <v>2511</v>
      </c>
      <c r="T26" s="674" t="s">
        <v>2512</v>
      </c>
      <c r="U26" s="674" t="s">
        <v>2513</v>
      </c>
      <c r="V26" s="674" t="s">
        <v>2514</v>
      </c>
    </row>
    <row r="27" spans="1:22" ht="16.5" customHeight="1" outlineLevel="1" collapsed="1" x14ac:dyDescent="0.2">
      <c r="A27" s="666" t="s">
        <v>2480</v>
      </c>
      <c r="B27" s="670" t="s">
        <v>3018</v>
      </c>
      <c r="C27" s="666" t="s">
        <v>2472</v>
      </c>
      <c r="D27" s="670" t="s">
        <v>2468</v>
      </c>
      <c r="E27" s="671">
        <v>1</v>
      </c>
      <c r="F27" s="670" t="s">
        <v>2469</v>
      </c>
      <c r="G27" s="672">
        <v>0</v>
      </c>
      <c r="H27" s="666" t="s">
        <v>2470</v>
      </c>
      <c r="I27" s="673">
        <v>1</v>
      </c>
      <c r="J27" s="673">
        <v>1</v>
      </c>
      <c r="K27" s="672">
        <v>20.16</v>
      </c>
      <c r="L27" s="683">
        <v>44572</v>
      </c>
      <c r="M27" s="670" t="s">
        <v>3062</v>
      </c>
      <c r="N27" s="670" t="s">
        <v>2509</v>
      </c>
      <c r="O27" s="670" t="s">
        <v>2509</v>
      </c>
      <c r="P27" s="670" t="s">
        <v>2518</v>
      </c>
      <c r="Q27" s="670" t="s">
        <v>3063</v>
      </c>
      <c r="R27" s="670" t="s">
        <v>2516</v>
      </c>
      <c r="S27" s="670" t="s">
        <v>2509</v>
      </c>
      <c r="T27" s="670" t="s">
        <v>2509</v>
      </c>
      <c r="U27" s="670" t="s">
        <v>2513</v>
      </c>
      <c r="V27" s="670" t="s">
        <v>2519</v>
      </c>
    </row>
    <row r="28" spans="1:22" ht="16.5" hidden="1" customHeight="1" outlineLevel="2" x14ac:dyDescent="0.2">
      <c r="A28" s="665" t="s">
        <v>2480</v>
      </c>
      <c r="B28" s="674" t="s">
        <v>3018</v>
      </c>
      <c r="C28" s="665" t="s">
        <v>2472</v>
      </c>
      <c r="D28" s="674" t="s">
        <v>2468</v>
      </c>
      <c r="E28" s="675">
        <v>1</v>
      </c>
      <c r="F28" s="674" t="s">
        <v>2469</v>
      </c>
      <c r="G28" s="676">
        <v>0</v>
      </c>
      <c r="H28" s="665" t="s">
        <v>2470</v>
      </c>
      <c r="I28" s="677">
        <v>1</v>
      </c>
      <c r="J28" s="677">
        <v>1</v>
      </c>
      <c r="K28" s="676">
        <v>12.24</v>
      </c>
      <c r="L28" s="684">
        <v>44572</v>
      </c>
      <c r="M28" s="674" t="s">
        <v>3064</v>
      </c>
      <c r="N28" s="674" t="s">
        <v>2509</v>
      </c>
      <c r="O28" s="674" t="s">
        <v>2509</v>
      </c>
      <c r="P28" s="674" t="s">
        <v>2518</v>
      </c>
      <c r="Q28" s="674" t="s">
        <v>3065</v>
      </c>
      <c r="R28" s="674" t="s">
        <v>2516</v>
      </c>
      <c r="S28" s="674" t="s">
        <v>2509</v>
      </c>
      <c r="T28" s="674" t="s">
        <v>2509</v>
      </c>
      <c r="U28" s="674" t="s">
        <v>2513</v>
      </c>
      <c r="V28" s="674" t="s">
        <v>2519</v>
      </c>
    </row>
    <row r="29" spans="1:22" ht="16.5" hidden="1" customHeight="1" outlineLevel="2" collapsed="1" x14ac:dyDescent="0.2">
      <c r="A29" s="666" t="s">
        <v>2480</v>
      </c>
      <c r="B29" s="670" t="s">
        <v>3018</v>
      </c>
      <c r="C29" s="666" t="s">
        <v>2472</v>
      </c>
      <c r="D29" s="670" t="s">
        <v>2468</v>
      </c>
      <c r="E29" s="671">
        <v>1</v>
      </c>
      <c r="F29" s="670" t="s">
        <v>2469</v>
      </c>
      <c r="G29" s="672">
        <v>0</v>
      </c>
      <c r="H29" s="666" t="s">
        <v>2470</v>
      </c>
      <c r="I29" s="673">
        <v>1</v>
      </c>
      <c r="J29" s="673">
        <v>1</v>
      </c>
      <c r="K29" s="672">
        <v>913.54</v>
      </c>
      <c r="L29" s="683">
        <v>44572</v>
      </c>
      <c r="M29" s="670" t="s">
        <v>3066</v>
      </c>
      <c r="N29" s="670" t="s">
        <v>2509</v>
      </c>
      <c r="O29" s="670" t="s">
        <v>2509</v>
      </c>
      <c r="P29" s="670" t="s">
        <v>2518</v>
      </c>
      <c r="Q29" s="670" t="s">
        <v>3067</v>
      </c>
      <c r="R29" s="670" t="s">
        <v>2516</v>
      </c>
      <c r="S29" s="670" t="s">
        <v>2509</v>
      </c>
      <c r="T29" s="670" t="s">
        <v>2509</v>
      </c>
      <c r="U29" s="670" t="s">
        <v>2513</v>
      </c>
      <c r="V29" s="670" t="s">
        <v>2519</v>
      </c>
    </row>
    <row r="30" spans="1:22" ht="16.5" hidden="1" customHeight="1" outlineLevel="2" x14ac:dyDescent="0.2">
      <c r="A30" s="665" t="s">
        <v>2480</v>
      </c>
      <c r="B30" s="674" t="s">
        <v>3018</v>
      </c>
      <c r="C30" s="665" t="s">
        <v>2472</v>
      </c>
      <c r="D30" s="674" t="s">
        <v>2468</v>
      </c>
      <c r="E30" s="675">
        <v>1</v>
      </c>
      <c r="F30" s="674" t="s">
        <v>2469</v>
      </c>
      <c r="G30" s="676">
        <v>0</v>
      </c>
      <c r="H30" s="665" t="s">
        <v>2470</v>
      </c>
      <c r="I30" s="677">
        <v>1</v>
      </c>
      <c r="J30" s="677">
        <v>1</v>
      </c>
      <c r="K30" s="676">
        <v>263.12</v>
      </c>
      <c r="L30" s="684">
        <v>44572</v>
      </c>
      <c r="M30" s="674" t="s">
        <v>3068</v>
      </c>
      <c r="N30" s="674" t="s">
        <v>2509</v>
      </c>
      <c r="O30" s="674" t="s">
        <v>2509</v>
      </c>
      <c r="P30" s="674" t="s">
        <v>2518</v>
      </c>
      <c r="Q30" s="674" t="s">
        <v>3069</v>
      </c>
      <c r="R30" s="674" t="s">
        <v>2516</v>
      </c>
      <c r="S30" s="674" t="s">
        <v>2509</v>
      </c>
      <c r="T30" s="674" t="s">
        <v>2509</v>
      </c>
      <c r="U30" s="674" t="s">
        <v>2513</v>
      </c>
      <c r="V30" s="674" t="s">
        <v>2519</v>
      </c>
    </row>
    <row r="31" spans="1:22" ht="16.5" hidden="1" customHeight="1" outlineLevel="2" collapsed="1" x14ac:dyDescent="0.2">
      <c r="A31" s="666" t="s">
        <v>2480</v>
      </c>
      <c r="B31" s="670" t="s">
        <v>3018</v>
      </c>
      <c r="C31" s="666" t="s">
        <v>2472</v>
      </c>
      <c r="D31" s="670" t="s">
        <v>2468</v>
      </c>
      <c r="E31" s="671">
        <v>1</v>
      </c>
      <c r="F31" s="670" t="s">
        <v>2469</v>
      </c>
      <c r="G31" s="672">
        <v>0</v>
      </c>
      <c r="H31" s="666" t="s">
        <v>2470</v>
      </c>
      <c r="I31" s="673">
        <v>1</v>
      </c>
      <c r="J31" s="673">
        <v>1</v>
      </c>
      <c r="K31" s="672">
        <v>18.7</v>
      </c>
      <c r="L31" s="683">
        <v>44572</v>
      </c>
      <c r="M31" s="670" t="s">
        <v>3070</v>
      </c>
      <c r="N31" s="670" t="s">
        <v>2509</v>
      </c>
      <c r="O31" s="670" t="s">
        <v>2509</v>
      </c>
      <c r="P31" s="670" t="s">
        <v>2518</v>
      </c>
      <c r="Q31" s="670" t="s">
        <v>3071</v>
      </c>
      <c r="R31" s="670" t="s">
        <v>2516</v>
      </c>
      <c r="S31" s="670" t="s">
        <v>2509</v>
      </c>
      <c r="T31" s="670" t="s">
        <v>2509</v>
      </c>
      <c r="U31" s="670" t="s">
        <v>2513</v>
      </c>
      <c r="V31" s="670" t="s">
        <v>2519</v>
      </c>
    </row>
    <row r="32" spans="1:22" ht="16.5" customHeight="1" outlineLevel="1" collapsed="1" x14ac:dyDescent="0.2">
      <c r="A32" s="665" t="s">
        <v>2480</v>
      </c>
      <c r="B32" s="674" t="s">
        <v>3018</v>
      </c>
      <c r="C32" s="665" t="s">
        <v>2472</v>
      </c>
      <c r="D32" s="674" t="s">
        <v>2468</v>
      </c>
      <c r="E32" s="675">
        <v>1</v>
      </c>
      <c r="F32" s="674" t="s">
        <v>2469</v>
      </c>
      <c r="G32" s="676">
        <v>0</v>
      </c>
      <c r="H32" s="665" t="s">
        <v>2470</v>
      </c>
      <c r="I32" s="677">
        <v>1</v>
      </c>
      <c r="J32" s="677">
        <v>1</v>
      </c>
      <c r="K32" s="676">
        <v>20.16</v>
      </c>
      <c r="L32" s="684">
        <v>44685</v>
      </c>
      <c r="M32" s="674" t="s">
        <v>3072</v>
      </c>
      <c r="N32" s="674" t="s">
        <v>2509</v>
      </c>
      <c r="O32" s="674" t="s">
        <v>2509</v>
      </c>
      <c r="P32" s="674" t="s">
        <v>2518</v>
      </c>
      <c r="Q32" s="674" t="s">
        <v>3073</v>
      </c>
      <c r="R32" s="674" t="s">
        <v>2516</v>
      </c>
      <c r="S32" s="674" t="s">
        <v>2509</v>
      </c>
      <c r="T32" s="674" t="s">
        <v>2509</v>
      </c>
      <c r="U32" s="674" t="s">
        <v>2513</v>
      </c>
      <c r="V32" s="674" t="s">
        <v>2519</v>
      </c>
    </row>
    <row r="33" spans="1:22" ht="16.5" hidden="1" customHeight="1" outlineLevel="2" x14ac:dyDescent="0.2">
      <c r="A33" s="666" t="s">
        <v>2479</v>
      </c>
      <c r="B33" s="670" t="s">
        <v>3018</v>
      </c>
      <c r="C33" s="666" t="s">
        <v>2467</v>
      </c>
      <c r="D33" s="670" t="s">
        <v>2468</v>
      </c>
      <c r="E33" s="671">
        <v>4</v>
      </c>
      <c r="F33" s="670" t="s">
        <v>2469</v>
      </c>
      <c r="G33" s="672">
        <v>2008</v>
      </c>
      <c r="H33" s="666" t="s">
        <v>2470</v>
      </c>
      <c r="I33" s="673">
        <v>1</v>
      </c>
      <c r="J33" s="673">
        <v>1</v>
      </c>
      <c r="K33" s="672">
        <v>2008</v>
      </c>
      <c r="L33" s="683">
        <v>44614</v>
      </c>
      <c r="M33" s="670" t="s">
        <v>3055</v>
      </c>
      <c r="N33" s="670" t="s">
        <v>2508</v>
      </c>
      <c r="O33" s="670" t="s">
        <v>2509</v>
      </c>
      <c r="P33" s="670" t="s">
        <v>2469</v>
      </c>
      <c r="Q33" s="670" t="s">
        <v>3056</v>
      </c>
      <c r="R33" s="670" t="s">
        <v>2510</v>
      </c>
      <c r="S33" s="670" t="s">
        <v>2511</v>
      </c>
      <c r="T33" s="670" t="s">
        <v>2512</v>
      </c>
      <c r="U33" s="670" t="s">
        <v>2513</v>
      </c>
      <c r="V33" s="670" t="s">
        <v>2514</v>
      </c>
    </row>
    <row r="34" spans="1:22" ht="16.5" hidden="1" customHeight="1" outlineLevel="2" x14ac:dyDescent="0.2">
      <c r="A34" s="665" t="s">
        <v>2479</v>
      </c>
      <c r="B34" s="674" t="s">
        <v>3018</v>
      </c>
      <c r="C34" s="665" t="s">
        <v>2467</v>
      </c>
      <c r="D34" s="674" t="s">
        <v>2468</v>
      </c>
      <c r="E34" s="675">
        <v>3</v>
      </c>
      <c r="F34" s="674" t="s">
        <v>2469</v>
      </c>
      <c r="G34" s="676">
        <v>3490.43</v>
      </c>
      <c r="H34" s="665" t="s">
        <v>2470</v>
      </c>
      <c r="I34" s="677">
        <v>1</v>
      </c>
      <c r="J34" s="677">
        <v>1</v>
      </c>
      <c r="K34" s="676">
        <v>3490.43</v>
      </c>
      <c r="L34" s="684">
        <v>44720</v>
      </c>
      <c r="M34" s="674" t="s">
        <v>3039</v>
      </c>
      <c r="N34" s="674" t="s">
        <v>2508</v>
      </c>
      <c r="O34" s="674" t="s">
        <v>2509</v>
      </c>
      <c r="P34" s="674" t="s">
        <v>2469</v>
      </c>
      <c r="Q34" s="674" t="s">
        <v>3040</v>
      </c>
      <c r="R34" s="674" t="s">
        <v>2510</v>
      </c>
      <c r="S34" s="674" t="s">
        <v>2511</v>
      </c>
      <c r="T34" s="674" t="s">
        <v>2512</v>
      </c>
      <c r="U34" s="674" t="s">
        <v>2513</v>
      </c>
      <c r="V34" s="674" t="s">
        <v>2514</v>
      </c>
    </row>
    <row r="35" spans="1:22" ht="16.5" hidden="1" customHeight="1" outlineLevel="2" x14ac:dyDescent="0.2">
      <c r="A35" s="666" t="s">
        <v>2479</v>
      </c>
      <c r="B35" s="670" t="s">
        <v>3018</v>
      </c>
      <c r="C35" s="666" t="s">
        <v>2467</v>
      </c>
      <c r="D35" s="670" t="s">
        <v>2468</v>
      </c>
      <c r="E35" s="671">
        <v>8</v>
      </c>
      <c r="F35" s="670" t="s">
        <v>2469</v>
      </c>
      <c r="G35" s="672">
        <v>1862</v>
      </c>
      <c r="H35" s="666" t="s">
        <v>2470</v>
      </c>
      <c r="I35" s="673">
        <v>1</v>
      </c>
      <c r="J35" s="673">
        <v>1</v>
      </c>
      <c r="K35" s="672">
        <v>1862</v>
      </c>
      <c r="L35" s="683">
        <v>44629</v>
      </c>
      <c r="M35" s="670" t="s">
        <v>3057</v>
      </c>
      <c r="N35" s="670" t="s">
        <v>2508</v>
      </c>
      <c r="O35" s="670" t="s">
        <v>2509</v>
      </c>
      <c r="P35" s="670" t="s">
        <v>2469</v>
      </c>
      <c r="Q35" s="670" t="s">
        <v>3058</v>
      </c>
      <c r="R35" s="670" t="s">
        <v>2510</v>
      </c>
      <c r="S35" s="670" t="s">
        <v>2511</v>
      </c>
      <c r="T35" s="670" t="s">
        <v>2512</v>
      </c>
      <c r="U35" s="670" t="s">
        <v>2513</v>
      </c>
      <c r="V35" s="670" t="s">
        <v>2514</v>
      </c>
    </row>
    <row r="36" spans="1:22" ht="16.5" hidden="1" customHeight="1" outlineLevel="2" x14ac:dyDescent="0.2">
      <c r="A36" s="664" t="s">
        <v>2481</v>
      </c>
      <c r="B36" s="670"/>
      <c r="C36" s="666"/>
      <c r="D36" s="670"/>
      <c r="E36" s="671"/>
      <c r="F36" s="670"/>
      <c r="G36" s="672"/>
      <c r="H36" s="666"/>
      <c r="I36" s="673"/>
      <c r="J36" s="673"/>
      <c r="K36" s="672">
        <f>SUBTOTAL(9,K26:K35)</f>
        <v>10648.38</v>
      </c>
      <c r="L36" s="683"/>
      <c r="M36" s="670"/>
      <c r="N36" s="670"/>
      <c r="O36" s="670"/>
      <c r="P36" s="670"/>
      <c r="Q36" s="670"/>
      <c r="R36" s="670"/>
      <c r="S36" s="670"/>
      <c r="T36" s="670"/>
      <c r="U36" s="670"/>
      <c r="V36" s="670"/>
    </row>
    <row r="37" spans="1:22" ht="16.5" hidden="1" customHeight="1" outlineLevel="2" x14ac:dyDescent="0.2">
      <c r="A37" s="665" t="s">
        <v>2735</v>
      </c>
      <c r="B37" s="674" t="s">
        <v>3018</v>
      </c>
      <c r="C37" s="665" t="s">
        <v>2472</v>
      </c>
      <c r="D37" s="674" t="s">
        <v>2468</v>
      </c>
      <c r="E37" s="675">
        <v>1</v>
      </c>
      <c r="F37" s="674" t="s">
        <v>2469</v>
      </c>
      <c r="G37" s="676">
        <v>0</v>
      </c>
      <c r="H37" s="665" t="s">
        <v>2470</v>
      </c>
      <c r="I37" s="677">
        <v>1</v>
      </c>
      <c r="J37" s="677">
        <v>1</v>
      </c>
      <c r="K37" s="676">
        <v>327.9</v>
      </c>
      <c r="L37" s="684">
        <v>44571</v>
      </c>
      <c r="M37" s="674" t="s">
        <v>3074</v>
      </c>
      <c r="N37" s="674" t="s">
        <v>2509</v>
      </c>
      <c r="O37" s="674" t="s">
        <v>2509</v>
      </c>
      <c r="P37" s="674" t="s">
        <v>2518</v>
      </c>
      <c r="Q37" s="674" t="s">
        <v>3075</v>
      </c>
      <c r="R37" s="674" t="s">
        <v>2516</v>
      </c>
      <c r="S37" s="674" t="s">
        <v>2509</v>
      </c>
      <c r="T37" s="674" t="s">
        <v>2509</v>
      </c>
      <c r="U37" s="674" t="s">
        <v>2513</v>
      </c>
      <c r="V37" s="674" t="s">
        <v>2519</v>
      </c>
    </row>
    <row r="38" spans="1:22" ht="16.5" hidden="1" customHeight="1" outlineLevel="2" x14ac:dyDescent="0.2">
      <c r="A38" s="666" t="s">
        <v>2486</v>
      </c>
      <c r="B38" s="670" t="s">
        <v>3018</v>
      </c>
      <c r="C38" s="666" t="s">
        <v>2467</v>
      </c>
      <c r="D38" s="670" t="s">
        <v>2468</v>
      </c>
      <c r="E38" s="671">
        <v>6</v>
      </c>
      <c r="F38" s="670" t="s">
        <v>2469</v>
      </c>
      <c r="G38" s="672">
        <v>2632</v>
      </c>
      <c r="H38" s="666" t="s">
        <v>2470</v>
      </c>
      <c r="I38" s="673">
        <v>1</v>
      </c>
      <c r="J38" s="673">
        <v>1</v>
      </c>
      <c r="K38" s="672">
        <v>2632</v>
      </c>
      <c r="L38" s="683">
        <v>44629</v>
      </c>
      <c r="M38" s="670" t="s">
        <v>3057</v>
      </c>
      <c r="N38" s="670" t="s">
        <v>2508</v>
      </c>
      <c r="O38" s="670" t="s">
        <v>2509</v>
      </c>
      <c r="P38" s="670" t="s">
        <v>2469</v>
      </c>
      <c r="Q38" s="670" t="s">
        <v>3058</v>
      </c>
      <c r="R38" s="670" t="s">
        <v>2510</v>
      </c>
      <c r="S38" s="670" t="s">
        <v>2511</v>
      </c>
      <c r="T38" s="670" t="s">
        <v>2512</v>
      </c>
      <c r="U38" s="670" t="s">
        <v>2513</v>
      </c>
      <c r="V38" s="670" t="s">
        <v>2514</v>
      </c>
    </row>
    <row r="39" spans="1:22" ht="16.5" hidden="1" customHeight="1" outlineLevel="2" x14ac:dyDescent="0.2">
      <c r="A39" s="665" t="s">
        <v>2486</v>
      </c>
      <c r="B39" s="674" t="s">
        <v>3018</v>
      </c>
      <c r="C39" s="665" t="s">
        <v>2467</v>
      </c>
      <c r="D39" s="674" t="s">
        <v>2468</v>
      </c>
      <c r="E39" s="675">
        <v>5</v>
      </c>
      <c r="F39" s="674" t="s">
        <v>2469</v>
      </c>
      <c r="G39" s="676">
        <v>2340</v>
      </c>
      <c r="H39" s="665" t="s">
        <v>2470</v>
      </c>
      <c r="I39" s="677">
        <v>1</v>
      </c>
      <c r="J39" s="677">
        <v>1</v>
      </c>
      <c r="K39" s="676">
        <v>2340</v>
      </c>
      <c r="L39" s="684">
        <v>44690</v>
      </c>
      <c r="M39" s="674" t="s">
        <v>3076</v>
      </c>
      <c r="N39" s="674" t="s">
        <v>2508</v>
      </c>
      <c r="O39" s="674" t="s">
        <v>2509</v>
      </c>
      <c r="P39" s="674" t="s">
        <v>2469</v>
      </c>
      <c r="Q39" s="674" t="s">
        <v>3077</v>
      </c>
      <c r="R39" s="674" t="s">
        <v>2510</v>
      </c>
      <c r="S39" s="674" t="s">
        <v>2511</v>
      </c>
      <c r="T39" s="674" t="s">
        <v>2512</v>
      </c>
      <c r="U39" s="674" t="s">
        <v>2513</v>
      </c>
      <c r="V39" s="674" t="s">
        <v>2514</v>
      </c>
    </row>
    <row r="40" spans="1:22" ht="16.5" hidden="1" customHeight="1" outlineLevel="2" x14ac:dyDescent="0.2">
      <c r="A40" s="666" t="s">
        <v>2735</v>
      </c>
      <c r="B40" s="670" t="s">
        <v>3018</v>
      </c>
      <c r="C40" s="666" t="s">
        <v>2472</v>
      </c>
      <c r="D40" s="670" t="s">
        <v>2468</v>
      </c>
      <c r="E40" s="671">
        <v>1</v>
      </c>
      <c r="F40" s="670" t="s">
        <v>2469</v>
      </c>
      <c r="G40" s="672">
        <v>0</v>
      </c>
      <c r="H40" s="666" t="s">
        <v>2470</v>
      </c>
      <c r="I40" s="673">
        <v>1</v>
      </c>
      <c r="J40" s="673">
        <v>1</v>
      </c>
      <c r="K40" s="672">
        <v>263.12</v>
      </c>
      <c r="L40" s="683">
        <v>44571</v>
      </c>
      <c r="M40" s="670" t="s">
        <v>3078</v>
      </c>
      <c r="N40" s="670" t="s">
        <v>2509</v>
      </c>
      <c r="O40" s="670" t="s">
        <v>2509</v>
      </c>
      <c r="P40" s="670" t="s">
        <v>2518</v>
      </c>
      <c r="Q40" s="670" t="s">
        <v>3079</v>
      </c>
      <c r="R40" s="670" t="s">
        <v>2516</v>
      </c>
      <c r="S40" s="670" t="s">
        <v>2509</v>
      </c>
      <c r="T40" s="670" t="s">
        <v>2509</v>
      </c>
      <c r="U40" s="670" t="s">
        <v>2513</v>
      </c>
      <c r="V40" s="670" t="s">
        <v>2519</v>
      </c>
    </row>
    <row r="41" spans="1:22" ht="16.5" customHeight="1" outlineLevel="1" collapsed="1" x14ac:dyDescent="0.2">
      <c r="A41" s="665" t="s">
        <v>2735</v>
      </c>
      <c r="B41" s="674" t="s">
        <v>3018</v>
      </c>
      <c r="C41" s="665" t="s">
        <v>2472</v>
      </c>
      <c r="D41" s="674" t="s">
        <v>2468</v>
      </c>
      <c r="E41" s="675">
        <v>1</v>
      </c>
      <c r="F41" s="674" t="s">
        <v>2469</v>
      </c>
      <c r="G41" s="676">
        <v>0</v>
      </c>
      <c r="H41" s="665" t="s">
        <v>2470</v>
      </c>
      <c r="I41" s="677">
        <v>1</v>
      </c>
      <c r="J41" s="677">
        <v>1</v>
      </c>
      <c r="K41" s="676">
        <v>18.7</v>
      </c>
      <c r="L41" s="684">
        <v>44571</v>
      </c>
      <c r="M41" s="674" t="s">
        <v>3080</v>
      </c>
      <c r="N41" s="674" t="s">
        <v>2509</v>
      </c>
      <c r="O41" s="674" t="s">
        <v>2509</v>
      </c>
      <c r="P41" s="674" t="s">
        <v>2518</v>
      </c>
      <c r="Q41" s="674" t="s">
        <v>3081</v>
      </c>
      <c r="R41" s="674" t="s">
        <v>2516</v>
      </c>
      <c r="S41" s="674" t="s">
        <v>2509</v>
      </c>
      <c r="T41" s="674" t="s">
        <v>2509</v>
      </c>
      <c r="U41" s="674" t="s">
        <v>2513</v>
      </c>
      <c r="V41" s="674" t="s">
        <v>2519</v>
      </c>
    </row>
    <row r="42" spans="1:22" ht="16.5" hidden="1" customHeight="1" outlineLevel="2" x14ac:dyDescent="0.2">
      <c r="A42" s="666" t="s">
        <v>2735</v>
      </c>
      <c r="B42" s="670" t="s">
        <v>3018</v>
      </c>
      <c r="C42" s="666" t="s">
        <v>2472</v>
      </c>
      <c r="D42" s="670" t="s">
        <v>2468</v>
      </c>
      <c r="E42" s="671">
        <v>1</v>
      </c>
      <c r="F42" s="670" t="s">
        <v>2469</v>
      </c>
      <c r="G42" s="672">
        <v>0</v>
      </c>
      <c r="H42" s="666" t="s">
        <v>2470</v>
      </c>
      <c r="I42" s="673">
        <v>1</v>
      </c>
      <c r="J42" s="673">
        <v>1</v>
      </c>
      <c r="K42" s="672">
        <v>18.7</v>
      </c>
      <c r="L42" s="683">
        <v>44571</v>
      </c>
      <c r="M42" s="670" t="s">
        <v>3082</v>
      </c>
      <c r="N42" s="670" t="s">
        <v>2509</v>
      </c>
      <c r="O42" s="670" t="s">
        <v>2509</v>
      </c>
      <c r="P42" s="670" t="s">
        <v>2518</v>
      </c>
      <c r="Q42" s="670" t="s">
        <v>3083</v>
      </c>
      <c r="R42" s="670" t="s">
        <v>2516</v>
      </c>
      <c r="S42" s="670" t="s">
        <v>2509</v>
      </c>
      <c r="T42" s="670" t="s">
        <v>2509</v>
      </c>
      <c r="U42" s="670" t="s">
        <v>2513</v>
      </c>
      <c r="V42" s="670" t="s">
        <v>2519</v>
      </c>
    </row>
    <row r="43" spans="1:22" ht="16.5" hidden="1" customHeight="1" outlineLevel="2" x14ac:dyDescent="0.2">
      <c r="A43" s="665" t="s">
        <v>2735</v>
      </c>
      <c r="B43" s="674" t="s">
        <v>3018</v>
      </c>
      <c r="C43" s="665" t="s">
        <v>2472</v>
      </c>
      <c r="D43" s="674" t="s">
        <v>2468</v>
      </c>
      <c r="E43" s="675">
        <v>1</v>
      </c>
      <c r="F43" s="674" t="s">
        <v>2469</v>
      </c>
      <c r="G43" s="676">
        <v>0</v>
      </c>
      <c r="H43" s="665" t="s">
        <v>2470</v>
      </c>
      <c r="I43" s="677">
        <v>1</v>
      </c>
      <c r="J43" s="677">
        <v>1</v>
      </c>
      <c r="K43" s="676">
        <v>415.65</v>
      </c>
      <c r="L43" s="684">
        <v>44571</v>
      </c>
      <c r="M43" s="674" t="s">
        <v>3084</v>
      </c>
      <c r="N43" s="674" t="s">
        <v>2509</v>
      </c>
      <c r="O43" s="674" t="s">
        <v>2509</v>
      </c>
      <c r="P43" s="674" t="s">
        <v>2518</v>
      </c>
      <c r="Q43" s="674" t="s">
        <v>3085</v>
      </c>
      <c r="R43" s="674" t="s">
        <v>2516</v>
      </c>
      <c r="S43" s="674" t="s">
        <v>2509</v>
      </c>
      <c r="T43" s="674" t="s">
        <v>2509</v>
      </c>
      <c r="U43" s="674" t="s">
        <v>2513</v>
      </c>
      <c r="V43" s="674" t="s">
        <v>2519</v>
      </c>
    </row>
    <row r="44" spans="1:22" ht="16.5" customHeight="1" outlineLevel="1" collapsed="1" x14ac:dyDescent="0.2">
      <c r="A44" s="666" t="s">
        <v>2735</v>
      </c>
      <c r="B44" s="670" t="s">
        <v>3018</v>
      </c>
      <c r="C44" s="666" t="s">
        <v>2472</v>
      </c>
      <c r="D44" s="670" t="s">
        <v>2468</v>
      </c>
      <c r="E44" s="671">
        <v>1</v>
      </c>
      <c r="F44" s="670" t="s">
        <v>2469</v>
      </c>
      <c r="G44" s="672">
        <v>0</v>
      </c>
      <c r="H44" s="666" t="s">
        <v>2470</v>
      </c>
      <c r="I44" s="673">
        <v>1</v>
      </c>
      <c r="J44" s="673">
        <v>1</v>
      </c>
      <c r="K44" s="672">
        <v>398.59</v>
      </c>
      <c r="L44" s="683">
        <v>44571</v>
      </c>
      <c r="M44" s="670" t="s">
        <v>3086</v>
      </c>
      <c r="N44" s="670" t="s">
        <v>2509</v>
      </c>
      <c r="O44" s="670" t="s">
        <v>2509</v>
      </c>
      <c r="P44" s="670" t="s">
        <v>2518</v>
      </c>
      <c r="Q44" s="670" t="s">
        <v>3087</v>
      </c>
      <c r="R44" s="670" t="s">
        <v>2516</v>
      </c>
      <c r="S44" s="670" t="s">
        <v>2509</v>
      </c>
      <c r="T44" s="670" t="s">
        <v>2509</v>
      </c>
      <c r="U44" s="670" t="s">
        <v>2513</v>
      </c>
      <c r="V44" s="670" t="s">
        <v>2519</v>
      </c>
    </row>
    <row r="45" spans="1:22" ht="16.5" hidden="1" customHeight="1" outlineLevel="2" x14ac:dyDescent="0.2">
      <c r="A45" s="665" t="s">
        <v>2735</v>
      </c>
      <c r="B45" s="674" t="s">
        <v>3018</v>
      </c>
      <c r="C45" s="665" t="s">
        <v>2472</v>
      </c>
      <c r="D45" s="674" t="s">
        <v>2468</v>
      </c>
      <c r="E45" s="675">
        <v>1</v>
      </c>
      <c r="F45" s="674" t="s">
        <v>2469</v>
      </c>
      <c r="G45" s="676">
        <v>0</v>
      </c>
      <c r="H45" s="665" t="s">
        <v>2470</v>
      </c>
      <c r="I45" s="677">
        <v>1</v>
      </c>
      <c r="J45" s="677">
        <v>1</v>
      </c>
      <c r="K45" s="676">
        <v>20.16</v>
      </c>
      <c r="L45" s="684">
        <v>44571</v>
      </c>
      <c r="M45" s="674" t="s">
        <v>3088</v>
      </c>
      <c r="N45" s="674" t="s">
        <v>2509</v>
      </c>
      <c r="O45" s="674" t="s">
        <v>2509</v>
      </c>
      <c r="P45" s="674" t="s">
        <v>2518</v>
      </c>
      <c r="Q45" s="674" t="s">
        <v>3089</v>
      </c>
      <c r="R45" s="674" t="s">
        <v>2516</v>
      </c>
      <c r="S45" s="674" t="s">
        <v>2509</v>
      </c>
      <c r="T45" s="674" t="s">
        <v>2509</v>
      </c>
      <c r="U45" s="674" t="s">
        <v>2513</v>
      </c>
      <c r="V45" s="674" t="s">
        <v>2519</v>
      </c>
    </row>
    <row r="46" spans="1:22" ht="16.5" customHeight="1" outlineLevel="1" collapsed="1" x14ac:dyDescent="0.2">
      <c r="A46" s="666" t="s">
        <v>2735</v>
      </c>
      <c r="B46" s="670" t="s">
        <v>3018</v>
      </c>
      <c r="C46" s="666" t="s">
        <v>2472</v>
      </c>
      <c r="D46" s="670" t="s">
        <v>2468</v>
      </c>
      <c r="E46" s="671">
        <v>1</v>
      </c>
      <c r="F46" s="670" t="s">
        <v>2469</v>
      </c>
      <c r="G46" s="672">
        <v>0</v>
      </c>
      <c r="H46" s="666" t="s">
        <v>2470</v>
      </c>
      <c r="I46" s="673">
        <v>1</v>
      </c>
      <c r="J46" s="673">
        <v>1</v>
      </c>
      <c r="K46" s="672">
        <v>10.199999999999999</v>
      </c>
      <c r="L46" s="683">
        <v>44571</v>
      </c>
      <c r="M46" s="670" t="s">
        <v>3090</v>
      </c>
      <c r="N46" s="670" t="s">
        <v>2509</v>
      </c>
      <c r="O46" s="670" t="s">
        <v>2509</v>
      </c>
      <c r="P46" s="670" t="s">
        <v>2518</v>
      </c>
      <c r="Q46" s="670" t="s">
        <v>3091</v>
      </c>
      <c r="R46" s="670" t="s">
        <v>2516</v>
      </c>
      <c r="S46" s="670" t="s">
        <v>2509</v>
      </c>
      <c r="T46" s="670" t="s">
        <v>2509</v>
      </c>
      <c r="U46" s="670" t="s">
        <v>2513</v>
      </c>
      <c r="V46" s="670" t="s">
        <v>2519</v>
      </c>
    </row>
    <row r="47" spans="1:22" ht="16.5" hidden="1" customHeight="1" outlineLevel="2" collapsed="1" x14ac:dyDescent="0.2">
      <c r="A47" s="664" t="s">
        <v>2736</v>
      </c>
      <c r="B47" s="670"/>
      <c r="C47" s="666"/>
      <c r="D47" s="670"/>
      <c r="E47" s="671"/>
      <c r="F47" s="670"/>
      <c r="G47" s="672"/>
      <c r="H47" s="666"/>
      <c r="I47" s="673"/>
      <c r="J47" s="673"/>
      <c r="K47" s="672">
        <f>SUBTOTAL(9,K37:K46)</f>
        <v>6445.0199999999986</v>
      </c>
      <c r="L47" s="683"/>
      <c r="M47" s="670"/>
      <c r="N47" s="670"/>
      <c r="O47" s="670"/>
      <c r="P47" s="670"/>
      <c r="Q47" s="670"/>
      <c r="R47" s="670"/>
      <c r="S47" s="670"/>
      <c r="T47" s="670"/>
      <c r="U47" s="670"/>
      <c r="V47" s="670"/>
    </row>
    <row r="48" spans="1:22" ht="16.5" hidden="1" customHeight="1" outlineLevel="2" x14ac:dyDescent="0.2">
      <c r="A48" s="665" t="s">
        <v>2473</v>
      </c>
      <c r="B48" s="674" t="s">
        <v>3018</v>
      </c>
      <c r="C48" s="665" t="s">
        <v>2467</v>
      </c>
      <c r="D48" s="674" t="s">
        <v>2468</v>
      </c>
      <c r="E48" s="675">
        <v>1</v>
      </c>
      <c r="F48" s="674" t="s">
        <v>2469</v>
      </c>
      <c r="G48" s="676">
        <v>0</v>
      </c>
      <c r="H48" s="665" t="s">
        <v>2470</v>
      </c>
      <c r="I48" s="677">
        <v>1</v>
      </c>
      <c r="J48" s="677">
        <v>1</v>
      </c>
      <c r="K48" s="676">
        <v>52577.82</v>
      </c>
      <c r="L48" s="684">
        <v>44599</v>
      </c>
      <c r="M48" s="674" t="s">
        <v>3092</v>
      </c>
      <c r="N48" s="674" t="s">
        <v>2509</v>
      </c>
      <c r="O48" s="674" t="s">
        <v>2509</v>
      </c>
      <c r="P48" s="674" t="s">
        <v>2524</v>
      </c>
      <c r="Q48" s="674" t="s">
        <v>3093</v>
      </c>
      <c r="R48" s="674" t="s">
        <v>2516</v>
      </c>
      <c r="S48" s="674" t="s">
        <v>2509</v>
      </c>
      <c r="T48" s="674" t="s">
        <v>2509</v>
      </c>
      <c r="U48" s="674" t="s">
        <v>2513</v>
      </c>
      <c r="V48" s="674" t="s">
        <v>2517</v>
      </c>
    </row>
    <row r="49" spans="1:22" ht="16.5" customHeight="1" outlineLevel="1" collapsed="1" x14ac:dyDescent="0.2">
      <c r="A49" s="666" t="s">
        <v>2473</v>
      </c>
      <c r="B49" s="670" t="s">
        <v>3018</v>
      </c>
      <c r="C49" s="666" t="s">
        <v>2467</v>
      </c>
      <c r="D49" s="670" t="s">
        <v>2468</v>
      </c>
      <c r="E49" s="671">
        <v>1</v>
      </c>
      <c r="F49" s="670" t="s">
        <v>2469</v>
      </c>
      <c r="G49" s="672">
        <v>0</v>
      </c>
      <c r="H49" s="666" t="s">
        <v>2470</v>
      </c>
      <c r="I49" s="673">
        <v>1</v>
      </c>
      <c r="J49" s="673">
        <v>1</v>
      </c>
      <c r="K49" s="672">
        <v>-52577.82</v>
      </c>
      <c r="L49" s="683">
        <v>44594</v>
      </c>
      <c r="M49" s="670" t="s">
        <v>3094</v>
      </c>
      <c r="N49" s="670" t="s">
        <v>2509</v>
      </c>
      <c r="O49" s="670" t="s">
        <v>2509</v>
      </c>
      <c r="P49" s="670" t="s">
        <v>2524</v>
      </c>
      <c r="Q49" s="670" t="s">
        <v>3095</v>
      </c>
      <c r="R49" s="670" t="s">
        <v>2516</v>
      </c>
      <c r="S49" s="670" t="s">
        <v>2509</v>
      </c>
      <c r="T49" s="670" t="s">
        <v>2509</v>
      </c>
      <c r="U49" s="670" t="s">
        <v>2513</v>
      </c>
      <c r="V49" s="670" t="s">
        <v>2517</v>
      </c>
    </row>
    <row r="50" spans="1:22" ht="16.5" hidden="1" customHeight="1" outlineLevel="2" x14ac:dyDescent="0.2">
      <c r="A50" s="665" t="s">
        <v>2473</v>
      </c>
      <c r="B50" s="674" t="s">
        <v>3018</v>
      </c>
      <c r="C50" s="665" t="s">
        <v>2467</v>
      </c>
      <c r="D50" s="674" t="s">
        <v>2468</v>
      </c>
      <c r="E50" s="675">
        <v>1</v>
      </c>
      <c r="F50" s="674" t="s">
        <v>2469</v>
      </c>
      <c r="G50" s="676">
        <v>0</v>
      </c>
      <c r="H50" s="665" t="s">
        <v>2470</v>
      </c>
      <c r="I50" s="677">
        <v>1</v>
      </c>
      <c r="J50" s="677">
        <v>1</v>
      </c>
      <c r="K50" s="676">
        <v>-52577.82</v>
      </c>
      <c r="L50" s="684">
        <v>44599</v>
      </c>
      <c r="M50" s="674" t="s">
        <v>3096</v>
      </c>
      <c r="N50" s="674" t="s">
        <v>2509</v>
      </c>
      <c r="O50" s="674" t="s">
        <v>2509</v>
      </c>
      <c r="P50" s="674" t="s">
        <v>2524</v>
      </c>
      <c r="Q50" s="674" t="s">
        <v>3097</v>
      </c>
      <c r="R50" s="674" t="s">
        <v>2516</v>
      </c>
      <c r="S50" s="674" t="s">
        <v>2509</v>
      </c>
      <c r="T50" s="674" t="s">
        <v>2509</v>
      </c>
      <c r="U50" s="674" t="s">
        <v>2513</v>
      </c>
      <c r="V50" s="674" t="s">
        <v>2517</v>
      </c>
    </row>
    <row r="51" spans="1:22" ht="16.5" hidden="1" customHeight="1" outlineLevel="2" x14ac:dyDescent="0.2">
      <c r="A51" s="666" t="s">
        <v>2473</v>
      </c>
      <c r="B51" s="670" t="s">
        <v>3018</v>
      </c>
      <c r="C51" s="666" t="s">
        <v>2472</v>
      </c>
      <c r="D51" s="670" t="s">
        <v>2468</v>
      </c>
      <c r="E51" s="671">
        <v>1</v>
      </c>
      <c r="F51" s="670" t="s">
        <v>2469</v>
      </c>
      <c r="G51" s="672">
        <v>0</v>
      </c>
      <c r="H51" s="666" t="s">
        <v>2470</v>
      </c>
      <c r="I51" s="673">
        <v>1</v>
      </c>
      <c r="J51" s="673">
        <v>1</v>
      </c>
      <c r="K51" s="672">
        <v>20.16</v>
      </c>
      <c r="L51" s="683">
        <v>44613</v>
      </c>
      <c r="M51" s="670" t="s">
        <v>3098</v>
      </c>
      <c r="N51" s="670" t="s">
        <v>2509</v>
      </c>
      <c r="O51" s="670" t="s">
        <v>2509</v>
      </c>
      <c r="P51" s="670" t="s">
        <v>2518</v>
      </c>
      <c r="Q51" s="670" t="s">
        <v>3099</v>
      </c>
      <c r="R51" s="670" t="s">
        <v>2516</v>
      </c>
      <c r="S51" s="670" t="s">
        <v>2509</v>
      </c>
      <c r="T51" s="670" t="s">
        <v>2509</v>
      </c>
      <c r="U51" s="670" t="s">
        <v>2513</v>
      </c>
      <c r="V51" s="670" t="s">
        <v>2519</v>
      </c>
    </row>
    <row r="52" spans="1:22" ht="16.5" hidden="1" customHeight="1" outlineLevel="2" x14ac:dyDescent="0.2">
      <c r="A52" s="665" t="s">
        <v>2473</v>
      </c>
      <c r="B52" s="674" t="s">
        <v>3018</v>
      </c>
      <c r="C52" s="665" t="s">
        <v>2472</v>
      </c>
      <c r="D52" s="674" t="s">
        <v>2468</v>
      </c>
      <c r="E52" s="675">
        <v>1</v>
      </c>
      <c r="F52" s="674" t="s">
        <v>2469</v>
      </c>
      <c r="G52" s="676">
        <v>0</v>
      </c>
      <c r="H52" s="665" t="s">
        <v>2470</v>
      </c>
      <c r="I52" s="677">
        <v>1</v>
      </c>
      <c r="J52" s="677">
        <v>1</v>
      </c>
      <c r="K52" s="676">
        <v>2.04</v>
      </c>
      <c r="L52" s="684">
        <v>44613</v>
      </c>
      <c r="M52" s="674" t="s">
        <v>3100</v>
      </c>
      <c r="N52" s="674" t="s">
        <v>2509</v>
      </c>
      <c r="O52" s="674" t="s">
        <v>2509</v>
      </c>
      <c r="P52" s="674" t="s">
        <v>2518</v>
      </c>
      <c r="Q52" s="674" t="s">
        <v>3101</v>
      </c>
      <c r="R52" s="674" t="s">
        <v>2516</v>
      </c>
      <c r="S52" s="674" t="s">
        <v>2509</v>
      </c>
      <c r="T52" s="674" t="s">
        <v>2509</v>
      </c>
      <c r="U52" s="674" t="s">
        <v>2513</v>
      </c>
      <c r="V52" s="674" t="s">
        <v>2519</v>
      </c>
    </row>
    <row r="53" spans="1:22" ht="16.5" hidden="1" customHeight="1" outlineLevel="2" x14ac:dyDescent="0.2">
      <c r="A53" s="666" t="s">
        <v>2473</v>
      </c>
      <c r="B53" s="670" t="s">
        <v>3018</v>
      </c>
      <c r="C53" s="666" t="s">
        <v>2472</v>
      </c>
      <c r="D53" s="670" t="s">
        <v>2468</v>
      </c>
      <c r="E53" s="671">
        <v>1</v>
      </c>
      <c r="F53" s="670" t="s">
        <v>2469</v>
      </c>
      <c r="G53" s="672">
        <v>0</v>
      </c>
      <c r="H53" s="666" t="s">
        <v>2470</v>
      </c>
      <c r="I53" s="673">
        <v>1</v>
      </c>
      <c r="J53" s="673">
        <v>1</v>
      </c>
      <c r="K53" s="672">
        <v>1536.87</v>
      </c>
      <c r="L53" s="683">
        <v>44613</v>
      </c>
      <c r="M53" s="670" t="s">
        <v>3102</v>
      </c>
      <c r="N53" s="670" t="s">
        <v>2509</v>
      </c>
      <c r="O53" s="670" t="s">
        <v>2509</v>
      </c>
      <c r="P53" s="670" t="s">
        <v>2518</v>
      </c>
      <c r="Q53" s="670" t="s">
        <v>3103</v>
      </c>
      <c r="R53" s="670" t="s">
        <v>2516</v>
      </c>
      <c r="S53" s="670" t="s">
        <v>2509</v>
      </c>
      <c r="T53" s="670" t="s">
        <v>2509</v>
      </c>
      <c r="U53" s="670" t="s">
        <v>2513</v>
      </c>
      <c r="V53" s="670" t="s">
        <v>2519</v>
      </c>
    </row>
    <row r="54" spans="1:22" ht="16.5" hidden="1" customHeight="1" outlineLevel="2" x14ac:dyDescent="0.2">
      <c r="A54" s="664" t="s">
        <v>2460</v>
      </c>
      <c r="B54" s="670"/>
      <c r="C54" s="666"/>
      <c r="D54" s="670"/>
      <c r="E54" s="671"/>
      <c r="F54" s="670"/>
      <c r="G54" s="672"/>
      <c r="H54" s="666"/>
      <c r="I54" s="673"/>
      <c r="J54" s="673"/>
      <c r="K54" s="672">
        <f>SUBTOTAL(9,K48:K53)</f>
        <v>-51018.749999999993</v>
      </c>
      <c r="L54" s="683"/>
      <c r="M54" s="670"/>
      <c r="N54" s="670"/>
      <c r="O54" s="670"/>
      <c r="P54" s="670"/>
      <c r="Q54" s="670"/>
      <c r="R54" s="670"/>
      <c r="S54" s="670"/>
      <c r="T54" s="670"/>
      <c r="U54" s="670"/>
      <c r="V54" s="670"/>
    </row>
    <row r="55" spans="1:22" ht="16.5" hidden="1" customHeight="1" outlineLevel="2" x14ac:dyDescent="0.2">
      <c r="A55" s="665" t="s">
        <v>2737</v>
      </c>
      <c r="B55" s="674" t="s">
        <v>3018</v>
      </c>
      <c r="C55" s="665" t="s">
        <v>2467</v>
      </c>
      <c r="D55" s="674" t="s">
        <v>2468</v>
      </c>
      <c r="E55" s="675">
        <v>1</v>
      </c>
      <c r="F55" s="674" t="s">
        <v>2469</v>
      </c>
      <c r="G55" s="676">
        <v>0</v>
      </c>
      <c r="H55" s="665" t="s">
        <v>2470</v>
      </c>
      <c r="I55" s="677">
        <v>1</v>
      </c>
      <c r="J55" s="677">
        <v>1</v>
      </c>
      <c r="K55" s="676">
        <v>16221.31</v>
      </c>
      <c r="L55" s="684">
        <v>44641</v>
      </c>
      <c r="M55" s="674" t="s">
        <v>3104</v>
      </c>
      <c r="N55" s="674" t="s">
        <v>2509</v>
      </c>
      <c r="O55" s="674" t="s">
        <v>2509</v>
      </c>
      <c r="P55" s="674" t="s">
        <v>3105</v>
      </c>
      <c r="Q55" s="674" t="s">
        <v>3106</v>
      </c>
      <c r="R55" s="674" t="s">
        <v>2516</v>
      </c>
      <c r="S55" s="674" t="s">
        <v>2509</v>
      </c>
      <c r="T55" s="674" t="s">
        <v>2509</v>
      </c>
      <c r="U55" s="674" t="s">
        <v>2513</v>
      </c>
      <c r="V55" s="674" t="s">
        <v>2517</v>
      </c>
    </row>
    <row r="56" spans="1:22" ht="16.5" hidden="1" customHeight="1" outlineLevel="2" x14ac:dyDescent="0.2">
      <c r="A56" s="667" t="s">
        <v>2738</v>
      </c>
      <c r="B56" s="674"/>
      <c r="C56" s="665"/>
      <c r="D56" s="674"/>
      <c r="E56" s="675"/>
      <c r="F56" s="674"/>
      <c r="G56" s="676"/>
      <c r="H56" s="665"/>
      <c r="I56" s="677"/>
      <c r="J56" s="677"/>
      <c r="K56" s="676">
        <f>SUBTOTAL(9,K55:K55)</f>
        <v>16221.31</v>
      </c>
      <c r="L56" s="684"/>
      <c r="M56" s="674"/>
      <c r="N56" s="674"/>
      <c r="O56" s="674"/>
      <c r="P56" s="674"/>
      <c r="Q56" s="674"/>
      <c r="R56" s="674"/>
      <c r="S56" s="674"/>
      <c r="T56" s="674"/>
      <c r="U56" s="674"/>
      <c r="V56" s="674"/>
    </row>
    <row r="57" spans="1:22" ht="16.5" customHeight="1" outlineLevel="1" collapsed="1" x14ac:dyDescent="0.2">
      <c r="A57" s="666" t="s">
        <v>2739</v>
      </c>
      <c r="B57" s="670" t="s">
        <v>3018</v>
      </c>
      <c r="C57" s="666" t="s">
        <v>2472</v>
      </c>
      <c r="D57" s="670" t="s">
        <v>2468</v>
      </c>
      <c r="E57" s="671">
        <v>1</v>
      </c>
      <c r="F57" s="670" t="s">
        <v>2469</v>
      </c>
      <c r="G57" s="672">
        <v>0</v>
      </c>
      <c r="H57" s="666" t="s">
        <v>2470</v>
      </c>
      <c r="I57" s="673">
        <v>1</v>
      </c>
      <c r="J57" s="673">
        <v>1</v>
      </c>
      <c r="K57" s="672">
        <v>145.86000000000001</v>
      </c>
      <c r="L57" s="683">
        <v>44571</v>
      </c>
      <c r="M57" s="670" t="s">
        <v>3107</v>
      </c>
      <c r="N57" s="670" t="s">
        <v>2509</v>
      </c>
      <c r="O57" s="670" t="s">
        <v>2509</v>
      </c>
      <c r="P57" s="670" t="s">
        <v>2518</v>
      </c>
      <c r="Q57" s="670" t="s">
        <v>3108</v>
      </c>
      <c r="R57" s="670" t="s">
        <v>2516</v>
      </c>
      <c r="S57" s="670" t="s">
        <v>2509</v>
      </c>
      <c r="T57" s="670" t="s">
        <v>2509</v>
      </c>
      <c r="U57" s="670" t="s">
        <v>2513</v>
      </c>
      <c r="V57" s="670" t="s">
        <v>2519</v>
      </c>
    </row>
    <row r="58" spans="1:22" ht="16.5" hidden="1" customHeight="1" outlineLevel="2" x14ac:dyDescent="0.2">
      <c r="A58" s="665" t="s">
        <v>2739</v>
      </c>
      <c r="B58" s="674" t="s">
        <v>3018</v>
      </c>
      <c r="C58" s="665" t="s">
        <v>2472</v>
      </c>
      <c r="D58" s="674" t="s">
        <v>2468</v>
      </c>
      <c r="E58" s="675">
        <v>1</v>
      </c>
      <c r="F58" s="674" t="s">
        <v>2469</v>
      </c>
      <c r="G58" s="676">
        <v>0</v>
      </c>
      <c r="H58" s="665" t="s">
        <v>2470</v>
      </c>
      <c r="I58" s="677">
        <v>1</v>
      </c>
      <c r="J58" s="677">
        <v>1</v>
      </c>
      <c r="K58" s="676">
        <v>225.57</v>
      </c>
      <c r="L58" s="684">
        <v>44571</v>
      </c>
      <c r="M58" s="674" t="s">
        <v>3109</v>
      </c>
      <c r="N58" s="674" t="s">
        <v>2509</v>
      </c>
      <c r="O58" s="674" t="s">
        <v>2509</v>
      </c>
      <c r="P58" s="674" t="s">
        <v>2518</v>
      </c>
      <c r="Q58" s="674" t="s">
        <v>3110</v>
      </c>
      <c r="R58" s="674" t="s">
        <v>2516</v>
      </c>
      <c r="S58" s="674" t="s">
        <v>2509</v>
      </c>
      <c r="T58" s="674" t="s">
        <v>2509</v>
      </c>
      <c r="U58" s="674" t="s">
        <v>2513</v>
      </c>
      <c r="V58" s="674" t="s">
        <v>2519</v>
      </c>
    </row>
    <row r="59" spans="1:22" ht="16.5" hidden="1" customHeight="1" outlineLevel="2" x14ac:dyDescent="0.2">
      <c r="A59" s="666" t="s">
        <v>2739</v>
      </c>
      <c r="B59" s="670" t="s">
        <v>3018</v>
      </c>
      <c r="C59" s="666" t="s">
        <v>2472</v>
      </c>
      <c r="D59" s="670" t="s">
        <v>2468</v>
      </c>
      <c r="E59" s="671">
        <v>1</v>
      </c>
      <c r="F59" s="670" t="s">
        <v>2469</v>
      </c>
      <c r="G59" s="672">
        <v>0</v>
      </c>
      <c r="H59" s="666" t="s">
        <v>2470</v>
      </c>
      <c r="I59" s="673">
        <v>1</v>
      </c>
      <c r="J59" s="673">
        <v>1</v>
      </c>
      <c r="K59" s="672">
        <v>20.16</v>
      </c>
      <c r="L59" s="683">
        <v>44571</v>
      </c>
      <c r="M59" s="670" t="s">
        <v>3111</v>
      </c>
      <c r="N59" s="670" t="s">
        <v>2509</v>
      </c>
      <c r="O59" s="670" t="s">
        <v>2509</v>
      </c>
      <c r="P59" s="670" t="s">
        <v>2518</v>
      </c>
      <c r="Q59" s="670" t="s">
        <v>3112</v>
      </c>
      <c r="R59" s="670" t="s">
        <v>2516</v>
      </c>
      <c r="S59" s="670" t="s">
        <v>2509</v>
      </c>
      <c r="T59" s="670" t="s">
        <v>2509</v>
      </c>
      <c r="U59" s="670" t="s">
        <v>2513</v>
      </c>
      <c r="V59" s="670" t="s">
        <v>2519</v>
      </c>
    </row>
    <row r="60" spans="1:22" ht="16.5" hidden="1" customHeight="1" outlineLevel="2" x14ac:dyDescent="0.2">
      <c r="A60" s="665" t="s">
        <v>2739</v>
      </c>
      <c r="B60" s="674" t="s">
        <v>3018</v>
      </c>
      <c r="C60" s="665" t="s">
        <v>2472</v>
      </c>
      <c r="D60" s="674" t="s">
        <v>2468</v>
      </c>
      <c r="E60" s="675">
        <v>1</v>
      </c>
      <c r="F60" s="674" t="s">
        <v>2469</v>
      </c>
      <c r="G60" s="676">
        <v>0</v>
      </c>
      <c r="H60" s="665" t="s">
        <v>2470</v>
      </c>
      <c r="I60" s="677">
        <v>1</v>
      </c>
      <c r="J60" s="677">
        <v>1</v>
      </c>
      <c r="K60" s="676">
        <v>610.67999999999995</v>
      </c>
      <c r="L60" s="684">
        <v>44571</v>
      </c>
      <c r="M60" s="674" t="s">
        <v>3113</v>
      </c>
      <c r="N60" s="674" t="s">
        <v>2509</v>
      </c>
      <c r="O60" s="674" t="s">
        <v>2509</v>
      </c>
      <c r="P60" s="674" t="s">
        <v>2518</v>
      </c>
      <c r="Q60" s="674" t="s">
        <v>3114</v>
      </c>
      <c r="R60" s="674" t="s">
        <v>2516</v>
      </c>
      <c r="S60" s="674" t="s">
        <v>2509</v>
      </c>
      <c r="T60" s="674" t="s">
        <v>2509</v>
      </c>
      <c r="U60" s="674" t="s">
        <v>2513</v>
      </c>
      <c r="V60" s="674" t="s">
        <v>2519</v>
      </c>
    </row>
    <row r="61" spans="1:22" ht="16.5" hidden="1" customHeight="1" outlineLevel="2" collapsed="1" x14ac:dyDescent="0.2">
      <c r="A61" s="666" t="s">
        <v>2487</v>
      </c>
      <c r="B61" s="670" t="s">
        <v>3018</v>
      </c>
      <c r="C61" s="666" t="s">
        <v>2467</v>
      </c>
      <c r="D61" s="670" t="s">
        <v>2468</v>
      </c>
      <c r="E61" s="671">
        <v>5</v>
      </c>
      <c r="F61" s="670" t="s">
        <v>2469</v>
      </c>
      <c r="G61" s="672">
        <v>2648.56</v>
      </c>
      <c r="H61" s="666" t="s">
        <v>2470</v>
      </c>
      <c r="I61" s="673">
        <v>1</v>
      </c>
      <c r="J61" s="673">
        <v>1</v>
      </c>
      <c r="K61" s="672">
        <v>2648.56</v>
      </c>
      <c r="L61" s="683">
        <v>44679</v>
      </c>
      <c r="M61" s="670" t="s">
        <v>3115</v>
      </c>
      <c r="N61" s="670" t="s">
        <v>2508</v>
      </c>
      <c r="O61" s="670" t="s">
        <v>2509</v>
      </c>
      <c r="P61" s="670" t="s">
        <v>2469</v>
      </c>
      <c r="Q61" s="670" t="s">
        <v>3116</v>
      </c>
      <c r="R61" s="670" t="s">
        <v>2510</v>
      </c>
      <c r="S61" s="670" t="s">
        <v>2511</v>
      </c>
      <c r="T61" s="670" t="s">
        <v>2512</v>
      </c>
      <c r="U61" s="670" t="s">
        <v>2513</v>
      </c>
      <c r="V61" s="670" t="s">
        <v>2514</v>
      </c>
    </row>
    <row r="62" spans="1:22" ht="16.5" hidden="1" customHeight="1" outlineLevel="2" x14ac:dyDescent="0.2">
      <c r="A62" s="665" t="s">
        <v>2487</v>
      </c>
      <c r="B62" s="674" t="s">
        <v>3018</v>
      </c>
      <c r="C62" s="665" t="s">
        <v>2467</v>
      </c>
      <c r="D62" s="674" t="s">
        <v>2468</v>
      </c>
      <c r="E62" s="675">
        <v>7</v>
      </c>
      <c r="F62" s="674" t="s">
        <v>2469</v>
      </c>
      <c r="G62" s="676">
        <v>1776</v>
      </c>
      <c r="H62" s="665" t="s">
        <v>2470</v>
      </c>
      <c r="I62" s="677">
        <v>1</v>
      </c>
      <c r="J62" s="677">
        <v>1</v>
      </c>
      <c r="K62" s="676">
        <v>1776</v>
      </c>
      <c r="L62" s="684">
        <v>44629</v>
      </c>
      <c r="M62" s="674" t="s">
        <v>3057</v>
      </c>
      <c r="N62" s="674" t="s">
        <v>2508</v>
      </c>
      <c r="O62" s="674" t="s">
        <v>2509</v>
      </c>
      <c r="P62" s="674" t="s">
        <v>2469</v>
      </c>
      <c r="Q62" s="674" t="s">
        <v>3058</v>
      </c>
      <c r="R62" s="674" t="s">
        <v>2510</v>
      </c>
      <c r="S62" s="674" t="s">
        <v>2511</v>
      </c>
      <c r="T62" s="674" t="s">
        <v>2512</v>
      </c>
      <c r="U62" s="674" t="s">
        <v>2513</v>
      </c>
      <c r="V62" s="674" t="s">
        <v>2514</v>
      </c>
    </row>
    <row r="63" spans="1:22" ht="16.5" hidden="1" customHeight="1" outlineLevel="2" x14ac:dyDescent="0.2">
      <c r="A63" s="667" t="s">
        <v>2740</v>
      </c>
      <c r="B63" s="674"/>
      <c r="C63" s="665"/>
      <c r="D63" s="674"/>
      <c r="E63" s="675"/>
      <c r="F63" s="674"/>
      <c r="G63" s="676"/>
      <c r="H63" s="665"/>
      <c r="I63" s="677"/>
      <c r="J63" s="677"/>
      <c r="K63" s="676">
        <f>SUBTOTAL(9,K57:K62)</f>
        <v>5426.83</v>
      </c>
      <c r="L63" s="684"/>
      <c r="M63" s="674"/>
      <c r="N63" s="674"/>
      <c r="O63" s="674"/>
      <c r="P63" s="674"/>
      <c r="Q63" s="674"/>
      <c r="R63" s="674"/>
      <c r="S63" s="674"/>
      <c r="T63" s="674"/>
      <c r="U63" s="674"/>
      <c r="V63" s="674"/>
    </row>
    <row r="64" spans="1:22" ht="16.5" customHeight="1" outlineLevel="1" collapsed="1" x14ac:dyDescent="0.2">
      <c r="A64" s="666" t="s">
        <v>2482</v>
      </c>
      <c r="B64" s="670" t="s">
        <v>3018</v>
      </c>
      <c r="C64" s="666" t="s">
        <v>2472</v>
      </c>
      <c r="D64" s="670" t="s">
        <v>2468</v>
      </c>
      <c r="E64" s="671">
        <v>1</v>
      </c>
      <c r="F64" s="670" t="s">
        <v>2469</v>
      </c>
      <c r="G64" s="672">
        <v>0</v>
      </c>
      <c r="H64" s="666" t="s">
        <v>2470</v>
      </c>
      <c r="I64" s="673">
        <v>1</v>
      </c>
      <c r="J64" s="673">
        <v>1</v>
      </c>
      <c r="K64" s="672">
        <v>14.28</v>
      </c>
      <c r="L64" s="683">
        <v>44701</v>
      </c>
      <c r="M64" s="670" t="s">
        <v>3117</v>
      </c>
      <c r="N64" s="670" t="s">
        <v>2509</v>
      </c>
      <c r="O64" s="670" t="s">
        <v>2509</v>
      </c>
      <c r="P64" s="670" t="s">
        <v>2518</v>
      </c>
      <c r="Q64" s="670" t="s">
        <v>3118</v>
      </c>
      <c r="R64" s="670" t="s">
        <v>2516</v>
      </c>
      <c r="S64" s="670" t="s">
        <v>2509</v>
      </c>
      <c r="T64" s="670" t="s">
        <v>2509</v>
      </c>
      <c r="U64" s="670" t="s">
        <v>2513</v>
      </c>
      <c r="V64" s="670" t="s">
        <v>2519</v>
      </c>
    </row>
    <row r="65" spans="1:22" ht="16.5" hidden="1" customHeight="1" outlineLevel="2" x14ac:dyDescent="0.2">
      <c r="A65" s="665" t="s">
        <v>2482</v>
      </c>
      <c r="B65" s="674" t="s">
        <v>3018</v>
      </c>
      <c r="C65" s="665" t="s">
        <v>2472</v>
      </c>
      <c r="D65" s="674" t="s">
        <v>2468</v>
      </c>
      <c r="E65" s="675">
        <v>1</v>
      </c>
      <c r="F65" s="674" t="s">
        <v>2469</v>
      </c>
      <c r="G65" s="676">
        <v>0</v>
      </c>
      <c r="H65" s="665" t="s">
        <v>2470</v>
      </c>
      <c r="I65" s="677">
        <v>1</v>
      </c>
      <c r="J65" s="677">
        <v>1</v>
      </c>
      <c r="K65" s="676">
        <v>552.09</v>
      </c>
      <c r="L65" s="684">
        <v>44701</v>
      </c>
      <c r="M65" s="674" t="s">
        <v>3119</v>
      </c>
      <c r="N65" s="674" t="s">
        <v>2509</v>
      </c>
      <c r="O65" s="674" t="s">
        <v>2509</v>
      </c>
      <c r="P65" s="674" t="s">
        <v>2518</v>
      </c>
      <c r="Q65" s="674" t="s">
        <v>3120</v>
      </c>
      <c r="R65" s="674" t="s">
        <v>2516</v>
      </c>
      <c r="S65" s="674" t="s">
        <v>2509</v>
      </c>
      <c r="T65" s="674" t="s">
        <v>2509</v>
      </c>
      <c r="U65" s="674" t="s">
        <v>2513</v>
      </c>
      <c r="V65" s="674" t="s">
        <v>2519</v>
      </c>
    </row>
    <row r="66" spans="1:22" ht="16.5" hidden="1" customHeight="1" outlineLevel="2" x14ac:dyDescent="0.2">
      <c r="A66" s="666" t="s">
        <v>2482</v>
      </c>
      <c r="B66" s="670" t="s">
        <v>3018</v>
      </c>
      <c r="C66" s="666" t="s">
        <v>2472</v>
      </c>
      <c r="D66" s="670" t="s">
        <v>2468</v>
      </c>
      <c r="E66" s="671">
        <v>1</v>
      </c>
      <c r="F66" s="670" t="s">
        <v>2469</v>
      </c>
      <c r="G66" s="672">
        <v>0</v>
      </c>
      <c r="H66" s="666" t="s">
        <v>2470</v>
      </c>
      <c r="I66" s="673">
        <v>1</v>
      </c>
      <c r="J66" s="673">
        <v>1</v>
      </c>
      <c r="K66" s="672">
        <v>20.16</v>
      </c>
      <c r="L66" s="683">
        <v>44701</v>
      </c>
      <c r="M66" s="670" t="s">
        <v>3121</v>
      </c>
      <c r="N66" s="670" t="s">
        <v>2509</v>
      </c>
      <c r="O66" s="670" t="s">
        <v>2509</v>
      </c>
      <c r="P66" s="670" t="s">
        <v>2518</v>
      </c>
      <c r="Q66" s="670" t="s">
        <v>3122</v>
      </c>
      <c r="R66" s="670" t="s">
        <v>2516</v>
      </c>
      <c r="S66" s="670" t="s">
        <v>2509</v>
      </c>
      <c r="T66" s="670" t="s">
        <v>2509</v>
      </c>
      <c r="U66" s="670" t="s">
        <v>2513</v>
      </c>
      <c r="V66" s="670" t="s">
        <v>2519</v>
      </c>
    </row>
    <row r="67" spans="1:22" ht="16.5" hidden="1" customHeight="1" outlineLevel="2" collapsed="1" x14ac:dyDescent="0.2">
      <c r="A67" s="665" t="s">
        <v>2482</v>
      </c>
      <c r="B67" s="674" t="s">
        <v>3018</v>
      </c>
      <c r="C67" s="665" t="s">
        <v>2467</v>
      </c>
      <c r="D67" s="674" t="s">
        <v>2468</v>
      </c>
      <c r="E67" s="675">
        <v>3</v>
      </c>
      <c r="F67" s="674" t="s">
        <v>2469</v>
      </c>
      <c r="G67" s="676">
        <v>501</v>
      </c>
      <c r="H67" s="665" t="s">
        <v>2470</v>
      </c>
      <c r="I67" s="677">
        <v>1</v>
      </c>
      <c r="J67" s="677">
        <v>1</v>
      </c>
      <c r="K67" s="676">
        <v>501</v>
      </c>
      <c r="L67" s="684">
        <v>44665</v>
      </c>
      <c r="M67" s="674" t="s">
        <v>3123</v>
      </c>
      <c r="N67" s="674" t="s">
        <v>2508</v>
      </c>
      <c r="O67" s="674" t="s">
        <v>2509</v>
      </c>
      <c r="P67" s="674" t="s">
        <v>2469</v>
      </c>
      <c r="Q67" s="674" t="s">
        <v>3124</v>
      </c>
      <c r="R67" s="674" t="s">
        <v>2510</v>
      </c>
      <c r="S67" s="674" t="s">
        <v>2522</v>
      </c>
      <c r="T67" s="674" t="s">
        <v>2523</v>
      </c>
      <c r="U67" s="674" t="s">
        <v>2513</v>
      </c>
      <c r="V67" s="674" t="s">
        <v>2514</v>
      </c>
    </row>
    <row r="68" spans="1:22" ht="16.5" hidden="1" customHeight="1" outlineLevel="2" x14ac:dyDescent="0.2">
      <c r="A68" s="666" t="s">
        <v>2482</v>
      </c>
      <c r="B68" s="670" t="s">
        <v>3018</v>
      </c>
      <c r="C68" s="666" t="s">
        <v>2472</v>
      </c>
      <c r="D68" s="670" t="s">
        <v>2468</v>
      </c>
      <c r="E68" s="671">
        <v>1</v>
      </c>
      <c r="F68" s="670" t="s">
        <v>2469</v>
      </c>
      <c r="G68" s="672">
        <v>0</v>
      </c>
      <c r="H68" s="666" t="s">
        <v>2470</v>
      </c>
      <c r="I68" s="673">
        <v>1</v>
      </c>
      <c r="J68" s="673">
        <v>1</v>
      </c>
      <c r="K68" s="672">
        <v>610.67999999999995</v>
      </c>
      <c r="L68" s="683">
        <v>44701</v>
      </c>
      <c r="M68" s="670" t="s">
        <v>3125</v>
      </c>
      <c r="N68" s="670" t="s">
        <v>2509</v>
      </c>
      <c r="O68" s="670" t="s">
        <v>2509</v>
      </c>
      <c r="P68" s="670" t="s">
        <v>2518</v>
      </c>
      <c r="Q68" s="670" t="s">
        <v>3126</v>
      </c>
      <c r="R68" s="670" t="s">
        <v>2516</v>
      </c>
      <c r="S68" s="670" t="s">
        <v>2509</v>
      </c>
      <c r="T68" s="670" t="s">
        <v>2509</v>
      </c>
      <c r="U68" s="670" t="s">
        <v>2513</v>
      </c>
      <c r="V68" s="670" t="s">
        <v>2519</v>
      </c>
    </row>
    <row r="69" spans="1:22" ht="16.5" hidden="1" customHeight="1" outlineLevel="2" x14ac:dyDescent="0.2">
      <c r="A69" s="665" t="s">
        <v>2741</v>
      </c>
      <c r="B69" s="674" t="s">
        <v>3018</v>
      </c>
      <c r="C69" s="665" t="s">
        <v>2467</v>
      </c>
      <c r="D69" s="674" t="s">
        <v>2468</v>
      </c>
      <c r="E69" s="675">
        <v>4</v>
      </c>
      <c r="F69" s="674" t="s">
        <v>2469</v>
      </c>
      <c r="G69" s="676">
        <v>7059.6</v>
      </c>
      <c r="H69" s="665" t="s">
        <v>2470</v>
      </c>
      <c r="I69" s="677">
        <v>1</v>
      </c>
      <c r="J69" s="677">
        <v>1</v>
      </c>
      <c r="K69" s="676">
        <v>7059.6</v>
      </c>
      <c r="L69" s="684">
        <v>44785</v>
      </c>
      <c r="M69" s="674" t="s">
        <v>3127</v>
      </c>
      <c r="N69" s="674" t="s">
        <v>2508</v>
      </c>
      <c r="O69" s="674" t="s">
        <v>2509</v>
      </c>
      <c r="P69" s="674" t="s">
        <v>2469</v>
      </c>
      <c r="Q69" s="674" t="s">
        <v>3128</v>
      </c>
      <c r="R69" s="674" t="s">
        <v>2510</v>
      </c>
      <c r="S69" s="674" t="s">
        <v>2511</v>
      </c>
      <c r="T69" s="674" t="s">
        <v>2512</v>
      </c>
      <c r="U69" s="674" t="s">
        <v>2513</v>
      </c>
      <c r="V69" s="674" t="s">
        <v>2514</v>
      </c>
    </row>
    <row r="70" spans="1:22" ht="16.5" hidden="1" customHeight="1" outlineLevel="2" x14ac:dyDescent="0.2">
      <c r="A70" s="666" t="s">
        <v>2741</v>
      </c>
      <c r="B70" s="670" t="s">
        <v>3018</v>
      </c>
      <c r="C70" s="666" t="s">
        <v>2467</v>
      </c>
      <c r="D70" s="670" t="s">
        <v>2468</v>
      </c>
      <c r="E70" s="671">
        <v>4</v>
      </c>
      <c r="F70" s="670" t="s">
        <v>2469</v>
      </c>
      <c r="G70" s="672">
        <v>18747.28</v>
      </c>
      <c r="H70" s="666" t="s">
        <v>2470</v>
      </c>
      <c r="I70" s="673">
        <v>1</v>
      </c>
      <c r="J70" s="673">
        <v>1</v>
      </c>
      <c r="K70" s="672">
        <v>18747.28</v>
      </c>
      <c r="L70" s="683">
        <v>44671</v>
      </c>
      <c r="M70" s="670" t="s">
        <v>3129</v>
      </c>
      <c r="N70" s="670" t="s">
        <v>2508</v>
      </c>
      <c r="O70" s="670" t="s">
        <v>2509</v>
      </c>
      <c r="P70" s="670" t="s">
        <v>2469</v>
      </c>
      <c r="Q70" s="670" t="s">
        <v>3130</v>
      </c>
      <c r="R70" s="670" t="s">
        <v>2510</v>
      </c>
      <c r="S70" s="670" t="s">
        <v>2511</v>
      </c>
      <c r="T70" s="670" t="s">
        <v>2512</v>
      </c>
      <c r="U70" s="670" t="s">
        <v>2513</v>
      </c>
      <c r="V70" s="670" t="s">
        <v>2514</v>
      </c>
    </row>
    <row r="71" spans="1:22" ht="16.5" customHeight="1" outlineLevel="1" collapsed="1" x14ac:dyDescent="0.2">
      <c r="A71" s="664" t="s">
        <v>2483</v>
      </c>
      <c r="B71" s="670"/>
      <c r="C71" s="666"/>
      <c r="D71" s="670"/>
      <c r="E71" s="671"/>
      <c r="F71" s="670"/>
      <c r="G71" s="672"/>
      <c r="H71" s="666"/>
      <c r="I71" s="673"/>
      <c r="J71" s="673"/>
      <c r="K71" s="672">
        <f>SUBTOTAL(9,K64:K70)</f>
        <v>27505.09</v>
      </c>
      <c r="L71" s="683"/>
      <c r="M71" s="670"/>
      <c r="N71" s="670"/>
      <c r="O71" s="670"/>
      <c r="P71" s="670"/>
      <c r="Q71" s="670"/>
      <c r="R71" s="670"/>
      <c r="S71" s="670"/>
      <c r="T71" s="670"/>
      <c r="U71" s="670"/>
      <c r="V71" s="670"/>
    </row>
    <row r="72" spans="1:22" ht="16.5" hidden="1" customHeight="1" outlineLevel="2" x14ac:dyDescent="0.2">
      <c r="A72" s="665" t="s">
        <v>2742</v>
      </c>
      <c r="B72" s="674" t="s">
        <v>3018</v>
      </c>
      <c r="C72" s="665" t="s">
        <v>2467</v>
      </c>
      <c r="D72" s="674" t="s">
        <v>2468</v>
      </c>
      <c r="E72" s="675">
        <v>2</v>
      </c>
      <c r="F72" s="674" t="s">
        <v>2469</v>
      </c>
      <c r="G72" s="676">
        <v>150</v>
      </c>
      <c r="H72" s="665" t="s">
        <v>2475</v>
      </c>
      <c r="I72" s="677">
        <v>24.82</v>
      </c>
      <c r="J72" s="677">
        <v>1</v>
      </c>
      <c r="K72" s="676">
        <v>3723</v>
      </c>
      <c r="L72" s="684">
        <v>44568</v>
      </c>
      <c r="M72" s="674" t="s">
        <v>3131</v>
      </c>
      <c r="N72" s="674" t="s">
        <v>2528</v>
      </c>
      <c r="O72" s="674" t="s">
        <v>2509</v>
      </c>
      <c r="P72" s="674" t="s">
        <v>2469</v>
      </c>
      <c r="Q72" s="674" t="s">
        <v>3132</v>
      </c>
      <c r="R72" s="674" t="s">
        <v>2510</v>
      </c>
      <c r="S72" s="674" t="s">
        <v>2526</v>
      </c>
      <c r="T72" s="674" t="s">
        <v>2527</v>
      </c>
      <c r="U72" s="674" t="s">
        <v>2513</v>
      </c>
      <c r="V72" s="674" t="s">
        <v>2514</v>
      </c>
    </row>
    <row r="73" spans="1:22" ht="16.5" hidden="1" customHeight="1" outlineLevel="2" collapsed="1" x14ac:dyDescent="0.2">
      <c r="A73" s="667" t="s">
        <v>2743</v>
      </c>
      <c r="B73" s="674"/>
      <c r="C73" s="665"/>
      <c r="D73" s="674"/>
      <c r="E73" s="675"/>
      <c r="F73" s="674"/>
      <c r="G73" s="676"/>
      <c r="H73" s="665"/>
      <c r="I73" s="677"/>
      <c r="J73" s="677"/>
      <c r="K73" s="676">
        <f>SUBTOTAL(9,K72:K72)</f>
        <v>3723</v>
      </c>
      <c r="L73" s="684"/>
      <c r="M73" s="674"/>
      <c r="N73" s="674"/>
      <c r="O73" s="674"/>
      <c r="P73" s="674"/>
      <c r="Q73" s="674"/>
      <c r="R73" s="674"/>
      <c r="S73" s="674"/>
      <c r="T73" s="674"/>
      <c r="U73" s="674"/>
      <c r="V73" s="674"/>
    </row>
    <row r="74" spans="1:22" ht="16.5" hidden="1" customHeight="1" outlineLevel="2" x14ac:dyDescent="0.2">
      <c r="A74" s="666" t="s">
        <v>2466</v>
      </c>
      <c r="B74" s="670" t="s">
        <v>3018</v>
      </c>
      <c r="C74" s="666" t="s">
        <v>2467</v>
      </c>
      <c r="D74" s="670" t="s">
        <v>2468</v>
      </c>
      <c r="E74" s="671">
        <v>1</v>
      </c>
      <c r="F74" s="670" t="s">
        <v>2469</v>
      </c>
      <c r="G74" s="672">
        <v>0</v>
      </c>
      <c r="H74" s="666" t="s">
        <v>2470</v>
      </c>
      <c r="I74" s="673">
        <v>1</v>
      </c>
      <c r="J74" s="673">
        <v>1</v>
      </c>
      <c r="K74" s="672">
        <v>-92256.71</v>
      </c>
      <c r="L74" s="683">
        <v>44592</v>
      </c>
      <c r="M74" s="670" t="s">
        <v>3133</v>
      </c>
      <c r="N74" s="670" t="s">
        <v>2509</v>
      </c>
      <c r="O74" s="670" t="s">
        <v>2509</v>
      </c>
      <c r="P74" s="670" t="s">
        <v>2520</v>
      </c>
      <c r="Q74" s="670" t="s">
        <v>3134</v>
      </c>
      <c r="R74" s="670" t="s">
        <v>2516</v>
      </c>
      <c r="S74" s="670" t="s">
        <v>2509</v>
      </c>
      <c r="T74" s="670" t="s">
        <v>2509</v>
      </c>
      <c r="U74" s="670" t="s">
        <v>2513</v>
      </c>
      <c r="V74" s="670" t="s">
        <v>2517</v>
      </c>
    </row>
    <row r="75" spans="1:22" ht="16.5" hidden="1" customHeight="1" outlineLevel="2" x14ac:dyDescent="0.2">
      <c r="A75" s="664" t="s">
        <v>2455</v>
      </c>
      <c r="B75" s="670"/>
      <c r="C75" s="666"/>
      <c r="D75" s="670"/>
      <c r="E75" s="671"/>
      <c r="F75" s="670"/>
      <c r="G75" s="672"/>
      <c r="H75" s="666"/>
      <c r="I75" s="673"/>
      <c r="J75" s="673"/>
      <c r="K75" s="672">
        <f>SUBTOTAL(9,K74:K74)</f>
        <v>-92256.71</v>
      </c>
      <c r="L75" s="683"/>
      <c r="M75" s="670"/>
      <c r="N75" s="670"/>
      <c r="O75" s="670"/>
      <c r="P75" s="670"/>
      <c r="Q75" s="670"/>
      <c r="R75" s="670"/>
      <c r="S75" s="670"/>
      <c r="T75" s="670"/>
      <c r="U75" s="670"/>
      <c r="V75" s="670"/>
    </row>
    <row r="76" spans="1:22" ht="16.5" hidden="1" customHeight="1" outlineLevel="2" x14ac:dyDescent="0.2">
      <c r="A76" s="665" t="s">
        <v>2474</v>
      </c>
      <c r="B76" s="674" t="s">
        <v>3018</v>
      </c>
      <c r="C76" s="665" t="s">
        <v>2467</v>
      </c>
      <c r="D76" s="674" t="s">
        <v>2468</v>
      </c>
      <c r="E76" s="675">
        <v>1</v>
      </c>
      <c r="F76" s="674" t="s">
        <v>2469</v>
      </c>
      <c r="G76" s="676">
        <v>0</v>
      </c>
      <c r="H76" s="665" t="s">
        <v>2470</v>
      </c>
      <c r="I76" s="677">
        <v>1</v>
      </c>
      <c r="J76" s="677">
        <v>1</v>
      </c>
      <c r="K76" s="676">
        <v>-52577.82</v>
      </c>
      <c r="L76" s="684">
        <v>44587</v>
      </c>
      <c r="M76" s="674" t="s">
        <v>3135</v>
      </c>
      <c r="N76" s="674" t="s">
        <v>2509</v>
      </c>
      <c r="O76" s="674" t="s">
        <v>2509</v>
      </c>
      <c r="P76" s="674" t="s">
        <v>2525</v>
      </c>
      <c r="Q76" s="674" t="s">
        <v>3136</v>
      </c>
      <c r="R76" s="674" t="s">
        <v>2516</v>
      </c>
      <c r="S76" s="674" t="s">
        <v>2509</v>
      </c>
      <c r="T76" s="674" t="s">
        <v>2509</v>
      </c>
      <c r="U76" s="674" t="s">
        <v>2513</v>
      </c>
      <c r="V76" s="674" t="s">
        <v>2517</v>
      </c>
    </row>
    <row r="77" spans="1:22" ht="16.5" hidden="1" customHeight="1" outlineLevel="2" x14ac:dyDescent="0.2">
      <c r="A77" s="666" t="s">
        <v>2474</v>
      </c>
      <c r="B77" s="670" t="s">
        <v>3018</v>
      </c>
      <c r="C77" s="666" t="s">
        <v>2472</v>
      </c>
      <c r="D77" s="670" t="s">
        <v>2468</v>
      </c>
      <c r="E77" s="671">
        <v>1</v>
      </c>
      <c r="F77" s="670" t="s">
        <v>2469</v>
      </c>
      <c r="G77" s="672">
        <v>0</v>
      </c>
      <c r="H77" s="666" t="s">
        <v>2470</v>
      </c>
      <c r="I77" s="673">
        <v>1</v>
      </c>
      <c r="J77" s="673">
        <v>1</v>
      </c>
      <c r="K77" s="672">
        <v>20.16</v>
      </c>
      <c r="L77" s="683">
        <v>44589</v>
      </c>
      <c r="M77" s="670" t="s">
        <v>3137</v>
      </c>
      <c r="N77" s="670" t="s">
        <v>2509</v>
      </c>
      <c r="O77" s="670" t="s">
        <v>2509</v>
      </c>
      <c r="P77" s="670" t="s">
        <v>2518</v>
      </c>
      <c r="Q77" s="670" t="s">
        <v>3138</v>
      </c>
      <c r="R77" s="670" t="s">
        <v>2516</v>
      </c>
      <c r="S77" s="670" t="s">
        <v>2509</v>
      </c>
      <c r="T77" s="670" t="s">
        <v>2509</v>
      </c>
      <c r="U77" s="670" t="s">
        <v>2513</v>
      </c>
      <c r="V77" s="670" t="s">
        <v>2519</v>
      </c>
    </row>
    <row r="78" spans="1:22" ht="16.5" hidden="1" customHeight="1" outlineLevel="2" x14ac:dyDescent="0.2">
      <c r="A78" s="665" t="s">
        <v>2474</v>
      </c>
      <c r="B78" s="674" t="s">
        <v>3018</v>
      </c>
      <c r="C78" s="665" t="s">
        <v>2472</v>
      </c>
      <c r="D78" s="674" t="s">
        <v>2468</v>
      </c>
      <c r="E78" s="675">
        <v>1</v>
      </c>
      <c r="F78" s="674" t="s">
        <v>2469</v>
      </c>
      <c r="G78" s="676">
        <v>0</v>
      </c>
      <c r="H78" s="665" t="s">
        <v>2470</v>
      </c>
      <c r="I78" s="677">
        <v>1</v>
      </c>
      <c r="J78" s="677">
        <v>1</v>
      </c>
      <c r="K78" s="676">
        <v>40.71</v>
      </c>
      <c r="L78" s="684">
        <v>44589</v>
      </c>
      <c r="M78" s="674" t="s">
        <v>3139</v>
      </c>
      <c r="N78" s="674" t="s">
        <v>2509</v>
      </c>
      <c r="O78" s="674" t="s">
        <v>2509</v>
      </c>
      <c r="P78" s="674" t="s">
        <v>2518</v>
      </c>
      <c r="Q78" s="674" t="s">
        <v>3140</v>
      </c>
      <c r="R78" s="674" t="s">
        <v>2516</v>
      </c>
      <c r="S78" s="674" t="s">
        <v>2509</v>
      </c>
      <c r="T78" s="674" t="s">
        <v>2509</v>
      </c>
      <c r="U78" s="674" t="s">
        <v>2513</v>
      </c>
      <c r="V78" s="674" t="s">
        <v>2519</v>
      </c>
    </row>
    <row r="79" spans="1:22" ht="16.5" customHeight="1" outlineLevel="1" collapsed="1" x14ac:dyDescent="0.2">
      <c r="A79" s="667" t="s">
        <v>2461</v>
      </c>
      <c r="B79" s="674"/>
      <c r="C79" s="665"/>
      <c r="D79" s="674"/>
      <c r="E79" s="675"/>
      <c r="F79" s="674"/>
      <c r="G79" s="676"/>
      <c r="H79" s="665"/>
      <c r="I79" s="677"/>
      <c r="J79" s="677"/>
      <c r="K79" s="676">
        <f>SUBTOTAL(9,K76:K78)</f>
        <v>-52516.95</v>
      </c>
      <c r="L79" s="684"/>
      <c r="M79" s="674"/>
      <c r="N79" s="674"/>
      <c r="O79" s="674"/>
      <c r="P79" s="674"/>
      <c r="Q79" s="674"/>
      <c r="R79" s="674"/>
      <c r="S79" s="674"/>
      <c r="T79" s="674"/>
      <c r="U79" s="674"/>
      <c r="V79" s="674"/>
    </row>
    <row r="80" spans="1:22" ht="16.5" hidden="1" customHeight="1" outlineLevel="2" x14ac:dyDescent="0.2">
      <c r="A80" s="666" t="s">
        <v>2744</v>
      </c>
      <c r="B80" s="670" t="s">
        <v>3018</v>
      </c>
      <c r="C80" s="666" t="s">
        <v>2467</v>
      </c>
      <c r="D80" s="670" t="s">
        <v>2468</v>
      </c>
      <c r="E80" s="671">
        <v>1</v>
      </c>
      <c r="F80" s="670" t="s">
        <v>2469</v>
      </c>
      <c r="G80" s="672">
        <v>0</v>
      </c>
      <c r="H80" s="666" t="s">
        <v>2470</v>
      </c>
      <c r="I80" s="673">
        <v>1</v>
      </c>
      <c r="J80" s="673">
        <v>1</v>
      </c>
      <c r="K80" s="672">
        <v>5407.1</v>
      </c>
      <c r="L80" s="683">
        <v>44587</v>
      </c>
      <c r="M80" s="670" t="s">
        <v>3141</v>
      </c>
      <c r="N80" s="670" t="s">
        <v>2509</v>
      </c>
      <c r="O80" s="670" t="s">
        <v>2509</v>
      </c>
      <c r="P80" s="670" t="s">
        <v>3142</v>
      </c>
      <c r="Q80" s="670" t="s">
        <v>3143</v>
      </c>
      <c r="R80" s="670" t="s">
        <v>2516</v>
      </c>
      <c r="S80" s="670" t="s">
        <v>2509</v>
      </c>
      <c r="T80" s="670" t="s">
        <v>2509</v>
      </c>
      <c r="U80" s="670" t="s">
        <v>2513</v>
      </c>
      <c r="V80" s="670" t="s">
        <v>2517</v>
      </c>
    </row>
    <row r="81" spans="1:22" ht="16.5" hidden="1" customHeight="1" outlineLevel="2" x14ac:dyDescent="0.2">
      <c r="A81" s="665" t="s">
        <v>2744</v>
      </c>
      <c r="B81" s="674" t="s">
        <v>3018</v>
      </c>
      <c r="C81" s="665" t="s">
        <v>2472</v>
      </c>
      <c r="D81" s="674" t="s">
        <v>2468</v>
      </c>
      <c r="E81" s="675">
        <v>1</v>
      </c>
      <c r="F81" s="674" t="s">
        <v>2469</v>
      </c>
      <c r="G81" s="676">
        <v>0</v>
      </c>
      <c r="H81" s="665" t="s">
        <v>2470</v>
      </c>
      <c r="I81" s="677">
        <v>1</v>
      </c>
      <c r="J81" s="677">
        <v>1</v>
      </c>
      <c r="K81" s="676">
        <v>20.16</v>
      </c>
      <c r="L81" s="684">
        <v>44589</v>
      </c>
      <c r="M81" s="674" t="s">
        <v>3144</v>
      </c>
      <c r="N81" s="674" t="s">
        <v>2509</v>
      </c>
      <c r="O81" s="674" t="s">
        <v>2509</v>
      </c>
      <c r="P81" s="674" t="s">
        <v>2518</v>
      </c>
      <c r="Q81" s="674" t="s">
        <v>3145</v>
      </c>
      <c r="R81" s="674" t="s">
        <v>2516</v>
      </c>
      <c r="S81" s="674" t="s">
        <v>2509</v>
      </c>
      <c r="T81" s="674" t="s">
        <v>2509</v>
      </c>
      <c r="U81" s="674" t="s">
        <v>2513</v>
      </c>
      <c r="V81" s="674" t="s">
        <v>2519</v>
      </c>
    </row>
    <row r="82" spans="1:22" ht="16.5" hidden="1" customHeight="1" outlineLevel="2" x14ac:dyDescent="0.2">
      <c r="A82" s="666" t="s">
        <v>2488</v>
      </c>
      <c r="B82" s="670" t="s">
        <v>3018</v>
      </c>
      <c r="C82" s="666" t="s">
        <v>2467</v>
      </c>
      <c r="D82" s="670" t="s">
        <v>2468</v>
      </c>
      <c r="E82" s="671">
        <v>9</v>
      </c>
      <c r="F82" s="670" t="s">
        <v>2469</v>
      </c>
      <c r="G82" s="672">
        <v>1776</v>
      </c>
      <c r="H82" s="666" t="s">
        <v>2470</v>
      </c>
      <c r="I82" s="673">
        <v>1</v>
      </c>
      <c r="J82" s="673">
        <v>1</v>
      </c>
      <c r="K82" s="672">
        <v>1776</v>
      </c>
      <c r="L82" s="683">
        <v>44690</v>
      </c>
      <c r="M82" s="670" t="s">
        <v>3076</v>
      </c>
      <c r="N82" s="670" t="s">
        <v>2508</v>
      </c>
      <c r="O82" s="670" t="s">
        <v>2509</v>
      </c>
      <c r="P82" s="670" t="s">
        <v>2469</v>
      </c>
      <c r="Q82" s="670" t="s">
        <v>3077</v>
      </c>
      <c r="R82" s="670" t="s">
        <v>2510</v>
      </c>
      <c r="S82" s="670" t="s">
        <v>2511</v>
      </c>
      <c r="T82" s="670" t="s">
        <v>2512</v>
      </c>
      <c r="U82" s="670" t="s">
        <v>2513</v>
      </c>
      <c r="V82" s="670" t="s">
        <v>2514</v>
      </c>
    </row>
    <row r="83" spans="1:22" ht="16.5" hidden="1" customHeight="1" outlineLevel="2" collapsed="1" x14ac:dyDescent="0.2">
      <c r="A83" s="665" t="s">
        <v>2744</v>
      </c>
      <c r="B83" s="674" t="s">
        <v>3018</v>
      </c>
      <c r="C83" s="665" t="s">
        <v>2472</v>
      </c>
      <c r="D83" s="674" t="s">
        <v>2468</v>
      </c>
      <c r="E83" s="675">
        <v>1</v>
      </c>
      <c r="F83" s="674" t="s">
        <v>2469</v>
      </c>
      <c r="G83" s="676">
        <v>0</v>
      </c>
      <c r="H83" s="665" t="s">
        <v>2470</v>
      </c>
      <c r="I83" s="677">
        <v>1</v>
      </c>
      <c r="J83" s="677">
        <v>1</v>
      </c>
      <c r="K83" s="676">
        <v>2.04</v>
      </c>
      <c r="L83" s="684">
        <v>44589</v>
      </c>
      <c r="M83" s="674" t="s">
        <v>3146</v>
      </c>
      <c r="N83" s="674" t="s">
        <v>2509</v>
      </c>
      <c r="O83" s="674" t="s">
        <v>2509</v>
      </c>
      <c r="P83" s="674" t="s">
        <v>2518</v>
      </c>
      <c r="Q83" s="674" t="s">
        <v>3147</v>
      </c>
      <c r="R83" s="674" t="s">
        <v>2516</v>
      </c>
      <c r="S83" s="674" t="s">
        <v>2509</v>
      </c>
      <c r="T83" s="674" t="s">
        <v>2509</v>
      </c>
      <c r="U83" s="674" t="s">
        <v>2513</v>
      </c>
      <c r="V83" s="674" t="s">
        <v>2519</v>
      </c>
    </row>
    <row r="84" spans="1:22" ht="16.5" hidden="1" customHeight="1" outlineLevel="2" x14ac:dyDescent="0.2">
      <c r="A84" s="666" t="s">
        <v>2744</v>
      </c>
      <c r="B84" s="670" t="s">
        <v>3018</v>
      </c>
      <c r="C84" s="666" t="s">
        <v>2472</v>
      </c>
      <c r="D84" s="670" t="s">
        <v>2468</v>
      </c>
      <c r="E84" s="671">
        <v>1</v>
      </c>
      <c r="F84" s="670" t="s">
        <v>2469</v>
      </c>
      <c r="G84" s="672">
        <v>0</v>
      </c>
      <c r="H84" s="666" t="s">
        <v>2470</v>
      </c>
      <c r="I84" s="673">
        <v>1</v>
      </c>
      <c r="J84" s="673">
        <v>1</v>
      </c>
      <c r="K84" s="672">
        <v>4974.93</v>
      </c>
      <c r="L84" s="683">
        <v>44589</v>
      </c>
      <c r="M84" s="670" t="s">
        <v>3148</v>
      </c>
      <c r="N84" s="670" t="s">
        <v>2509</v>
      </c>
      <c r="O84" s="670" t="s">
        <v>2509</v>
      </c>
      <c r="P84" s="670" t="s">
        <v>2518</v>
      </c>
      <c r="Q84" s="670" t="s">
        <v>3149</v>
      </c>
      <c r="R84" s="670" t="s">
        <v>2516</v>
      </c>
      <c r="S84" s="670" t="s">
        <v>2509</v>
      </c>
      <c r="T84" s="670" t="s">
        <v>2509</v>
      </c>
      <c r="U84" s="670" t="s">
        <v>2513</v>
      </c>
      <c r="V84" s="670" t="s">
        <v>2519</v>
      </c>
    </row>
    <row r="85" spans="1:22" ht="16.5" hidden="1" customHeight="1" outlineLevel="2" x14ac:dyDescent="0.2">
      <c r="A85" s="664" t="s">
        <v>2745</v>
      </c>
      <c r="B85" s="670"/>
      <c r="C85" s="666"/>
      <c r="D85" s="670"/>
      <c r="E85" s="671"/>
      <c r="F85" s="670"/>
      <c r="G85" s="672"/>
      <c r="H85" s="666"/>
      <c r="I85" s="673"/>
      <c r="J85" s="673"/>
      <c r="K85" s="672">
        <f>SUBTOTAL(9,K80:K84)</f>
        <v>12180.23</v>
      </c>
      <c r="L85" s="683"/>
      <c r="M85" s="670"/>
      <c r="N85" s="670"/>
      <c r="O85" s="670"/>
      <c r="P85" s="670"/>
      <c r="Q85" s="670"/>
      <c r="R85" s="670"/>
      <c r="S85" s="670"/>
      <c r="T85" s="670"/>
      <c r="U85" s="670"/>
      <c r="V85" s="670"/>
    </row>
    <row r="86" spans="1:22" ht="16.5" hidden="1" customHeight="1" outlineLevel="2" x14ac:dyDescent="0.2">
      <c r="A86" s="665" t="s">
        <v>2746</v>
      </c>
      <c r="B86" s="674" t="s">
        <v>2509</v>
      </c>
      <c r="C86" s="665" t="s">
        <v>2467</v>
      </c>
      <c r="D86" s="674" t="s">
        <v>2468</v>
      </c>
      <c r="E86" s="675">
        <v>4</v>
      </c>
      <c r="F86" s="674" t="s">
        <v>2469</v>
      </c>
      <c r="G86" s="676">
        <v>3539</v>
      </c>
      <c r="H86" s="665" t="s">
        <v>2470</v>
      </c>
      <c r="I86" s="677">
        <v>1</v>
      </c>
      <c r="J86" s="677">
        <v>1</v>
      </c>
      <c r="K86" s="676">
        <v>3539</v>
      </c>
      <c r="L86" s="684">
        <v>44608</v>
      </c>
      <c r="M86" s="674" t="s">
        <v>3150</v>
      </c>
      <c r="N86" s="674" t="s">
        <v>2508</v>
      </c>
      <c r="O86" s="674" t="s">
        <v>2509</v>
      </c>
      <c r="P86" s="674" t="s">
        <v>2469</v>
      </c>
      <c r="Q86" s="674" t="s">
        <v>3151</v>
      </c>
      <c r="R86" s="674" t="s">
        <v>2510</v>
      </c>
      <c r="S86" s="674" t="s">
        <v>2511</v>
      </c>
      <c r="T86" s="674" t="s">
        <v>2512</v>
      </c>
      <c r="U86" s="674" t="s">
        <v>2513</v>
      </c>
      <c r="V86" s="674" t="s">
        <v>2514</v>
      </c>
    </row>
    <row r="87" spans="1:22" ht="16.5" hidden="1" customHeight="1" outlineLevel="2" x14ac:dyDescent="0.2">
      <c r="A87" s="667" t="s">
        <v>2747</v>
      </c>
      <c r="B87" s="674"/>
      <c r="C87" s="665"/>
      <c r="D87" s="674"/>
      <c r="E87" s="675"/>
      <c r="F87" s="674"/>
      <c r="G87" s="676"/>
      <c r="H87" s="665"/>
      <c r="I87" s="677"/>
      <c r="J87" s="677"/>
      <c r="K87" s="676">
        <f>SUBTOTAL(9,K86:K86)</f>
        <v>3539</v>
      </c>
      <c r="L87" s="684"/>
      <c r="M87" s="674"/>
      <c r="N87" s="674"/>
      <c r="O87" s="674"/>
      <c r="P87" s="674"/>
      <c r="Q87" s="674"/>
      <c r="R87" s="674"/>
      <c r="S87" s="674"/>
      <c r="T87" s="674"/>
      <c r="U87" s="674"/>
      <c r="V87" s="674"/>
    </row>
    <row r="88" spans="1:22" ht="16.5" hidden="1" customHeight="1" outlineLevel="2" x14ac:dyDescent="0.2">
      <c r="A88" s="666" t="s">
        <v>2491</v>
      </c>
      <c r="B88" s="670" t="s">
        <v>3018</v>
      </c>
      <c r="C88" s="666" t="s">
        <v>2467</v>
      </c>
      <c r="D88" s="670" t="s">
        <v>2468</v>
      </c>
      <c r="E88" s="671">
        <v>5</v>
      </c>
      <c r="F88" s="670" t="s">
        <v>2469</v>
      </c>
      <c r="G88" s="672">
        <v>1895</v>
      </c>
      <c r="H88" s="666" t="s">
        <v>2470</v>
      </c>
      <c r="I88" s="673">
        <v>1</v>
      </c>
      <c r="J88" s="673">
        <v>1</v>
      </c>
      <c r="K88" s="672">
        <v>1895</v>
      </c>
      <c r="L88" s="683">
        <v>44609</v>
      </c>
      <c r="M88" s="670" t="s">
        <v>3152</v>
      </c>
      <c r="N88" s="670" t="s">
        <v>2508</v>
      </c>
      <c r="O88" s="670" t="s">
        <v>2509</v>
      </c>
      <c r="P88" s="670" t="s">
        <v>2469</v>
      </c>
      <c r="Q88" s="670" t="s">
        <v>3153</v>
      </c>
      <c r="R88" s="670" t="s">
        <v>2510</v>
      </c>
      <c r="S88" s="670" t="s">
        <v>2511</v>
      </c>
      <c r="T88" s="670" t="s">
        <v>2512</v>
      </c>
      <c r="U88" s="670" t="s">
        <v>2513</v>
      </c>
      <c r="V88" s="670" t="s">
        <v>2514</v>
      </c>
    </row>
    <row r="89" spans="1:22" ht="16.5" hidden="1" customHeight="1" outlineLevel="2" x14ac:dyDescent="0.2">
      <c r="A89" s="665" t="s">
        <v>2490</v>
      </c>
      <c r="B89" s="674" t="s">
        <v>3018</v>
      </c>
      <c r="C89" s="665" t="s">
        <v>2467</v>
      </c>
      <c r="D89" s="674" t="s">
        <v>2468</v>
      </c>
      <c r="E89" s="675">
        <v>4</v>
      </c>
      <c r="F89" s="674" t="s">
        <v>2469</v>
      </c>
      <c r="G89" s="676">
        <v>1961.14</v>
      </c>
      <c r="H89" s="665" t="s">
        <v>2470</v>
      </c>
      <c r="I89" s="677">
        <v>1</v>
      </c>
      <c r="J89" s="677">
        <v>1</v>
      </c>
      <c r="K89" s="676">
        <v>1961.14</v>
      </c>
      <c r="L89" s="684">
        <v>44733</v>
      </c>
      <c r="M89" s="674" t="s">
        <v>3154</v>
      </c>
      <c r="N89" s="674" t="s">
        <v>2508</v>
      </c>
      <c r="O89" s="674" t="s">
        <v>2509</v>
      </c>
      <c r="P89" s="674" t="s">
        <v>2469</v>
      </c>
      <c r="Q89" s="674" t="s">
        <v>3155</v>
      </c>
      <c r="R89" s="674" t="s">
        <v>2510</v>
      </c>
      <c r="S89" s="674" t="s">
        <v>2511</v>
      </c>
      <c r="T89" s="674" t="s">
        <v>2512</v>
      </c>
      <c r="U89" s="674" t="s">
        <v>2513</v>
      </c>
      <c r="V89" s="674" t="s">
        <v>2514</v>
      </c>
    </row>
    <row r="90" spans="1:22" ht="16.5" hidden="1" customHeight="1" outlineLevel="2" collapsed="1" x14ac:dyDescent="0.2">
      <c r="A90" s="666" t="s">
        <v>2491</v>
      </c>
      <c r="B90" s="670" t="s">
        <v>3018</v>
      </c>
      <c r="C90" s="666" t="s">
        <v>2472</v>
      </c>
      <c r="D90" s="670" t="s">
        <v>2468</v>
      </c>
      <c r="E90" s="671">
        <v>1</v>
      </c>
      <c r="F90" s="670" t="s">
        <v>2469</v>
      </c>
      <c r="G90" s="672">
        <v>0</v>
      </c>
      <c r="H90" s="666" t="s">
        <v>2470</v>
      </c>
      <c r="I90" s="673">
        <v>1</v>
      </c>
      <c r="J90" s="673">
        <v>1</v>
      </c>
      <c r="K90" s="672">
        <v>263.12</v>
      </c>
      <c r="L90" s="683">
        <v>44638</v>
      </c>
      <c r="M90" s="670" t="s">
        <v>3156</v>
      </c>
      <c r="N90" s="670" t="s">
        <v>2509</v>
      </c>
      <c r="O90" s="670" t="s">
        <v>2509</v>
      </c>
      <c r="P90" s="670" t="s">
        <v>2518</v>
      </c>
      <c r="Q90" s="670" t="s">
        <v>3157</v>
      </c>
      <c r="R90" s="670" t="s">
        <v>2516</v>
      </c>
      <c r="S90" s="670" t="s">
        <v>2509</v>
      </c>
      <c r="T90" s="670" t="s">
        <v>2509</v>
      </c>
      <c r="U90" s="670" t="s">
        <v>2513</v>
      </c>
      <c r="V90" s="670" t="s">
        <v>2519</v>
      </c>
    </row>
    <row r="91" spans="1:22" ht="16.5" customHeight="1" outlineLevel="1" collapsed="1" x14ac:dyDescent="0.2">
      <c r="A91" s="665" t="s">
        <v>2491</v>
      </c>
      <c r="B91" s="674" t="s">
        <v>3018</v>
      </c>
      <c r="C91" s="665" t="s">
        <v>2472</v>
      </c>
      <c r="D91" s="674" t="s">
        <v>2468</v>
      </c>
      <c r="E91" s="675">
        <v>1</v>
      </c>
      <c r="F91" s="674" t="s">
        <v>2469</v>
      </c>
      <c r="G91" s="676">
        <v>0</v>
      </c>
      <c r="H91" s="665" t="s">
        <v>2470</v>
      </c>
      <c r="I91" s="677">
        <v>1</v>
      </c>
      <c r="J91" s="677">
        <v>1</v>
      </c>
      <c r="K91" s="676">
        <v>15.3</v>
      </c>
      <c r="L91" s="684">
        <v>44638</v>
      </c>
      <c r="M91" s="674" t="s">
        <v>3158</v>
      </c>
      <c r="N91" s="674" t="s">
        <v>2509</v>
      </c>
      <c r="O91" s="674" t="s">
        <v>2509</v>
      </c>
      <c r="P91" s="674" t="s">
        <v>2518</v>
      </c>
      <c r="Q91" s="674" t="s">
        <v>3159</v>
      </c>
      <c r="R91" s="674" t="s">
        <v>2516</v>
      </c>
      <c r="S91" s="674" t="s">
        <v>2509</v>
      </c>
      <c r="T91" s="674" t="s">
        <v>2509</v>
      </c>
      <c r="U91" s="674" t="s">
        <v>2513</v>
      </c>
      <c r="V91" s="674" t="s">
        <v>2519</v>
      </c>
    </row>
    <row r="92" spans="1:22" ht="16.5" hidden="1" customHeight="1" outlineLevel="2" x14ac:dyDescent="0.2">
      <c r="A92" s="666" t="s">
        <v>2491</v>
      </c>
      <c r="B92" s="670" t="s">
        <v>3018</v>
      </c>
      <c r="C92" s="666" t="s">
        <v>2472</v>
      </c>
      <c r="D92" s="670" t="s">
        <v>2468</v>
      </c>
      <c r="E92" s="671">
        <v>1</v>
      </c>
      <c r="F92" s="670" t="s">
        <v>2469</v>
      </c>
      <c r="G92" s="672">
        <v>0</v>
      </c>
      <c r="H92" s="666" t="s">
        <v>2470</v>
      </c>
      <c r="I92" s="673">
        <v>1</v>
      </c>
      <c r="J92" s="673">
        <v>1</v>
      </c>
      <c r="K92" s="672">
        <v>547.67999999999995</v>
      </c>
      <c r="L92" s="683">
        <v>44638</v>
      </c>
      <c r="M92" s="670" t="s">
        <v>3160</v>
      </c>
      <c r="N92" s="670" t="s">
        <v>2509</v>
      </c>
      <c r="O92" s="670" t="s">
        <v>2509</v>
      </c>
      <c r="P92" s="670" t="s">
        <v>2518</v>
      </c>
      <c r="Q92" s="670" t="s">
        <v>3161</v>
      </c>
      <c r="R92" s="670" t="s">
        <v>2516</v>
      </c>
      <c r="S92" s="670" t="s">
        <v>2509</v>
      </c>
      <c r="T92" s="670" t="s">
        <v>2509</v>
      </c>
      <c r="U92" s="670" t="s">
        <v>2513</v>
      </c>
      <c r="V92" s="670" t="s">
        <v>2519</v>
      </c>
    </row>
    <row r="93" spans="1:22" ht="16.5" hidden="1" customHeight="1" outlineLevel="2" x14ac:dyDescent="0.2">
      <c r="A93" s="665" t="s">
        <v>2491</v>
      </c>
      <c r="B93" s="674" t="s">
        <v>3018</v>
      </c>
      <c r="C93" s="665" t="s">
        <v>2472</v>
      </c>
      <c r="D93" s="674" t="s">
        <v>2468</v>
      </c>
      <c r="E93" s="675">
        <v>1</v>
      </c>
      <c r="F93" s="674" t="s">
        <v>2469</v>
      </c>
      <c r="G93" s="676">
        <v>0</v>
      </c>
      <c r="H93" s="665" t="s">
        <v>2470</v>
      </c>
      <c r="I93" s="677">
        <v>1</v>
      </c>
      <c r="J93" s="677">
        <v>1</v>
      </c>
      <c r="K93" s="676">
        <v>20.16</v>
      </c>
      <c r="L93" s="684">
        <v>44638</v>
      </c>
      <c r="M93" s="674" t="s">
        <v>3162</v>
      </c>
      <c r="N93" s="674" t="s">
        <v>2509</v>
      </c>
      <c r="O93" s="674" t="s">
        <v>2509</v>
      </c>
      <c r="P93" s="674" t="s">
        <v>2518</v>
      </c>
      <c r="Q93" s="674" t="s">
        <v>3163</v>
      </c>
      <c r="R93" s="674" t="s">
        <v>2516</v>
      </c>
      <c r="S93" s="674" t="s">
        <v>2509</v>
      </c>
      <c r="T93" s="674" t="s">
        <v>2509</v>
      </c>
      <c r="U93" s="674" t="s">
        <v>2513</v>
      </c>
      <c r="V93" s="674" t="s">
        <v>2519</v>
      </c>
    </row>
    <row r="94" spans="1:22" ht="16.5" hidden="1" customHeight="1" outlineLevel="2" x14ac:dyDescent="0.2">
      <c r="A94" s="666" t="s">
        <v>2490</v>
      </c>
      <c r="B94" s="670" t="s">
        <v>3018</v>
      </c>
      <c r="C94" s="666" t="s">
        <v>2467</v>
      </c>
      <c r="D94" s="670" t="s">
        <v>2468</v>
      </c>
      <c r="E94" s="671">
        <v>4</v>
      </c>
      <c r="F94" s="670" t="s">
        <v>2469</v>
      </c>
      <c r="G94" s="672">
        <v>3255.09</v>
      </c>
      <c r="H94" s="666" t="s">
        <v>2470</v>
      </c>
      <c r="I94" s="673">
        <v>1</v>
      </c>
      <c r="J94" s="673">
        <v>1</v>
      </c>
      <c r="K94" s="672">
        <v>3255.09</v>
      </c>
      <c r="L94" s="683">
        <v>44792</v>
      </c>
      <c r="M94" s="670" t="s">
        <v>3164</v>
      </c>
      <c r="N94" s="670" t="s">
        <v>2508</v>
      </c>
      <c r="O94" s="670" t="s">
        <v>2509</v>
      </c>
      <c r="P94" s="670" t="s">
        <v>2469</v>
      </c>
      <c r="Q94" s="670" t="s">
        <v>3165</v>
      </c>
      <c r="R94" s="670" t="s">
        <v>2510</v>
      </c>
      <c r="S94" s="670" t="s">
        <v>2511</v>
      </c>
      <c r="T94" s="670" t="s">
        <v>2512</v>
      </c>
      <c r="U94" s="670" t="s">
        <v>2513</v>
      </c>
      <c r="V94" s="670" t="s">
        <v>2514</v>
      </c>
    </row>
    <row r="95" spans="1:22" ht="16.5" hidden="1" customHeight="1" outlineLevel="2" x14ac:dyDescent="0.2">
      <c r="A95" s="665" t="s">
        <v>2491</v>
      </c>
      <c r="B95" s="674" t="s">
        <v>3018</v>
      </c>
      <c r="C95" s="665" t="s">
        <v>2472</v>
      </c>
      <c r="D95" s="674" t="s">
        <v>2468</v>
      </c>
      <c r="E95" s="675">
        <v>1</v>
      </c>
      <c r="F95" s="674" t="s">
        <v>2469</v>
      </c>
      <c r="G95" s="676">
        <v>0</v>
      </c>
      <c r="H95" s="665" t="s">
        <v>2470</v>
      </c>
      <c r="I95" s="677">
        <v>1</v>
      </c>
      <c r="J95" s="677">
        <v>1</v>
      </c>
      <c r="K95" s="676">
        <v>1224.53</v>
      </c>
      <c r="L95" s="684">
        <v>44638</v>
      </c>
      <c r="M95" s="674" t="s">
        <v>3166</v>
      </c>
      <c r="N95" s="674" t="s">
        <v>2509</v>
      </c>
      <c r="O95" s="674" t="s">
        <v>2509</v>
      </c>
      <c r="P95" s="674" t="s">
        <v>2518</v>
      </c>
      <c r="Q95" s="674" t="s">
        <v>3167</v>
      </c>
      <c r="R95" s="674" t="s">
        <v>2516</v>
      </c>
      <c r="S95" s="674" t="s">
        <v>2509</v>
      </c>
      <c r="T95" s="674" t="s">
        <v>2509</v>
      </c>
      <c r="U95" s="674" t="s">
        <v>2513</v>
      </c>
      <c r="V95" s="674" t="s">
        <v>2519</v>
      </c>
    </row>
    <row r="96" spans="1:22" ht="16.5" hidden="1" customHeight="1" outlineLevel="2" x14ac:dyDescent="0.2">
      <c r="A96" s="666" t="s">
        <v>2491</v>
      </c>
      <c r="B96" s="670" t="s">
        <v>3018</v>
      </c>
      <c r="C96" s="666" t="s">
        <v>2472</v>
      </c>
      <c r="D96" s="670" t="s">
        <v>2468</v>
      </c>
      <c r="E96" s="671">
        <v>1</v>
      </c>
      <c r="F96" s="670" t="s">
        <v>2469</v>
      </c>
      <c r="G96" s="672">
        <v>0</v>
      </c>
      <c r="H96" s="666" t="s">
        <v>2470</v>
      </c>
      <c r="I96" s="673">
        <v>1</v>
      </c>
      <c r="J96" s="673">
        <v>1</v>
      </c>
      <c r="K96" s="672">
        <v>5380.37</v>
      </c>
      <c r="L96" s="683">
        <v>44638</v>
      </c>
      <c r="M96" s="670" t="s">
        <v>3168</v>
      </c>
      <c r="N96" s="670" t="s">
        <v>2509</v>
      </c>
      <c r="O96" s="670" t="s">
        <v>2509</v>
      </c>
      <c r="P96" s="670" t="s">
        <v>2518</v>
      </c>
      <c r="Q96" s="670" t="s">
        <v>3169</v>
      </c>
      <c r="R96" s="670" t="s">
        <v>2516</v>
      </c>
      <c r="S96" s="670" t="s">
        <v>2509</v>
      </c>
      <c r="T96" s="670" t="s">
        <v>2509</v>
      </c>
      <c r="U96" s="670" t="s">
        <v>2513</v>
      </c>
      <c r="V96" s="670" t="s">
        <v>2519</v>
      </c>
    </row>
    <row r="97" spans="1:22" ht="16.5" hidden="1" customHeight="1" outlineLevel="2" x14ac:dyDescent="0.2">
      <c r="A97" s="665" t="s">
        <v>2491</v>
      </c>
      <c r="B97" s="674" t="s">
        <v>3018</v>
      </c>
      <c r="C97" s="665" t="s">
        <v>2472</v>
      </c>
      <c r="D97" s="674" t="s">
        <v>2468</v>
      </c>
      <c r="E97" s="675">
        <v>1</v>
      </c>
      <c r="F97" s="674" t="s">
        <v>2469</v>
      </c>
      <c r="G97" s="676">
        <v>0</v>
      </c>
      <c r="H97" s="665" t="s">
        <v>2470</v>
      </c>
      <c r="I97" s="677">
        <v>1</v>
      </c>
      <c r="J97" s="677">
        <v>1</v>
      </c>
      <c r="K97" s="676">
        <v>2503.7800000000002</v>
      </c>
      <c r="L97" s="684">
        <v>44638</v>
      </c>
      <c r="M97" s="674" t="s">
        <v>3170</v>
      </c>
      <c r="N97" s="674" t="s">
        <v>2509</v>
      </c>
      <c r="O97" s="674" t="s">
        <v>2509</v>
      </c>
      <c r="P97" s="674" t="s">
        <v>2518</v>
      </c>
      <c r="Q97" s="674" t="s">
        <v>3171</v>
      </c>
      <c r="R97" s="674" t="s">
        <v>2516</v>
      </c>
      <c r="S97" s="674" t="s">
        <v>2509</v>
      </c>
      <c r="T97" s="674" t="s">
        <v>2509</v>
      </c>
      <c r="U97" s="674" t="s">
        <v>2513</v>
      </c>
      <c r="V97" s="674" t="s">
        <v>2519</v>
      </c>
    </row>
    <row r="98" spans="1:22" ht="16.5" hidden="1" customHeight="1" outlineLevel="2" x14ac:dyDescent="0.2">
      <c r="A98" s="667" t="s">
        <v>2748</v>
      </c>
      <c r="B98" s="674"/>
      <c r="C98" s="665"/>
      <c r="D98" s="674"/>
      <c r="E98" s="675"/>
      <c r="F98" s="674"/>
      <c r="G98" s="676"/>
      <c r="H98" s="665"/>
      <c r="I98" s="677"/>
      <c r="J98" s="677"/>
      <c r="K98" s="676">
        <f>SUBTOTAL(9,K88:K97)</f>
        <v>17066.169999999998</v>
      </c>
      <c r="L98" s="684"/>
      <c r="M98" s="674"/>
      <c r="N98" s="674"/>
      <c r="O98" s="674"/>
      <c r="P98" s="674"/>
      <c r="Q98" s="674"/>
      <c r="R98" s="674"/>
      <c r="S98" s="674"/>
      <c r="T98" s="674"/>
      <c r="U98" s="674"/>
      <c r="V98" s="674"/>
    </row>
    <row r="99" spans="1:22" ht="16.5" customHeight="1" outlineLevel="1" collapsed="1" x14ac:dyDescent="0.2">
      <c r="A99" s="666" t="s">
        <v>2749</v>
      </c>
      <c r="B99" s="670" t="s">
        <v>3018</v>
      </c>
      <c r="C99" s="666" t="s">
        <v>2472</v>
      </c>
      <c r="D99" s="670" t="s">
        <v>2468</v>
      </c>
      <c r="E99" s="671">
        <v>1</v>
      </c>
      <c r="F99" s="670" t="s">
        <v>2469</v>
      </c>
      <c r="G99" s="672">
        <v>0</v>
      </c>
      <c r="H99" s="666" t="s">
        <v>2470</v>
      </c>
      <c r="I99" s="673">
        <v>1</v>
      </c>
      <c r="J99" s="673">
        <v>1</v>
      </c>
      <c r="K99" s="672">
        <v>27464</v>
      </c>
      <c r="L99" s="683">
        <v>44580</v>
      </c>
      <c r="M99" s="670" t="s">
        <v>3172</v>
      </c>
      <c r="N99" s="670" t="s">
        <v>2509</v>
      </c>
      <c r="O99" s="670" t="s">
        <v>2509</v>
      </c>
      <c r="P99" s="670" t="s">
        <v>2518</v>
      </c>
      <c r="Q99" s="670" t="s">
        <v>3173</v>
      </c>
      <c r="R99" s="670" t="s">
        <v>2516</v>
      </c>
      <c r="S99" s="670" t="s">
        <v>2509</v>
      </c>
      <c r="T99" s="670" t="s">
        <v>2509</v>
      </c>
      <c r="U99" s="670" t="s">
        <v>2513</v>
      </c>
      <c r="V99" s="670" t="s">
        <v>2519</v>
      </c>
    </row>
    <row r="100" spans="1:22" ht="16.5" hidden="1" customHeight="1" outlineLevel="2" x14ac:dyDescent="0.2">
      <c r="A100" s="665" t="s">
        <v>2749</v>
      </c>
      <c r="B100" s="674" t="s">
        <v>3018</v>
      </c>
      <c r="C100" s="665" t="s">
        <v>2472</v>
      </c>
      <c r="D100" s="674" t="s">
        <v>2468</v>
      </c>
      <c r="E100" s="675">
        <v>1</v>
      </c>
      <c r="F100" s="674" t="s">
        <v>2469</v>
      </c>
      <c r="G100" s="676">
        <v>0</v>
      </c>
      <c r="H100" s="665" t="s">
        <v>2470</v>
      </c>
      <c r="I100" s="677">
        <v>1</v>
      </c>
      <c r="J100" s="677">
        <v>1</v>
      </c>
      <c r="K100" s="676">
        <v>20.16</v>
      </c>
      <c r="L100" s="684">
        <v>44580</v>
      </c>
      <c r="M100" s="674" t="s">
        <v>3174</v>
      </c>
      <c r="N100" s="674" t="s">
        <v>2509</v>
      </c>
      <c r="O100" s="674" t="s">
        <v>2509</v>
      </c>
      <c r="P100" s="674" t="s">
        <v>2518</v>
      </c>
      <c r="Q100" s="674" t="s">
        <v>3175</v>
      </c>
      <c r="R100" s="674" t="s">
        <v>2516</v>
      </c>
      <c r="S100" s="674" t="s">
        <v>2509</v>
      </c>
      <c r="T100" s="674" t="s">
        <v>2509</v>
      </c>
      <c r="U100" s="674" t="s">
        <v>2513</v>
      </c>
      <c r="V100" s="674" t="s">
        <v>2519</v>
      </c>
    </row>
    <row r="101" spans="1:22" ht="16.5" hidden="1" customHeight="1" outlineLevel="2" x14ac:dyDescent="0.2">
      <c r="A101" s="667" t="s">
        <v>2750</v>
      </c>
      <c r="B101" s="674"/>
      <c r="C101" s="665"/>
      <c r="D101" s="674"/>
      <c r="E101" s="675"/>
      <c r="F101" s="674"/>
      <c r="G101" s="676"/>
      <c r="H101" s="665"/>
      <c r="I101" s="677"/>
      <c r="J101" s="677"/>
      <c r="K101" s="676">
        <f>SUBTOTAL(9,K99:K100)</f>
        <v>27484.16</v>
      </c>
      <c r="L101" s="684"/>
      <c r="M101" s="674"/>
      <c r="N101" s="674"/>
      <c r="O101" s="674"/>
      <c r="P101" s="674"/>
      <c r="Q101" s="674"/>
      <c r="R101" s="674"/>
      <c r="S101" s="674"/>
      <c r="T101" s="674"/>
      <c r="U101" s="674"/>
      <c r="V101" s="674"/>
    </row>
    <row r="102" spans="1:22" ht="16.5" hidden="1" customHeight="1" outlineLevel="2" collapsed="1" x14ac:dyDescent="0.2">
      <c r="A102" s="666" t="s">
        <v>2751</v>
      </c>
      <c r="B102" s="670" t="s">
        <v>2509</v>
      </c>
      <c r="C102" s="666" t="s">
        <v>2467</v>
      </c>
      <c r="D102" s="670" t="s">
        <v>2468</v>
      </c>
      <c r="E102" s="671">
        <v>4</v>
      </c>
      <c r="F102" s="670" t="s">
        <v>2469</v>
      </c>
      <c r="G102" s="672">
        <v>2941</v>
      </c>
      <c r="H102" s="666" t="s">
        <v>2470</v>
      </c>
      <c r="I102" s="673">
        <v>1</v>
      </c>
      <c r="J102" s="673">
        <v>1</v>
      </c>
      <c r="K102" s="672">
        <v>2941</v>
      </c>
      <c r="L102" s="683">
        <v>44629</v>
      </c>
      <c r="M102" s="670" t="s">
        <v>3176</v>
      </c>
      <c r="N102" s="670" t="s">
        <v>2508</v>
      </c>
      <c r="O102" s="670" t="s">
        <v>2509</v>
      </c>
      <c r="P102" s="670" t="s">
        <v>2469</v>
      </c>
      <c r="Q102" s="670" t="s">
        <v>3177</v>
      </c>
      <c r="R102" s="670" t="s">
        <v>2510</v>
      </c>
      <c r="S102" s="670" t="s">
        <v>2511</v>
      </c>
      <c r="T102" s="670" t="s">
        <v>2512</v>
      </c>
      <c r="U102" s="670" t="s">
        <v>2513</v>
      </c>
      <c r="V102" s="670" t="s">
        <v>2514</v>
      </c>
    </row>
    <row r="103" spans="1:22" ht="16.5" hidden="1" customHeight="1" outlineLevel="2" x14ac:dyDescent="0.2">
      <c r="A103" s="665" t="s">
        <v>2752</v>
      </c>
      <c r="B103" s="674" t="s">
        <v>2509</v>
      </c>
      <c r="C103" s="665" t="s">
        <v>2472</v>
      </c>
      <c r="D103" s="674" t="s">
        <v>2468</v>
      </c>
      <c r="E103" s="675">
        <v>1</v>
      </c>
      <c r="F103" s="674" t="s">
        <v>2469</v>
      </c>
      <c r="G103" s="676">
        <v>0</v>
      </c>
      <c r="H103" s="665" t="s">
        <v>2470</v>
      </c>
      <c r="I103" s="677">
        <v>1</v>
      </c>
      <c r="J103" s="677">
        <v>1</v>
      </c>
      <c r="K103" s="676">
        <v>2.04</v>
      </c>
      <c r="L103" s="684">
        <v>44672</v>
      </c>
      <c r="M103" s="674" t="s">
        <v>3178</v>
      </c>
      <c r="N103" s="674" t="s">
        <v>2509</v>
      </c>
      <c r="O103" s="674" t="s">
        <v>2509</v>
      </c>
      <c r="P103" s="674" t="s">
        <v>2518</v>
      </c>
      <c r="Q103" s="674" t="s">
        <v>3179</v>
      </c>
      <c r="R103" s="674" t="s">
        <v>2516</v>
      </c>
      <c r="S103" s="674" t="s">
        <v>2509</v>
      </c>
      <c r="T103" s="674" t="s">
        <v>2509</v>
      </c>
      <c r="U103" s="674" t="s">
        <v>2513</v>
      </c>
      <c r="V103" s="674" t="s">
        <v>2519</v>
      </c>
    </row>
    <row r="104" spans="1:22" ht="16.5" hidden="1" customHeight="1" outlineLevel="2" collapsed="1" x14ac:dyDescent="0.2">
      <c r="A104" s="666" t="s">
        <v>2752</v>
      </c>
      <c r="B104" s="670" t="s">
        <v>2509</v>
      </c>
      <c r="C104" s="666" t="s">
        <v>2472</v>
      </c>
      <c r="D104" s="670" t="s">
        <v>2468</v>
      </c>
      <c r="E104" s="671">
        <v>1</v>
      </c>
      <c r="F104" s="670" t="s">
        <v>2469</v>
      </c>
      <c r="G104" s="672">
        <v>0</v>
      </c>
      <c r="H104" s="666" t="s">
        <v>2470</v>
      </c>
      <c r="I104" s="673">
        <v>1</v>
      </c>
      <c r="J104" s="673">
        <v>1</v>
      </c>
      <c r="K104" s="672">
        <v>20.16</v>
      </c>
      <c r="L104" s="683">
        <v>44672</v>
      </c>
      <c r="M104" s="670" t="s">
        <v>3180</v>
      </c>
      <c r="N104" s="670" t="s">
        <v>2509</v>
      </c>
      <c r="O104" s="670" t="s">
        <v>2509</v>
      </c>
      <c r="P104" s="670" t="s">
        <v>2518</v>
      </c>
      <c r="Q104" s="670" t="s">
        <v>3181</v>
      </c>
      <c r="R104" s="670" t="s">
        <v>2516</v>
      </c>
      <c r="S104" s="670" t="s">
        <v>2509</v>
      </c>
      <c r="T104" s="670" t="s">
        <v>2509</v>
      </c>
      <c r="U104" s="670" t="s">
        <v>2513</v>
      </c>
      <c r="V104" s="670" t="s">
        <v>2519</v>
      </c>
    </row>
    <row r="105" spans="1:22" ht="16.5" hidden="1" customHeight="1" outlineLevel="2" x14ac:dyDescent="0.2">
      <c r="A105" s="665" t="s">
        <v>2752</v>
      </c>
      <c r="B105" s="674" t="s">
        <v>2509</v>
      </c>
      <c r="C105" s="665" t="s">
        <v>2472</v>
      </c>
      <c r="D105" s="674" t="s">
        <v>2468</v>
      </c>
      <c r="E105" s="675">
        <v>1</v>
      </c>
      <c r="F105" s="674" t="s">
        <v>2469</v>
      </c>
      <c r="G105" s="676">
        <v>0</v>
      </c>
      <c r="H105" s="665" t="s">
        <v>2470</v>
      </c>
      <c r="I105" s="677">
        <v>1</v>
      </c>
      <c r="J105" s="677">
        <v>1</v>
      </c>
      <c r="K105" s="676">
        <v>519.63</v>
      </c>
      <c r="L105" s="684">
        <v>44672</v>
      </c>
      <c r="M105" s="674" t="s">
        <v>3182</v>
      </c>
      <c r="N105" s="674" t="s">
        <v>2509</v>
      </c>
      <c r="O105" s="674" t="s">
        <v>2509</v>
      </c>
      <c r="P105" s="674" t="s">
        <v>2518</v>
      </c>
      <c r="Q105" s="674" t="s">
        <v>3183</v>
      </c>
      <c r="R105" s="674" t="s">
        <v>2516</v>
      </c>
      <c r="S105" s="674" t="s">
        <v>2509</v>
      </c>
      <c r="T105" s="674" t="s">
        <v>2509</v>
      </c>
      <c r="U105" s="674" t="s">
        <v>2513</v>
      </c>
      <c r="V105" s="674" t="s">
        <v>2519</v>
      </c>
    </row>
    <row r="106" spans="1:22" ht="16.5" hidden="1" customHeight="1" outlineLevel="2" x14ac:dyDescent="0.2">
      <c r="A106" s="666" t="s">
        <v>2751</v>
      </c>
      <c r="B106" s="670" t="s">
        <v>2509</v>
      </c>
      <c r="C106" s="666" t="s">
        <v>2467</v>
      </c>
      <c r="D106" s="670" t="s">
        <v>2468</v>
      </c>
      <c r="E106" s="671">
        <v>6</v>
      </c>
      <c r="F106" s="670" t="s">
        <v>2469</v>
      </c>
      <c r="G106" s="672">
        <v>1909.2</v>
      </c>
      <c r="H106" s="666" t="s">
        <v>2470</v>
      </c>
      <c r="I106" s="673">
        <v>1</v>
      </c>
      <c r="J106" s="673">
        <v>1</v>
      </c>
      <c r="K106" s="672">
        <v>1909.2</v>
      </c>
      <c r="L106" s="683">
        <v>44733</v>
      </c>
      <c r="M106" s="670" t="s">
        <v>3154</v>
      </c>
      <c r="N106" s="670" t="s">
        <v>2508</v>
      </c>
      <c r="O106" s="670" t="s">
        <v>2509</v>
      </c>
      <c r="P106" s="670" t="s">
        <v>2469</v>
      </c>
      <c r="Q106" s="670" t="s">
        <v>3155</v>
      </c>
      <c r="R106" s="670" t="s">
        <v>2510</v>
      </c>
      <c r="S106" s="670" t="s">
        <v>2511</v>
      </c>
      <c r="T106" s="670" t="s">
        <v>2512</v>
      </c>
      <c r="U106" s="670" t="s">
        <v>2513</v>
      </c>
      <c r="V106" s="670" t="s">
        <v>2514</v>
      </c>
    </row>
    <row r="107" spans="1:22" ht="16.5" customHeight="1" outlineLevel="1" collapsed="1" x14ac:dyDescent="0.2">
      <c r="A107" s="664" t="s">
        <v>2753</v>
      </c>
      <c r="B107" s="670"/>
      <c r="C107" s="666"/>
      <c r="D107" s="670"/>
      <c r="E107" s="671"/>
      <c r="F107" s="670"/>
      <c r="G107" s="672"/>
      <c r="H107" s="666"/>
      <c r="I107" s="673"/>
      <c r="J107" s="673"/>
      <c r="K107" s="672">
        <f>SUBTOTAL(9,K102:K106)</f>
        <v>5392.03</v>
      </c>
      <c r="L107" s="683"/>
      <c r="M107" s="670"/>
      <c r="N107" s="670"/>
      <c r="O107" s="670"/>
      <c r="P107" s="670"/>
      <c r="Q107" s="670"/>
      <c r="R107" s="670"/>
      <c r="S107" s="670"/>
      <c r="T107" s="670"/>
      <c r="U107" s="670"/>
      <c r="V107" s="670"/>
    </row>
    <row r="108" spans="1:22" ht="16.5" hidden="1" customHeight="1" outlineLevel="2" x14ac:dyDescent="0.2">
      <c r="A108" s="665" t="s">
        <v>2754</v>
      </c>
      <c r="B108" s="674" t="s">
        <v>2509</v>
      </c>
      <c r="C108" s="665" t="s">
        <v>2467</v>
      </c>
      <c r="D108" s="674" t="s">
        <v>2468</v>
      </c>
      <c r="E108" s="675">
        <v>3</v>
      </c>
      <c r="F108" s="674" t="s">
        <v>2469</v>
      </c>
      <c r="G108" s="676">
        <v>4876</v>
      </c>
      <c r="H108" s="665" t="s">
        <v>2470</v>
      </c>
      <c r="I108" s="677">
        <v>1</v>
      </c>
      <c r="J108" s="677">
        <v>1</v>
      </c>
      <c r="K108" s="676">
        <v>4876</v>
      </c>
      <c r="L108" s="684">
        <v>44608</v>
      </c>
      <c r="M108" s="674" t="s">
        <v>3150</v>
      </c>
      <c r="N108" s="674" t="s">
        <v>2508</v>
      </c>
      <c r="O108" s="674" t="s">
        <v>2509</v>
      </c>
      <c r="P108" s="674" t="s">
        <v>2469</v>
      </c>
      <c r="Q108" s="674" t="s">
        <v>3151</v>
      </c>
      <c r="R108" s="674" t="s">
        <v>2510</v>
      </c>
      <c r="S108" s="674" t="s">
        <v>2511</v>
      </c>
      <c r="T108" s="674" t="s">
        <v>2512</v>
      </c>
      <c r="U108" s="674" t="s">
        <v>2513</v>
      </c>
      <c r="V108" s="674" t="s">
        <v>2514</v>
      </c>
    </row>
    <row r="109" spans="1:22" ht="16.5" hidden="1" customHeight="1" outlineLevel="2" x14ac:dyDescent="0.2">
      <c r="A109" s="666" t="s">
        <v>2755</v>
      </c>
      <c r="B109" s="670" t="s">
        <v>2509</v>
      </c>
      <c r="C109" s="666" t="s">
        <v>2472</v>
      </c>
      <c r="D109" s="670" t="s">
        <v>2468</v>
      </c>
      <c r="E109" s="671">
        <v>1</v>
      </c>
      <c r="F109" s="670" t="s">
        <v>2469</v>
      </c>
      <c r="G109" s="672">
        <v>0</v>
      </c>
      <c r="H109" s="666" t="s">
        <v>2470</v>
      </c>
      <c r="I109" s="673">
        <v>1</v>
      </c>
      <c r="J109" s="673">
        <v>1</v>
      </c>
      <c r="K109" s="672">
        <v>263.12</v>
      </c>
      <c r="L109" s="683">
        <v>44620</v>
      </c>
      <c r="M109" s="670" t="s">
        <v>3184</v>
      </c>
      <c r="N109" s="670" t="s">
        <v>2509</v>
      </c>
      <c r="O109" s="670" t="s">
        <v>2509</v>
      </c>
      <c r="P109" s="670" t="s">
        <v>2518</v>
      </c>
      <c r="Q109" s="670" t="s">
        <v>3185</v>
      </c>
      <c r="R109" s="670" t="s">
        <v>2516</v>
      </c>
      <c r="S109" s="670" t="s">
        <v>2509</v>
      </c>
      <c r="T109" s="670" t="s">
        <v>2509</v>
      </c>
      <c r="U109" s="670" t="s">
        <v>2513</v>
      </c>
      <c r="V109" s="670" t="s">
        <v>2519</v>
      </c>
    </row>
    <row r="110" spans="1:22" ht="16.5" hidden="1" customHeight="1" outlineLevel="2" x14ac:dyDescent="0.2">
      <c r="A110" s="665" t="s">
        <v>2755</v>
      </c>
      <c r="B110" s="674" t="s">
        <v>2509</v>
      </c>
      <c r="C110" s="665" t="s">
        <v>2472</v>
      </c>
      <c r="D110" s="674" t="s">
        <v>2468</v>
      </c>
      <c r="E110" s="675">
        <v>1</v>
      </c>
      <c r="F110" s="674" t="s">
        <v>2469</v>
      </c>
      <c r="G110" s="676">
        <v>0</v>
      </c>
      <c r="H110" s="665" t="s">
        <v>2470</v>
      </c>
      <c r="I110" s="677">
        <v>1</v>
      </c>
      <c r="J110" s="677">
        <v>1</v>
      </c>
      <c r="K110" s="676">
        <v>7290</v>
      </c>
      <c r="L110" s="684">
        <v>44620</v>
      </c>
      <c r="M110" s="674" t="s">
        <v>3186</v>
      </c>
      <c r="N110" s="674" t="s">
        <v>2509</v>
      </c>
      <c r="O110" s="674" t="s">
        <v>2509</v>
      </c>
      <c r="P110" s="674" t="s">
        <v>2518</v>
      </c>
      <c r="Q110" s="674" t="s">
        <v>3187</v>
      </c>
      <c r="R110" s="674" t="s">
        <v>2516</v>
      </c>
      <c r="S110" s="674" t="s">
        <v>2509</v>
      </c>
      <c r="T110" s="674" t="s">
        <v>2509</v>
      </c>
      <c r="U110" s="674" t="s">
        <v>2513</v>
      </c>
      <c r="V110" s="674" t="s">
        <v>2519</v>
      </c>
    </row>
    <row r="111" spans="1:22" ht="16.5" hidden="1" customHeight="1" outlineLevel="2" x14ac:dyDescent="0.2">
      <c r="A111" s="666" t="s">
        <v>2755</v>
      </c>
      <c r="B111" s="670" t="s">
        <v>2509</v>
      </c>
      <c r="C111" s="666" t="s">
        <v>2472</v>
      </c>
      <c r="D111" s="670" t="s">
        <v>2468</v>
      </c>
      <c r="E111" s="671">
        <v>1</v>
      </c>
      <c r="F111" s="670" t="s">
        <v>2469</v>
      </c>
      <c r="G111" s="672">
        <v>0</v>
      </c>
      <c r="H111" s="666" t="s">
        <v>2470</v>
      </c>
      <c r="I111" s="673">
        <v>1</v>
      </c>
      <c r="J111" s="673">
        <v>1</v>
      </c>
      <c r="K111" s="672">
        <v>398.59</v>
      </c>
      <c r="L111" s="683">
        <v>44620</v>
      </c>
      <c r="M111" s="670" t="s">
        <v>3188</v>
      </c>
      <c r="N111" s="670" t="s">
        <v>2509</v>
      </c>
      <c r="O111" s="670" t="s">
        <v>2509</v>
      </c>
      <c r="P111" s="670" t="s">
        <v>2518</v>
      </c>
      <c r="Q111" s="670" t="s">
        <v>3189</v>
      </c>
      <c r="R111" s="670" t="s">
        <v>2516</v>
      </c>
      <c r="S111" s="670" t="s">
        <v>2509</v>
      </c>
      <c r="T111" s="670" t="s">
        <v>2509</v>
      </c>
      <c r="U111" s="670" t="s">
        <v>2513</v>
      </c>
      <c r="V111" s="670" t="s">
        <v>2519</v>
      </c>
    </row>
    <row r="112" spans="1:22" ht="16.5" customHeight="1" outlineLevel="1" collapsed="1" x14ac:dyDescent="0.2">
      <c r="A112" s="665" t="s">
        <v>2755</v>
      </c>
      <c r="B112" s="674" t="s">
        <v>2509</v>
      </c>
      <c r="C112" s="665" t="s">
        <v>2472</v>
      </c>
      <c r="D112" s="674" t="s">
        <v>2468</v>
      </c>
      <c r="E112" s="675">
        <v>1</v>
      </c>
      <c r="F112" s="674" t="s">
        <v>2469</v>
      </c>
      <c r="G112" s="676">
        <v>0</v>
      </c>
      <c r="H112" s="665" t="s">
        <v>2470</v>
      </c>
      <c r="I112" s="677">
        <v>1</v>
      </c>
      <c r="J112" s="677">
        <v>1</v>
      </c>
      <c r="K112" s="676">
        <v>20.16</v>
      </c>
      <c r="L112" s="684">
        <v>44620</v>
      </c>
      <c r="M112" s="674" t="s">
        <v>3190</v>
      </c>
      <c r="N112" s="674" t="s">
        <v>2509</v>
      </c>
      <c r="O112" s="674" t="s">
        <v>2509</v>
      </c>
      <c r="P112" s="674" t="s">
        <v>2518</v>
      </c>
      <c r="Q112" s="674" t="s">
        <v>3191</v>
      </c>
      <c r="R112" s="674" t="s">
        <v>2516</v>
      </c>
      <c r="S112" s="674" t="s">
        <v>2509</v>
      </c>
      <c r="T112" s="674" t="s">
        <v>2509</v>
      </c>
      <c r="U112" s="674" t="s">
        <v>2513</v>
      </c>
      <c r="V112" s="674" t="s">
        <v>2519</v>
      </c>
    </row>
    <row r="113" spans="1:22" ht="16.5" hidden="1" customHeight="1" outlineLevel="2" x14ac:dyDescent="0.2">
      <c r="A113" s="667" t="s">
        <v>2756</v>
      </c>
      <c r="B113" s="674"/>
      <c r="C113" s="665"/>
      <c r="D113" s="674"/>
      <c r="E113" s="675"/>
      <c r="F113" s="674"/>
      <c r="G113" s="676"/>
      <c r="H113" s="665"/>
      <c r="I113" s="677"/>
      <c r="J113" s="677"/>
      <c r="K113" s="676">
        <f>SUBTOTAL(9,K108:K112)</f>
        <v>12847.869999999999</v>
      </c>
      <c r="L113" s="684"/>
      <c r="M113" s="674"/>
      <c r="N113" s="674"/>
      <c r="O113" s="674"/>
      <c r="P113" s="674"/>
      <c r="Q113" s="674"/>
      <c r="R113" s="674"/>
      <c r="S113" s="674"/>
      <c r="T113" s="674"/>
      <c r="U113" s="674"/>
      <c r="V113" s="674"/>
    </row>
    <row r="114" spans="1:22" ht="16.5" hidden="1" customHeight="1" outlineLevel="2" collapsed="1" x14ac:dyDescent="0.2">
      <c r="A114" s="666" t="s">
        <v>2757</v>
      </c>
      <c r="B114" s="670" t="s">
        <v>3018</v>
      </c>
      <c r="C114" s="666" t="s">
        <v>2467</v>
      </c>
      <c r="D114" s="670" t="s">
        <v>2468</v>
      </c>
      <c r="E114" s="671">
        <v>8</v>
      </c>
      <c r="F114" s="670" t="s">
        <v>2469</v>
      </c>
      <c r="G114" s="672">
        <v>4876</v>
      </c>
      <c r="H114" s="666" t="s">
        <v>2470</v>
      </c>
      <c r="I114" s="673">
        <v>1</v>
      </c>
      <c r="J114" s="673">
        <v>1</v>
      </c>
      <c r="K114" s="672">
        <v>4876</v>
      </c>
      <c r="L114" s="683">
        <v>44671</v>
      </c>
      <c r="M114" s="670" t="s">
        <v>3053</v>
      </c>
      <c r="N114" s="670" t="s">
        <v>2508</v>
      </c>
      <c r="O114" s="670" t="s">
        <v>2509</v>
      </c>
      <c r="P114" s="670" t="s">
        <v>2469</v>
      </c>
      <c r="Q114" s="670" t="s">
        <v>3054</v>
      </c>
      <c r="R114" s="670" t="s">
        <v>2510</v>
      </c>
      <c r="S114" s="670" t="s">
        <v>2511</v>
      </c>
      <c r="T114" s="670" t="s">
        <v>2512</v>
      </c>
      <c r="U114" s="670" t="s">
        <v>2513</v>
      </c>
      <c r="V114" s="670" t="s">
        <v>2514</v>
      </c>
    </row>
    <row r="115" spans="1:22" ht="16.5" hidden="1" customHeight="1" outlineLevel="2" x14ac:dyDescent="0.2">
      <c r="A115" s="665" t="s">
        <v>2758</v>
      </c>
      <c r="B115" s="674" t="s">
        <v>3018</v>
      </c>
      <c r="C115" s="665" t="s">
        <v>2467</v>
      </c>
      <c r="D115" s="674" t="s">
        <v>2468</v>
      </c>
      <c r="E115" s="675">
        <v>7</v>
      </c>
      <c r="F115" s="674" t="s">
        <v>2469</v>
      </c>
      <c r="G115" s="676">
        <v>3537</v>
      </c>
      <c r="H115" s="665" t="s">
        <v>2470</v>
      </c>
      <c r="I115" s="677">
        <v>1</v>
      </c>
      <c r="J115" s="677">
        <v>1</v>
      </c>
      <c r="K115" s="676">
        <v>3537</v>
      </c>
      <c r="L115" s="684">
        <v>44690</v>
      </c>
      <c r="M115" s="674" t="s">
        <v>3076</v>
      </c>
      <c r="N115" s="674" t="s">
        <v>2508</v>
      </c>
      <c r="O115" s="674" t="s">
        <v>2509</v>
      </c>
      <c r="P115" s="674" t="s">
        <v>2469</v>
      </c>
      <c r="Q115" s="674" t="s">
        <v>3077</v>
      </c>
      <c r="R115" s="674" t="s">
        <v>2510</v>
      </c>
      <c r="S115" s="674" t="s">
        <v>2511</v>
      </c>
      <c r="T115" s="674" t="s">
        <v>2512</v>
      </c>
      <c r="U115" s="674" t="s">
        <v>2513</v>
      </c>
      <c r="V115" s="674" t="s">
        <v>2514</v>
      </c>
    </row>
    <row r="116" spans="1:22" ht="16.5" hidden="1" customHeight="1" outlineLevel="2" collapsed="1" x14ac:dyDescent="0.2">
      <c r="A116" s="667" t="s">
        <v>2759</v>
      </c>
      <c r="B116" s="674"/>
      <c r="C116" s="665"/>
      <c r="D116" s="674"/>
      <c r="E116" s="675"/>
      <c r="F116" s="674"/>
      <c r="G116" s="676"/>
      <c r="H116" s="665"/>
      <c r="I116" s="677"/>
      <c r="J116" s="677"/>
      <c r="K116" s="676">
        <f>SUBTOTAL(9,K114:K115)</f>
        <v>8413</v>
      </c>
      <c r="L116" s="684"/>
      <c r="M116" s="674"/>
      <c r="N116" s="674"/>
      <c r="O116" s="674"/>
      <c r="P116" s="674"/>
      <c r="Q116" s="674"/>
      <c r="R116" s="674"/>
      <c r="S116" s="674"/>
      <c r="T116" s="674"/>
      <c r="U116" s="674"/>
      <c r="V116" s="674"/>
    </row>
    <row r="117" spans="1:22" ht="16.5" hidden="1" customHeight="1" outlineLevel="2" x14ac:dyDescent="0.2">
      <c r="A117" s="666" t="s">
        <v>2760</v>
      </c>
      <c r="B117" s="670" t="s">
        <v>3018</v>
      </c>
      <c r="C117" s="666" t="s">
        <v>2472</v>
      </c>
      <c r="D117" s="670" t="s">
        <v>2468</v>
      </c>
      <c r="E117" s="671">
        <v>1</v>
      </c>
      <c r="F117" s="670" t="s">
        <v>2469</v>
      </c>
      <c r="G117" s="672">
        <v>0</v>
      </c>
      <c r="H117" s="666" t="s">
        <v>2470</v>
      </c>
      <c r="I117" s="673">
        <v>1</v>
      </c>
      <c r="J117" s="673">
        <v>1</v>
      </c>
      <c r="K117" s="672">
        <v>20.16</v>
      </c>
      <c r="L117" s="683">
        <v>44652</v>
      </c>
      <c r="M117" s="670" t="s">
        <v>3192</v>
      </c>
      <c r="N117" s="670" t="s">
        <v>2509</v>
      </c>
      <c r="O117" s="670" t="s">
        <v>2509</v>
      </c>
      <c r="P117" s="670" t="s">
        <v>2518</v>
      </c>
      <c r="Q117" s="670" t="s">
        <v>3193</v>
      </c>
      <c r="R117" s="670" t="s">
        <v>2516</v>
      </c>
      <c r="S117" s="670" t="s">
        <v>2509</v>
      </c>
      <c r="T117" s="670" t="s">
        <v>2509</v>
      </c>
      <c r="U117" s="670" t="s">
        <v>2513</v>
      </c>
      <c r="V117" s="670" t="s">
        <v>2519</v>
      </c>
    </row>
    <row r="118" spans="1:22" ht="16.5" hidden="1" customHeight="1" outlineLevel="2" x14ac:dyDescent="0.2">
      <c r="A118" s="665" t="s">
        <v>2761</v>
      </c>
      <c r="B118" s="674" t="s">
        <v>3018</v>
      </c>
      <c r="C118" s="665" t="s">
        <v>2467</v>
      </c>
      <c r="D118" s="674" t="s">
        <v>2468</v>
      </c>
      <c r="E118" s="675">
        <v>6</v>
      </c>
      <c r="F118" s="674" t="s">
        <v>2469</v>
      </c>
      <c r="G118" s="676">
        <v>2185.91</v>
      </c>
      <c r="H118" s="665" t="s">
        <v>2470</v>
      </c>
      <c r="I118" s="677">
        <v>1</v>
      </c>
      <c r="J118" s="677">
        <v>1</v>
      </c>
      <c r="K118" s="676">
        <v>2185.91</v>
      </c>
      <c r="L118" s="684">
        <v>44720</v>
      </c>
      <c r="M118" s="674" t="s">
        <v>3039</v>
      </c>
      <c r="N118" s="674" t="s">
        <v>2508</v>
      </c>
      <c r="O118" s="674" t="s">
        <v>2509</v>
      </c>
      <c r="P118" s="674" t="s">
        <v>2469</v>
      </c>
      <c r="Q118" s="674" t="s">
        <v>3040</v>
      </c>
      <c r="R118" s="674" t="s">
        <v>2510</v>
      </c>
      <c r="S118" s="674" t="s">
        <v>2511</v>
      </c>
      <c r="T118" s="674" t="s">
        <v>2512</v>
      </c>
      <c r="U118" s="674" t="s">
        <v>2513</v>
      </c>
      <c r="V118" s="674" t="s">
        <v>2514</v>
      </c>
    </row>
    <row r="119" spans="1:22" ht="16.5" hidden="1" customHeight="1" outlineLevel="2" x14ac:dyDescent="0.2">
      <c r="A119" s="666" t="s">
        <v>2761</v>
      </c>
      <c r="B119" s="670" t="s">
        <v>3018</v>
      </c>
      <c r="C119" s="666" t="s">
        <v>2467</v>
      </c>
      <c r="D119" s="670" t="s">
        <v>2468</v>
      </c>
      <c r="E119" s="671">
        <v>5</v>
      </c>
      <c r="F119" s="670" t="s">
        <v>2469</v>
      </c>
      <c r="G119" s="672">
        <v>2036.05</v>
      </c>
      <c r="H119" s="666" t="s">
        <v>2470</v>
      </c>
      <c r="I119" s="673">
        <v>1</v>
      </c>
      <c r="J119" s="673">
        <v>1</v>
      </c>
      <c r="K119" s="672">
        <v>2036.05</v>
      </c>
      <c r="L119" s="683">
        <v>44733</v>
      </c>
      <c r="M119" s="670" t="s">
        <v>3154</v>
      </c>
      <c r="N119" s="670" t="s">
        <v>2508</v>
      </c>
      <c r="O119" s="670" t="s">
        <v>2509</v>
      </c>
      <c r="P119" s="670" t="s">
        <v>2469</v>
      </c>
      <c r="Q119" s="670" t="s">
        <v>3155</v>
      </c>
      <c r="R119" s="670" t="s">
        <v>2510</v>
      </c>
      <c r="S119" s="670" t="s">
        <v>2511</v>
      </c>
      <c r="T119" s="670" t="s">
        <v>2512</v>
      </c>
      <c r="U119" s="670" t="s">
        <v>2513</v>
      </c>
      <c r="V119" s="670" t="s">
        <v>2514</v>
      </c>
    </row>
    <row r="120" spans="1:22" ht="16.5" hidden="1" customHeight="1" outlineLevel="2" x14ac:dyDescent="0.2">
      <c r="A120" s="665" t="s">
        <v>2761</v>
      </c>
      <c r="B120" s="674" t="s">
        <v>3018</v>
      </c>
      <c r="C120" s="665" t="s">
        <v>2467</v>
      </c>
      <c r="D120" s="674" t="s">
        <v>2468</v>
      </c>
      <c r="E120" s="675">
        <v>6</v>
      </c>
      <c r="F120" s="674" t="s">
        <v>2469</v>
      </c>
      <c r="G120" s="676">
        <v>1894</v>
      </c>
      <c r="H120" s="665" t="s">
        <v>2470</v>
      </c>
      <c r="I120" s="677">
        <v>1</v>
      </c>
      <c r="J120" s="677">
        <v>1</v>
      </c>
      <c r="K120" s="676">
        <v>1894</v>
      </c>
      <c r="L120" s="684">
        <v>44690</v>
      </c>
      <c r="M120" s="674" t="s">
        <v>3076</v>
      </c>
      <c r="N120" s="674" t="s">
        <v>2508</v>
      </c>
      <c r="O120" s="674" t="s">
        <v>2509</v>
      </c>
      <c r="P120" s="674" t="s">
        <v>2469</v>
      </c>
      <c r="Q120" s="674" t="s">
        <v>3077</v>
      </c>
      <c r="R120" s="674" t="s">
        <v>2510</v>
      </c>
      <c r="S120" s="674" t="s">
        <v>2511</v>
      </c>
      <c r="T120" s="674" t="s">
        <v>2512</v>
      </c>
      <c r="U120" s="674" t="s">
        <v>2513</v>
      </c>
      <c r="V120" s="674" t="s">
        <v>2514</v>
      </c>
    </row>
    <row r="121" spans="1:22" ht="16.5" hidden="1" customHeight="1" outlineLevel="2" x14ac:dyDescent="0.2">
      <c r="A121" s="666" t="s">
        <v>2761</v>
      </c>
      <c r="B121" s="670" t="s">
        <v>3018</v>
      </c>
      <c r="C121" s="666" t="s">
        <v>2467</v>
      </c>
      <c r="D121" s="670" t="s">
        <v>2468</v>
      </c>
      <c r="E121" s="671">
        <v>5</v>
      </c>
      <c r="F121" s="670" t="s">
        <v>2469</v>
      </c>
      <c r="G121" s="672">
        <v>2008</v>
      </c>
      <c r="H121" s="666" t="s">
        <v>2470</v>
      </c>
      <c r="I121" s="673">
        <v>1</v>
      </c>
      <c r="J121" s="673">
        <v>1</v>
      </c>
      <c r="K121" s="672">
        <v>2008</v>
      </c>
      <c r="L121" s="683">
        <v>44614</v>
      </c>
      <c r="M121" s="670" t="s">
        <v>3055</v>
      </c>
      <c r="N121" s="670" t="s">
        <v>2508</v>
      </c>
      <c r="O121" s="670" t="s">
        <v>2509</v>
      </c>
      <c r="P121" s="670" t="s">
        <v>2469</v>
      </c>
      <c r="Q121" s="670" t="s">
        <v>3056</v>
      </c>
      <c r="R121" s="670" t="s">
        <v>2510</v>
      </c>
      <c r="S121" s="670" t="s">
        <v>2511</v>
      </c>
      <c r="T121" s="670" t="s">
        <v>2512</v>
      </c>
      <c r="U121" s="670" t="s">
        <v>2513</v>
      </c>
      <c r="V121" s="670" t="s">
        <v>2514</v>
      </c>
    </row>
    <row r="122" spans="1:22" ht="16.5" customHeight="1" outlineLevel="1" collapsed="1" x14ac:dyDescent="0.2">
      <c r="A122" s="664" t="s">
        <v>2762</v>
      </c>
      <c r="B122" s="670"/>
      <c r="C122" s="666"/>
      <c r="D122" s="670"/>
      <c r="E122" s="671"/>
      <c r="F122" s="670"/>
      <c r="G122" s="672"/>
      <c r="H122" s="666"/>
      <c r="I122" s="673"/>
      <c r="J122" s="673"/>
      <c r="K122" s="672">
        <f>SUBTOTAL(9,K117:K121)</f>
        <v>8144.12</v>
      </c>
      <c r="L122" s="683"/>
      <c r="M122" s="670"/>
      <c r="N122" s="670"/>
      <c r="O122" s="670"/>
      <c r="P122" s="670"/>
      <c r="Q122" s="670"/>
      <c r="R122" s="670"/>
      <c r="S122" s="670"/>
      <c r="T122" s="670"/>
      <c r="U122" s="670"/>
      <c r="V122" s="670"/>
    </row>
    <row r="123" spans="1:22" ht="16.5" hidden="1" customHeight="1" outlineLevel="2" x14ac:dyDescent="0.2">
      <c r="A123" s="665" t="s">
        <v>2763</v>
      </c>
      <c r="B123" s="674" t="s">
        <v>3018</v>
      </c>
      <c r="C123" s="665" t="s">
        <v>2472</v>
      </c>
      <c r="D123" s="674" t="s">
        <v>2468</v>
      </c>
      <c r="E123" s="675">
        <v>1</v>
      </c>
      <c r="F123" s="674" t="s">
        <v>2469</v>
      </c>
      <c r="G123" s="676">
        <v>0</v>
      </c>
      <c r="H123" s="665" t="s">
        <v>2470</v>
      </c>
      <c r="I123" s="677">
        <v>1</v>
      </c>
      <c r="J123" s="677">
        <v>1</v>
      </c>
      <c r="K123" s="676">
        <v>40.71</v>
      </c>
      <c r="L123" s="684">
        <v>44624</v>
      </c>
      <c r="M123" s="674" t="s">
        <v>3194</v>
      </c>
      <c r="N123" s="674" t="s">
        <v>2509</v>
      </c>
      <c r="O123" s="674" t="s">
        <v>2509</v>
      </c>
      <c r="P123" s="674" t="s">
        <v>2518</v>
      </c>
      <c r="Q123" s="674" t="s">
        <v>3195</v>
      </c>
      <c r="R123" s="674" t="s">
        <v>2516</v>
      </c>
      <c r="S123" s="674" t="s">
        <v>2509</v>
      </c>
      <c r="T123" s="674" t="s">
        <v>2509</v>
      </c>
      <c r="U123" s="674" t="s">
        <v>2513</v>
      </c>
      <c r="V123" s="674" t="s">
        <v>2519</v>
      </c>
    </row>
    <row r="124" spans="1:22" ht="16.5" hidden="1" customHeight="1" outlineLevel="2" x14ac:dyDescent="0.2">
      <c r="A124" s="666" t="s">
        <v>2763</v>
      </c>
      <c r="B124" s="670" t="s">
        <v>3018</v>
      </c>
      <c r="C124" s="666" t="s">
        <v>2467</v>
      </c>
      <c r="D124" s="670" t="s">
        <v>2468</v>
      </c>
      <c r="E124" s="671">
        <v>1</v>
      </c>
      <c r="F124" s="670" t="s">
        <v>2469</v>
      </c>
      <c r="G124" s="672">
        <v>0</v>
      </c>
      <c r="H124" s="666" t="s">
        <v>2470</v>
      </c>
      <c r="I124" s="673">
        <v>1</v>
      </c>
      <c r="J124" s="673">
        <v>1</v>
      </c>
      <c r="K124" s="672">
        <v>52577.82</v>
      </c>
      <c r="L124" s="683">
        <v>44582</v>
      </c>
      <c r="M124" s="670" t="s">
        <v>3196</v>
      </c>
      <c r="N124" s="670" t="s">
        <v>2509</v>
      </c>
      <c r="O124" s="670" t="s">
        <v>2509</v>
      </c>
      <c r="P124" s="670" t="s">
        <v>3197</v>
      </c>
      <c r="Q124" s="670" t="s">
        <v>3198</v>
      </c>
      <c r="R124" s="670" t="s">
        <v>2516</v>
      </c>
      <c r="S124" s="670" t="s">
        <v>2509</v>
      </c>
      <c r="T124" s="670" t="s">
        <v>2509</v>
      </c>
      <c r="U124" s="670" t="s">
        <v>2513</v>
      </c>
      <c r="V124" s="670" t="s">
        <v>2517</v>
      </c>
    </row>
    <row r="125" spans="1:22" ht="16.5" hidden="1" customHeight="1" outlineLevel="2" collapsed="1" x14ac:dyDescent="0.2">
      <c r="A125" s="665" t="s">
        <v>2764</v>
      </c>
      <c r="B125" s="674" t="s">
        <v>3018</v>
      </c>
      <c r="C125" s="665" t="s">
        <v>2467</v>
      </c>
      <c r="D125" s="674" t="s">
        <v>2468</v>
      </c>
      <c r="E125" s="675">
        <v>6</v>
      </c>
      <c r="F125" s="674" t="s">
        <v>2469</v>
      </c>
      <c r="G125" s="676">
        <v>4281</v>
      </c>
      <c r="H125" s="665" t="s">
        <v>2470</v>
      </c>
      <c r="I125" s="677">
        <v>1</v>
      </c>
      <c r="J125" s="677">
        <v>1</v>
      </c>
      <c r="K125" s="676">
        <v>4281</v>
      </c>
      <c r="L125" s="684">
        <v>44608</v>
      </c>
      <c r="M125" s="674" t="s">
        <v>3150</v>
      </c>
      <c r="N125" s="674" t="s">
        <v>2508</v>
      </c>
      <c r="O125" s="674" t="s">
        <v>2509</v>
      </c>
      <c r="P125" s="674" t="s">
        <v>2469</v>
      </c>
      <c r="Q125" s="674" t="s">
        <v>3151</v>
      </c>
      <c r="R125" s="674" t="s">
        <v>2510</v>
      </c>
      <c r="S125" s="674" t="s">
        <v>2511</v>
      </c>
      <c r="T125" s="674" t="s">
        <v>2512</v>
      </c>
      <c r="U125" s="674" t="s">
        <v>2513</v>
      </c>
      <c r="V125" s="674" t="s">
        <v>2514</v>
      </c>
    </row>
    <row r="126" spans="1:22" ht="16.5" hidden="1" customHeight="1" outlineLevel="2" x14ac:dyDescent="0.2">
      <c r="A126" s="666" t="s">
        <v>2764</v>
      </c>
      <c r="B126" s="670" t="s">
        <v>3018</v>
      </c>
      <c r="C126" s="666" t="s">
        <v>2467</v>
      </c>
      <c r="D126" s="670" t="s">
        <v>2468</v>
      </c>
      <c r="E126" s="671">
        <v>8</v>
      </c>
      <c r="F126" s="670" t="s">
        <v>2469</v>
      </c>
      <c r="G126" s="672">
        <v>4330</v>
      </c>
      <c r="H126" s="666" t="s">
        <v>2470</v>
      </c>
      <c r="I126" s="673">
        <v>1</v>
      </c>
      <c r="J126" s="673">
        <v>1</v>
      </c>
      <c r="K126" s="672">
        <v>4330</v>
      </c>
      <c r="L126" s="683">
        <v>44690</v>
      </c>
      <c r="M126" s="670" t="s">
        <v>3076</v>
      </c>
      <c r="N126" s="670" t="s">
        <v>2508</v>
      </c>
      <c r="O126" s="670" t="s">
        <v>2509</v>
      </c>
      <c r="P126" s="670" t="s">
        <v>2469</v>
      </c>
      <c r="Q126" s="670" t="s">
        <v>3077</v>
      </c>
      <c r="R126" s="670" t="s">
        <v>2510</v>
      </c>
      <c r="S126" s="670" t="s">
        <v>2511</v>
      </c>
      <c r="T126" s="670" t="s">
        <v>2512</v>
      </c>
      <c r="U126" s="670" t="s">
        <v>2513</v>
      </c>
      <c r="V126" s="670" t="s">
        <v>2514</v>
      </c>
    </row>
    <row r="127" spans="1:22" ht="16.5" hidden="1" customHeight="1" outlineLevel="2" x14ac:dyDescent="0.2">
      <c r="A127" s="665" t="s">
        <v>2763</v>
      </c>
      <c r="B127" s="674" t="s">
        <v>3018</v>
      </c>
      <c r="C127" s="665" t="s">
        <v>2467</v>
      </c>
      <c r="D127" s="674" t="s">
        <v>2468</v>
      </c>
      <c r="E127" s="675">
        <v>1</v>
      </c>
      <c r="F127" s="674" t="s">
        <v>2469</v>
      </c>
      <c r="G127" s="676">
        <v>0</v>
      </c>
      <c r="H127" s="665" t="s">
        <v>2470</v>
      </c>
      <c r="I127" s="677">
        <v>1</v>
      </c>
      <c r="J127" s="677">
        <v>1</v>
      </c>
      <c r="K127" s="676">
        <v>-52577.82</v>
      </c>
      <c r="L127" s="684">
        <v>44621</v>
      </c>
      <c r="M127" s="674" t="s">
        <v>3199</v>
      </c>
      <c r="N127" s="674" t="s">
        <v>2509</v>
      </c>
      <c r="O127" s="674" t="s">
        <v>2509</v>
      </c>
      <c r="P127" s="674" t="s">
        <v>3197</v>
      </c>
      <c r="Q127" s="674" t="s">
        <v>3200</v>
      </c>
      <c r="R127" s="674" t="s">
        <v>2516</v>
      </c>
      <c r="S127" s="674" t="s">
        <v>2509</v>
      </c>
      <c r="T127" s="674" t="s">
        <v>2509</v>
      </c>
      <c r="U127" s="674" t="s">
        <v>2513</v>
      </c>
      <c r="V127" s="674" t="s">
        <v>2517</v>
      </c>
    </row>
    <row r="128" spans="1:22" ht="16.5" hidden="1" customHeight="1" outlineLevel="2" x14ac:dyDescent="0.2">
      <c r="A128" s="667" t="s">
        <v>2765</v>
      </c>
      <c r="B128" s="674"/>
      <c r="C128" s="665"/>
      <c r="D128" s="674"/>
      <c r="E128" s="675"/>
      <c r="F128" s="674"/>
      <c r="G128" s="676"/>
      <c r="H128" s="665"/>
      <c r="I128" s="677"/>
      <c r="J128" s="677"/>
      <c r="K128" s="676">
        <f>SUBTOTAL(9,K123:K127)</f>
        <v>8651.7099999999991</v>
      </c>
      <c r="L128" s="684"/>
      <c r="M128" s="674"/>
      <c r="N128" s="674"/>
      <c r="O128" s="674"/>
      <c r="P128" s="674"/>
      <c r="Q128" s="674"/>
      <c r="R128" s="674"/>
      <c r="S128" s="674"/>
      <c r="T128" s="674"/>
      <c r="U128" s="674"/>
      <c r="V128" s="674"/>
    </row>
    <row r="129" spans="1:22" ht="16.5" hidden="1" customHeight="1" outlineLevel="2" x14ac:dyDescent="0.2">
      <c r="A129" s="666" t="s">
        <v>2766</v>
      </c>
      <c r="B129" s="670" t="s">
        <v>2509</v>
      </c>
      <c r="C129" s="666" t="s">
        <v>2467</v>
      </c>
      <c r="D129" s="670" t="s">
        <v>2468</v>
      </c>
      <c r="E129" s="671">
        <v>2</v>
      </c>
      <c r="F129" s="670" t="s">
        <v>2469</v>
      </c>
      <c r="G129" s="672">
        <v>275</v>
      </c>
      <c r="H129" s="666" t="s">
        <v>2475</v>
      </c>
      <c r="I129" s="673">
        <v>24.67</v>
      </c>
      <c r="J129" s="673">
        <v>1</v>
      </c>
      <c r="K129" s="672">
        <v>6784.25</v>
      </c>
      <c r="L129" s="683">
        <v>44711</v>
      </c>
      <c r="M129" s="670" t="s">
        <v>3201</v>
      </c>
      <c r="N129" s="670" t="s">
        <v>2528</v>
      </c>
      <c r="O129" s="670" t="s">
        <v>2509</v>
      </c>
      <c r="P129" s="670" t="s">
        <v>2469</v>
      </c>
      <c r="Q129" s="670" t="s">
        <v>3202</v>
      </c>
      <c r="R129" s="670" t="s">
        <v>2510</v>
      </c>
      <c r="S129" s="670" t="s">
        <v>2526</v>
      </c>
      <c r="T129" s="670" t="s">
        <v>2527</v>
      </c>
      <c r="U129" s="670" t="s">
        <v>2513</v>
      </c>
      <c r="V129" s="670" t="s">
        <v>2514</v>
      </c>
    </row>
    <row r="130" spans="1:22" ht="16.5" hidden="1" customHeight="1" outlineLevel="2" collapsed="1" x14ac:dyDescent="0.2">
      <c r="A130" s="664" t="s">
        <v>2767</v>
      </c>
      <c r="B130" s="670"/>
      <c r="C130" s="666"/>
      <c r="D130" s="670"/>
      <c r="E130" s="671"/>
      <c r="F130" s="670"/>
      <c r="G130" s="672"/>
      <c r="H130" s="666"/>
      <c r="I130" s="673"/>
      <c r="J130" s="673"/>
      <c r="K130" s="672">
        <f>SUBTOTAL(9,K129:K129)</f>
        <v>6784.25</v>
      </c>
      <c r="L130" s="683"/>
      <c r="M130" s="670"/>
      <c r="N130" s="670"/>
      <c r="O130" s="670"/>
      <c r="P130" s="670"/>
      <c r="Q130" s="670"/>
      <c r="R130" s="670"/>
      <c r="S130" s="670"/>
      <c r="T130" s="670"/>
      <c r="U130" s="670"/>
      <c r="V130" s="670"/>
    </row>
    <row r="131" spans="1:22" ht="16.5" customHeight="1" outlineLevel="1" collapsed="1" x14ac:dyDescent="0.2">
      <c r="A131" s="665" t="s">
        <v>2768</v>
      </c>
      <c r="B131" s="674" t="s">
        <v>2509</v>
      </c>
      <c r="C131" s="665" t="s">
        <v>2467</v>
      </c>
      <c r="D131" s="674" t="s">
        <v>2468</v>
      </c>
      <c r="E131" s="675">
        <v>2</v>
      </c>
      <c r="F131" s="674" t="s">
        <v>2469</v>
      </c>
      <c r="G131" s="676">
        <v>275</v>
      </c>
      <c r="H131" s="665" t="s">
        <v>2475</v>
      </c>
      <c r="I131" s="677">
        <v>24.67</v>
      </c>
      <c r="J131" s="677">
        <v>1</v>
      </c>
      <c r="K131" s="676">
        <v>6784.25</v>
      </c>
      <c r="L131" s="684">
        <v>44711</v>
      </c>
      <c r="M131" s="674" t="s">
        <v>3203</v>
      </c>
      <c r="N131" s="674" t="s">
        <v>2528</v>
      </c>
      <c r="O131" s="674" t="s">
        <v>2509</v>
      </c>
      <c r="P131" s="674" t="s">
        <v>2469</v>
      </c>
      <c r="Q131" s="674" t="s">
        <v>3204</v>
      </c>
      <c r="R131" s="674" t="s">
        <v>2510</v>
      </c>
      <c r="S131" s="674" t="s">
        <v>2526</v>
      </c>
      <c r="T131" s="674" t="s">
        <v>2527</v>
      </c>
      <c r="U131" s="674" t="s">
        <v>2513</v>
      </c>
      <c r="V131" s="674" t="s">
        <v>2514</v>
      </c>
    </row>
    <row r="132" spans="1:22" ht="16.5" hidden="1" customHeight="1" outlineLevel="2" x14ac:dyDescent="0.2">
      <c r="A132" s="667" t="s">
        <v>2769</v>
      </c>
      <c r="B132" s="674"/>
      <c r="C132" s="665"/>
      <c r="D132" s="674"/>
      <c r="E132" s="675"/>
      <c r="F132" s="674"/>
      <c r="G132" s="676"/>
      <c r="H132" s="665"/>
      <c r="I132" s="677"/>
      <c r="J132" s="677"/>
      <c r="K132" s="676">
        <f>SUBTOTAL(9,K131:K131)</f>
        <v>6784.25</v>
      </c>
      <c r="L132" s="684"/>
      <c r="M132" s="674"/>
      <c r="N132" s="674"/>
      <c r="O132" s="674"/>
      <c r="P132" s="674"/>
      <c r="Q132" s="674"/>
      <c r="R132" s="674"/>
      <c r="S132" s="674"/>
      <c r="T132" s="674"/>
      <c r="U132" s="674"/>
      <c r="V132" s="674"/>
    </row>
    <row r="133" spans="1:22" ht="16.5" hidden="1" customHeight="1" outlineLevel="2" x14ac:dyDescent="0.2">
      <c r="A133" s="666" t="s">
        <v>2770</v>
      </c>
      <c r="B133" s="670" t="s">
        <v>2509</v>
      </c>
      <c r="C133" s="666" t="s">
        <v>2467</v>
      </c>
      <c r="D133" s="670" t="s">
        <v>2468</v>
      </c>
      <c r="E133" s="671">
        <v>2</v>
      </c>
      <c r="F133" s="670" t="s">
        <v>2469</v>
      </c>
      <c r="G133" s="672">
        <v>990.4</v>
      </c>
      <c r="H133" s="666" t="s">
        <v>2475</v>
      </c>
      <c r="I133" s="673">
        <v>24.67</v>
      </c>
      <c r="J133" s="673">
        <v>1</v>
      </c>
      <c r="K133" s="672">
        <v>24433.17</v>
      </c>
      <c r="L133" s="683">
        <v>44711</v>
      </c>
      <c r="M133" s="670" t="s">
        <v>3205</v>
      </c>
      <c r="N133" s="670" t="s">
        <v>2528</v>
      </c>
      <c r="O133" s="670" t="s">
        <v>2509</v>
      </c>
      <c r="P133" s="670" t="s">
        <v>2469</v>
      </c>
      <c r="Q133" s="670" t="s">
        <v>3206</v>
      </c>
      <c r="R133" s="670" t="s">
        <v>2510</v>
      </c>
      <c r="S133" s="670" t="s">
        <v>2526</v>
      </c>
      <c r="T133" s="670" t="s">
        <v>2527</v>
      </c>
      <c r="U133" s="670" t="s">
        <v>2513</v>
      </c>
      <c r="V133" s="670" t="s">
        <v>2514</v>
      </c>
    </row>
    <row r="134" spans="1:22" ht="16.5" hidden="1" customHeight="1" outlineLevel="2" collapsed="1" x14ac:dyDescent="0.2">
      <c r="A134" s="664" t="s">
        <v>2771</v>
      </c>
      <c r="B134" s="670"/>
      <c r="C134" s="666"/>
      <c r="D134" s="670"/>
      <c r="E134" s="671"/>
      <c r="F134" s="670"/>
      <c r="G134" s="672"/>
      <c r="H134" s="666"/>
      <c r="I134" s="673"/>
      <c r="J134" s="673"/>
      <c r="K134" s="672">
        <f>SUBTOTAL(9,K133:K133)</f>
        <v>24433.17</v>
      </c>
      <c r="L134" s="683"/>
      <c r="M134" s="670"/>
      <c r="N134" s="670"/>
      <c r="O134" s="670"/>
      <c r="P134" s="670"/>
      <c r="Q134" s="670"/>
      <c r="R134" s="670"/>
      <c r="S134" s="670"/>
      <c r="T134" s="670"/>
      <c r="U134" s="670"/>
      <c r="V134" s="670"/>
    </row>
    <row r="135" spans="1:22" ht="16.5" hidden="1" customHeight="1" outlineLevel="2" x14ac:dyDescent="0.2">
      <c r="A135" s="665" t="s">
        <v>2772</v>
      </c>
      <c r="B135" s="674" t="s">
        <v>2509</v>
      </c>
      <c r="C135" s="665" t="s">
        <v>2467</v>
      </c>
      <c r="D135" s="674" t="s">
        <v>2468</v>
      </c>
      <c r="E135" s="675">
        <v>2</v>
      </c>
      <c r="F135" s="674" t="s">
        <v>2469</v>
      </c>
      <c r="G135" s="676">
        <v>275</v>
      </c>
      <c r="H135" s="665" t="s">
        <v>2475</v>
      </c>
      <c r="I135" s="677">
        <v>24.67</v>
      </c>
      <c r="J135" s="677">
        <v>1</v>
      </c>
      <c r="K135" s="676">
        <v>6784.25</v>
      </c>
      <c r="L135" s="684">
        <v>44711</v>
      </c>
      <c r="M135" s="674" t="s">
        <v>3207</v>
      </c>
      <c r="N135" s="674" t="s">
        <v>2528</v>
      </c>
      <c r="O135" s="674" t="s">
        <v>2509</v>
      </c>
      <c r="P135" s="674" t="s">
        <v>2469</v>
      </c>
      <c r="Q135" s="674" t="s">
        <v>3208</v>
      </c>
      <c r="R135" s="674" t="s">
        <v>2510</v>
      </c>
      <c r="S135" s="674" t="s">
        <v>2526</v>
      </c>
      <c r="T135" s="674" t="s">
        <v>2527</v>
      </c>
      <c r="U135" s="674" t="s">
        <v>2513</v>
      </c>
      <c r="V135" s="674" t="s">
        <v>2514</v>
      </c>
    </row>
    <row r="136" spans="1:22" ht="16.5" customHeight="1" outlineLevel="1" collapsed="1" x14ac:dyDescent="0.2">
      <c r="A136" s="667" t="s">
        <v>2773</v>
      </c>
      <c r="B136" s="674"/>
      <c r="C136" s="665"/>
      <c r="D136" s="674"/>
      <c r="E136" s="675"/>
      <c r="F136" s="674"/>
      <c r="G136" s="676"/>
      <c r="H136" s="665"/>
      <c r="I136" s="677"/>
      <c r="J136" s="677"/>
      <c r="K136" s="676">
        <f>SUBTOTAL(9,K135:K135)</f>
        <v>6784.25</v>
      </c>
      <c r="L136" s="684"/>
      <c r="M136" s="674"/>
      <c r="N136" s="674"/>
      <c r="O136" s="674"/>
      <c r="P136" s="674"/>
      <c r="Q136" s="674"/>
      <c r="R136" s="674"/>
      <c r="S136" s="674"/>
      <c r="T136" s="674"/>
      <c r="U136" s="674"/>
      <c r="V136" s="674"/>
    </row>
    <row r="137" spans="1:22" ht="16.5" hidden="1" customHeight="1" outlineLevel="2" x14ac:dyDescent="0.2">
      <c r="A137" s="666" t="s">
        <v>2774</v>
      </c>
      <c r="B137" s="670" t="s">
        <v>3018</v>
      </c>
      <c r="C137" s="666" t="s">
        <v>2467</v>
      </c>
      <c r="D137" s="670" t="s">
        <v>2468</v>
      </c>
      <c r="E137" s="671">
        <v>2</v>
      </c>
      <c r="F137" s="670" t="s">
        <v>2469</v>
      </c>
      <c r="G137" s="672">
        <v>275</v>
      </c>
      <c r="H137" s="666" t="s">
        <v>2475</v>
      </c>
      <c r="I137" s="673">
        <v>24.67</v>
      </c>
      <c r="J137" s="673">
        <v>1</v>
      </c>
      <c r="K137" s="672">
        <v>6784.25</v>
      </c>
      <c r="L137" s="683">
        <v>44700</v>
      </c>
      <c r="M137" s="670" t="s">
        <v>3209</v>
      </c>
      <c r="N137" s="670" t="s">
        <v>2528</v>
      </c>
      <c r="O137" s="670" t="s">
        <v>2509</v>
      </c>
      <c r="P137" s="670" t="s">
        <v>2469</v>
      </c>
      <c r="Q137" s="670" t="s">
        <v>3210</v>
      </c>
      <c r="R137" s="670" t="s">
        <v>2510</v>
      </c>
      <c r="S137" s="670" t="s">
        <v>2526</v>
      </c>
      <c r="T137" s="670" t="s">
        <v>2527</v>
      </c>
      <c r="U137" s="670" t="s">
        <v>2513</v>
      </c>
      <c r="V137" s="670" t="s">
        <v>2514</v>
      </c>
    </row>
    <row r="138" spans="1:22" ht="16.5" hidden="1" customHeight="1" outlineLevel="2" collapsed="1" x14ac:dyDescent="0.2">
      <c r="A138" s="664" t="s">
        <v>2775</v>
      </c>
      <c r="B138" s="670"/>
      <c r="C138" s="666"/>
      <c r="D138" s="670"/>
      <c r="E138" s="671"/>
      <c r="F138" s="670"/>
      <c r="G138" s="672"/>
      <c r="H138" s="666"/>
      <c r="I138" s="673"/>
      <c r="J138" s="673"/>
      <c r="K138" s="672">
        <f>SUBTOTAL(9,K137:K137)</f>
        <v>6784.25</v>
      </c>
      <c r="L138" s="683"/>
      <c r="M138" s="670"/>
      <c r="N138" s="670"/>
      <c r="O138" s="670"/>
      <c r="P138" s="670"/>
      <c r="Q138" s="670"/>
      <c r="R138" s="670"/>
      <c r="S138" s="670"/>
      <c r="T138" s="670"/>
      <c r="U138" s="670"/>
      <c r="V138" s="670"/>
    </row>
    <row r="139" spans="1:22" ht="16.5" hidden="1" customHeight="1" outlineLevel="2" x14ac:dyDescent="0.2">
      <c r="A139" s="665" t="s">
        <v>2776</v>
      </c>
      <c r="B139" s="674" t="s">
        <v>2509</v>
      </c>
      <c r="C139" s="665" t="s">
        <v>2467</v>
      </c>
      <c r="D139" s="674" t="s">
        <v>2468</v>
      </c>
      <c r="E139" s="675">
        <v>2</v>
      </c>
      <c r="F139" s="674" t="s">
        <v>2469</v>
      </c>
      <c r="G139" s="676">
        <v>256.2</v>
      </c>
      <c r="H139" s="665" t="s">
        <v>2475</v>
      </c>
      <c r="I139" s="677">
        <v>24.67</v>
      </c>
      <c r="J139" s="677">
        <v>1</v>
      </c>
      <c r="K139" s="676">
        <v>6320.45</v>
      </c>
      <c r="L139" s="684">
        <v>44711</v>
      </c>
      <c r="M139" s="674" t="s">
        <v>3211</v>
      </c>
      <c r="N139" s="674" t="s">
        <v>2528</v>
      </c>
      <c r="O139" s="674" t="s">
        <v>2509</v>
      </c>
      <c r="P139" s="674" t="s">
        <v>2469</v>
      </c>
      <c r="Q139" s="674" t="s">
        <v>3212</v>
      </c>
      <c r="R139" s="674" t="s">
        <v>2510</v>
      </c>
      <c r="S139" s="674" t="s">
        <v>2526</v>
      </c>
      <c r="T139" s="674" t="s">
        <v>2527</v>
      </c>
      <c r="U139" s="674" t="s">
        <v>2513</v>
      </c>
      <c r="V139" s="674" t="s">
        <v>2514</v>
      </c>
    </row>
    <row r="140" spans="1:22" ht="16.5" hidden="1" customHeight="1" outlineLevel="2" x14ac:dyDescent="0.2">
      <c r="A140" s="667" t="s">
        <v>2777</v>
      </c>
      <c r="B140" s="674"/>
      <c r="C140" s="665"/>
      <c r="D140" s="674"/>
      <c r="E140" s="675"/>
      <c r="F140" s="674"/>
      <c r="G140" s="676"/>
      <c r="H140" s="665"/>
      <c r="I140" s="677"/>
      <c r="J140" s="677"/>
      <c r="K140" s="676">
        <f>SUBTOTAL(9,K139:K139)</f>
        <v>6320.45</v>
      </c>
      <c r="L140" s="684"/>
      <c r="M140" s="674"/>
      <c r="N140" s="674"/>
      <c r="O140" s="674"/>
      <c r="P140" s="674"/>
      <c r="Q140" s="674"/>
      <c r="R140" s="674"/>
      <c r="S140" s="674"/>
      <c r="T140" s="674"/>
      <c r="U140" s="674"/>
      <c r="V140" s="674"/>
    </row>
    <row r="141" spans="1:22" ht="16.5" customHeight="1" outlineLevel="1" collapsed="1" x14ac:dyDescent="0.2">
      <c r="A141" s="666" t="s">
        <v>2778</v>
      </c>
      <c r="B141" s="670" t="s">
        <v>3018</v>
      </c>
      <c r="C141" s="666" t="s">
        <v>2467</v>
      </c>
      <c r="D141" s="670" t="s">
        <v>2468</v>
      </c>
      <c r="E141" s="671">
        <v>2</v>
      </c>
      <c r="F141" s="670" t="s">
        <v>2469</v>
      </c>
      <c r="G141" s="672">
        <v>275</v>
      </c>
      <c r="H141" s="666" t="s">
        <v>2475</v>
      </c>
      <c r="I141" s="673">
        <v>24.67</v>
      </c>
      <c r="J141" s="673">
        <v>1</v>
      </c>
      <c r="K141" s="672">
        <v>6784.25</v>
      </c>
      <c r="L141" s="683">
        <v>44700</v>
      </c>
      <c r="M141" s="670" t="s">
        <v>3213</v>
      </c>
      <c r="N141" s="670" t="s">
        <v>2528</v>
      </c>
      <c r="O141" s="670" t="s">
        <v>2509</v>
      </c>
      <c r="P141" s="670" t="s">
        <v>2469</v>
      </c>
      <c r="Q141" s="670" t="s">
        <v>3214</v>
      </c>
      <c r="R141" s="670" t="s">
        <v>2510</v>
      </c>
      <c r="S141" s="670" t="s">
        <v>2526</v>
      </c>
      <c r="T141" s="670" t="s">
        <v>2527</v>
      </c>
      <c r="U141" s="670" t="s">
        <v>2513</v>
      </c>
      <c r="V141" s="670" t="s">
        <v>2514</v>
      </c>
    </row>
    <row r="142" spans="1:22" ht="16.5" hidden="1" customHeight="1" outlineLevel="2" x14ac:dyDescent="0.2">
      <c r="A142" s="664" t="s">
        <v>2779</v>
      </c>
      <c r="B142" s="670"/>
      <c r="C142" s="666"/>
      <c r="D142" s="670"/>
      <c r="E142" s="671"/>
      <c r="F142" s="670"/>
      <c r="G142" s="672"/>
      <c r="H142" s="666"/>
      <c r="I142" s="673"/>
      <c r="J142" s="673"/>
      <c r="K142" s="672">
        <f>SUBTOTAL(9,K141:K141)</f>
        <v>6784.25</v>
      </c>
      <c r="L142" s="683"/>
      <c r="M142" s="670"/>
      <c r="N142" s="670"/>
      <c r="O142" s="670"/>
      <c r="P142" s="670"/>
      <c r="Q142" s="670"/>
      <c r="R142" s="670"/>
      <c r="S142" s="670"/>
      <c r="T142" s="670"/>
      <c r="U142" s="670"/>
      <c r="V142" s="670"/>
    </row>
    <row r="143" spans="1:22" ht="16.5" hidden="1" customHeight="1" outlineLevel="2" collapsed="1" x14ac:dyDescent="0.2">
      <c r="A143" s="665" t="s">
        <v>2780</v>
      </c>
      <c r="B143" s="674" t="s">
        <v>2509</v>
      </c>
      <c r="C143" s="665" t="s">
        <v>2467</v>
      </c>
      <c r="D143" s="674" t="s">
        <v>2468</v>
      </c>
      <c r="E143" s="675">
        <v>2</v>
      </c>
      <c r="F143" s="674" t="s">
        <v>2469</v>
      </c>
      <c r="G143" s="676">
        <v>990.4</v>
      </c>
      <c r="H143" s="665" t="s">
        <v>2475</v>
      </c>
      <c r="I143" s="677">
        <v>24.67</v>
      </c>
      <c r="J143" s="677">
        <v>1</v>
      </c>
      <c r="K143" s="676">
        <v>24433.17</v>
      </c>
      <c r="L143" s="684">
        <v>44711</v>
      </c>
      <c r="M143" s="674" t="s">
        <v>3215</v>
      </c>
      <c r="N143" s="674" t="s">
        <v>2515</v>
      </c>
      <c r="O143" s="674" t="s">
        <v>2509</v>
      </c>
      <c r="P143" s="674" t="s">
        <v>2469</v>
      </c>
      <c r="Q143" s="674" t="s">
        <v>3216</v>
      </c>
      <c r="R143" s="674" t="s">
        <v>2510</v>
      </c>
      <c r="S143" s="674" t="s">
        <v>2526</v>
      </c>
      <c r="T143" s="674" t="s">
        <v>2527</v>
      </c>
      <c r="U143" s="674" t="s">
        <v>2513</v>
      </c>
      <c r="V143" s="674" t="s">
        <v>2514</v>
      </c>
    </row>
    <row r="144" spans="1:22" ht="16.5" hidden="1" customHeight="1" outlineLevel="2" x14ac:dyDescent="0.2">
      <c r="A144" s="667" t="s">
        <v>2781</v>
      </c>
      <c r="B144" s="674"/>
      <c r="C144" s="665"/>
      <c r="D144" s="674"/>
      <c r="E144" s="675"/>
      <c r="F144" s="674"/>
      <c r="G144" s="676"/>
      <c r="H144" s="665"/>
      <c r="I144" s="677"/>
      <c r="J144" s="677"/>
      <c r="K144" s="676">
        <f>SUBTOTAL(9,K143:K143)</f>
        <v>24433.17</v>
      </c>
      <c r="L144" s="684"/>
      <c r="M144" s="674"/>
      <c r="N144" s="674"/>
      <c r="O144" s="674"/>
      <c r="P144" s="674"/>
      <c r="Q144" s="674"/>
      <c r="R144" s="674"/>
      <c r="S144" s="674"/>
      <c r="T144" s="674"/>
      <c r="U144" s="674"/>
      <c r="V144" s="674"/>
    </row>
    <row r="145" spans="1:22" ht="16.5" hidden="1" customHeight="1" outlineLevel="2" x14ac:dyDescent="0.2">
      <c r="A145" s="666" t="s">
        <v>2782</v>
      </c>
      <c r="B145" s="670" t="s">
        <v>3018</v>
      </c>
      <c r="C145" s="666" t="s">
        <v>2467</v>
      </c>
      <c r="D145" s="670" t="s">
        <v>2468</v>
      </c>
      <c r="E145" s="671">
        <v>2</v>
      </c>
      <c r="F145" s="670" t="s">
        <v>2469</v>
      </c>
      <c r="G145" s="672">
        <v>990.4</v>
      </c>
      <c r="H145" s="666" t="s">
        <v>2475</v>
      </c>
      <c r="I145" s="673">
        <v>24.67</v>
      </c>
      <c r="J145" s="673">
        <v>1</v>
      </c>
      <c r="K145" s="672">
        <v>24433.17</v>
      </c>
      <c r="L145" s="683">
        <v>44700</v>
      </c>
      <c r="M145" s="670" t="s">
        <v>3217</v>
      </c>
      <c r="N145" s="670" t="s">
        <v>2528</v>
      </c>
      <c r="O145" s="670" t="s">
        <v>2509</v>
      </c>
      <c r="P145" s="670" t="s">
        <v>2469</v>
      </c>
      <c r="Q145" s="670" t="s">
        <v>3218</v>
      </c>
      <c r="R145" s="670" t="s">
        <v>2510</v>
      </c>
      <c r="S145" s="670" t="s">
        <v>2526</v>
      </c>
      <c r="T145" s="670" t="s">
        <v>2527</v>
      </c>
      <c r="U145" s="670" t="s">
        <v>2513</v>
      </c>
      <c r="V145" s="670" t="s">
        <v>2514</v>
      </c>
    </row>
    <row r="146" spans="1:22" ht="16.5" customHeight="1" outlineLevel="1" collapsed="1" x14ac:dyDescent="0.2">
      <c r="A146" s="664" t="s">
        <v>2783</v>
      </c>
      <c r="B146" s="670"/>
      <c r="C146" s="666"/>
      <c r="D146" s="670"/>
      <c r="E146" s="671"/>
      <c r="F146" s="670"/>
      <c r="G146" s="672"/>
      <c r="H146" s="666"/>
      <c r="I146" s="673"/>
      <c r="J146" s="673"/>
      <c r="K146" s="672">
        <f>SUBTOTAL(9,K145:K145)</f>
        <v>24433.17</v>
      </c>
      <c r="L146" s="683"/>
      <c r="M146" s="670"/>
      <c r="N146" s="670"/>
      <c r="O146" s="670"/>
      <c r="P146" s="670"/>
      <c r="Q146" s="670"/>
      <c r="R146" s="670"/>
      <c r="S146" s="670"/>
      <c r="T146" s="670"/>
      <c r="U146" s="670"/>
      <c r="V146" s="670"/>
    </row>
    <row r="147" spans="1:22" ht="16.5" hidden="1" customHeight="1" outlineLevel="2" x14ac:dyDescent="0.2">
      <c r="A147" s="665" t="s">
        <v>2784</v>
      </c>
      <c r="B147" s="674" t="s">
        <v>3018</v>
      </c>
      <c r="C147" s="665" t="s">
        <v>2467</v>
      </c>
      <c r="D147" s="674" t="s">
        <v>2468</v>
      </c>
      <c r="E147" s="675">
        <v>2</v>
      </c>
      <c r="F147" s="674" t="s">
        <v>2469</v>
      </c>
      <c r="G147" s="676">
        <v>990.4</v>
      </c>
      <c r="H147" s="665" t="s">
        <v>2475</v>
      </c>
      <c r="I147" s="677">
        <v>24.67</v>
      </c>
      <c r="J147" s="677">
        <v>1</v>
      </c>
      <c r="K147" s="676">
        <v>24433.17</v>
      </c>
      <c r="L147" s="684">
        <v>44700</v>
      </c>
      <c r="M147" s="674" t="s">
        <v>3219</v>
      </c>
      <c r="N147" s="674" t="s">
        <v>2528</v>
      </c>
      <c r="O147" s="674" t="s">
        <v>2509</v>
      </c>
      <c r="P147" s="674" t="s">
        <v>2469</v>
      </c>
      <c r="Q147" s="674" t="s">
        <v>3220</v>
      </c>
      <c r="R147" s="674" t="s">
        <v>2510</v>
      </c>
      <c r="S147" s="674" t="s">
        <v>2526</v>
      </c>
      <c r="T147" s="674" t="s">
        <v>2527</v>
      </c>
      <c r="U147" s="674" t="s">
        <v>2513</v>
      </c>
      <c r="V147" s="674" t="s">
        <v>2514</v>
      </c>
    </row>
    <row r="148" spans="1:22" ht="16.5" hidden="1" customHeight="1" outlineLevel="2" x14ac:dyDescent="0.2">
      <c r="A148" s="667" t="s">
        <v>2785</v>
      </c>
      <c r="B148" s="674"/>
      <c r="C148" s="665"/>
      <c r="D148" s="674"/>
      <c r="E148" s="675"/>
      <c r="F148" s="674"/>
      <c r="G148" s="676"/>
      <c r="H148" s="665"/>
      <c r="I148" s="677"/>
      <c r="J148" s="677"/>
      <c r="K148" s="676">
        <f>SUBTOTAL(9,K147:K147)</f>
        <v>24433.17</v>
      </c>
      <c r="L148" s="684"/>
      <c r="M148" s="674"/>
      <c r="N148" s="674"/>
      <c r="O148" s="674"/>
      <c r="P148" s="674"/>
      <c r="Q148" s="674"/>
      <c r="R148" s="674"/>
      <c r="S148" s="674"/>
      <c r="T148" s="674"/>
      <c r="U148" s="674"/>
      <c r="V148" s="674"/>
    </row>
    <row r="149" spans="1:22" ht="16.5" hidden="1" customHeight="1" outlineLevel="2" x14ac:dyDescent="0.2">
      <c r="A149" s="666" t="s">
        <v>2786</v>
      </c>
      <c r="B149" s="670" t="s">
        <v>2509</v>
      </c>
      <c r="C149" s="666" t="s">
        <v>2467</v>
      </c>
      <c r="D149" s="670" t="s">
        <v>2468</v>
      </c>
      <c r="E149" s="671">
        <v>2</v>
      </c>
      <c r="F149" s="670" t="s">
        <v>2469</v>
      </c>
      <c r="G149" s="672">
        <v>990.4</v>
      </c>
      <c r="H149" s="666" t="s">
        <v>2475</v>
      </c>
      <c r="I149" s="673">
        <v>24.67</v>
      </c>
      <c r="J149" s="673">
        <v>1</v>
      </c>
      <c r="K149" s="672">
        <v>24433.17</v>
      </c>
      <c r="L149" s="683">
        <v>44711</v>
      </c>
      <c r="M149" s="670" t="s">
        <v>3221</v>
      </c>
      <c r="N149" s="670" t="s">
        <v>2528</v>
      </c>
      <c r="O149" s="670" t="s">
        <v>2509</v>
      </c>
      <c r="P149" s="670" t="s">
        <v>2469</v>
      </c>
      <c r="Q149" s="670" t="s">
        <v>3222</v>
      </c>
      <c r="R149" s="670" t="s">
        <v>2510</v>
      </c>
      <c r="S149" s="670" t="s">
        <v>2526</v>
      </c>
      <c r="T149" s="670" t="s">
        <v>2527</v>
      </c>
      <c r="U149" s="670" t="s">
        <v>2513</v>
      </c>
      <c r="V149" s="670" t="s">
        <v>2514</v>
      </c>
    </row>
    <row r="150" spans="1:22" ht="16.5" hidden="1" customHeight="1" outlineLevel="2" x14ac:dyDescent="0.2">
      <c r="A150" s="664" t="s">
        <v>2787</v>
      </c>
      <c r="B150" s="670"/>
      <c r="C150" s="666"/>
      <c r="D150" s="670"/>
      <c r="E150" s="671"/>
      <c r="F150" s="670"/>
      <c r="G150" s="672"/>
      <c r="H150" s="666"/>
      <c r="I150" s="673"/>
      <c r="J150" s="673"/>
      <c r="K150" s="672">
        <f>SUBTOTAL(9,K149:K149)</f>
        <v>24433.17</v>
      </c>
      <c r="L150" s="683"/>
      <c r="M150" s="670"/>
      <c r="N150" s="670"/>
      <c r="O150" s="670"/>
      <c r="P150" s="670"/>
      <c r="Q150" s="670"/>
      <c r="R150" s="670"/>
      <c r="S150" s="670"/>
      <c r="T150" s="670"/>
      <c r="U150" s="670"/>
      <c r="V150" s="670"/>
    </row>
    <row r="151" spans="1:22" ht="16.5" customHeight="1" outlineLevel="1" collapsed="1" x14ac:dyDescent="0.2">
      <c r="A151" s="665" t="s">
        <v>2788</v>
      </c>
      <c r="B151" s="674" t="s">
        <v>2509</v>
      </c>
      <c r="C151" s="665" t="s">
        <v>2467</v>
      </c>
      <c r="D151" s="674" t="s">
        <v>2468</v>
      </c>
      <c r="E151" s="675">
        <v>2</v>
      </c>
      <c r="F151" s="674" t="s">
        <v>2469</v>
      </c>
      <c r="G151" s="676">
        <v>990.4</v>
      </c>
      <c r="H151" s="665" t="s">
        <v>2475</v>
      </c>
      <c r="I151" s="677">
        <v>24.67</v>
      </c>
      <c r="J151" s="677">
        <v>1</v>
      </c>
      <c r="K151" s="676">
        <v>24433.17</v>
      </c>
      <c r="L151" s="684">
        <v>44711</v>
      </c>
      <c r="M151" s="674" t="s">
        <v>3223</v>
      </c>
      <c r="N151" s="674" t="s">
        <v>2528</v>
      </c>
      <c r="O151" s="674" t="s">
        <v>2509</v>
      </c>
      <c r="P151" s="674" t="s">
        <v>2469</v>
      </c>
      <c r="Q151" s="674" t="s">
        <v>3224</v>
      </c>
      <c r="R151" s="674" t="s">
        <v>2510</v>
      </c>
      <c r="S151" s="674" t="s">
        <v>2526</v>
      </c>
      <c r="T151" s="674" t="s">
        <v>2527</v>
      </c>
      <c r="U151" s="674" t="s">
        <v>2513</v>
      </c>
      <c r="V151" s="674" t="s">
        <v>2514</v>
      </c>
    </row>
    <row r="152" spans="1:22" ht="16.5" hidden="1" customHeight="1" outlineLevel="2" x14ac:dyDescent="0.2">
      <c r="A152" s="667" t="s">
        <v>2789</v>
      </c>
      <c r="B152" s="674"/>
      <c r="C152" s="665"/>
      <c r="D152" s="674"/>
      <c r="E152" s="675"/>
      <c r="F152" s="674"/>
      <c r="G152" s="676"/>
      <c r="H152" s="665"/>
      <c r="I152" s="677"/>
      <c r="J152" s="677"/>
      <c r="K152" s="676">
        <f>SUBTOTAL(9,K151:K151)</f>
        <v>24433.17</v>
      </c>
      <c r="L152" s="684"/>
      <c r="M152" s="674"/>
      <c r="N152" s="674"/>
      <c r="O152" s="674"/>
      <c r="P152" s="674"/>
      <c r="Q152" s="674"/>
      <c r="R152" s="674"/>
      <c r="S152" s="674"/>
      <c r="T152" s="674"/>
      <c r="U152" s="674"/>
      <c r="V152" s="674"/>
    </row>
    <row r="153" spans="1:22" ht="16.5" hidden="1" customHeight="1" outlineLevel="2" x14ac:dyDescent="0.2">
      <c r="A153" s="666" t="s">
        <v>2790</v>
      </c>
      <c r="B153" s="670" t="s">
        <v>2509</v>
      </c>
      <c r="C153" s="666" t="s">
        <v>2467</v>
      </c>
      <c r="D153" s="670" t="s">
        <v>2468</v>
      </c>
      <c r="E153" s="671">
        <v>2</v>
      </c>
      <c r="F153" s="670" t="s">
        <v>2469</v>
      </c>
      <c r="G153" s="672">
        <v>990.4</v>
      </c>
      <c r="H153" s="666" t="s">
        <v>2475</v>
      </c>
      <c r="I153" s="673">
        <v>24.67</v>
      </c>
      <c r="J153" s="673">
        <v>1</v>
      </c>
      <c r="K153" s="672">
        <v>24433.17</v>
      </c>
      <c r="L153" s="683">
        <v>44711</v>
      </c>
      <c r="M153" s="670" t="s">
        <v>3225</v>
      </c>
      <c r="N153" s="670" t="s">
        <v>2515</v>
      </c>
      <c r="O153" s="670" t="s">
        <v>2509</v>
      </c>
      <c r="P153" s="670" t="s">
        <v>2469</v>
      </c>
      <c r="Q153" s="670" t="s">
        <v>3226</v>
      </c>
      <c r="R153" s="670" t="s">
        <v>2510</v>
      </c>
      <c r="S153" s="670" t="s">
        <v>2526</v>
      </c>
      <c r="T153" s="670" t="s">
        <v>2527</v>
      </c>
      <c r="U153" s="670" t="s">
        <v>2513</v>
      </c>
      <c r="V153" s="670" t="s">
        <v>2514</v>
      </c>
    </row>
    <row r="154" spans="1:22" ht="16.5" hidden="1" customHeight="1" outlineLevel="2" x14ac:dyDescent="0.2">
      <c r="A154" s="664" t="s">
        <v>2791</v>
      </c>
      <c r="B154" s="670"/>
      <c r="C154" s="666"/>
      <c r="D154" s="670"/>
      <c r="E154" s="671"/>
      <c r="F154" s="670"/>
      <c r="G154" s="672"/>
      <c r="H154" s="666"/>
      <c r="I154" s="673"/>
      <c r="J154" s="673"/>
      <c r="K154" s="672">
        <f>SUBTOTAL(9,K153:K153)</f>
        <v>24433.17</v>
      </c>
      <c r="L154" s="683"/>
      <c r="M154" s="670"/>
      <c r="N154" s="670"/>
      <c r="O154" s="670"/>
      <c r="P154" s="670"/>
      <c r="Q154" s="670"/>
      <c r="R154" s="670"/>
      <c r="S154" s="670"/>
      <c r="T154" s="670"/>
      <c r="U154" s="670"/>
      <c r="V154" s="670"/>
    </row>
    <row r="155" spans="1:22" ht="16.5" hidden="1" customHeight="1" outlineLevel="2" collapsed="1" x14ac:dyDescent="0.2">
      <c r="A155" s="665" t="s">
        <v>2792</v>
      </c>
      <c r="B155" s="674" t="s">
        <v>2509</v>
      </c>
      <c r="C155" s="665" t="s">
        <v>2467</v>
      </c>
      <c r="D155" s="674" t="s">
        <v>2468</v>
      </c>
      <c r="E155" s="675">
        <v>2</v>
      </c>
      <c r="F155" s="674" t="s">
        <v>2469</v>
      </c>
      <c r="G155" s="676">
        <v>472</v>
      </c>
      <c r="H155" s="665" t="s">
        <v>2475</v>
      </c>
      <c r="I155" s="677">
        <v>24.67</v>
      </c>
      <c r="J155" s="677">
        <v>1</v>
      </c>
      <c r="K155" s="676">
        <v>11644.24</v>
      </c>
      <c r="L155" s="684">
        <v>44711</v>
      </c>
      <c r="M155" s="674" t="s">
        <v>3227</v>
      </c>
      <c r="N155" s="674" t="s">
        <v>2528</v>
      </c>
      <c r="O155" s="674" t="s">
        <v>2509</v>
      </c>
      <c r="P155" s="674" t="s">
        <v>2469</v>
      </c>
      <c r="Q155" s="674" t="s">
        <v>3228</v>
      </c>
      <c r="R155" s="674" t="s">
        <v>2510</v>
      </c>
      <c r="S155" s="674" t="s">
        <v>2526</v>
      </c>
      <c r="T155" s="674" t="s">
        <v>2527</v>
      </c>
      <c r="U155" s="674" t="s">
        <v>2513</v>
      </c>
      <c r="V155" s="674" t="s">
        <v>2514</v>
      </c>
    </row>
    <row r="156" spans="1:22" ht="16.5" customHeight="1" outlineLevel="1" collapsed="1" x14ac:dyDescent="0.2">
      <c r="A156" s="667" t="s">
        <v>2793</v>
      </c>
      <c r="B156" s="674"/>
      <c r="C156" s="665"/>
      <c r="D156" s="674"/>
      <c r="E156" s="675"/>
      <c r="F156" s="674"/>
      <c r="G156" s="676"/>
      <c r="H156" s="665"/>
      <c r="I156" s="677"/>
      <c r="J156" s="677"/>
      <c r="K156" s="676">
        <f>SUBTOTAL(9,K155:K155)</f>
        <v>11644.24</v>
      </c>
      <c r="L156" s="684"/>
      <c r="M156" s="674"/>
      <c r="N156" s="674"/>
      <c r="O156" s="674"/>
      <c r="P156" s="674"/>
      <c r="Q156" s="674"/>
      <c r="R156" s="674"/>
      <c r="S156" s="674"/>
      <c r="T156" s="674"/>
      <c r="U156" s="674"/>
      <c r="V156" s="674"/>
    </row>
    <row r="157" spans="1:22" ht="16.5" hidden="1" customHeight="1" outlineLevel="2" x14ac:dyDescent="0.2">
      <c r="A157" s="666" t="s">
        <v>2794</v>
      </c>
      <c r="B157" s="670" t="s">
        <v>2509</v>
      </c>
      <c r="C157" s="666" t="s">
        <v>2467</v>
      </c>
      <c r="D157" s="670" t="s">
        <v>2468</v>
      </c>
      <c r="E157" s="671">
        <v>2</v>
      </c>
      <c r="F157" s="670" t="s">
        <v>2469</v>
      </c>
      <c r="G157" s="672">
        <v>990.4</v>
      </c>
      <c r="H157" s="666" t="s">
        <v>2475</v>
      </c>
      <c r="I157" s="673">
        <v>24.67</v>
      </c>
      <c r="J157" s="673">
        <v>1</v>
      </c>
      <c r="K157" s="672">
        <v>24433.17</v>
      </c>
      <c r="L157" s="683">
        <v>44711</v>
      </c>
      <c r="M157" s="670" t="s">
        <v>3229</v>
      </c>
      <c r="N157" s="670" t="s">
        <v>2528</v>
      </c>
      <c r="O157" s="670" t="s">
        <v>2509</v>
      </c>
      <c r="P157" s="670" t="s">
        <v>2469</v>
      </c>
      <c r="Q157" s="670" t="s">
        <v>3230</v>
      </c>
      <c r="R157" s="670" t="s">
        <v>2510</v>
      </c>
      <c r="S157" s="670" t="s">
        <v>2526</v>
      </c>
      <c r="T157" s="670" t="s">
        <v>2527</v>
      </c>
      <c r="U157" s="670" t="s">
        <v>2513</v>
      </c>
      <c r="V157" s="670" t="s">
        <v>2514</v>
      </c>
    </row>
    <row r="158" spans="1:22" ht="16.5" hidden="1" customHeight="1" outlineLevel="2" collapsed="1" x14ac:dyDescent="0.2">
      <c r="A158" s="664" t="s">
        <v>2795</v>
      </c>
      <c r="B158" s="670"/>
      <c r="C158" s="666"/>
      <c r="D158" s="670"/>
      <c r="E158" s="671"/>
      <c r="F158" s="670"/>
      <c r="G158" s="672"/>
      <c r="H158" s="666"/>
      <c r="I158" s="673"/>
      <c r="J158" s="673"/>
      <c r="K158" s="672">
        <f>SUBTOTAL(9,K157:K157)</f>
        <v>24433.17</v>
      </c>
      <c r="L158" s="683"/>
      <c r="M158" s="670"/>
      <c r="N158" s="670"/>
      <c r="O158" s="670"/>
      <c r="P158" s="670"/>
      <c r="Q158" s="670"/>
      <c r="R158" s="670"/>
      <c r="S158" s="670"/>
      <c r="T158" s="670"/>
      <c r="U158" s="670"/>
      <c r="V158" s="670"/>
    </row>
    <row r="159" spans="1:22" ht="16.5" hidden="1" customHeight="1" outlineLevel="2" x14ac:dyDescent="0.2">
      <c r="A159" s="665" t="s">
        <v>2796</v>
      </c>
      <c r="B159" s="674" t="s">
        <v>3018</v>
      </c>
      <c r="C159" s="665" t="s">
        <v>2472</v>
      </c>
      <c r="D159" s="674" t="s">
        <v>2468</v>
      </c>
      <c r="E159" s="675">
        <v>1</v>
      </c>
      <c r="F159" s="674" t="s">
        <v>2469</v>
      </c>
      <c r="G159" s="676">
        <v>0</v>
      </c>
      <c r="H159" s="665" t="s">
        <v>2470</v>
      </c>
      <c r="I159" s="677">
        <v>1</v>
      </c>
      <c r="J159" s="677">
        <v>1</v>
      </c>
      <c r="K159" s="676">
        <v>12.2</v>
      </c>
      <c r="L159" s="684">
        <v>44638</v>
      </c>
      <c r="M159" s="674" t="s">
        <v>3231</v>
      </c>
      <c r="N159" s="674" t="s">
        <v>2509</v>
      </c>
      <c r="O159" s="674" t="s">
        <v>2509</v>
      </c>
      <c r="P159" s="674" t="s">
        <v>2518</v>
      </c>
      <c r="Q159" s="674" t="s">
        <v>3232</v>
      </c>
      <c r="R159" s="674" t="s">
        <v>2516</v>
      </c>
      <c r="S159" s="674" t="s">
        <v>2509</v>
      </c>
      <c r="T159" s="674" t="s">
        <v>2509</v>
      </c>
      <c r="U159" s="674" t="s">
        <v>2513</v>
      </c>
      <c r="V159" s="674" t="s">
        <v>2519</v>
      </c>
    </row>
    <row r="160" spans="1:22" ht="16.5" hidden="1" customHeight="1" outlineLevel="2" collapsed="1" x14ac:dyDescent="0.2">
      <c r="A160" s="666" t="s">
        <v>2796</v>
      </c>
      <c r="B160" s="670" t="s">
        <v>3018</v>
      </c>
      <c r="C160" s="666" t="s">
        <v>2467</v>
      </c>
      <c r="D160" s="670" t="s">
        <v>2468</v>
      </c>
      <c r="E160" s="671">
        <v>2</v>
      </c>
      <c r="F160" s="670" t="s">
        <v>2469</v>
      </c>
      <c r="G160" s="672">
        <v>1049</v>
      </c>
      <c r="H160" s="666" t="s">
        <v>2470</v>
      </c>
      <c r="I160" s="673">
        <v>1</v>
      </c>
      <c r="J160" s="673">
        <v>1</v>
      </c>
      <c r="K160" s="672">
        <v>1049</v>
      </c>
      <c r="L160" s="683">
        <v>44613</v>
      </c>
      <c r="M160" s="670" t="s">
        <v>3233</v>
      </c>
      <c r="N160" s="670" t="s">
        <v>2508</v>
      </c>
      <c r="O160" s="670" t="s">
        <v>2509</v>
      </c>
      <c r="P160" s="670" t="s">
        <v>2469</v>
      </c>
      <c r="Q160" s="670" t="s">
        <v>3234</v>
      </c>
      <c r="R160" s="670" t="s">
        <v>2510</v>
      </c>
      <c r="S160" s="670" t="s">
        <v>2529</v>
      </c>
      <c r="T160" s="670" t="s">
        <v>2530</v>
      </c>
      <c r="U160" s="670" t="s">
        <v>2513</v>
      </c>
      <c r="V160" s="670" t="s">
        <v>2514</v>
      </c>
    </row>
    <row r="161" spans="1:22" ht="16.5" customHeight="1" outlineLevel="1" collapsed="1" x14ac:dyDescent="0.2">
      <c r="A161" s="665" t="s">
        <v>2797</v>
      </c>
      <c r="B161" s="674" t="s">
        <v>3018</v>
      </c>
      <c r="C161" s="665" t="s">
        <v>2467</v>
      </c>
      <c r="D161" s="674" t="s">
        <v>2468</v>
      </c>
      <c r="E161" s="675">
        <v>2</v>
      </c>
      <c r="F161" s="674" t="s">
        <v>2469</v>
      </c>
      <c r="G161" s="676">
        <v>1556</v>
      </c>
      <c r="H161" s="665" t="s">
        <v>2470</v>
      </c>
      <c r="I161" s="677">
        <v>1</v>
      </c>
      <c r="J161" s="677">
        <v>1</v>
      </c>
      <c r="K161" s="676">
        <v>1556</v>
      </c>
      <c r="L161" s="684">
        <v>44704</v>
      </c>
      <c r="M161" s="674" t="s">
        <v>3235</v>
      </c>
      <c r="N161" s="674" t="s">
        <v>2508</v>
      </c>
      <c r="O161" s="674" t="s">
        <v>2509</v>
      </c>
      <c r="P161" s="674" t="s">
        <v>2469</v>
      </c>
      <c r="Q161" s="674" t="s">
        <v>3236</v>
      </c>
      <c r="R161" s="674" t="s">
        <v>2510</v>
      </c>
      <c r="S161" s="674" t="s">
        <v>2522</v>
      </c>
      <c r="T161" s="674" t="s">
        <v>2523</v>
      </c>
      <c r="U161" s="674" t="s">
        <v>2513</v>
      </c>
      <c r="V161" s="674" t="s">
        <v>2514</v>
      </c>
    </row>
    <row r="162" spans="1:22" ht="16.5" hidden="1" customHeight="1" outlineLevel="2" collapsed="1" x14ac:dyDescent="0.2">
      <c r="A162" s="666" t="s">
        <v>2797</v>
      </c>
      <c r="B162" s="670" t="s">
        <v>3018</v>
      </c>
      <c r="C162" s="666" t="s">
        <v>2467</v>
      </c>
      <c r="D162" s="670" t="s">
        <v>2468</v>
      </c>
      <c r="E162" s="671">
        <v>2</v>
      </c>
      <c r="F162" s="670" t="s">
        <v>2469</v>
      </c>
      <c r="G162" s="672">
        <v>7438.52</v>
      </c>
      <c r="H162" s="666" t="s">
        <v>2470</v>
      </c>
      <c r="I162" s="673">
        <v>1</v>
      </c>
      <c r="J162" s="673">
        <v>1</v>
      </c>
      <c r="K162" s="672">
        <v>7438.52</v>
      </c>
      <c r="L162" s="683">
        <v>44711</v>
      </c>
      <c r="M162" s="670" t="s">
        <v>3237</v>
      </c>
      <c r="N162" s="670" t="s">
        <v>2508</v>
      </c>
      <c r="O162" s="670" t="s">
        <v>2509</v>
      </c>
      <c r="P162" s="670" t="s">
        <v>2469</v>
      </c>
      <c r="Q162" s="670" t="s">
        <v>3238</v>
      </c>
      <c r="R162" s="670" t="s">
        <v>2510</v>
      </c>
      <c r="S162" s="670" t="s">
        <v>2511</v>
      </c>
      <c r="T162" s="670" t="s">
        <v>2512</v>
      </c>
      <c r="U162" s="670" t="s">
        <v>2513</v>
      </c>
      <c r="V162" s="670" t="s">
        <v>2514</v>
      </c>
    </row>
    <row r="163" spans="1:22" ht="16.5" hidden="1" customHeight="1" outlineLevel="2" x14ac:dyDescent="0.2">
      <c r="A163" s="665" t="s">
        <v>2797</v>
      </c>
      <c r="B163" s="674" t="s">
        <v>3018</v>
      </c>
      <c r="C163" s="665" t="s">
        <v>2467</v>
      </c>
      <c r="D163" s="674" t="s">
        <v>2468</v>
      </c>
      <c r="E163" s="675">
        <v>3</v>
      </c>
      <c r="F163" s="674" t="s">
        <v>2469</v>
      </c>
      <c r="G163" s="676">
        <v>6093.06</v>
      </c>
      <c r="H163" s="665" t="s">
        <v>2470</v>
      </c>
      <c r="I163" s="677">
        <v>1</v>
      </c>
      <c r="J163" s="677">
        <v>1</v>
      </c>
      <c r="K163" s="676">
        <v>6093.06</v>
      </c>
      <c r="L163" s="684">
        <v>44741</v>
      </c>
      <c r="M163" s="674" t="s">
        <v>3239</v>
      </c>
      <c r="N163" s="674" t="s">
        <v>2508</v>
      </c>
      <c r="O163" s="674" t="s">
        <v>2509</v>
      </c>
      <c r="P163" s="674" t="s">
        <v>2469</v>
      </c>
      <c r="Q163" s="674" t="s">
        <v>3240</v>
      </c>
      <c r="R163" s="674" t="s">
        <v>2510</v>
      </c>
      <c r="S163" s="674" t="s">
        <v>2511</v>
      </c>
      <c r="T163" s="674" t="s">
        <v>2512</v>
      </c>
      <c r="U163" s="674" t="s">
        <v>2513</v>
      </c>
      <c r="V163" s="674" t="s">
        <v>2514</v>
      </c>
    </row>
    <row r="164" spans="1:22" ht="16.5" hidden="1" customHeight="1" outlineLevel="2" x14ac:dyDescent="0.2">
      <c r="A164" s="666" t="s">
        <v>2797</v>
      </c>
      <c r="B164" s="670" t="s">
        <v>3018</v>
      </c>
      <c r="C164" s="666" t="s">
        <v>2467</v>
      </c>
      <c r="D164" s="670" t="s">
        <v>2468</v>
      </c>
      <c r="E164" s="671">
        <v>4</v>
      </c>
      <c r="F164" s="670" t="s">
        <v>2469</v>
      </c>
      <c r="G164" s="672">
        <v>2788.8</v>
      </c>
      <c r="H164" s="666" t="s">
        <v>2470</v>
      </c>
      <c r="I164" s="673">
        <v>1</v>
      </c>
      <c r="J164" s="673">
        <v>1</v>
      </c>
      <c r="K164" s="672">
        <v>2788.8</v>
      </c>
      <c r="L164" s="683">
        <v>44741</v>
      </c>
      <c r="M164" s="670" t="s">
        <v>3239</v>
      </c>
      <c r="N164" s="670" t="s">
        <v>2508</v>
      </c>
      <c r="O164" s="670" t="s">
        <v>2509</v>
      </c>
      <c r="P164" s="670" t="s">
        <v>2469</v>
      </c>
      <c r="Q164" s="670" t="s">
        <v>3240</v>
      </c>
      <c r="R164" s="670" t="s">
        <v>2510</v>
      </c>
      <c r="S164" s="670" t="s">
        <v>2511</v>
      </c>
      <c r="T164" s="670" t="s">
        <v>2512</v>
      </c>
      <c r="U164" s="670" t="s">
        <v>2513</v>
      </c>
      <c r="V164" s="670" t="s">
        <v>2514</v>
      </c>
    </row>
    <row r="165" spans="1:22" ht="16.5" hidden="1" customHeight="1" outlineLevel="2" x14ac:dyDescent="0.2">
      <c r="A165" s="665" t="s">
        <v>2797</v>
      </c>
      <c r="B165" s="674" t="s">
        <v>3018</v>
      </c>
      <c r="C165" s="665" t="s">
        <v>2467</v>
      </c>
      <c r="D165" s="674" t="s">
        <v>2468</v>
      </c>
      <c r="E165" s="675">
        <v>5</v>
      </c>
      <c r="F165" s="674" t="s">
        <v>2469</v>
      </c>
      <c r="G165" s="676">
        <v>2788.8</v>
      </c>
      <c r="H165" s="665" t="s">
        <v>2470</v>
      </c>
      <c r="I165" s="677">
        <v>1</v>
      </c>
      <c r="J165" s="677">
        <v>1</v>
      </c>
      <c r="K165" s="676">
        <v>2788.8</v>
      </c>
      <c r="L165" s="684">
        <v>44741</v>
      </c>
      <c r="M165" s="674" t="s">
        <v>3239</v>
      </c>
      <c r="N165" s="674" t="s">
        <v>2508</v>
      </c>
      <c r="O165" s="674" t="s">
        <v>2509</v>
      </c>
      <c r="P165" s="674" t="s">
        <v>2469</v>
      </c>
      <c r="Q165" s="674" t="s">
        <v>3240</v>
      </c>
      <c r="R165" s="674" t="s">
        <v>2510</v>
      </c>
      <c r="S165" s="674" t="s">
        <v>2511</v>
      </c>
      <c r="T165" s="674" t="s">
        <v>2512</v>
      </c>
      <c r="U165" s="674" t="s">
        <v>2513</v>
      </c>
      <c r="V165" s="674" t="s">
        <v>2514</v>
      </c>
    </row>
    <row r="166" spans="1:22" ht="16.5" hidden="1" customHeight="1" outlineLevel="2" x14ac:dyDescent="0.2">
      <c r="A166" s="666" t="s">
        <v>2797</v>
      </c>
      <c r="B166" s="670" t="s">
        <v>3018</v>
      </c>
      <c r="C166" s="666" t="s">
        <v>2467</v>
      </c>
      <c r="D166" s="670" t="s">
        <v>2468</v>
      </c>
      <c r="E166" s="671">
        <v>6</v>
      </c>
      <c r="F166" s="670" t="s">
        <v>2469</v>
      </c>
      <c r="G166" s="672">
        <v>2788.8</v>
      </c>
      <c r="H166" s="666" t="s">
        <v>2470</v>
      </c>
      <c r="I166" s="673">
        <v>1</v>
      </c>
      <c r="J166" s="673">
        <v>1</v>
      </c>
      <c r="K166" s="672">
        <v>2788.8</v>
      </c>
      <c r="L166" s="683">
        <v>44741</v>
      </c>
      <c r="M166" s="670" t="s">
        <v>3239</v>
      </c>
      <c r="N166" s="670" t="s">
        <v>2508</v>
      </c>
      <c r="O166" s="670" t="s">
        <v>2509</v>
      </c>
      <c r="P166" s="670" t="s">
        <v>2469</v>
      </c>
      <c r="Q166" s="670" t="s">
        <v>3240</v>
      </c>
      <c r="R166" s="670" t="s">
        <v>2510</v>
      </c>
      <c r="S166" s="670" t="s">
        <v>2511</v>
      </c>
      <c r="T166" s="670" t="s">
        <v>2512</v>
      </c>
      <c r="U166" s="670" t="s">
        <v>2513</v>
      </c>
      <c r="V166" s="670" t="s">
        <v>2514</v>
      </c>
    </row>
    <row r="167" spans="1:22" ht="16.5" hidden="1" customHeight="1" outlineLevel="2" x14ac:dyDescent="0.2">
      <c r="A167" s="665" t="s">
        <v>2797</v>
      </c>
      <c r="B167" s="674" t="s">
        <v>3018</v>
      </c>
      <c r="C167" s="665" t="s">
        <v>2467</v>
      </c>
      <c r="D167" s="674" t="s">
        <v>2468</v>
      </c>
      <c r="E167" s="675">
        <v>6</v>
      </c>
      <c r="F167" s="674" t="s">
        <v>2469</v>
      </c>
      <c r="G167" s="676">
        <v>7514.51</v>
      </c>
      <c r="H167" s="665" t="s">
        <v>2470</v>
      </c>
      <c r="I167" s="677">
        <v>1</v>
      </c>
      <c r="J167" s="677">
        <v>1</v>
      </c>
      <c r="K167" s="676">
        <v>7514.51</v>
      </c>
      <c r="L167" s="684">
        <v>44750</v>
      </c>
      <c r="M167" s="674" t="s">
        <v>3241</v>
      </c>
      <c r="N167" s="674" t="s">
        <v>2508</v>
      </c>
      <c r="O167" s="674" t="s">
        <v>2509</v>
      </c>
      <c r="P167" s="674" t="s">
        <v>2469</v>
      </c>
      <c r="Q167" s="674" t="s">
        <v>3242</v>
      </c>
      <c r="R167" s="674" t="s">
        <v>2510</v>
      </c>
      <c r="S167" s="674" t="s">
        <v>2511</v>
      </c>
      <c r="T167" s="674" t="s">
        <v>2512</v>
      </c>
      <c r="U167" s="674" t="s">
        <v>2513</v>
      </c>
      <c r="V167" s="674" t="s">
        <v>2514</v>
      </c>
    </row>
    <row r="168" spans="1:22" ht="16.5" customHeight="1" outlineLevel="1" collapsed="1" x14ac:dyDescent="0.2">
      <c r="A168" s="666" t="s">
        <v>2797</v>
      </c>
      <c r="B168" s="670" t="s">
        <v>3018</v>
      </c>
      <c r="C168" s="666" t="s">
        <v>2467</v>
      </c>
      <c r="D168" s="670" t="s">
        <v>2468</v>
      </c>
      <c r="E168" s="671">
        <v>7</v>
      </c>
      <c r="F168" s="670" t="s">
        <v>2469</v>
      </c>
      <c r="G168" s="672">
        <v>7514.51</v>
      </c>
      <c r="H168" s="666" t="s">
        <v>2470</v>
      </c>
      <c r="I168" s="673">
        <v>1</v>
      </c>
      <c r="J168" s="673">
        <v>1</v>
      </c>
      <c r="K168" s="672">
        <v>7514.51</v>
      </c>
      <c r="L168" s="683">
        <v>44750</v>
      </c>
      <c r="M168" s="670" t="s">
        <v>3241</v>
      </c>
      <c r="N168" s="670" t="s">
        <v>2508</v>
      </c>
      <c r="O168" s="670" t="s">
        <v>2509</v>
      </c>
      <c r="P168" s="670" t="s">
        <v>2469</v>
      </c>
      <c r="Q168" s="670" t="s">
        <v>3242</v>
      </c>
      <c r="R168" s="670" t="s">
        <v>2510</v>
      </c>
      <c r="S168" s="670" t="s">
        <v>2511</v>
      </c>
      <c r="T168" s="670" t="s">
        <v>2512</v>
      </c>
      <c r="U168" s="670" t="s">
        <v>2513</v>
      </c>
      <c r="V168" s="670" t="s">
        <v>2514</v>
      </c>
    </row>
    <row r="169" spans="1:22" ht="16.5" hidden="1" customHeight="1" outlineLevel="2" x14ac:dyDescent="0.2">
      <c r="A169" s="665" t="s">
        <v>2797</v>
      </c>
      <c r="B169" s="674" t="s">
        <v>3018</v>
      </c>
      <c r="C169" s="665" t="s">
        <v>2467</v>
      </c>
      <c r="D169" s="674" t="s">
        <v>2468</v>
      </c>
      <c r="E169" s="675">
        <v>2</v>
      </c>
      <c r="F169" s="674" t="s">
        <v>2469</v>
      </c>
      <c r="G169" s="676">
        <v>1990</v>
      </c>
      <c r="H169" s="665" t="s">
        <v>2470</v>
      </c>
      <c r="I169" s="677">
        <v>1</v>
      </c>
      <c r="J169" s="677">
        <v>1</v>
      </c>
      <c r="K169" s="676">
        <v>1990</v>
      </c>
      <c r="L169" s="684">
        <v>44755</v>
      </c>
      <c r="M169" s="674" t="s">
        <v>3243</v>
      </c>
      <c r="N169" s="674" t="s">
        <v>2508</v>
      </c>
      <c r="O169" s="674" t="s">
        <v>2509</v>
      </c>
      <c r="P169" s="674" t="s">
        <v>2469</v>
      </c>
      <c r="Q169" s="674" t="s">
        <v>3244</v>
      </c>
      <c r="R169" s="674" t="s">
        <v>2510</v>
      </c>
      <c r="S169" s="674" t="s">
        <v>2529</v>
      </c>
      <c r="T169" s="674" t="s">
        <v>2530</v>
      </c>
      <c r="U169" s="674" t="s">
        <v>2513</v>
      </c>
      <c r="V169" s="674" t="s">
        <v>2514</v>
      </c>
    </row>
    <row r="170" spans="1:22" ht="16.5" hidden="1" customHeight="1" outlineLevel="2" collapsed="1" x14ac:dyDescent="0.2">
      <c r="A170" s="666" t="s">
        <v>2797</v>
      </c>
      <c r="B170" s="670" t="s">
        <v>3018</v>
      </c>
      <c r="C170" s="666" t="s">
        <v>2467</v>
      </c>
      <c r="D170" s="670" t="s">
        <v>2468</v>
      </c>
      <c r="E170" s="671">
        <v>8</v>
      </c>
      <c r="F170" s="670" t="s">
        <v>2469</v>
      </c>
      <c r="G170" s="672">
        <v>2653.81</v>
      </c>
      <c r="H170" s="666" t="s">
        <v>2470</v>
      </c>
      <c r="I170" s="673">
        <v>1</v>
      </c>
      <c r="J170" s="673">
        <v>1</v>
      </c>
      <c r="K170" s="672">
        <v>2653.81</v>
      </c>
      <c r="L170" s="683">
        <v>44831</v>
      </c>
      <c r="M170" s="670" t="s">
        <v>3245</v>
      </c>
      <c r="N170" s="670" t="s">
        <v>2508</v>
      </c>
      <c r="O170" s="670" t="s">
        <v>2509</v>
      </c>
      <c r="P170" s="670" t="s">
        <v>2469</v>
      </c>
      <c r="Q170" s="670" t="s">
        <v>3246</v>
      </c>
      <c r="R170" s="670" t="s">
        <v>2510</v>
      </c>
      <c r="S170" s="670" t="s">
        <v>2511</v>
      </c>
      <c r="T170" s="670" t="s">
        <v>2512</v>
      </c>
      <c r="U170" s="670" t="s">
        <v>2513</v>
      </c>
      <c r="V170" s="670" t="s">
        <v>2514</v>
      </c>
    </row>
    <row r="171" spans="1:22" ht="16.5" customHeight="1" outlineLevel="1" collapsed="1" x14ac:dyDescent="0.2">
      <c r="A171" s="665" t="s">
        <v>2796</v>
      </c>
      <c r="B171" s="674" t="s">
        <v>3018</v>
      </c>
      <c r="C171" s="665" t="s">
        <v>2472</v>
      </c>
      <c r="D171" s="674" t="s">
        <v>2468</v>
      </c>
      <c r="E171" s="675">
        <v>1</v>
      </c>
      <c r="F171" s="674" t="s">
        <v>2469</v>
      </c>
      <c r="G171" s="676">
        <v>0</v>
      </c>
      <c r="H171" s="665" t="s">
        <v>2470</v>
      </c>
      <c r="I171" s="677">
        <v>1</v>
      </c>
      <c r="J171" s="677">
        <v>1</v>
      </c>
      <c r="K171" s="676">
        <v>18.7</v>
      </c>
      <c r="L171" s="684">
        <v>44760</v>
      </c>
      <c r="M171" s="674" t="s">
        <v>3247</v>
      </c>
      <c r="N171" s="674" t="s">
        <v>2509</v>
      </c>
      <c r="O171" s="674" t="s">
        <v>2509</v>
      </c>
      <c r="P171" s="674" t="s">
        <v>2518</v>
      </c>
      <c r="Q171" s="674" t="s">
        <v>3248</v>
      </c>
      <c r="R171" s="674" t="s">
        <v>2516</v>
      </c>
      <c r="S171" s="674" t="s">
        <v>2509</v>
      </c>
      <c r="T171" s="674" t="s">
        <v>2509</v>
      </c>
      <c r="U171" s="674" t="s">
        <v>2513</v>
      </c>
      <c r="V171" s="674" t="s">
        <v>2519</v>
      </c>
    </row>
    <row r="172" spans="1:22" ht="16.5" hidden="1" customHeight="1" outlineLevel="2" x14ac:dyDescent="0.2">
      <c r="A172" s="666" t="s">
        <v>2796</v>
      </c>
      <c r="B172" s="670" t="s">
        <v>3018</v>
      </c>
      <c r="C172" s="666" t="s">
        <v>2472</v>
      </c>
      <c r="D172" s="670" t="s">
        <v>2468</v>
      </c>
      <c r="E172" s="671">
        <v>1</v>
      </c>
      <c r="F172" s="670" t="s">
        <v>2469</v>
      </c>
      <c r="G172" s="672">
        <v>0</v>
      </c>
      <c r="H172" s="666" t="s">
        <v>2470</v>
      </c>
      <c r="I172" s="673">
        <v>1</v>
      </c>
      <c r="J172" s="673">
        <v>1</v>
      </c>
      <c r="K172" s="672">
        <v>201.6</v>
      </c>
      <c r="L172" s="683">
        <v>44638</v>
      </c>
      <c r="M172" s="670" t="s">
        <v>3249</v>
      </c>
      <c r="N172" s="670" t="s">
        <v>2509</v>
      </c>
      <c r="O172" s="670" t="s">
        <v>2509</v>
      </c>
      <c r="P172" s="670" t="s">
        <v>2518</v>
      </c>
      <c r="Q172" s="670" t="s">
        <v>3250</v>
      </c>
      <c r="R172" s="670" t="s">
        <v>2516</v>
      </c>
      <c r="S172" s="670" t="s">
        <v>2509</v>
      </c>
      <c r="T172" s="670" t="s">
        <v>2509</v>
      </c>
      <c r="U172" s="670" t="s">
        <v>2513</v>
      </c>
      <c r="V172" s="670" t="s">
        <v>2519</v>
      </c>
    </row>
    <row r="173" spans="1:22" ht="16.5" hidden="1" customHeight="1" outlineLevel="2" x14ac:dyDescent="0.2">
      <c r="A173" s="665" t="s">
        <v>2796</v>
      </c>
      <c r="B173" s="674" t="s">
        <v>3018</v>
      </c>
      <c r="C173" s="665" t="s">
        <v>2472</v>
      </c>
      <c r="D173" s="674" t="s">
        <v>2468</v>
      </c>
      <c r="E173" s="675">
        <v>1</v>
      </c>
      <c r="F173" s="674" t="s">
        <v>2469</v>
      </c>
      <c r="G173" s="676">
        <v>0</v>
      </c>
      <c r="H173" s="665" t="s">
        <v>2470</v>
      </c>
      <c r="I173" s="677">
        <v>1</v>
      </c>
      <c r="J173" s="677">
        <v>1</v>
      </c>
      <c r="K173" s="676">
        <v>20.16</v>
      </c>
      <c r="L173" s="684">
        <v>44760</v>
      </c>
      <c r="M173" s="674" t="s">
        <v>3251</v>
      </c>
      <c r="N173" s="674" t="s">
        <v>2509</v>
      </c>
      <c r="O173" s="674" t="s">
        <v>2509</v>
      </c>
      <c r="P173" s="674" t="s">
        <v>2518</v>
      </c>
      <c r="Q173" s="674" t="s">
        <v>3252</v>
      </c>
      <c r="R173" s="674" t="s">
        <v>2516</v>
      </c>
      <c r="S173" s="674" t="s">
        <v>2509</v>
      </c>
      <c r="T173" s="674" t="s">
        <v>2509</v>
      </c>
      <c r="U173" s="674" t="s">
        <v>2513</v>
      </c>
      <c r="V173" s="674" t="s">
        <v>2519</v>
      </c>
    </row>
    <row r="174" spans="1:22" ht="16.5" hidden="1" customHeight="1" outlineLevel="2" x14ac:dyDescent="0.2">
      <c r="A174" s="666" t="s">
        <v>2796</v>
      </c>
      <c r="B174" s="670" t="s">
        <v>3018</v>
      </c>
      <c r="C174" s="666" t="s">
        <v>2472</v>
      </c>
      <c r="D174" s="670" t="s">
        <v>2468</v>
      </c>
      <c r="E174" s="671">
        <v>1</v>
      </c>
      <c r="F174" s="670" t="s">
        <v>2469</v>
      </c>
      <c r="G174" s="672">
        <v>0</v>
      </c>
      <c r="H174" s="666" t="s">
        <v>2470</v>
      </c>
      <c r="I174" s="673">
        <v>1</v>
      </c>
      <c r="J174" s="673">
        <v>1</v>
      </c>
      <c r="K174" s="672">
        <v>263.12</v>
      </c>
      <c r="L174" s="683">
        <v>44760</v>
      </c>
      <c r="M174" s="670" t="s">
        <v>3253</v>
      </c>
      <c r="N174" s="670" t="s">
        <v>2509</v>
      </c>
      <c r="O174" s="670" t="s">
        <v>2509</v>
      </c>
      <c r="P174" s="670" t="s">
        <v>2518</v>
      </c>
      <c r="Q174" s="670" t="s">
        <v>3254</v>
      </c>
      <c r="R174" s="670" t="s">
        <v>2516</v>
      </c>
      <c r="S174" s="670" t="s">
        <v>2509</v>
      </c>
      <c r="T174" s="670" t="s">
        <v>2509</v>
      </c>
      <c r="U174" s="670" t="s">
        <v>2513</v>
      </c>
      <c r="V174" s="670" t="s">
        <v>2519</v>
      </c>
    </row>
    <row r="175" spans="1:22" ht="16.5" hidden="1" customHeight="1" outlineLevel="2" x14ac:dyDescent="0.2">
      <c r="A175" s="665" t="s">
        <v>2796</v>
      </c>
      <c r="B175" s="674" t="s">
        <v>3018</v>
      </c>
      <c r="C175" s="665" t="s">
        <v>2472</v>
      </c>
      <c r="D175" s="674" t="s">
        <v>2468</v>
      </c>
      <c r="E175" s="675">
        <v>1</v>
      </c>
      <c r="F175" s="674" t="s">
        <v>2469</v>
      </c>
      <c r="G175" s="676">
        <v>0</v>
      </c>
      <c r="H175" s="665" t="s">
        <v>2470</v>
      </c>
      <c r="I175" s="677">
        <v>1</v>
      </c>
      <c r="J175" s="677">
        <v>1</v>
      </c>
      <c r="K175" s="676">
        <v>18.7</v>
      </c>
      <c r="L175" s="684">
        <v>44760</v>
      </c>
      <c r="M175" s="674" t="s">
        <v>3255</v>
      </c>
      <c r="N175" s="674" t="s">
        <v>2509</v>
      </c>
      <c r="O175" s="674" t="s">
        <v>2509</v>
      </c>
      <c r="P175" s="674" t="s">
        <v>2518</v>
      </c>
      <c r="Q175" s="674" t="s">
        <v>3256</v>
      </c>
      <c r="R175" s="674" t="s">
        <v>2516</v>
      </c>
      <c r="S175" s="674" t="s">
        <v>2509</v>
      </c>
      <c r="T175" s="674" t="s">
        <v>2509</v>
      </c>
      <c r="U175" s="674" t="s">
        <v>2513</v>
      </c>
      <c r="V175" s="674" t="s">
        <v>2519</v>
      </c>
    </row>
    <row r="176" spans="1:22" ht="16.5" hidden="1" customHeight="1" outlineLevel="2" x14ac:dyDescent="0.2">
      <c r="A176" s="667" t="s">
        <v>2798</v>
      </c>
      <c r="B176" s="674"/>
      <c r="C176" s="665"/>
      <c r="D176" s="674"/>
      <c r="E176" s="675"/>
      <c r="F176" s="674"/>
      <c r="G176" s="676"/>
      <c r="H176" s="665"/>
      <c r="I176" s="677"/>
      <c r="J176" s="677"/>
      <c r="K176" s="676">
        <f>SUBTOTAL(9,K159:K175)</f>
        <v>44710.29</v>
      </c>
      <c r="L176" s="684"/>
      <c r="M176" s="674"/>
      <c r="N176" s="674"/>
      <c r="O176" s="674"/>
      <c r="P176" s="674"/>
      <c r="Q176" s="674"/>
      <c r="R176" s="674"/>
      <c r="S176" s="674"/>
      <c r="T176" s="674"/>
      <c r="U176" s="674"/>
      <c r="V176" s="674"/>
    </row>
    <row r="177" spans="1:22" ht="16.5" customHeight="1" outlineLevel="1" collapsed="1" x14ac:dyDescent="0.2">
      <c r="A177" s="666" t="s">
        <v>2799</v>
      </c>
      <c r="B177" s="670" t="s">
        <v>2509</v>
      </c>
      <c r="C177" s="666" t="s">
        <v>2467</v>
      </c>
      <c r="D177" s="670" t="s">
        <v>2468</v>
      </c>
      <c r="E177" s="671">
        <v>5</v>
      </c>
      <c r="F177" s="670" t="s">
        <v>2469</v>
      </c>
      <c r="G177" s="672">
        <v>3928</v>
      </c>
      <c r="H177" s="666" t="s">
        <v>2470</v>
      </c>
      <c r="I177" s="673">
        <v>1</v>
      </c>
      <c r="J177" s="673">
        <v>1</v>
      </c>
      <c r="K177" s="672">
        <v>3928</v>
      </c>
      <c r="L177" s="683">
        <v>44629</v>
      </c>
      <c r="M177" s="670" t="s">
        <v>3176</v>
      </c>
      <c r="N177" s="670" t="s">
        <v>2508</v>
      </c>
      <c r="O177" s="670" t="s">
        <v>2509</v>
      </c>
      <c r="P177" s="670" t="s">
        <v>2469</v>
      </c>
      <c r="Q177" s="670" t="s">
        <v>3177</v>
      </c>
      <c r="R177" s="670" t="s">
        <v>2510</v>
      </c>
      <c r="S177" s="670" t="s">
        <v>2511</v>
      </c>
      <c r="T177" s="670" t="s">
        <v>2512</v>
      </c>
      <c r="U177" s="670" t="s">
        <v>2513</v>
      </c>
      <c r="V177" s="670" t="s">
        <v>2514</v>
      </c>
    </row>
    <row r="178" spans="1:22" ht="16.5" hidden="1" customHeight="1" outlineLevel="2" collapsed="1" x14ac:dyDescent="0.2">
      <c r="A178" s="665" t="s">
        <v>2800</v>
      </c>
      <c r="B178" s="674" t="s">
        <v>2509</v>
      </c>
      <c r="C178" s="665" t="s">
        <v>2472</v>
      </c>
      <c r="D178" s="674" t="s">
        <v>2468</v>
      </c>
      <c r="E178" s="675">
        <v>1</v>
      </c>
      <c r="F178" s="674" t="s">
        <v>2469</v>
      </c>
      <c r="G178" s="676">
        <v>0</v>
      </c>
      <c r="H178" s="665" t="s">
        <v>2470</v>
      </c>
      <c r="I178" s="677">
        <v>1</v>
      </c>
      <c r="J178" s="677">
        <v>1</v>
      </c>
      <c r="K178" s="676">
        <v>20.16</v>
      </c>
      <c r="L178" s="684">
        <v>44655</v>
      </c>
      <c r="M178" s="674" t="s">
        <v>3257</v>
      </c>
      <c r="N178" s="674" t="s">
        <v>2509</v>
      </c>
      <c r="O178" s="674" t="s">
        <v>2509</v>
      </c>
      <c r="P178" s="674" t="s">
        <v>2518</v>
      </c>
      <c r="Q178" s="674" t="s">
        <v>3258</v>
      </c>
      <c r="R178" s="674" t="s">
        <v>2516</v>
      </c>
      <c r="S178" s="674" t="s">
        <v>2509</v>
      </c>
      <c r="T178" s="674" t="s">
        <v>2509</v>
      </c>
      <c r="U178" s="674" t="s">
        <v>2513</v>
      </c>
      <c r="V178" s="674" t="s">
        <v>2519</v>
      </c>
    </row>
    <row r="179" spans="1:22" ht="16.5" hidden="1" customHeight="1" outlineLevel="2" x14ac:dyDescent="0.2">
      <c r="A179" s="666" t="s">
        <v>2800</v>
      </c>
      <c r="B179" s="670" t="s">
        <v>2509</v>
      </c>
      <c r="C179" s="666" t="s">
        <v>2472</v>
      </c>
      <c r="D179" s="670" t="s">
        <v>2468</v>
      </c>
      <c r="E179" s="671">
        <v>1</v>
      </c>
      <c r="F179" s="670" t="s">
        <v>2469</v>
      </c>
      <c r="G179" s="672">
        <v>0</v>
      </c>
      <c r="H179" s="666" t="s">
        <v>2470</v>
      </c>
      <c r="I179" s="673">
        <v>1</v>
      </c>
      <c r="J179" s="673">
        <v>1</v>
      </c>
      <c r="K179" s="672">
        <v>27464</v>
      </c>
      <c r="L179" s="683">
        <v>44655</v>
      </c>
      <c r="M179" s="670" t="s">
        <v>3259</v>
      </c>
      <c r="N179" s="670" t="s">
        <v>2509</v>
      </c>
      <c r="O179" s="670" t="s">
        <v>2509</v>
      </c>
      <c r="P179" s="670" t="s">
        <v>2518</v>
      </c>
      <c r="Q179" s="670" t="s">
        <v>3260</v>
      </c>
      <c r="R179" s="670" t="s">
        <v>2516</v>
      </c>
      <c r="S179" s="670" t="s">
        <v>2509</v>
      </c>
      <c r="T179" s="670" t="s">
        <v>2509</v>
      </c>
      <c r="U179" s="670" t="s">
        <v>2513</v>
      </c>
      <c r="V179" s="670" t="s">
        <v>2519</v>
      </c>
    </row>
    <row r="180" spans="1:22" ht="16.5" hidden="1" customHeight="1" outlineLevel="2" x14ac:dyDescent="0.2">
      <c r="A180" s="665" t="s">
        <v>2800</v>
      </c>
      <c r="B180" s="674" t="s">
        <v>2509</v>
      </c>
      <c r="C180" s="665" t="s">
        <v>2472</v>
      </c>
      <c r="D180" s="674" t="s">
        <v>2468</v>
      </c>
      <c r="E180" s="675">
        <v>1</v>
      </c>
      <c r="F180" s="674" t="s">
        <v>2469</v>
      </c>
      <c r="G180" s="676">
        <v>0</v>
      </c>
      <c r="H180" s="665" t="s">
        <v>2470</v>
      </c>
      <c r="I180" s="677">
        <v>1</v>
      </c>
      <c r="J180" s="677">
        <v>1</v>
      </c>
      <c r="K180" s="676">
        <v>4.08</v>
      </c>
      <c r="L180" s="684">
        <v>44655</v>
      </c>
      <c r="M180" s="674" t="s">
        <v>3261</v>
      </c>
      <c r="N180" s="674" t="s">
        <v>2509</v>
      </c>
      <c r="O180" s="674" t="s">
        <v>2509</v>
      </c>
      <c r="P180" s="674" t="s">
        <v>2518</v>
      </c>
      <c r="Q180" s="674" t="s">
        <v>3262</v>
      </c>
      <c r="R180" s="674" t="s">
        <v>2516</v>
      </c>
      <c r="S180" s="674" t="s">
        <v>2509</v>
      </c>
      <c r="T180" s="674" t="s">
        <v>2509</v>
      </c>
      <c r="U180" s="674" t="s">
        <v>2513</v>
      </c>
      <c r="V180" s="674" t="s">
        <v>2519</v>
      </c>
    </row>
    <row r="181" spans="1:22" ht="16.5" customHeight="1" outlineLevel="1" collapsed="1" x14ac:dyDescent="0.2">
      <c r="A181" s="666" t="s">
        <v>2799</v>
      </c>
      <c r="B181" s="670" t="s">
        <v>2509</v>
      </c>
      <c r="C181" s="666" t="s">
        <v>2467</v>
      </c>
      <c r="D181" s="670" t="s">
        <v>2468</v>
      </c>
      <c r="E181" s="671">
        <v>3</v>
      </c>
      <c r="F181" s="670" t="s">
        <v>2469</v>
      </c>
      <c r="G181" s="672">
        <v>2721.37</v>
      </c>
      <c r="H181" s="666" t="s">
        <v>2470</v>
      </c>
      <c r="I181" s="673">
        <v>1</v>
      </c>
      <c r="J181" s="673">
        <v>1</v>
      </c>
      <c r="K181" s="672">
        <v>2721.37</v>
      </c>
      <c r="L181" s="683">
        <v>44733</v>
      </c>
      <c r="M181" s="670" t="s">
        <v>3263</v>
      </c>
      <c r="N181" s="670" t="s">
        <v>2508</v>
      </c>
      <c r="O181" s="670" t="s">
        <v>2509</v>
      </c>
      <c r="P181" s="670" t="s">
        <v>2469</v>
      </c>
      <c r="Q181" s="670" t="s">
        <v>3264</v>
      </c>
      <c r="R181" s="670" t="s">
        <v>2510</v>
      </c>
      <c r="S181" s="670" t="s">
        <v>2511</v>
      </c>
      <c r="T181" s="670" t="s">
        <v>2512</v>
      </c>
      <c r="U181" s="670" t="s">
        <v>2513</v>
      </c>
      <c r="V181" s="670" t="s">
        <v>2514</v>
      </c>
    </row>
    <row r="182" spans="1:22" ht="16.5" hidden="1" customHeight="1" outlineLevel="2" x14ac:dyDescent="0.2">
      <c r="A182" s="664" t="s">
        <v>2801</v>
      </c>
      <c r="B182" s="670"/>
      <c r="C182" s="666"/>
      <c r="D182" s="670"/>
      <c r="E182" s="671"/>
      <c r="F182" s="670"/>
      <c r="G182" s="672"/>
      <c r="H182" s="666"/>
      <c r="I182" s="673"/>
      <c r="J182" s="673"/>
      <c r="K182" s="672">
        <f>SUBTOTAL(9,K177:K181)</f>
        <v>34137.61</v>
      </c>
      <c r="L182" s="683"/>
      <c r="M182" s="670"/>
      <c r="N182" s="670"/>
      <c r="O182" s="670"/>
      <c r="P182" s="670"/>
      <c r="Q182" s="670"/>
      <c r="R182" s="670"/>
      <c r="S182" s="670"/>
      <c r="T182" s="670"/>
      <c r="U182" s="670"/>
      <c r="V182" s="670"/>
    </row>
    <row r="183" spans="1:22" ht="16.5" hidden="1" customHeight="1" outlineLevel="2" collapsed="1" x14ac:dyDescent="0.2">
      <c r="A183" s="665" t="s">
        <v>2802</v>
      </c>
      <c r="B183" s="674" t="s">
        <v>3018</v>
      </c>
      <c r="C183" s="665" t="s">
        <v>2472</v>
      </c>
      <c r="D183" s="674" t="s">
        <v>2468</v>
      </c>
      <c r="E183" s="675">
        <v>1</v>
      </c>
      <c r="F183" s="674" t="s">
        <v>2469</v>
      </c>
      <c r="G183" s="676">
        <v>0</v>
      </c>
      <c r="H183" s="665" t="s">
        <v>2470</v>
      </c>
      <c r="I183" s="677">
        <v>1</v>
      </c>
      <c r="J183" s="677">
        <v>1</v>
      </c>
      <c r="K183" s="676">
        <v>20.16</v>
      </c>
      <c r="L183" s="684">
        <v>44622</v>
      </c>
      <c r="M183" s="674" t="s">
        <v>3265</v>
      </c>
      <c r="N183" s="674" t="s">
        <v>2509</v>
      </c>
      <c r="O183" s="674" t="s">
        <v>2509</v>
      </c>
      <c r="P183" s="674" t="s">
        <v>2518</v>
      </c>
      <c r="Q183" s="674" t="s">
        <v>3266</v>
      </c>
      <c r="R183" s="674" t="s">
        <v>2516</v>
      </c>
      <c r="S183" s="674" t="s">
        <v>2509</v>
      </c>
      <c r="T183" s="674" t="s">
        <v>2509</v>
      </c>
      <c r="U183" s="674" t="s">
        <v>2513</v>
      </c>
      <c r="V183" s="674" t="s">
        <v>2519</v>
      </c>
    </row>
    <row r="184" spans="1:22" ht="16.5" hidden="1" customHeight="1" outlineLevel="2" x14ac:dyDescent="0.2">
      <c r="A184" s="666" t="s">
        <v>2802</v>
      </c>
      <c r="B184" s="670" t="s">
        <v>3018</v>
      </c>
      <c r="C184" s="666" t="s">
        <v>2472</v>
      </c>
      <c r="D184" s="670" t="s">
        <v>2468</v>
      </c>
      <c r="E184" s="671">
        <v>1</v>
      </c>
      <c r="F184" s="670" t="s">
        <v>2469</v>
      </c>
      <c r="G184" s="672">
        <v>0</v>
      </c>
      <c r="H184" s="666" t="s">
        <v>2470</v>
      </c>
      <c r="I184" s="673">
        <v>1</v>
      </c>
      <c r="J184" s="673">
        <v>1</v>
      </c>
      <c r="K184" s="672">
        <v>54.48</v>
      </c>
      <c r="L184" s="683">
        <v>44622</v>
      </c>
      <c r="M184" s="670" t="s">
        <v>3267</v>
      </c>
      <c r="N184" s="670" t="s">
        <v>2509</v>
      </c>
      <c r="O184" s="670" t="s">
        <v>2509</v>
      </c>
      <c r="P184" s="670" t="s">
        <v>2518</v>
      </c>
      <c r="Q184" s="670" t="s">
        <v>3268</v>
      </c>
      <c r="R184" s="670" t="s">
        <v>2516</v>
      </c>
      <c r="S184" s="670" t="s">
        <v>2509</v>
      </c>
      <c r="T184" s="670" t="s">
        <v>2509</v>
      </c>
      <c r="U184" s="670" t="s">
        <v>2513</v>
      </c>
      <c r="V184" s="670" t="s">
        <v>2519</v>
      </c>
    </row>
    <row r="185" spans="1:22" ht="16.5" hidden="1" customHeight="1" outlineLevel="2" collapsed="1" x14ac:dyDescent="0.2">
      <c r="A185" s="665" t="s">
        <v>2802</v>
      </c>
      <c r="B185" s="674" t="s">
        <v>3018</v>
      </c>
      <c r="C185" s="665" t="s">
        <v>2472</v>
      </c>
      <c r="D185" s="674" t="s">
        <v>2468</v>
      </c>
      <c r="E185" s="675">
        <v>1</v>
      </c>
      <c r="F185" s="674" t="s">
        <v>2469</v>
      </c>
      <c r="G185" s="676">
        <v>0</v>
      </c>
      <c r="H185" s="665" t="s">
        <v>2470</v>
      </c>
      <c r="I185" s="677">
        <v>1</v>
      </c>
      <c r="J185" s="677">
        <v>1</v>
      </c>
      <c r="K185" s="676">
        <v>0.32</v>
      </c>
      <c r="L185" s="684">
        <v>44622</v>
      </c>
      <c r="M185" s="674" t="s">
        <v>3269</v>
      </c>
      <c r="N185" s="674" t="s">
        <v>2509</v>
      </c>
      <c r="O185" s="674" t="s">
        <v>2509</v>
      </c>
      <c r="P185" s="674" t="s">
        <v>2518</v>
      </c>
      <c r="Q185" s="674" t="s">
        <v>3270</v>
      </c>
      <c r="R185" s="674" t="s">
        <v>2516</v>
      </c>
      <c r="S185" s="674" t="s">
        <v>2509</v>
      </c>
      <c r="T185" s="674" t="s">
        <v>2509</v>
      </c>
      <c r="U185" s="674" t="s">
        <v>2513</v>
      </c>
      <c r="V185" s="674" t="s">
        <v>2519</v>
      </c>
    </row>
    <row r="186" spans="1:22" ht="16.5" hidden="1" customHeight="1" outlineLevel="2" x14ac:dyDescent="0.2">
      <c r="A186" s="666" t="s">
        <v>2802</v>
      </c>
      <c r="B186" s="670" t="s">
        <v>3018</v>
      </c>
      <c r="C186" s="666" t="s">
        <v>2472</v>
      </c>
      <c r="D186" s="670" t="s">
        <v>2468</v>
      </c>
      <c r="E186" s="671">
        <v>1</v>
      </c>
      <c r="F186" s="670" t="s">
        <v>2469</v>
      </c>
      <c r="G186" s="672">
        <v>0</v>
      </c>
      <c r="H186" s="666" t="s">
        <v>2470</v>
      </c>
      <c r="I186" s="673">
        <v>1</v>
      </c>
      <c r="J186" s="673">
        <v>1</v>
      </c>
      <c r="K186" s="672">
        <v>12.51</v>
      </c>
      <c r="L186" s="683">
        <v>44622</v>
      </c>
      <c r="M186" s="670" t="s">
        <v>3271</v>
      </c>
      <c r="N186" s="670" t="s">
        <v>2509</v>
      </c>
      <c r="O186" s="670" t="s">
        <v>2509</v>
      </c>
      <c r="P186" s="670" t="s">
        <v>2518</v>
      </c>
      <c r="Q186" s="670" t="s">
        <v>3272</v>
      </c>
      <c r="R186" s="670" t="s">
        <v>2516</v>
      </c>
      <c r="S186" s="670" t="s">
        <v>2509</v>
      </c>
      <c r="T186" s="670" t="s">
        <v>2509</v>
      </c>
      <c r="U186" s="670" t="s">
        <v>2513</v>
      </c>
      <c r="V186" s="670" t="s">
        <v>2519</v>
      </c>
    </row>
    <row r="187" spans="1:22" ht="16.5" hidden="1" customHeight="1" outlineLevel="2" x14ac:dyDescent="0.2">
      <c r="A187" s="665" t="s">
        <v>2802</v>
      </c>
      <c r="B187" s="674" t="s">
        <v>3018</v>
      </c>
      <c r="C187" s="665" t="s">
        <v>2472</v>
      </c>
      <c r="D187" s="674" t="s">
        <v>2468</v>
      </c>
      <c r="E187" s="675">
        <v>1</v>
      </c>
      <c r="F187" s="674" t="s">
        <v>2469</v>
      </c>
      <c r="G187" s="676">
        <v>0</v>
      </c>
      <c r="H187" s="665" t="s">
        <v>2470</v>
      </c>
      <c r="I187" s="677">
        <v>1</v>
      </c>
      <c r="J187" s="677">
        <v>1</v>
      </c>
      <c r="K187" s="676">
        <v>1655.98</v>
      </c>
      <c r="L187" s="684">
        <v>44622</v>
      </c>
      <c r="M187" s="674" t="s">
        <v>3273</v>
      </c>
      <c r="N187" s="674" t="s">
        <v>2509</v>
      </c>
      <c r="O187" s="674" t="s">
        <v>2509</v>
      </c>
      <c r="P187" s="674" t="s">
        <v>2518</v>
      </c>
      <c r="Q187" s="674" t="s">
        <v>3274</v>
      </c>
      <c r="R187" s="674" t="s">
        <v>2516</v>
      </c>
      <c r="S187" s="674" t="s">
        <v>2509</v>
      </c>
      <c r="T187" s="674" t="s">
        <v>2509</v>
      </c>
      <c r="U187" s="674" t="s">
        <v>2513</v>
      </c>
      <c r="V187" s="674" t="s">
        <v>2519</v>
      </c>
    </row>
    <row r="188" spans="1:22" ht="16.5" hidden="1" customHeight="1" outlineLevel="2" x14ac:dyDescent="0.2">
      <c r="A188" s="666" t="s">
        <v>2802</v>
      </c>
      <c r="B188" s="670" t="s">
        <v>3018</v>
      </c>
      <c r="C188" s="666" t="s">
        <v>2472</v>
      </c>
      <c r="D188" s="670" t="s">
        <v>2468</v>
      </c>
      <c r="E188" s="671">
        <v>1</v>
      </c>
      <c r="F188" s="670" t="s">
        <v>2469</v>
      </c>
      <c r="G188" s="672">
        <v>0</v>
      </c>
      <c r="H188" s="666" t="s">
        <v>2470</v>
      </c>
      <c r="I188" s="673">
        <v>1</v>
      </c>
      <c r="J188" s="673">
        <v>1</v>
      </c>
      <c r="K188" s="672">
        <v>48.69</v>
      </c>
      <c r="L188" s="683">
        <v>44622</v>
      </c>
      <c r="M188" s="670" t="s">
        <v>3275</v>
      </c>
      <c r="N188" s="670" t="s">
        <v>2509</v>
      </c>
      <c r="O188" s="670" t="s">
        <v>2509</v>
      </c>
      <c r="P188" s="670" t="s">
        <v>2518</v>
      </c>
      <c r="Q188" s="670" t="s">
        <v>3276</v>
      </c>
      <c r="R188" s="670" t="s">
        <v>2516</v>
      </c>
      <c r="S188" s="670" t="s">
        <v>2509</v>
      </c>
      <c r="T188" s="670" t="s">
        <v>2509</v>
      </c>
      <c r="U188" s="670" t="s">
        <v>2513</v>
      </c>
      <c r="V188" s="670" t="s">
        <v>2519</v>
      </c>
    </row>
    <row r="189" spans="1:22" ht="16.5" hidden="1" customHeight="1" outlineLevel="2" x14ac:dyDescent="0.2">
      <c r="A189" s="665" t="s">
        <v>2802</v>
      </c>
      <c r="B189" s="674" t="s">
        <v>3018</v>
      </c>
      <c r="C189" s="665" t="s">
        <v>2472</v>
      </c>
      <c r="D189" s="674" t="s">
        <v>2468</v>
      </c>
      <c r="E189" s="675">
        <v>1</v>
      </c>
      <c r="F189" s="674" t="s">
        <v>2469</v>
      </c>
      <c r="G189" s="676">
        <v>0</v>
      </c>
      <c r="H189" s="665" t="s">
        <v>2470</v>
      </c>
      <c r="I189" s="677">
        <v>1</v>
      </c>
      <c r="J189" s="677">
        <v>1</v>
      </c>
      <c r="K189" s="676">
        <v>2830.3</v>
      </c>
      <c r="L189" s="684">
        <v>44622</v>
      </c>
      <c r="M189" s="674" t="s">
        <v>3277</v>
      </c>
      <c r="N189" s="674" t="s">
        <v>2509</v>
      </c>
      <c r="O189" s="674" t="s">
        <v>2509</v>
      </c>
      <c r="P189" s="674" t="s">
        <v>2518</v>
      </c>
      <c r="Q189" s="674" t="s">
        <v>3278</v>
      </c>
      <c r="R189" s="674" t="s">
        <v>2516</v>
      </c>
      <c r="S189" s="674" t="s">
        <v>2509</v>
      </c>
      <c r="T189" s="674" t="s">
        <v>2509</v>
      </c>
      <c r="U189" s="674" t="s">
        <v>2513</v>
      </c>
      <c r="V189" s="674" t="s">
        <v>2519</v>
      </c>
    </row>
    <row r="190" spans="1:22" ht="16.5" hidden="1" customHeight="1" outlineLevel="2" x14ac:dyDescent="0.2">
      <c r="A190" s="666" t="s">
        <v>2802</v>
      </c>
      <c r="B190" s="670" t="s">
        <v>3018</v>
      </c>
      <c r="C190" s="666" t="s">
        <v>2472</v>
      </c>
      <c r="D190" s="670" t="s">
        <v>2468</v>
      </c>
      <c r="E190" s="671">
        <v>1</v>
      </c>
      <c r="F190" s="670" t="s">
        <v>2469</v>
      </c>
      <c r="G190" s="672">
        <v>0</v>
      </c>
      <c r="H190" s="666" t="s">
        <v>2470</v>
      </c>
      <c r="I190" s="673">
        <v>1</v>
      </c>
      <c r="J190" s="673">
        <v>1</v>
      </c>
      <c r="K190" s="672">
        <v>116.04</v>
      </c>
      <c r="L190" s="683">
        <v>44622</v>
      </c>
      <c r="M190" s="670" t="s">
        <v>3279</v>
      </c>
      <c r="N190" s="670" t="s">
        <v>2509</v>
      </c>
      <c r="O190" s="670" t="s">
        <v>2509</v>
      </c>
      <c r="P190" s="670" t="s">
        <v>2518</v>
      </c>
      <c r="Q190" s="670" t="s">
        <v>3280</v>
      </c>
      <c r="R190" s="670" t="s">
        <v>2516</v>
      </c>
      <c r="S190" s="670" t="s">
        <v>2509</v>
      </c>
      <c r="T190" s="670" t="s">
        <v>2509</v>
      </c>
      <c r="U190" s="670" t="s">
        <v>2513</v>
      </c>
      <c r="V190" s="670" t="s">
        <v>2519</v>
      </c>
    </row>
    <row r="191" spans="1:22" ht="16.5" hidden="1" customHeight="1" outlineLevel="2" x14ac:dyDescent="0.2">
      <c r="A191" s="665" t="s">
        <v>2802</v>
      </c>
      <c r="B191" s="674" t="s">
        <v>3018</v>
      </c>
      <c r="C191" s="665" t="s">
        <v>2472</v>
      </c>
      <c r="D191" s="674" t="s">
        <v>2468</v>
      </c>
      <c r="E191" s="675">
        <v>1</v>
      </c>
      <c r="F191" s="674" t="s">
        <v>2469</v>
      </c>
      <c r="G191" s="676">
        <v>0</v>
      </c>
      <c r="H191" s="665" t="s">
        <v>2470</v>
      </c>
      <c r="I191" s="677">
        <v>1</v>
      </c>
      <c r="J191" s="677">
        <v>1</v>
      </c>
      <c r="K191" s="676">
        <v>12.51</v>
      </c>
      <c r="L191" s="684">
        <v>44622</v>
      </c>
      <c r="M191" s="674" t="s">
        <v>3281</v>
      </c>
      <c r="N191" s="674" t="s">
        <v>2509</v>
      </c>
      <c r="O191" s="674" t="s">
        <v>2509</v>
      </c>
      <c r="P191" s="674" t="s">
        <v>2518</v>
      </c>
      <c r="Q191" s="674" t="s">
        <v>3282</v>
      </c>
      <c r="R191" s="674" t="s">
        <v>2516</v>
      </c>
      <c r="S191" s="674" t="s">
        <v>2509</v>
      </c>
      <c r="T191" s="674" t="s">
        <v>2509</v>
      </c>
      <c r="U191" s="674" t="s">
        <v>2513</v>
      </c>
      <c r="V191" s="674" t="s">
        <v>2519</v>
      </c>
    </row>
    <row r="192" spans="1:22" ht="16.5" hidden="1" customHeight="1" outlineLevel="2" x14ac:dyDescent="0.2">
      <c r="A192" s="666" t="s">
        <v>2803</v>
      </c>
      <c r="B192" s="670" t="s">
        <v>3018</v>
      </c>
      <c r="C192" s="666" t="s">
        <v>2467</v>
      </c>
      <c r="D192" s="670" t="s">
        <v>2468</v>
      </c>
      <c r="E192" s="671">
        <v>4</v>
      </c>
      <c r="F192" s="670" t="s">
        <v>2469</v>
      </c>
      <c r="G192" s="672">
        <v>1294</v>
      </c>
      <c r="H192" s="666" t="s">
        <v>2470</v>
      </c>
      <c r="I192" s="673">
        <v>1</v>
      </c>
      <c r="J192" s="673">
        <v>1</v>
      </c>
      <c r="K192" s="672">
        <v>1294</v>
      </c>
      <c r="L192" s="683">
        <v>44671</v>
      </c>
      <c r="M192" s="670" t="s">
        <v>3053</v>
      </c>
      <c r="N192" s="670" t="s">
        <v>2508</v>
      </c>
      <c r="O192" s="670" t="s">
        <v>2509</v>
      </c>
      <c r="P192" s="670" t="s">
        <v>2469</v>
      </c>
      <c r="Q192" s="670" t="s">
        <v>3054</v>
      </c>
      <c r="R192" s="670" t="s">
        <v>2510</v>
      </c>
      <c r="S192" s="670" t="s">
        <v>2511</v>
      </c>
      <c r="T192" s="670" t="s">
        <v>2512</v>
      </c>
      <c r="U192" s="670" t="s">
        <v>2513</v>
      </c>
      <c r="V192" s="670" t="s">
        <v>2514</v>
      </c>
    </row>
    <row r="193" spans="1:22" ht="16.5" customHeight="1" outlineLevel="1" collapsed="1" x14ac:dyDescent="0.2">
      <c r="A193" s="665" t="s">
        <v>2803</v>
      </c>
      <c r="B193" s="674" t="s">
        <v>3018</v>
      </c>
      <c r="C193" s="665" t="s">
        <v>2467</v>
      </c>
      <c r="D193" s="674" t="s">
        <v>2468</v>
      </c>
      <c r="E193" s="675">
        <v>2</v>
      </c>
      <c r="F193" s="674" t="s">
        <v>2469</v>
      </c>
      <c r="G193" s="676">
        <v>1144</v>
      </c>
      <c r="H193" s="665" t="s">
        <v>2470</v>
      </c>
      <c r="I193" s="677">
        <v>1</v>
      </c>
      <c r="J193" s="677">
        <v>1</v>
      </c>
      <c r="K193" s="676">
        <v>1144</v>
      </c>
      <c r="L193" s="684">
        <v>44733</v>
      </c>
      <c r="M193" s="674" t="s">
        <v>3283</v>
      </c>
      <c r="N193" s="674" t="s">
        <v>2508</v>
      </c>
      <c r="O193" s="674" t="s">
        <v>2509</v>
      </c>
      <c r="P193" s="674" t="s">
        <v>2469</v>
      </c>
      <c r="Q193" s="674" t="s">
        <v>3284</v>
      </c>
      <c r="R193" s="674" t="s">
        <v>2510</v>
      </c>
      <c r="S193" s="674" t="s">
        <v>2511</v>
      </c>
      <c r="T193" s="674" t="s">
        <v>2512</v>
      </c>
      <c r="U193" s="674" t="s">
        <v>2513</v>
      </c>
      <c r="V193" s="674" t="s">
        <v>2514</v>
      </c>
    </row>
    <row r="194" spans="1:22" ht="16.5" hidden="1" customHeight="1" outlineLevel="2" x14ac:dyDescent="0.2">
      <c r="A194" s="666" t="s">
        <v>2802</v>
      </c>
      <c r="B194" s="670" t="s">
        <v>3018</v>
      </c>
      <c r="C194" s="666" t="s">
        <v>2472</v>
      </c>
      <c r="D194" s="670" t="s">
        <v>2468</v>
      </c>
      <c r="E194" s="671">
        <v>1</v>
      </c>
      <c r="F194" s="670" t="s">
        <v>2469</v>
      </c>
      <c r="G194" s="672">
        <v>0</v>
      </c>
      <c r="H194" s="666" t="s">
        <v>2470</v>
      </c>
      <c r="I194" s="673">
        <v>1</v>
      </c>
      <c r="J194" s="673">
        <v>1</v>
      </c>
      <c r="K194" s="672">
        <v>519.63</v>
      </c>
      <c r="L194" s="683">
        <v>44622</v>
      </c>
      <c r="M194" s="670" t="s">
        <v>3285</v>
      </c>
      <c r="N194" s="670" t="s">
        <v>2509</v>
      </c>
      <c r="O194" s="670" t="s">
        <v>2509</v>
      </c>
      <c r="P194" s="670" t="s">
        <v>2518</v>
      </c>
      <c r="Q194" s="670" t="s">
        <v>3286</v>
      </c>
      <c r="R194" s="670" t="s">
        <v>2516</v>
      </c>
      <c r="S194" s="670" t="s">
        <v>2509</v>
      </c>
      <c r="T194" s="670" t="s">
        <v>2509</v>
      </c>
      <c r="U194" s="670" t="s">
        <v>2513</v>
      </c>
      <c r="V194" s="670" t="s">
        <v>2519</v>
      </c>
    </row>
    <row r="195" spans="1:22" ht="16.5" hidden="1" customHeight="1" outlineLevel="2" x14ac:dyDescent="0.2">
      <c r="A195" s="664" t="s">
        <v>2804</v>
      </c>
      <c r="B195" s="670"/>
      <c r="C195" s="666"/>
      <c r="D195" s="670"/>
      <c r="E195" s="671"/>
      <c r="F195" s="670"/>
      <c r="G195" s="672"/>
      <c r="H195" s="666"/>
      <c r="I195" s="673"/>
      <c r="J195" s="673"/>
      <c r="K195" s="672">
        <f>SUBTOTAL(9,K183:K194)</f>
        <v>7708.6200000000008</v>
      </c>
      <c r="L195" s="683"/>
      <c r="M195" s="670"/>
      <c r="N195" s="670"/>
      <c r="O195" s="670"/>
      <c r="P195" s="670"/>
      <c r="Q195" s="670"/>
      <c r="R195" s="670"/>
      <c r="S195" s="670"/>
      <c r="T195" s="670"/>
      <c r="U195" s="670"/>
      <c r="V195" s="670"/>
    </row>
    <row r="196" spans="1:22" ht="16.5" hidden="1" customHeight="1" outlineLevel="2" x14ac:dyDescent="0.2">
      <c r="A196" s="665" t="s">
        <v>2805</v>
      </c>
      <c r="B196" s="674" t="s">
        <v>3018</v>
      </c>
      <c r="C196" s="665" t="s">
        <v>2472</v>
      </c>
      <c r="D196" s="674" t="s">
        <v>2468</v>
      </c>
      <c r="E196" s="675">
        <v>1</v>
      </c>
      <c r="F196" s="674" t="s">
        <v>2469</v>
      </c>
      <c r="G196" s="676">
        <v>0</v>
      </c>
      <c r="H196" s="665" t="s">
        <v>2470</v>
      </c>
      <c r="I196" s="677">
        <v>1</v>
      </c>
      <c r="J196" s="677">
        <v>1</v>
      </c>
      <c r="K196" s="676">
        <v>0.42</v>
      </c>
      <c r="L196" s="684">
        <v>44615</v>
      </c>
      <c r="M196" s="674" t="s">
        <v>3287</v>
      </c>
      <c r="N196" s="674" t="s">
        <v>2509</v>
      </c>
      <c r="O196" s="674" t="s">
        <v>2509</v>
      </c>
      <c r="P196" s="674" t="s">
        <v>2518</v>
      </c>
      <c r="Q196" s="674" t="s">
        <v>3288</v>
      </c>
      <c r="R196" s="674" t="s">
        <v>2516</v>
      </c>
      <c r="S196" s="674" t="s">
        <v>2509</v>
      </c>
      <c r="T196" s="674" t="s">
        <v>2509</v>
      </c>
      <c r="U196" s="674" t="s">
        <v>2513</v>
      </c>
      <c r="V196" s="674" t="s">
        <v>2519</v>
      </c>
    </row>
    <row r="197" spans="1:22" ht="16.5" customHeight="1" outlineLevel="1" collapsed="1" x14ac:dyDescent="0.2">
      <c r="A197" s="666" t="s">
        <v>2805</v>
      </c>
      <c r="B197" s="670" t="s">
        <v>3018</v>
      </c>
      <c r="C197" s="666" t="s">
        <v>2467</v>
      </c>
      <c r="D197" s="670" t="s">
        <v>2468</v>
      </c>
      <c r="E197" s="671">
        <v>1</v>
      </c>
      <c r="F197" s="670" t="s">
        <v>2469</v>
      </c>
      <c r="G197" s="672">
        <v>0</v>
      </c>
      <c r="H197" s="666" t="s">
        <v>2470</v>
      </c>
      <c r="I197" s="673">
        <v>1</v>
      </c>
      <c r="J197" s="673">
        <v>1</v>
      </c>
      <c r="K197" s="672">
        <v>-19389.509999999998</v>
      </c>
      <c r="L197" s="683">
        <v>44754</v>
      </c>
      <c r="M197" s="670" t="s">
        <v>3289</v>
      </c>
      <c r="N197" s="670" t="s">
        <v>2509</v>
      </c>
      <c r="O197" s="670" t="s">
        <v>2509</v>
      </c>
      <c r="P197" s="670" t="s">
        <v>3290</v>
      </c>
      <c r="Q197" s="670" t="s">
        <v>3291</v>
      </c>
      <c r="R197" s="670" t="s">
        <v>2516</v>
      </c>
      <c r="S197" s="670" t="s">
        <v>2509</v>
      </c>
      <c r="T197" s="670" t="s">
        <v>2509</v>
      </c>
      <c r="U197" s="670" t="s">
        <v>2513</v>
      </c>
      <c r="V197" s="670" t="s">
        <v>2517</v>
      </c>
    </row>
    <row r="198" spans="1:22" ht="16.5" hidden="1" customHeight="1" outlineLevel="2" x14ac:dyDescent="0.2">
      <c r="A198" s="665" t="s">
        <v>2805</v>
      </c>
      <c r="B198" s="674" t="s">
        <v>3018</v>
      </c>
      <c r="C198" s="665" t="s">
        <v>2472</v>
      </c>
      <c r="D198" s="674" t="s">
        <v>2468</v>
      </c>
      <c r="E198" s="675">
        <v>1</v>
      </c>
      <c r="F198" s="674" t="s">
        <v>2469</v>
      </c>
      <c r="G198" s="676">
        <v>0</v>
      </c>
      <c r="H198" s="665" t="s">
        <v>2470</v>
      </c>
      <c r="I198" s="677">
        <v>1</v>
      </c>
      <c r="J198" s="677">
        <v>1</v>
      </c>
      <c r="K198" s="676">
        <v>2.25</v>
      </c>
      <c r="L198" s="684">
        <v>44615</v>
      </c>
      <c r="M198" s="674" t="s">
        <v>3292</v>
      </c>
      <c r="N198" s="674" t="s">
        <v>2509</v>
      </c>
      <c r="O198" s="674" t="s">
        <v>2509</v>
      </c>
      <c r="P198" s="674" t="s">
        <v>2518</v>
      </c>
      <c r="Q198" s="674" t="s">
        <v>3293</v>
      </c>
      <c r="R198" s="674" t="s">
        <v>2516</v>
      </c>
      <c r="S198" s="674" t="s">
        <v>2509</v>
      </c>
      <c r="T198" s="674" t="s">
        <v>2509</v>
      </c>
      <c r="U198" s="674" t="s">
        <v>2513</v>
      </c>
      <c r="V198" s="674" t="s">
        <v>2519</v>
      </c>
    </row>
    <row r="199" spans="1:22" ht="16.5" hidden="1" customHeight="1" outlineLevel="2" collapsed="1" x14ac:dyDescent="0.2">
      <c r="A199" s="666" t="s">
        <v>2805</v>
      </c>
      <c r="B199" s="670" t="s">
        <v>3018</v>
      </c>
      <c r="C199" s="666" t="s">
        <v>2472</v>
      </c>
      <c r="D199" s="670" t="s">
        <v>2468</v>
      </c>
      <c r="E199" s="671">
        <v>1</v>
      </c>
      <c r="F199" s="670" t="s">
        <v>2469</v>
      </c>
      <c r="G199" s="672">
        <v>0</v>
      </c>
      <c r="H199" s="666" t="s">
        <v>2470</v>
      </c>
      <c r="I199" s="673">
        <v>1</v>
      </c>
      <c r="J199" s="673">
        <v>1</v>
      </c>
      <c r="K199" s="672">
        <v>0.63</v>
      </c>
      <c r="L199" s="683">
        <v>44615</v>
      </c>
      <c r="M199" s="670" t="s">
        <v>3294</v>
      </c>
      <c r="N199" s="670" t="s">
        <v>2509</v>
      </c>
      <c r="O199" s="670" t="s">
        <v>2509</v>
      </c>
      <c r="P199" s="670" t="s">
        <v>2518</v>
      </c>
      <c r="Q199" s="670" t="s">
        <v>3295</v>
      </c>
      <c r="R199" s="670" t="s">
        <v>2516</v>
      </c>
      <c r="S199" s="670" t="s">
        <v>2509</v>
      </c>
      <c r="T199" s="670" t="s">
        <v>2509</v>
      </c>
      <c r="U199" s="670" t="s">
        <v>2513</v>
      </c>
      <c r="V199" s="670" t="s">
        <v>2519</v>
      </c>
    </row>
    <row r="200" spans="1:22" ht="16.5" customHeight="1" outlineLevel="1" collapsed="1" x14ac:dyDescent="0.2">
      <c r="A200" s="665" t="s">
        <v>2805</v>
      </c>
      <c r="B200" s="674" t="s">
        <v>3018</v>
      </c>
      <c r="C200" s="665" t="s">
        <v>2472</v>
      </c>
      <c r="D200" s="674" t="s">
        <v>2468</v>
      </c>
      <c r="E200" s="675">
        <v>1</v>
      </c>
      <c r="F200" s="674" t="s">
        <v>2469</v>
      </c>
      <c r="G200" s="676">
        <v>0</v>
      </c>
      <c r="H200" s="665" t="s">
        <v>2470</v>
      </c>
      <c r="I200" s="677">
        <v>1</v>
      </c>
      <c r="J200" s="677">
        <v>1</v>
      </c>
      <c r="K200" s="676">
        <v>0.48</v>
      </c>
      <c r="L200" s="684">
        <v>44615</v>
      </c>
      <c r="M200" s="674" t="s">
        <v>3296</v>
      </c>
      <c r="N200" s="674" t="s">
        <v>2509</v>
      </c>
      <c r="O200" s="674" t="s">
        <v>2509</v>
      </c>
      <c r="P200" s="674" t="s">
        <v>2518</v>
      </c>
      <c r="Q200" s="674" t="s">
        <v>3297</v>
      </c>
      <c r="R200" s="674" t="s">
        <v>2516</v>
      </c>
      <c r="S200" s="674" t="s">
        <v>2509</v>
      </c>
      <c r="T200" s="674" t="s">
        <v>2509</v>
      </c>
      <c r="U200" s="674" t="s">
        <v>2513</v>
      </c>
      <c r="V200" s="674" t="s">
        <v>2519</v>
      </c>
    </row>
    <row r="201" spans="1:22" ht="16.5" hidden="1" customHeight="1" outlineLevel="2" x14ac:dyDescent="0.2">
      <c r="A201" s="666" t="s">
        <v>2805</v>
      </c>
      <c r="B201" s="670" t="s">
        <v>3018</v>
      </c>
      <c r="C201" s="666" t="s">
        <v>2472</v>
      </c>
      <c r="D201" s="670" t="s">
        <v>2468</v>
      </c>
      <c r="E201" s="671">
        <v>1</v>
      </c>
      <c r="F201" s="670" t="s">
        <v>2469</v>
      </c>
      <c r="G201" s="672">
        <v>0</v>
      </c>
      <c r="H201" s="666" t="s">
        <v>2470</v>
      </c>
      <c r="I201" s="673">
        <v>1</v>
      </c>
      <c r="J201" s="673">
        <v>1</v>
      </c>
      <c r="K201" s="672">
        <v>7.86</v>
      </c>
      <c r="L201" s="683">
        <v>44615</v>
      </c>
      <c r="M201" s="670" t="s">
        <v>3298</v>
      </c>
      <c r="N201" s="670" t="s">
        <v>2509</v>
      </c>
      <c r="O201" s="670" t="s">
        <v>2509</v>
      </c>
      <c r="P201" s="670" t="s">
        <v>2518</v>
      </c>
      <c r="Q201" s="670" t="s">
        <v>3299</v>
      </c>
      <c r="R201" s="670" t="s">
        <v>2516</v>
      </c>
      <c r="S201" s="670" t="s">
        <v>2509</v>
      </c>
      <c r="T201" s="670" t="s">
        <v>2509</v>
      </c>
      <c r="U201" s="670" t="s">
        <v>2513</v>
      </c>
      <c r="V201" s="670" t="s">
        <v>2519</v>
      </c>
    </row>
    <row r="202" spans="1:22" ht="16.5" customHeight="1" outlineLevel="1" collapsed="1" x14ac:dyDescent="0.2">
      <c r="A202" s="665" t="s">
        <v>2805</v>
      </c>
      <c r="B202" s="674" t="s">
        <v>3018</v>
      </c>
      <c r="C202" s="665" t="s">
        <v>2472</v>
      </c>
      <c r="D202" s="674" t="s">
        <v>2468</v>
      </c>
      <c r="E202" s="675">
        <v>1</v>
      </c>
      <c r="F202" s="674" t="s">
        <v>2469</v>
      </c>
      <c r="G202" s="676">
        <v>0</v>
      </c>
      <c r="H202" s="665" t="s">
        <v>2470</v>
      </c>
      <c r="I202" s="677">
        <v>1</v>
      </c>
      <c r="J202" s="677">
        <v>1</v>
      </c>
      <c r="K202" s="676">
        <v>0.99</v>
      </c>
      <c r="L202" s="684">
        <v>44615</v>
      </c>
      <c r="M202" s="674" t="s">
        <v>3300</v>
      </c>
      <c r="N202" s="674" t="s">
        <v>2509</v>
      </c>
      <c r="O202" s="674" t="s">
        <v>2509</v>
      </c>
      <c r="P202" s="674" t="s">
        <v>2518</v>
      </c>
      <c r="Q202" s="674" t="s">
        <v>3301</v>
      </c>
      <c r="R202" s="674" t="s">
        <v>2516</v>
      </c>
      <c r="S202" s="674" t="s">
        <v>2509</v>
      </c>
      <c r="T202" s="674" t="s">
        <v>2509</v>
      </c>
      <c r="U202" s="674" t="s">
        <v>2513</v>
      </c>
      <c r="V202" s="674" t="s">
        <v>2519</v>
      </c>
    </row>
    <row r="203" spans="1:22" ht="16.5" hidden="1" customHeight="1" outlineLevel="2" collapsed="1" x14ac:dyDescent="0.2">
      <c r="A203" s="666" t="s">
        <v>2805</v>
      </c>
      <c r="B203" s="670" t="s">
        <v>3018</v>
      </c>
      <c r="C203" s="666" t="s">
        <v>2472</v>
      </c>
      <c r="D203" s="670" t="s">
        <v>2468</v>
      </c>
      <c r="E203" s="671">
        <v>1</v>
      </c>
      <c r="F203" s="670" t="s">
        <v>2469</v>
      </c>
      <c r="G203" s="672">
        <v>0</v>
      </c>
      <c r="H203" s="666" t="s">
        <v>2470</v>
      </c>
      <c r="I203" s="673">
        <v>1</v>
      </c>
      <c r="J203" s="673">
        <v>1</v>
      </c>
      <c r="K203" s="672">
        <v>4.5599999999999996</v>
      </c>
      <c r="L203" s="683">
        <v>44615</v>
      </c>
      <c r="M203" s="670" t="s">
        <v>3302</v>
      </c>
      <c r="N203" s="670" t="s">
        <v>2509</v>
      </c>
      <c r="O203" s="670" t="s">
        <v>2509</v>
      </c>
      <c r="P203" s="670" t="s">
        <v>2518</v>
      </c>
      <c r="Q203" s="670" t="s">
        <v>3303</v>
      </c>
      <c r="R203" s="670" t="s">
        <v>2516</v>
      </c>
      <c r="S203" s="670" t="s">
        <v>2509</v>
      </c>
      <c r="T203" s="670" t="s">
        <v>2509</v>
      </c>
      <c r="U203" s="670" t="s">
        <v>2513</v>
      </c>
      <c r="V203" s="670" t="s">
        <v>2519</v>
      </c>
    </row>
    <row r="204" spans="1:22" ht="16.5" customHeight="1" outlineLevel="1" collapsed="1" x14ac:dyDescent="0.2">
      <c r="A204" s="665" t="s">
        <v>2805</v>
      </c>
      <c r="B204" s="674" t="s">
        <v>3018</v>
      </c>
      <c r="C204" s="665" t="s">
        <v>2472</v>
      </c>
      <c r="D204" s="674" t="s">
        <v>2468</v>
      </c>
      <c r="E204" s="675">
        <v>1</v>
      </c>
      <c r="F204" s="674" t="s">
        <v>2469</v>
      </c>
      <c r="G204" s="676">
        <v>0</v>
      </c>
      <c r="H204" s="665" t="s">
        <v>2470</v>
      </c>
      <c r="I204" s="677">
        <v>1</v>
      </c>
      <c r="J204" s="677">
        <v>1</v>
      </c>
      <c r="K204" s="676">
        <v>19389.509999999998</v>
      </c>
      <c r="L204" s="684">
        <v>44615</v>
      </c>
      <c r="M204" s="674" t="s">
        <v>3304</v>
      </c>
      <c r="N204" s="674" t="s">
        <v>2509</v>
      </c>
      <c r="O204" s="674" t="s">
        <v>2509</v>
      </c>
      <c r="P204" s="674" t="s">
        <v>2518</v>
      </c>
      <c r="Q204" s="674" t="s">
        <v>3305</v>
      </c>
      <c r="R204" s="674" t="s">
        <v>2516</v>
      </c>
      <c r="S204" s="674" t="s">
        <v>2509</v>
      </c>
      <c r="T204" s="674" t="s">
        <v>2509</v>
      </c>
      <c r="U204" s="674" t="s">
        <v>2513</v>
      </c>
      <c r="V204" s="674" t="s">
        <v>2519</v>
      </c>
    </row>
    <row r="205" spans="1:22" ht="16.5" hidden="1" customHeight="1" outlineLevel="2" x14ac:dyDescent="0.2">
      <c r="A205" s="667" t="s">
        <v>2806</v>
      </c>
      <c r="B205" s="674"/>
      <c r="C205" s="665"/>
      <c r="D205" s="674"/>
      <c r="E205" s="675"/>
      <c r="F205" s="674"/>
      <c r="G205" s="676"/>
      <c r="H205" s="665"/>
      <c r="I205" s="677"/>
      <c r="J205" s="677"/>
      <c r="K205" s="676">
        <f>SUBTOTAL(9,K196:K204)</f>
        <v>17.190000000002328</v>
      </c>
      <c r="L205" s="684"/>
      <c r="M205" s="674"/>
      <c r="N205" s="674"/>
      <c r="O205" s="674"/>
      <c r="P205" s="674"/>
      <c r="Q205" s="674"/>
      <c r="R205" s="674"/>
      <c r="S205" s="674"/>
      <c r="T205" s="674"/>
      <c r="U205" s="674"/>
      <c r="V205" s="674"/>
    </row>
    <row r="206" spans="1:22" ht="16.5" customHeight="1" outlineLevel="1" collapsed="1" x14ac:dyDescent="0.2">
      <c r="A206" s="666" t="s">
        <v>2807</v>
      </c>
      <c r="B206" s="670" t="s">
        <v>2509</v>
      </c>
      <c r="C206" s="666" t="s">
        <v>2472</v>
      </c>
      <c r="D206" s="670" t="s">
        <v>2468</v>
      </c>
      <c r="E206" s="671">
        <v>1</v>
      </c>
      <c r="F206" s="670" t="s">
        <v>2469</v>
      </c>
      <c r="G206" s="672">
        <v>0</v>
      </c>
      <c r="H206" s="666" t="s">
        <v>2470</v>
      </c>
      <c r="I206" s="673">
        <v>1</v>
      </c>
      <c r="J206" s="673">
        <v>1</v>
      </c>
      <c r="K206" s="672">
        <v>232.5</v>
      </c>
      <c r="L206" s="683">
        <v>44662</v>
      </c>
      <c r="M206" s="670" t="s">
        <v>3306</v>
      </c>
      <c r="N206" s="670" t="s">
        <v>2509</v>
      </c>
      <c r="O206" s="670" t="s">
        <v>2509</v>
      </c>
      <c r="P206" s="670" t="s">
        <v>2518</v>
      </c>
      <c r="Q206" s="670" t="s">
        <v>3307</v>
      </c>
      <c r="R206" s="670" t="s">
        <v>2516</v>
      </c>
      <c r="S206" s="670" t="s">
        <v>2509</v>
      </c>
      <c r="T206" s="670" t="s">
        <v>2509</v>
      </c>
      <c r="U206" s="670" t="s">
        <v>2513</v>
      </c>
      <c r="V206" s="670" t="s">
        <v>2519</v>
      </c>
    </row>
    <row r="207" spans="1:22" ht="16.5" hidden="1" customHeight="1" outlineLevel="2" collapsed="1" x14ac:dyDescent="0.2">
      <c r="A207" s="665" t="s">
        <v>2807</v>
      </c>
      <c r="B207" s="674" t="s">
        <v>2509</v>
      </c>
      <c r="C207" s="665" t="s">
        <v>2472</v>
      </c>
      <c r="D207" s="674" t="s">
        <v>2468</v>
      </c>
      <c r="E207" s="675">
        <v>1</v>
      </c>
      <c r="F207" s="674" t="s">
        <v>2469</v>
      </c>
      <c r="G207" s="676">
        <v>0</v>
      </c>
      <c r="H207" s="665" t="s">
        <v>2470</v>
      </c>
      <c r="I207" s="677">
        <v>1</v>
      </c>
      <c r="J207" s="677">
        <v>1</v>
      </c>
      <c r="K207" s="676">
        <v>2503.7800000000002</v>
      </c>
      <c r="L207" s="684">
        <v>44662</v>
      </c>
      <c r="M207" s="674" t="s">
        <v>3308</v>
      </c>
      <c r="N207" s="674" t="s">
        <v>2509</v>
      </c>
      <c r="O207" s="674" t="s">
        <v>2509</v>
      </c>
      <c r="P207" s="674" t="s">
        <v>2518</v>
      </c>
      <c r="Q207" s="674" t="s">
        <v>3309</v>
      </c>
      <c r="R207" s="674" t="s">
        <v>2516</v>
      </c>
      <c r="S207" s="674" t="s">
        <v>2509</v>
      </c>
      <c r="T207" s="674" t="s">
        <v>2509</v>
      </c>
      <c r="U207" s="674" t="s">
        <v>2513</v>
      </c>
      <c r="V207" s="674" t="s">
        <v>2519</v>
      </c>
    </row>
    <row r="208" spans="1:22" ht="16.5" customHeight="1" outlineLevel="1" collapsed="1" x14ac:dyDescent="0.2">
      <c r="A208" s="666" t="s">
        <v>2807</v>
      </c>
      <c r="B208" s="670" t="s">
        <v>2509</v>
      </c>
      <c r="C208" s="666" t="s">
        <v>2472</v>
      </c>
      <c r="D208" s="670" t="s">
        <v>2468</v>
      </c>
      <c r="E208" s="671">
        <v>1</v>
      </c>
      <c r="F208" s="670" t="s">
        <v>2469</v>
      </c>
      <c r="G208" s="672">
        <v>0</v>
      </c>
      <c r="H208" s="666" t="s">
        <v>2470</v>
      </c>
      <c r="I208" s="673">
        <v>1</v>
      </c>
      <c r="J208" s="673">
        <v>1</v>
      </c>
      <c r="K208" s="672">
        <v>2916</v>
      </c>
      <c r="L208" s="683">
        <v>44662</v>
      </c>
      <c r="M208" s="670" t="s">
        <v>3310</v>
      </c>
      <c r="N208" s="670" t="s">
        <v>2509</v>
      </c>
      <c r="O208" s="670" t="s">
        <v>2509</v>
      </c>
      <c r="P208" s="670" t="s">
        <v>2518</v>
      </c>
      <c r="Q208" s="670" t="s">
        <v>3311</v>
      </c>
      <c r="R208" s="670" t="s">
        <v>2516</v>
      </c>
      <c r="S208" s="670" t="s">
        <v>2509</v>
      </c>
      <c r="T208" s="670" t="s">
        <v>2509</v>
      </c>
      <c r="U208" s="670" t="s">
        <v>2513</v>
      </c>
      <c r="V208" s="670" t="s">
        <v>2519</v>
      </c>
    </row>
    <row r="209" spans="1:22" ht="16.5" hidden="1" customHeight="1" outlineLevel="2" x14ac:dyDescent="0.2">
      <c r="A209" s="665" t="s">
        <v>2807</v>
      </c>
      <c r="B209" s="674" t="s">
        <v>2509</v>
      </c>
      <c r="C209" s="665" t="s">
        <v>2472</v>
      </c>
      <c r="D209" s="674" t="s">
        <v>2468</v>
      </c>
      <c r="E209" s="675">
        <v>1</v>
      </c>
      <c r="F209" s="674" t="s">
        <v>2469</v>
      </c>
      <c r="G209" s="676">
        <v>0</v>
      </c>
      <c r="H209" s="665" t="s">
        <v>2470</v>
      </c>
      <c r="I209" s="677">
        <v>1</v>
      </c>
      <c r="J209" s="677">
        <v>1</v>
      </c>
      <c r="K209" s="676">
        <v>20.16</v>
      </c>
      <c r="L209" s="684">
        <v>44662</v>
      </c>
      <c r="M209" s="674" t="s">
        <v>3312</v>
      </c>
      <c r="N209" s="674" t="s">
        <v>2509</v>
      </c>
      <c r="O209" s="674" t="s">
        <v>2509</v>
      </c>
      <c r="P209" s="674" t="s">
        <v>2518</v>
      </c>
      <c r="Q209" s="674" t="s">
        <v>3313</v>
      </c>
      <c r="R209" s="674" t="s">
        <v>2516</v>
      </c>
      <c r="S209" s="674" t="s">
        <v>2509</v>
      </c>
      <c r="T209" s="674" t="s">
        <v>2509</v>
      </c>
      <c r="U209" s="674" t="s">
        <v>2513</v>
      </c>
      <c r="V209" s="674" t="s">
        <v>2519</v>
      </c>
    </row>
    <row r="210" spans="1:22" ht="16.5" customHeight="1" outlineLevel="1" collapsed="1" x14ac:dyDescent="0.2">
      <c r="A210" s="666" t="s">
        <v>2807</v>
      </c>
      <c r="B210" s="670" t="s">
        <v>2509</v>
      </c>
      <c r="C210" s="666" t="s">
        <v>2472</v>
      </c>
      <c r="D210" s="670" t="s">
        <v>2468</v>
      </c>
      <c r="E210" s="671">
        <v>1</v>
      </c>
      <c r="F210" s="670" t="s">
        <v>2469</v>
      </c>
      <c r="G210" s="672">
        <v>0</v>
      </c>
      <c r="H210" s="666" t="s">
        <v>2470</v>
      </c>
      <c r="I210" s="673">
        <v>1</v>
      </c>
      <c r="J210" s="673">
        <v>1</v>
      </c>
      <c r="K210" s="672">
        <v>30.6</v>
      </c>
      <c r="L210" s="683">
        <v>44662</v>
      </c>
      <c r="M210" s="670" t="s">
        <v>3314</v>
      </c>
      <c r="N210" s="670" t="s">
        <v>2509</v>
      </c>
      <c r="O210" s="670" t="s">
        <v>2509</v>
      </c>
      <c r="P210" s="670" t="s">
        <v>2518</v>
      </c>
      <c r="Q210" s="670" t="s">
        <v>3315</v>
      </c>
      <c r="R210" s="670" t="s">
        <v>2516</v>
      </c>
      <c r="S210" s="670" t="s">
        <v>2509</v>
      </c>
      <c r="T210" s="670" t="s">
        <v>2509</v>
      </c>
      <c r="U210" s="670" t="s">
        <v>2513</v>
      </c>
      <c r="V210" s="670" t="s">
        <v>2519</v>
      </c>
    </row>
    <row r="211" spans="1:22" ht="16.5" hidden="1" customHeight="1" outlineLevel="2" collapsed="1" x14ac:dyDescent="0.2">
      <c r="A211" s="665" t="s">
        <v>2807</v>
      </c>
      <c r="B211" s="674" t="s">
        <v>2509</v>
      </c>
      <c r="C211" s="665" t="s">
        <v>2472</v>
      </c>
      <c r="D211" s="674" t="s">
        <v>2468</v>
      </c>
      <c r="E211" s="675">
        <v>1</v>
      </c>
      <c r="F211" s="674" t="s">
        <v>2469</v>
      </c>
      <c r="G211" s="676">
        <v>0</v>
      </c>
      <c r="H211" s="665" t="s">
        <v>2470</v>
      </c>
      <c r="I211" s="677">
        <v>1</v>
      </c>
      <c r="J211" s="677">
        <v>1</v>
      </c>
      <c r="K211" s="676">
        <v>1536.87</v>
      </c>
      <c r="L211" s="684">
        <v>44662</v>
      </c>
      <c r="M211" s="674" t="s">
        <v>3316</v>
      </c>
      <c r="N211" s="674" t="s">
        <v>2509</v>
      </c>
      <c r="O211" s="674" t="s">
        <v>2509</v>
      </c>
      <c r="P211" s="674" t="s">
        <v>2518</v>
      </c>
      <c r="Q211" s="674" t="s">
        <v>3317</v>
      </c>
      <c r="R211" s="674" t="s">
        <v>2516</v>
      </c>
      <c r="S211" s="674" t="s">
        <v>2509</v>
      </c>
      <c r="T211" s="674" t="s">
        <v>2509</v>
      </c>
      <c r="U211" s="674" t="s">
        <v>2513</v>
      </c>
      <c r="V211" s="674" t="s">
        <v>2519</v>
      </c>
    </row>
    <row r="212" spans="1:22" ht="16.5" customHeight="1" outlineLevel="1" collapsed="1" x14ac:dyDescent="0.2">
      <c r="A212" s="666" t="s">
        <v>2808</v>
      </c>
      <c r="B212" s="670" t="s">
        <v>2509</v>
      </c>
      <c r="C212" s="666" t="s">
        <v>2467</v>
      </c>
      <c r="D212" s="670" t="s">
        <v>2468</v>
      </c>
      <c r="E212" s="671">
        <v>3</v>
      </c>
      <c r="F212" s="670" t="s">
        <v>2469</v>
      </c>
      <c r="G212" s="672">
        <v>5410.74</v>
      </c>
      <c r="H212" s="666" t="s">
        <v>2470</v>
      </c>
      <c r="I212" s="673">
        <v>1</v>
      </c>
      <c r="J212" s="673">
        <v>1</v>
      </c>
      <c r="K212" s="672">
        <v>5410.74</v>
      </c>
      <c r="L212" s="683">
        <v>44733</v>
      </c>
      <c r="M212" s="670" t="s">
        <v>3154</v>
      </c>
      <c r="N212" s="670" t="s">
        <v>2508</v>
      </c>
      <c r="O212" s="670" t="s">
        <v>2509</v>
      </c>
      <c r="P212" s="670" t="s">
        <v>2469</v>
      </c>
      <c r="Q212" s="670" t="s">
        <v>3155</v>
      </c>
      <c r="R212" s="670" t="s">
        <v>2510</v>
      </c>
      <c r="S212" s="670" t="s">
        <v>2511</v>
      </c>
      <c r="T212" s="670" t="s">
        <v>2512</v>
      </c>
      <c r="U212" s="670" t="s">
        <v>2513</v>
      </c>
      <c r="V212" s="670" t="s">
        <v>2514</v>
      </c>
    </row>
    <row r="213" spans="1:22" ht="16.5" hidden="1" customHeight="1" outlineLevel="2" x14ac:dyDescent="0.2">
      <c r="A213" s="665" t="s">
        <v>2808</v>
      </c>
      <c r="B213" s="674" t="s">
        <v>2509</v>
      </c>
      <c r="C213" s="665" t="s">
        <v>2467</v>
      </c>
      <c r="D213" s="674" t="s">
        <v>2468</v>
      </c>
      <c r="E213" s="675">
        <v>3</v>
      </c>
      <c r="F213" s="674" t="s">
        <v>2469</v>
      </c>
      <c r="G213" s="676">
        <v>5981</v>
      </c>
      <c r="H213" s="665" t="s">
        <v>2470</v>
      </c>
      <c r="I213" s="677">
        <v>1</v>
      </c>
      <c r="J213" s="677">
        <v>1</v>
      </c>
      <c r="K213" s="676">
        <v>5981</v>
      </c>
      <c r="L213" s="684">
        <v>44629</v>
      </c>
      <c r="M213" s="674" t="s">
        <v>3176</v>
      </c>
      <c r="N213" s="674" t="s">
        <v>2508</v>
      </c>
      <c r="O213" s="674" t="s">
        <v>2509</v>
      </c>
      <c r="P213" s="674" t="s">
        <v>2469</v>
      </c>
      <c r="Q213" s="674" t="s">
        <v>3177</v>
      </c>
      <c r="R213" s="674" t="s">
        <v>2510</v>
      </c>
      <c r="S213" s="674" t="s">
        <v>2511</v>
      </c>
      <c r="T213" s="674" t="s">
        <v>2512</v>
      </c>
      <c r="U213" s="674" t="s">
        <v>2513</v>
      </c>
      <c r="V213" s="674" t="s">
        <v>2514</v>
      </c>
    </row>
    <row r="214" spans="1:22" ht="16.5" customHeight="1" outlineLevel="1" collapsed="1" x14ac:dyDescent="0.2">
      <c r="A214" s="667" t="s">
        <v>2809</v>
      </c>
      <c r="B214" s="674"/>
      <c r="C214" s="665"/>
      <c r="D214" s="674"/>
      <c r="E214" s="675"/>
      <c r="F214" s="674"/>
      <c r="G214" s="676"/>
      <c r="H214" s="665"/>
      <c r="I214" s="677"/>
      <c r="J214" s="677"/>
      <c r="K214" s="676">
        <f>SUBTOTAL(9,K206:K213)</f>
        <v>18631.650000000001</v>
      </c>
      <c r="L214" s="684"/>
      <c r="M214" s="674"/>
      <c r="N214" s="674"/>
      <c r="O214" s="674"/>
      <c r="P214" s="674"/>
      <c r="Q214" s="674"/>
      <c r="R214" s="674"/>
      <c r="S214" s="674"/>
      <c r="T214" s="674"/>
      <c r="U214" s="674"/>
      <c r="V214" s="674"/>
    </row>
    <row r="215" spans="1:22" ht="16.5" hidden="1" customHeight="1" outlineLevel="2" collapsed="1" x14ac:dyDescent="0.2">
      <c r="A215" s="666" t="s">
        <v>2810</v>
      </c>
      <c r="B215" s="670" t="s">
        <v>2509</v>
      </c>
      <c r="C215" s="666" t="s">
        <v>2467</v>
      </c>
      <c r="D215" s="670" t="s">
        <v>2468</v>
      </c>
      <c r="E215" s="671">
        <v>1</v>
      </c>
      <c r="F215" s="670" t="s">
        <v>2469</v>
      </c>
      <c r="G215" s="672">
        <v>0</v>
      </c>
      <c r="H215" s="666" t="s">
        <v>2470</v>
      </c>
      <c r="I215" s="673">
        <v>1</v>
      </c>
      <c r="J215" s="673">
        <v>1</v>
      </c>
      <c r="K215" s="672">
        <v>-6463.17</v>
      </c>
      <c r="L215" s="683">
        <v>44754</v>
      </c>
      <c r="M215" s="670" t="s">
        <v>3318</v>
      </c>
      <c r="N215" s="670" t="s">
        <v>2509</v>
      </c>
      <c r="O215" s="670" t="s">
        <v>2509</v>
      </c>
      <c r="P215" s="670" t="s">
        <v>3319</v>
      </c>
      <c r="Q215" s="670" t="s">
        <v>3320</v>
      </c>
      <c r="R215" s="670" t="s">
        <v>2516</v>
      </c>
      <c r="S215" s="670" t="s">
        <v>2509</v>
      </c>
      <c r="T215" s="670" t="s">
        <v>2509</v>
      </c>
      <c r="U215" s="670" t="s">
        <v>2513</v>
      </c>
      <c r="V215" s="670" t="s">
        <v>2517</v>
      </c>
    </row>
    <row r="216" spans="1:22" ht="16.5" customHeight="1" outlineLevel="1" collapsed="1" x14ac:dyDescent="0.2">
      <c r="A216" s="664" t="s">
        <v>2811</v>
      </c>
      <c r="B216" s="670"/>
      <c r="C216" s="666"/>
      <c r="D216" s="670"/>
      <c r="E216" s="671"/>
      <c r="F216" s="670"/>
      <c r="G216" s="672"/>
      <c r="H216" s="666"/>
      <c r="I216" s="673"/>
      <c r="J216" s="673"/>
      <c r="K216" s="672">
        <f>SUBTOTAL(9,K215:K215)</f>
        <v>-6463.17</v>
      </c>
      <c r="L216" s="683"/>
      <c r="M216" s="670"/>
      <c r="N216" s="670"/>
      <c r="O216" s="670"/>
      <c r="P216" s="670"/>
      <c r="Q216" s="670"/>
      <c r="R216" s="670"/>
      <c r="S216" s="670"/>
      <c r="T216" s="670"/>
      <c r="U216" s="670"/>
      <c r="V216" s="670"/>
    </row>
    <row r="217" spans="1:22" ht="16.5" hidden="1" customHeight="1" outlineLevel="2" x14ac:dyDescent="0.2">
      <c r="A217" s="665" t="s">
        <v>2812</v>
      </c>
      <c r="B217" s="674" t="s">
        <v>3018</v>
      </c>
      <c r="C217" s="665" t="s">
        <v>2472</v>
      </c>
      <c r="D217" s="674" t="s">
        <v>2468</v>
      </c>
      <c r="E217" s="675">
        <v>1</v>
      </c>
      <c r="F217" s="674" t="s">
        <v>2469</v>
      </c>
      <c r="G217" s="676">
        <v>0</v>
      </c>
      <c r="H217" s="665" t="s">
        <v>2470</v>
      </c>
      <c r="I217" s="677">
        <v>1</v>
      </c>
      <c r="J217" s="677">
        <v>1</v>
      </c>
      <c r="K217" s="676">
        <v>40.71</v>
      </c>
      <c r="L217" s="684">
        <v>44624</v>
      </c>
      <c r="M217" s="674" t="s">
        <v>3321</v>
      </c>
      <c r="N217" s="674" t="s">
        <v>2509</v>
      </c>
      <c r="O217" s="674" t="s">
        <v>2509</v>
      </c>
      <c r="P217" s="674" t="s">
        <v>2518</v>
      </c>
      <c r="Q217" s="674" t="s">
        <v>3322</v>
      </c>
      <c r="R217" s="674" t="s">
        <v>2516</v>
      </c>
      <c r="S217" s="674" t="s">
        <v>2509</v>
      </c>
      <c r="T217" s="674" t="s">
        <v>2509</v>
      </c>
      <c r="U217" s="674" t="s">
        <v>2513</v>
      </c>
      <c r="V217" s="674" t="s">
        <v>2519</v>
      </c>
    </row>
    <row r="218" spans="1:22" ht="16.5" customHeight="1" outlineLevel="1" collapsed="1" x14ac:dyDescent="0.2">
      <c r="A218" s="666" t="s">
        <v>2812</v>
      </c>
      <c r="B218" s="670" t="s">
        <v>3018</v>
      </c>
      <c r="C218" s="666" t="s">
        <v>2472</v>
      </c>
      <c r="D218" s="670" t="s">
        <v>2468</v>
      </c>
      <c r="E218" s="671">
        <v>1</v>
      </c>
      <c r="F218" s="670" t="s">
        <v>2469</v>
      </c>
      <c r="G218" s="672">
        <v>0</v>
      </c>
      <c r="H218" s="666" t="s">
        <v>2470</v>
      </c>
      <c r="I218" s="673">
        <v>1</v>
      </c>
      <c r="J218" s="673">
        <v>1</v>
      </c>
      <c r="K218" s="672">
        <v>20.16</v>
      </c>
      <c r="L218" s="683">
        <v>44624</v>
      </c>
      <c r="M218" s="670" t="s">
        <v>3323</v>
      </c>
      <c r="N218" s="670" t="s">
        <v>2509</v>
      </c>
      <c r="O218" s="670" t="s">
        <v>2509</v>
      </c>
      <c r="P218" s="670" t="s">
        <v>2518</v>
      </c>
      <c r="Q218" s="670" t="s">
        <v>3324</v>
      </c>
      <c r="R218" s="670" t="s">
        <v>2516</v>
      </c>
      <c r="S218" s="670" t="s">
        <v>2509</v>
      </c>
      <c r="T218" s="670" t="s">
        <v>2509</v>
      </c>
      <c r="U218" s="670" t="s">
        <v>2513</v>
      </c>
      <c r="V218" s="670" t="s">
        <v>2519</v>
      </c>
    </row>
    <row r="219" spans="1:22" ht="16.5" hidden="1" customHeight="1" outlineLevel="2" collapsed="1" x14ac:dyDescent="0.2">
      <c r="A219" s="665" t="s">
        <v>2813</v>
      </c>
      <c r="B219" s="674" t="s">
        <v>3018</v>
      </c>
      <c r="C219" s="665" t="s">
        <v>2467</v>
      </c>
      <c r="D219" s="674" t="s">
        <v>2468</v>
      </c>
      <c r="E219" s="675">
        <v>3</v>
      </c>
      <c r="F219" s="674" t="s">
        <v>2469</v>
      </c>
      <c r="G219" s="676">
        <v>4330</v>
      </c>
      <c r="H219" s="665" t="s">
        <v>2470</v>
      </c>
      <c r="I219" s="677">
        <v>1</v>
      </c>
      <c r="J219" s="677">
        <v>1</v>
      </c>
      <c r="K219" s="676">
        <v>4330</v>
      </c>
      <c r="L219" s="684">
        <v>44733</v>
      </c>
      <c r="M219" s="674" t="s">
        <v>3283</v>
      </c>
      <c r="N219" s="674" t="s">
        <v>2508</v>
      </c>
      <c r="O219" s="674" t="s">
        <v>2509</v>
      </c>
      <c r="P219" s="674" t="s">
        <v>2469</v>
      </c>
      <c r="Q219" s="674" t="s">
        <v>3284</v>
      </c>
      <c r="R219" s="674" t="s">
        <v>2510</v>
      </c>
      <c r="S219" s="674" t="s">
        <v>2511</v>
      </c>
      <c r="T219" s="674" t="s">
        <v>2512</v>
      </c>
      <c r="U219" s="674" t="s">
        <v>2513</v>
      </c>
      <c r="V219" s="674" t="s">
        <v>2514</v>
      </c>
    </row>
    <row r="220" spans="1:22" ht="16.5" customHeight="1" outlineLevel="1" collapsed="1" x14ac:dyDescent="0.2">
      <c r="A220" s="666" t="s">
        <v>2813</v>
      </c>
      <c r="B220" s="670" t="s">
        <v>3018</v>
      </c>
      <c r="C220" s="666" t="s">
        <v>2467</v>
      </c>
      <c r="D220" s="670" t="s">
        <v>2468</v>
      </c>
      <c r="E220" s="671">
        <v>6</v>
      </c>
      <c r="F220" s="670" t="s">
        <v>2469</v>
      </c>
      <c r="G220" s="672">
        <v>4281</v>
      </c>
      <c r="H220" s="666" t="s">
        <v>2470</v>
      </c>
      <c r="I220" s="673">
        <v>1</v>
      </c>
      <c r="J220" s="673">
        <v>1</v>
      </c>
      <c r="K220" s="672">
        <v>4281</v>
      </c>
      <c r="L220" s="683">
        <v>44629</v>
      </c>
      <c r="M220" s="670" t="s">
        <v>3176</v>
      </c>
      <c r="N220" s="670" t="s">
        <v>2508</v>
      </c>
      <c r="O220" s="670" t="s">
        <v>2509</v>
      </c>
      <c r="P220" s="670" t="s">
        <v>2469</v>
      </c>
      <c r="Q220" s="670" t="s">
        <v>3177</v>
      </c>
      <c r="R220" s="670" t="s">
        <v>2510</v>
      </c>
      <c r="S220" s="670" t="s">
        <v>2511</v>
      </c>
      <c r="T220" s="670" t="s">
        <v>2512</v>
      </c>
      <c r="U220" s="670" t="s">
        <v>2513</v>
      </c>
      <c r="V220" s="670" t="s">
        <v>2514</v>
      </c>
    </row>
    <row r="221" spans="1:22" ht="16.5" hidden="1" customHeight="1" outlineLevel="2" x14ac:dyDescent="0.2">
      <c r="A221" s="664" t="s">
        <v>2814</v>
      </c>
      <c r="B221" s="670"/>
      <c r="C221" s="666"/>
      <c r="D221" s="670"/>
      <c r="E221" s="671"/>
      <c r="F221" s="670"/>
      <c r="G221" s="672"/>
      <c r="H221" s="666"/>
      <c r="I221" s="673"/>
      <c r="J221" s="673"/>
      <c r="K221" s="672">
        <f>SUBTOTAL(9,K217:K220)</f>
        <v>8671.869999999999</v>
      </c>
      <c r="L221" s="683"/>
      <c r="M221" s="670"/>
      <c r="N221" s="670"/>
      <c r="O221" s="670"/>
      <c r="P221" s="670"/>
      <c r="Q221" s="670"/>
      <c r="R221" s="670"/>
      <c r="S221" s="670"/>
      <c r="T221" s="670"/>
      <c r="U221" s="670"/>
      <c r="V221" s="670"/>
    </row>
    <row r="222" spans="1:22" ht="16.5" customHeight="1" outlineLevel="1" collapsed="1" x14ac:dyDescent="0.2">
      <c r="A222" s="665" t="s">
        <v>2815</v>
      </c>
      <c r="B222" s="674" t="s">
        <v>3018</v>
      </c>
      <c r="C222" s="665" t="s">
        <v>2467</v>
      </c>
      <c r="D222" s="674" t="s">
        <v>2468</v>
      </c>
      <c r="E222" s="675">
        <v>1</v>
      </c>
      <c r="F222" s="674" t="s">
        <v>2469</v>
      </c>
      <c r="G222" s="676">
        <v>0</v>
      </c>
      <c r="H222" s="665" t="s">
        <v>2470</v>
      </c>
      <c r="I222" s="677">
        <v>1</v>
      </c>
      <c r="J222" s="677">
        <v>1</v>
      </c>
      <c r="K222" s="676">
        <v>10814.21</v>
      </c>
      <c r="L222" s="684">
        <v>44641</v>
      </c>
      <c r="M222" s="674" t="s">
        <v>3325</v>
      </c>
      <c r="N222" s="674" t="s">
        <v>2509</v>
      </c>
      <c r="O222" s="674" t="s">
        <v>2509</v>
      </c>
      <c r="P222" s="674" t="s">
        <v>3326</v>
      </c>
      <c r="Q222" s="674" t="s">
        <v>3327</v>
      </c>
      <c r="R222" s="674" t="s">
        <v>2516</v>
      </c>
      <c r="S222" s="674" t="s">
        <v>2509</v>
      </c>
      <c r="T222" s="674" t="s">
        <v>2509</v>
      </c>
      <c r="U222" s="674" t="s">
        <v>2513</v>
      </c>
      <c r="V222" s="674" t="s">
        <v>2517</v>
      </c>
    </row>
    <row r="223" spans="1:22" ht="16.5" hidden="1" customHeight="1" outlineLevel="2" x14ac:dyDescent="0.2">
      <c r="A223" s="667" t="s">
        <v>2816</v>
      </c>
      <c r="B223" s="674"/>
      <c r="C223" s="665"/>
      <c r="D223" s="674"/>
      <c r="E223" s="675"/>
      <c r="F223" s="674"/>
      <c r="G223" s="676"/>
      <c r="H223" s="665"/>
      <c r="I223" s="677"/>
      <c r="J223" s="677"/>
      <c r="K223" s="676">
        <f>SUBTOTAL(9,K222:K222)</f>
        <v>10814.21</v>
      </c>
      <c r="L223" s="684"/>
      <c r="M223" s="674"/>
      <c r="N223" s="674"/>
      <c r="O223" s="674"/>
      <c r="P223" s="674"/>
      <c r="Q223" s="674"/>
      <c r="R223" s="674"/>
      <c r="S223" s="674"/>
      <c r="T223" s="674"/>
      <c r="U223" s="674"/>
      <c r="V223" s="674"/>
    </row>
    <row r="224" spans="1:22" ht="16.5" customHeight="1" outlineLevel="1" collapsed="1" x14ac:dyDescent="0.2">
      <c r="A224" s="666" t="s">
        <v>2817</v>
      </c>
      <c r="B224" s="670" t="s">
        <v>3018</v>
      </c>
      <c r="C224" s="666" t="s">
        <v>2467</v>
      </c>
      <c r="D224" s="670" t="s">
        <v>2468</v>
      </c>
      <c r="E224" s="671">
        <v>6</v>
      </c>
      <c r="F224" s="670" t="s">
        <v>2469</v>
      </c>
      <c r="G224" s="672">
        <v>4281</v>
      </c>
      <c r="H224" s="666" t="s">
        <v>2470</v>
      </c>
      <c r="I224" s="673">
        <v>1</v>
      </c>
      <c r="J224" s="673">
        <v>1</v>
      </c>
      <c r="K224" s="672">
        <v>4281</v>
      </c>
      <c r="L224" s="683">
        <v>44671</v>
      </c>
      <c r="M224" s="670" t="s">
        <v>3053</v>
      </c>
      <c r="N224" s="670" t="s">
        <v>2508</v>
      </c>
      <c r="O224" s="670" t="s">
        <v>2509</v>
      </c>
      <c r="P224" s="670" t="s">
        <v>2469</v>
      </c>
      <c r="Q224" s="670" t="s">
        <v>3054</v>
      </c>
      <c r="R224" s="670" t="s">
        <v>2510</v>
      </c>
      <c r="S224" s="670" t="s">
        <v>2511</v>
      </c>
      <c r="T224" s="670" t="s">
        <v>2512</v>
      </c>
      <c r="U224" s="670" t="s">
        <v>2513</v>
      </c>
      <c r="V224" s="670" t="s">
        <v>2514</v>
      </c>
    </row>
    <row r="225" spans="1:22" ht="16.5" hidden="1" customHeight="1" outlineLevel="2" x14ac:dyDescent="0.2">
      <c r="A225" s="665" t="s">
        <v>2818</v>
      </c>
      <c r="B225" s="674" t="s">
        <v>3018</v>
      </c>
      <c r="C225" s="665" t="s">
        <v>2472</v>
      </c>
      <c r="D225" s="674" t="s">
        <v>2468</v>
      </c>
      <c r="E225" s="675">
        <v>1</v>
      </c>
      <c r="F225" s="674" t="s">
        <v>2469</v>
      </c>
      <c r="G225" s="676">
        <v>0</v>
      </c>
      <c r="H225" s="665" t="s">
        <v>2470</v>
      </c>
      <c r="I225" s="677">
        <v>1</v>
      </c>
      <c r="J225" s="677">
        <v>1</v>
      </c>
      <c r="K225" s="676">
        <v>48.69</v>
      </c>
      <c r="L225" s="684">
        <v>44672</v>
      </c>
      <c r="M225" s="674" t="s">
        <v>3328</v>
      </c>
      <c r="N225" s="674" t="s">
        <v>2509</v>
      </c>
      <c r="O225" s="674" t="s">
        <v>2509</v>
      </c>
      <c r="P225" s="674" t="s">
        <v>2518</v>
      </c>
      <c r="Q225" s="674" t="s">
        <v>3329</v>
      </c>
      <c r="R225" s="674" t="s">
        <v>2516</v>
      </c>
      <c r="S225" s="674" t="s">
        <v>2509</v>
      </c>
      <c r="T225" s="674" t="s">
        <v>2509</v>
      </c>
      <c r="U225" s="674" t="s">
        <v>2513</v>
      </c>
      <c r="V225" s="674" t="s">
        <v>2519</v>
      </c>
    </row>
    <row r="226" spans="1:22" ht="16.5" customHeight="1" outlineLevel="1" collapsed="1" x14ac:dyDescent="0.2">
      <c r="A226" s="666" t="s">
        <v>2818</v>
      </c>
      <c r="B226" s="670" t="s">
        <v>3018</v>
      </c>
      <c r="C226" s="666" t="s">
        <v>2472</v>
      </c>
      <c r="D226" s="670" t="s">
        <v>2468</v>
      </c>
      <c r="E226" s="671">
        <v>1</v>
      </c>
      <c r="F226" s="670" t="s">
        <v>2469</v>
      </c>
      <c r="G226" s="672">
        <v>0</v>
      </c>
      <c r="H226" s="666" t="s">
        <v>2470</v>
      </c>
      <c r="I226" s="673">
        <v>1</v>
      </c>
      <c r="J226" s="673">
        <v>1</v>
      </c>
      <c r="K226" s="672">
        <v>40.71</v>
      </c>
      <c r="L226" s="683">
        <v>44672</v>
      </c>
      <c r="M226" s="670" t="s">
        <v>3330</v>
      </c>
      <c r="N226" s="670" t="s">
        <v>2509</v>
      </c>
      <c r="O226" s="670" t="s">
        <v>2509</v>
      </c>
      <c r="P226" s="670" t="s">
        <v>2518</v>
      </c>
      <c r="Q226" s="670" t="s">
        <v>3331</v>
      </c>
      <c r="R226" s="670" t="s">
        <v>2516</v>
      </c>
      <c r="S226" s="670" t="s">
        <v>2509</v>
      </c>
      <c r="T226" s="670" t="s">
        <v>2509</v>
      </c>
      <c r="U226" s="670" t="s">
        <v>2513</v>
      </c>
      <c r="V226" s="670" t="s">
        <v>2519</v>
      </c>
    </row>
    <row r="227" spans="1:22" ht="16.5" hidden="1" customHeight="1" outlineLevel="2" x14ac:dyDescent="0.2">
      <c r="A227" s="665" t="s">
        <v>2818</v>
      </c>
      <c r="B227" s="674" t="s">
        <v>3018</v>
      </c>
      <c r="C227" s="665" t="s">
        <v>2472</v>
      </c>
      <c r="D227" s="674" t="s">
        <v>2468</v>
      </c>
      <c r="E227" s="675">
        <v>1</v>
      </c>
      <c r="F227" s="674" t="s">
        <v>2469</v>
      </c>
      <c r="G227" s="676">
        <v>0</v>
      </c>
      <c r="H227" s="665" t="s">
        <v>2470</v>
      </c>
      <c r="I227" s="677">
        <v>1</v>
      </c>
      <c r="J227" s="677">
        <v>1</v>
      </c>
      <c r="K227" s="676">
        <v>14.58</v>
      </c>
      <c r="L227" s="684">
        <v>44672</v>
      </c>
      <c r="M227" s="674" t="s">
        <v>3332</v>
      </c>
      <c r="N227" s="674" t="s">
        <v>2509</v>
      </c>
      <c r="O227" s="674" t="s">
        <v>2509</v>
      </c>
      <c r="P227" s="674" t="s">
        <v>2518</v>
      </c>
      <c r="Q227" s="674" t="s">
        <v>3333</v>
      </c>
      <c r="R227" s="674" t="s">
        <v>2516</v>
      </c>
      <c r="S227" s="674" t="s">
        <v>2509</v>
      </c>
      <c r="T227" s="674" t="s">
        <v>2509</v>
      </c>
      <c r="U227" s="674" t="s">
        <v>2513</v>
      </c>
      <c r="V227" s="674" t="s">
        <v>2519</v>
      </c>
    </row>
    <row r="228" spans="1:22" ht="16.5" customHeight="1" outlineLevel="1" collapsed="1" x14ac:dyDescent="0.2">
      <c r="A228" s="666" t="s">
        <v>2818</v>
      </c>
      <c r="B228" s="670" t="s">
        <v>3018</v>
      </c>
      <c r="C228" s="666" t="s">
        <v>2467</v>
      </c>
      <c r="D228" s="670" t="s">
        <v>2468</v>
      </c>
      <c r="E228" s="671">
        <v>1</v>
      </c>
      <c r="F228" s="670" t="s">
        <v>2469</v>
      </c>
      <c r="G228" s="672">
        <v>0</v>
      </c>
      <c r="H228" s="666" t="s">
        <v>2470</v>
      </c>
      <c r="I228" s="673">
        <v>1</v>
      </c>
      <c r="J228" s="673">
        <v>1</v>
      </c>
      <c r="K228" s="672">
        <v>52577.82</v>
      </c>
      <c r="L228" s="683">
        <v>44630</v>
      </c>
      <c r="M228" s="670" t="s">
        <v>3334</v>
      </c>
      <c r="N228" s="670" t="s">
        <v>2509</v>
      </c>
      <c r="O228" s="670" t="s">
        <v>2509</v>
      </c>
      <c r="P228" s="670" t="s">
        <v>3335</v>
      </c>
      <c r="Q228" s="670" t="s">
        <v>3336</v>
      </c>
      <c r="R228" s="670" t="s">
        <v>2516</v>
      </c>
      <c r="S228" s="670" t="s">
        <v>2509</v>
      </c>
      <c r="T228" s="670" t="s">
        <v>2509</v>
      </c>
      <c r="U228" s="670" t="s">
        <v>2513</v>
      </c>
      <c r="V228" s="670" t="s">
        <v>2517</v>
      </c>
    </row>
    <row r="229" spans="1:22" ht="16.5" hidden="1" customHeight="1" outlineLevel="2" x14ac:dyDescent="0.2">
      <c r="A229" s="665" t="s">
        <v>2818</v>
      </c>
      <c r="B229" s="674" t="s">
        <v>3018</v>
      </c>
      <c r="C229" s="665" t="s">
        <v>2467</v>
      </c>
      <c r="D229" s="674" t="s">
        <v>2468</v>
      </c>
      <c r="E229" s="675">
        <v>1</v>
      </c>
      <c r="F229" s="674" t="s">
        <v>2469</v>
      </c>
      <c r="G229" s="676">
        <v>0</v>
      </c>
      <c r="H229" s="665" t="s">
        <v>2470</v>
      </c>
      <c r="I229" s="677">
        <v>1</v>
      </c>
      <c r="J229" s="677">
        <v>1</v>
      </c>
      <c r="K229" s="676">
        <v>-52577.82</v>
      </c>
      <c r="L229" s="684">
        <v>44670</v>
      </c>
      <c r="M229" s="674" t="s">
        <v>3337</v>
      </c>
      <c r="N229" s="674" t="s">
        <v>2509</v>
      </c>
      <c r="O229" s="674" t="s">
        <v>2509</v>
      </c>
      <c r="P229" s="674" t="s">
        <v>3335</v>
      </c>
      <c r="Q229" s="674" t="s">
        <v>3338</v>
      </c>
      <c r="R229" s="674" t="s">
        <v>2516</v>
      </c>
      <c r="S229" s="674" t="s">
        <v>2509</v>
      </c>
      <c r="T229" s="674" t="s">
        <v>2509</v>
      </c>
      <c r="U229" s="674" t="s">
        <v>2513</v>
      </c>
      <c r="V229" s="674" t="s">
        <v>2517</v>
      </c>
    </row>
    <row r="230" spans="1:22" ht="16.5" customHeight="1" outlineLevel="1" collapsed="1" x14ac:dyDescent="0.2">
      <c r="A230" s="667" t="s">
        <v>2819</v>
      </c>
      <c r="B230" s="674"/>
      <c r="C230" s="665"/>
      <c r="D230" s="674"/>
      <c r="E230" s="675"/>
      <c r="F230" s="674"/>
      <c r="G230" s="676"/>
      <c r="H230" s="665"/>
      <c r="I230" s="677"/>
      <c r="J230" s="677"/>
      <c r="K230" s="676">
        <f>SUBTOTAL(9,K224:K229)</f>
        <v>4384.9800000000032</v>
      </c>
      <c r="L230" s="684"/>
      <c r="M230" s="674"/>
      <c r="N230" s="674"/>
      <c r="O230" s="674"/>
      <c r="P230" s="674"/>
      <c r="Q230" s="674"/>
      <c r="R230" s="674"/>
      <c r="S230" s="674"/>
      <c r="T230" s="674"/>
      <c r="U230" s="674"/>
      <c r="V230" s="674"/>
    </row>
    <row r="231" spans="1:22" ht="16.5" hidden="1" customHeight="1" outlineLevel="2" collapsed="1" x14ac:dyDescent="0.2">
      <c r="A231" s="666" t="s">
        <v>2820</v>
      </c>
      <c r="B231" s="670" t="s">
        <v>3018</v>
      </c>
      <c r="C231" s="666" t="s">
        <v>2472</v>
      </c>
      <c r="D231" s="670" t="s">
        <v>2468</v>
      </c>
      <c r="E231" s="671">
        <v>1</v>
      </c>
      <c r="F231" s="670" t="s">
        <v>2469</v>
      </c>
      <c r="G231" s="672">
        <v>0</v>
      </c>
      <c r="H231" s="666" t="s">
        <v>2470</v>
      </c>
      <c r="I231" s="673">
        <v>1</v>
      </c>
      <c r="J231" s="673">
        <v>1</v>
      </c>
      <c r="K231" s="672">
        <v>20.16</v>
      </c>
      <c r="L231" s="683">
        <v>44704</v>
      </c>
      <c r="M231" s="670" t="s">
        <v>3339</v>
      </c>
      <c r="N231" s="670" t="s">
        <v>2509</v>
      </c>
      <c r="O231" s="670" t="s">
        <v>2509</v>
      </c>
      <c r="P231" s="670" t="s">
        <v>2518</v>
      </c>
      <c r="Q231" s="670" t="s">
        <v>3340</v>
      </c>
      <c r="R231" s="670" t="s">
        <v>2516</v>
      </c>
      <c r="S231" s="670" t="s">
        <v>2509</v>
      </c>
      <c r="T231" s="670" t="s">
        <v>2509</v>
      </c>
      <c r="U231" s="670" t="s">
        <v>2513</v>
      </c>
      <c r="V231" s="670" t="s">
        <v>2519</v>
      </c>
    </row>
    <row r="232" spans="1:22" ht="16.5" customHeight="1" outlineLevel="1" collapsed="1" x14ac:dyDescent="0.2">
      <c r="A232" s="665" t="s">
        <v>2820</v>
      </c>
      <c r="B232" s="674" t="s">
        <v>3018</v>
      </c>
      <c r="C232" s="665" t="s">
        <v>2472</v>
      </c>
      <c r="D232" s="674" t="s">
        <v>2468</v>
      </c>
      <c r="E232" s="675">
        <v>1</v>
      </c>
      <c r="F232" s="674" t="s">
        <v>2469</v>
      </c>
      <c r="G232" s="676">
        <v>0</v>
      </c>
      <c r="H232" s="665" t="s">
        <v>2470</v>
      </c>
      <c r="I232" s="677">
        <v>1</v>
      </c>
      <c r="J232" s="677">
        <v>1</v>
      </c>
      <c r="K232" s="676">
        <v>20.16</v>
      </c>
      <c r="L232" s="684">
        <v>44715</v>
      </c>
      <c r="M232" s="674" t="s">
        <v>3341</v>
      </c>
      <c r="N232" s="674" t="s">
        <v>2509</v>
      </c>
      <c r="O232" s="674" t="s">
        <v>2509</v>
      </c>
      <c r="P232" s="674" t="s">
        <v>2518</v>
      </c>
      <c r="Q232" s="674" t="s">
        <v>3342</v>
      </c>
      <c r="R232" s="674" t="s">
        <v>2516</v>
      </c>
      <c r="S232" s="674" t="s">
        <v>2509</v>
      </c>
      <c r="T232" s="674" t="s">
        <v>2509</v>
      </c>
      <c r="U232" s="674" t="s">
        <v>2513</v>
      </c>
      <c r="V232" s="674" t="s">
        <v>2519</v>
      </c>
    </row>
    <row r="233" spans="1:22" ht="16.5" hidden="1" customHeight="1" outlineLevel="2" collapsed="1" x14ac:dyDescent="0.2">
      <c r="A233" s="666" t="s">
        <v>2820</v>
      </c>
      <c r="B233" s="670" t="s">
        <v>3018</v>
      </c>
      <c r="C233" s="666" t="s">
        <v>2467</v>
      </c>
      <c r="D233" s="670" t="s">
        <v>2468</v>
      </c>
      <c r="E233" s="671">
        <v>1</v>
      </c>
      <c r="F233" s="670" t="s">
        <v>2469</v>
      </c>
      <c r="G233" s="672">
        <v>0</v>
      </c>
      <c r="H233" s="666" t="s">
        <v>2470</v>
      </c>
      <c r="I233" s="673">
        <v>1</v>
      </c>
      <c r="J233" s="673">
        <v>1</v>
      </c>
      <c r="K233" s="672">
        <v>5407.1</v>
      </c>
      <c r="L233" s="683">
        <v>44673</v>
      </c>
      <c r="M233" s="670" t="s">
        <v>3343</v>
      </c>
      <c r="N233" s="670" t="s">
        <v>2509</v>
      </c>
      <c r="O233" s="670" t="s">
        <v>2509</v>
      </c>
      <c r="P233" s="670" t="s">
        <v>3344</v>
      </c>
      <c r="Q233" s="670" t="s">
        <v>3345</v>
      </c>
      <c r="R233" s="670" t="s">
        <v>2516</v>
      </c>
      <c r="S233" s="670" t="s">
        <v>2509</v>
      </c>
      <c r="T233" s="670" t="s">
        <v>2509</v>
      </c>
      <c r="U233" s="670" t="s">
        <v>2513</v>
      </c>
      <c r="V233" s="670" t="s">
        <v>2517</v>
      </c>
    </row>
    <row r="234" spans="1:22" ht="16.5" customHeight="1" outlineLevel="1" collapsed="1" x14ac:dyDescent="0.2">
      <c r="A234" s="665" t="s">
        <v>2821</v>
      </c>
      <c r="B234" s="674" t="s">
        <v>3018</v>
      </c>
      <c r="C234" s="665" t="s">
        <v>2467</v>
      </c>
      <c r="D234" s="674" t="s">
        <v>2468</v>
      </c>
      <c r="E234" s="675">
        <v>2</v>
      </c>
      <c r="F234" s="674" t="s">
        <v>2469</v>
      </c>
      <c r="G234" s="676">
        <v>4266.99</v>
      </c>
      <c r="H234" s="665" t="s">
        <v>2470</v>
      </c>
      <c r="I234" s="677">
        <v>1</v>
      </c>
      <c r="J234" s="677">
        <v>1</v>
      </c>
      <c r="K234" s="676">
        <v>4266.99</v>
      </c>
      <c r="L234" s="684">
        <v>44679</v>
      </c>
      <c r="M234" s="674" t="s">
        <v>3115</v>
      </c>
      <c r="N234" s="674" t="s">
        <v>2508</v>
      </c>
      <c r="O234" s="674" t="s">
        <v>2509</v>
      </c>
      <c r="P234" s="674" t="s">
        <v>2469</v>
      </c>
      <c r="Q234" s="674" t="s">
        <v>3116</v>
      </c>
      <c r="R234" s="674" t="s">
        <v>2510</v>
      </c>
      <c r="S234" s="674" t="s">
        <v>2511</v>
      </c>
      <c r="T234" s="674" t="s">
        <v>2512</v>
      </c>
      <c r="U234" s="674" t="s">
        <v>2513</v>
      </c>
      <c r="V234" s="674" t="s">
        <v>2514</v>
      </c>
    </row>
    <row r="235" spans="1:22" ht="16.5" hidden="1" customHeight="1" outlineLevel="2" collapsed="1" x14ac:dyDescent="0.2">
      <c r="A235" s="666" t="s">
        <v>2821</v>
      </c>
      <c r="B235" s="670" t="s">
        <v>3018</v>
      </c>
      <c r="C235" s="666" t="s">
        <v>2467</v>
      </c>
      <c r="D235" s="670" t="s">
        <v>2468</v>
      </c>
      <c r="E235" s="671">
        <v>4</v>
      </c>
      <c r="F235" s="670" t="s">
        <v>2469</v>
      </c>
      <c r="G235" s="672">
        <v>2655.82</v>
      </c>
      <c r="H235" s="666" t="s">
        <v>2470</v>
      </c>
      <c r="I235" s="673">
        <v>1</v>
      </c>
      <c r="J235" s="673">
        <v>1</v>
      </c>
      <c r="K235" s="672">
        <v>2655.82</v>
      </c>
      <c r="L235" s="683">
        <v>44733</v>
      </c>
      <c r="M235" s="670" t="s">
        <v>3283</v>
      </c>
      <c r="N235" s="670" t="s">
        <v>2508</v>
      </c>
      <c r="O235" s="670" t="s">
        <v>2509</v>
      </c>
      <c r="P235" s="670" t="s">
        <v>2469</v>
      </c>
      <c r="Q235" s="670" t="s">
        <v>3284</v>
      </c>
      <c r="R235" s="670" t="s">
        <v>2510</v>
      </c>
      <c r="S235" s="670" t="s">
        <v>2511</v>
      </c>
      <c r="T235" s="670" t="s">
        <v>2512</v>
      </c>
      <c r="U235" s="670" t="s">
        <v>2513</v>
      </c>
      <c r="V235" s="670" t="s">
        <v>2514</v>
      </c>
    </row>
    <row r="236" spans="1:22" ht="16.5" customHeight="1" outlineLevel="1" collapsed="1" x14ac:dyDescent="0.2">
      <c r="A236" s="665" t="s">
        <v>2821</v>
      </c>
      <c r="B236" s="674" t="s">
        <v>3018</v>
      </c>
      <c r="C236" s="665" t="s">
        <v>2467</v>
      </c>
      <c r="D236" s="674" t="s">
        <v>2468</v>
      </c>
      <c r="E236" s="675">
        <v>3</v>
      </c>
      <c r="F236" s="674" t="s">
        <v>2469</v>
      </c>
      <c r="G236" s="676">
        <v>2803.04</v>
      </c>
      <c r="H236" s="665" t="s">
        <v>2470</v>
      </c>
      <c r="I236" s="677">
        <v>1</v>
      </c>
      <c r="J236" s="677">
        <v>1</v>
      </c>
      <c r="K236" s="676">
        <v>2803.04</v>
      </c>
      <c r="L236" s="684">
        <v>44750</v>
      </c>
      <c r="M236" s="674" t="s">
        <v>3241</v>
      </c>
      <c r="N236" s="674" t="s">
        <v>2508</v>
      </c>
      <c r="O236" s="674" t="s">
        <v>2509</v>
      </c>
      <c r="P236" s="674" t="s">
        <v>2469</v>
      </c>
      <c r="Q236" s="674" t="s">
        <v>3242</v>
      </c>
      <c r="R236" s="674" t="s">
        <v>2510</v>
      </c>
      <c r="S236" s="674" t="s">
        <v>2511</v>
      </c>
      <c r="T236" s="674" t="s">
        <v>2512</v>
      </c>
      <c r="U236" s="674" t="s">
        <v>2513</v>
      </c>
      <c r="V236" s="674" t="s">
        <v>2514</v>
      </c>
    </row>
    <row r="237" spans="1:22" ht="16.5" hidden="1" customHeight="1" outlineLevel="2" collapsed="1" x14ac:dyDescent="0.2">
      <c r="A237" s="666" t="s">
        <v>2820</v>
      </c>
      <c r="B237" s="670" t="s">
        <v>3018</v>
      </c>
      <c r="C237" s="666" t="s">
        <v>2472</v>
      </c>
      <c r="D237" s="670" t="s">
        <v>2468</v>
      </c>
      <c r="E237" s="671">
        <v>1</v>
      </c>
      <c r="F237" s="670" t="s">
        <v>2469</v>
      </c>
      <c r="G237" s="672">
        <v>0</v>
      </c>
      <c r="H237" s="666" t="s">
        <v>2470</v>
      </c>
      <c r="I237" s="673">
        <v>1</v>
      </c>
      <c r="J237" s="673">
        <v>1</v>
      </c>
      <c r="K237" s="672">
        <v>4974.93</v>
      </c>
      <c r="L237" s="683">
        <v>44704</v>
      </c>
      <c r="M237" s="670" t="s">
        <v>3346</v>
      </c>
      <c r="N237" s="670" t="s">
        <v>2509</v>
      </c>
      <c r="O237" s="670" t="s">
        <v>2509</v>
      </c>
      <c r="P237" s="670" t="s">
        <v>2518</v>
      </c>
      <c r="Q237" s="670" t="s">
        <v>3347</v>
      </c>
      <c r="R237" s="670" t="s">
        <v>2516</v>
      </c>
      <c r="S237" s="670" t="s">
        <v>2509</v>
      </c>
      <c r="T237" s="670" t="s">
        <v>2509</v>
      </c>
      <c r="U237" s="670" t="s">
        <v>2513</v>
      </c>
      <c r="V237" s="670" t="s">
        <v>2519</v>
      </c>
    </row>
    <row r="238" spans="1:22" ht="16.5" hidden="1" customHeight="1" outlineLevel="2" x14ac:dyDescent="0.2">
      <c r="A238" s="665" t="s">
        <v>2820</v>
      </c>
      <c r="B238" s="674" t="s">
        <v>3018</v>
      </c>
      <c r="C238" s="665" t="s">
        <v>2472</v>
      </c>
      <c r="D238" s="674" t="s">
        <v>2468</v>
      </c>
      <c r="E238" s="675">
        <v>1</v>
      </c>
      <c r="F238" s="674" t="s">
        <v>2469</v>
      </c>
      <c r="G238" s="676">
        <v>0</v>
      </c>
      <c r="H238" s="665" t="s">
        <v>2470</v>
      </c>
      <c r="I238" s="677">
        <v>1</v>
      </c>
      <c r="J238" s="677">
        <v>1</v>
      </c>
      <c r="K238" s="676">
        <v>27464</v>
      </c>
      <c r="L238" s="684">
        <v>44735</v>
      </c>
      <c r="M238" s="674" t="s">
        <v>3348</v>
      </c>
      <c r="N238" s="674" t="s">
        <v>2509</v>
      </c>
      <c r="O238" s="674" t="s">
        <v>2509</v>
      </c>
      <c r="P238" s="674" t="s">
        <v>2518</v>
      </c>
      <c r="Q238" s="674" t="s">
        <v>3349</v>
      </c>
      <c r="R238" s="674" t="s">
        <v>2516</v>
      </c>
      <c r="S238" s="674" t="s">
        <v>2509</v>
      </c>
      <c r="T238" s="674" t="s">
        <v>2509</v>
      </c>
      <c r="U238" s="674" t="s">
        <v>2513</v>
      </c>
      <c r="V238" s="674" t="s">
        <v>2519</v>
      </c>
    </row>
    <row r="239" spans="1:22" ht="16.5" hidden="1" customHeight="1" outlineLevel="2" collapsed="1" x14ac:dyDescent="0.2">
      <c r="A239" s="667" t="s">
        <v>2822</v>
      </c>
      <c r="B239" s="674"/>
      <c r="C239" s="665"/>
      <c r="D239" s="674"/>
      <c r="E239" s="675"/>
      <c r="F239" s="674"/>
      <c r="G239" s="676"/>
      <c r="H239" s="665"/>
      <c r="I239" s="677"/>
      <c r="J239" s="677"/>
      <c r="K239" s="676">
        <f>SUBTOTAL(9,K231:K238)</f>
        <v>47612.2</v>
      </c>
      <c r="L239" s="684"/>
      <c r="M239" s="674"/>
      <c r="N239" s="674"/>
      <c r="O239" s="674"/>
      <c r="P239" s="674"/>
      <c r="Q239" s="674"/>
      <c r="R239" s="674"/>
      <c r="S239" s="674"/>
      <c r="T239" s="674"/>
      <c r="U239" s="674"/>
      <c r="V239" s="674"/>
    </row>
    <row r="240" spans="1:22" ht="16.5" customHeight="1" outlineLevel="1" collapsed="1" x14ac:dyDescent="0.2">
      <c r="A240" s="666" t="s">
        <v>2823</v>
      </c>
      <c r="B240" s="670" t="s">
        <v>3018</v>
      </c>
      <c r="C240" s="666" t="s">
        <v>2472</v>
      </c>
      <c r="D240" s="670" t="s">
        <v>2468</v>
      </c>
      <c r="E240" s="671">
        <v>1</v>
      </c>
      <c r="F240" s="670" t="s">
        <v>2469</v>
      </c>
      <c r="G240" s="672">
        <v>0</v>
      </c>
      <c r="H240" s="666" t="s">
        <v>2470</v>
      </c>
      <c r="I240" s="673">
        <v>1</v>
      </c>
      <c r="J240" s="673">
        <v>1</v>
      </c>
      <c r="K240" s="672">
        <v>20.16</v>
      </c>
      <c r="L240" s="683">
        <v>44670</v>
      </c>
      <c r="M240" s="670" t="s">
        <v>3350</v>
      </c>
      <c r="N240" s="670" t="s">
        <v>2509</v>
      </c>
      <c r="O240" s="670" t="s">
        <v>2509</v>
      </c>
      <c r="P240" s="670" t="s">
        <v>2518</v>
      </c>
      <c r="Q240" s="670" t="s">
        <v>3351</v>
      </c>
      <c r="R240" s="670" t="s">
        <v>2516</v>
      </c>
      <c r="S240" s="670" t="s">
        <v>2509</v>
      </c>
      <c r="T240" s="670" t="s">
        <v>2509</v>
      </c>
      <c r="U240" s="670" t="s">
        <v>2513</v>
      </c>
      <c r="V240" s="670" t="s">
        <v>2519</v>
      </c>
    </row>
    <row r="241" spans="1:22" ht="16.5" hidden="1" customHeight="1" outlineLevel="2" collapsed="1" x14ac:dyDescent="0.2">
      <c r="A241" s="665" t="s">
        <v>2823</v>
      </c>
      <c r="B241" s="674" t="s">
        <v>3018</v>
      </c>
      <c r="C241" s="665" t="s">
        <v>2472</v>
      </c>
      <c r="D241" s="674" t="s">
        <v>2468</v>
      </c>
      <c r="E241" s="675">
        <v>1</v>
      </c>
      <c r="F241" s="674" t="s">
        <v>2469</v>
      </c>
      <c r="G241" s="676">
        <v>0</v>
      </c>
      <c r="H241" s="665" t="s">
        <v>2470</v>
      </c>
      <c r="I241" s="677">
        <v>1</v>
      </c>
      <c r="J241" s="677">
        <v>1</v>
      </c>
      <c r="K241" s="676">
        <v>6157.5</v>
      </c>
      <c r="L241" s="684">
        <v>44670</v>
      </c>
      <c r="M241" s="674" t="s">
        <v>3352</v>
      </c>
      <c r="N241" s="674" t="s">
        <v>2509</v>
      </c>
      <c r="O241" s="674" t="s">
        <v>2509</v>
      </c>
      <c r="P241" s="674" t="s">
        <v>2518</v>
      </c>
      <c r="Q241" s="674" t="s">
        <v>3353</v>
      </c>
      <c r="R241" s="674" t="s">
        <v>2516</v>
      </c>
      <c r="S241" s="674" t="s">
        <v>2509</v>
      </c>
      <c r="T241" s="674" t="s">
        <v>2509</v>
      </c>
      <c r="U241" s="674" t="s">
        <v>2513</v>
      </c>
      <c r="V241" s="674" t="s">
        <v>2519</v>
      </c>
    </row>
    <row r="242" spans="1:22" ht="16.5" customHeight="1" outlineLevel="1" collapsed="1" x14ac:dyDescent="0.2">
      <c r="A242" s="666" t="s">
        <v>2824</v>
      </c>
      <c r="B242" s="670" t="s">
        <v>3018</v>
      </c>
      <c r="C242" s="666" t="s">
        <v>2467</v>
      </c>
      <c r="D242" s="670" t="s">
        <v>2468</v>
      </c>
      <c r="E242" s="671">
        <v>4</v>
      </c>
      <c r="F242" s="670" t="s">
        <v>2469</v>
      </c>
      <c r="G242" s="672">
        <v>8878.69</v>
      </c>
      <c r="H242" s="666" t="s">
        <v>2470</v>
      </c>
      <c r="I242" s="673">
        <v>1</v>
      </c>
      <c r="J242" s="673">
        <v>1</v>
      </c>
      <c r="K242" s="672">
        <v>8878.69</v>
      </c>
      <c r="L242" s="683">
        <v>44679</v>
      </c>
      <c r="M242" s="670" t="s">
        <v>3115</v>
      </c>
      <c r="N242" s="670" t="s">
        <v>2508</v>
      </c>
      <c r="O242" s="670" t="s">
        <v>2509</v>
      </c>
      <c r="P242" s="670" t="s">
        <v>2469</v>
      </c>
      <c r="Q242" s="670" t="s">
        <v>3116</v>
      </c>
      <c r="R242" s="670" t="s">
        <v>2510</v>
      </c>
      <c r="S242" s="670" t="s">
        <v>2511</v>
      </c>
      <c r="T242" s="670" t="s">
        <v>2512</v>
      </c>
      <c r="U242" s="670" t="s">
        <v>2513</v>
      </c>
      <c r="V242" s="670" t="s">
        <v>2514</v>
      </c>
    </row>
    <row r="243" spans="1:22" ht="16.5" hidden="1" customHeight="1" outlineLevel="2" collapsed="1" x14ac:dyDescent="0.2">
      <c r="A243" s="664" t="s">
        <v>2825</v>
      </c>
      <c r="B243" s="670"/>
      <c r="C243" s="666"/>
      <c r="D243" s="670"/>
      <c r="E243" s="671"/>
      <c r="F243" s="670"/>
      <c r="G243" s="672"/>
      <c r="H243" s="666"/>
      <c r="I243" s="673"/>
      <c r="J243" s="673"/>
      <c r="K243" s="672">
        <f>SUBTOTAL(9,K240:K242)</f>
        <v>15056.35</v>
      </c>
      <c r="L243" s="683"/>
      <c r="M243" s="670"/>
      <c r="N243" s="670"/>
      <c r="O243" s="670"/>
      <c r="P243" s="670"/>
      <c r="Q243" s="670"/>
      <c r="R243" s="670"/>
      <c r="S243" s="670"/>
      <c r="T243" s="670"/>
      <c r="U243" s="670"/>
      <c r="V243" s="670"/>
    </row>
    <row r="244" spans="1:22" ht="16.5" customHeight="1" outlineLevel="1" collapsed="1" x14ac:dyDescent="0.2">
      <c r="A244" s="665" t="s">
        <v>2826</v>
      </c>
      <c r="B244" s="674" t="s">
        <v>3018</v>
      </c>
      <c r="C244" s="665" t="s">
        <v>2472</v>
      </c>
      <c r="D244" s="674" t="s">
        <v>2468</v>
      </c>
      <c r="E244" s="675">
        <v>1</v>
      </c>
      <c r="F244" s="674" t="s">
        <v>2469</v>
      </c>
      <c r="G244" s="676">
        <v>0</v>
      </c>
      <c r="H244" s="665" t="s">
        <v>2470</v>
      </c>
      <c r="I244" s="677">
        <v>1</v>
      </c>
      <c r="J244" s="677">
        <v>1</v>
      </c>
      <c r="K244" s="676">
        <v>4.08</v>
      </c>
      <c r="L244" s="684">
        <v>44652</v>
      </c>
      <c r="M244" s="674" t="s">
        <v>3354</v>
      </c>
      <c r="N244" s="674" t="s">
        <v>2509</v>
      </c>
      <c r="O244" s="674" t="s">
        <v>2509</v>
      </c>
      <c r="P244" s="674" t="s">
        <v>2518</v>
      </c>
      <c r="Q244" s="674" t="s">
        <v>3355</v>
      </c>
      <c r="R244" s="674" t="s">
        <v>2516</v>
      </c>
      <c r="S244" s="674" t="s">
        <v>2509</v>
      </c>
      <c r="T244" s="674" t="s">
        <v>2509</v>
      </c>
      <c r="U244" s="674" t="s">
        <v>2513</v>
      </c>
      <c r="V244" s="674" t="s">
        <v>2519</v>
      </c>
    </row>
    <row r="245" spans="1:22" ht="16.5" hidden="1" customHeight="1" outlineLevel="2" collapsed="1" x14ac:dyDescent="0.2">
      <c r="A245" s="666" t="s">
        <v>2826</v>
      </c>
      <c r="B245" s="670" t="s">
        <v>3018</v>
      </c>
      <c r="C245" s="666" t="s">
        <v>2472</v>
      </c>
      <c r="D245" s="670" t="s">
        <v>2468</v>
      </c>
      <c r="E245" s="671">
        <v>1</v>
      </c>
      <c r="F245" s="670" t="s">
        <v>2469</v>
      </c>
      <c r="G245" s="672">
        <v>0</v>
      </c>
      <c r="H245" s="666" t="s">
        <v>2470</v>
      </c>
      <c r="I245" s="673">
        <v>1</v>
      </c>
      <c r="J245" s="673">
        <v>1</v>
      </c>
      <c r="K245" s="672">
        <v>419.77</v>
      </c>
      <c r="L245" s="683">
        <v>44652</v>
      </c>
      <c r="M245" s="670" t="s">
        <v>3356</v>
      </c>
      <c r="N245" s="670" t="s">
        <v>2509</v>
      </c>
      <c r="O245" s="670" t="s">
        <v>2509</v>
      </c>
      <c r="P245" s="670" t="s">
        <v>2518</v>
      </c>
      <c r="Q245" s="670" t="s">
        <v>3357</v>
      </c>
      <c r="R245" s="670" t="s">
        <v>2516</v>
      </c>
      <c r="S245" s="670" t="s">
        <v>2509</v>
      </c>
      <c r="T245" s="670" t="s">
        <v>2509</v>
      </c>
      <c r="U245" s="670" t="s">
        <v>2513</v>
      </c>
      <c r="V245" s="670" t="s">
        <v>2519</v>
      </c>
    </row>
    <row r="246" spans="1:22" ht="16.5" hidden="1" customHeight="1" outlineLevel="2" x14ac:dyDescent="0.2">
      <c r="A246" s="665" t="s">
        <v>2826</v>
      </c>
      <c r="B246" s="674" t="s">
        <v>3018</v>
      </c>
      <c r="C246" s="665" t="s">
        <v>2472</v>
      </c>
      <c r="D246" s="674" t="s">
        <v>2468</v>
      </c>
      <c r="E246" s="675">
        <v>1</v>
      </c>
      <c r="F246" s="674" t="s">
        <v>2469</v>
      </c>
      <c r="G246" s="676">
        <v>0</v>
      </c>
      <c r="H246" s="665" t="s">
        <v>2470</v>
      </c>
      <c r="I246" s="677">
        <v>1</v>
      </c>
      <c r="J246" s="677">
        <v>1</v>
      </c>
      <c r="K246" s="676">
        <v>20.16</v>
      </c>
      <c r="L246" s="684">
        <v>44652</v>
      </c>
      <c r="M246" s="674" t="s">
        <v>3358</v>
      </c>
      <c r="N246" s="674" t="s">
        <v>2509</v>
      </c>
      <c r="O246" s="674" t="s">
        <v>2509</v>
      </c>
      <c r="P246" s="674" t="s">
        <v>2518</v>
      </c>
      <c r="Q246" s="674" t="s">
        <v>3359</v>
      </c>
      <c r="R246" s="674" t="s">
        <v>2516</v>
      </c>
      <c r="S246" s="674" t="s">
        <v>2509</v>
      </c>
      <c r="T246" s="674" t="s">
        <v>2509</v>
      </c>
      <c r="U246" s="674" t="s">
        <v>2513</v>
      </c>
      <c r="V246" s="674" t="s">
        <v>2519</v>
      </c>
    </row>
    <row r="247" spans="1:22" ht="16.5" customHeight="1" outlineLevel="1" collapsed="1" x14ac:dyDescent="0.2">
      <c r="A247" s="666" t="s">
        <v>2826</v>
      </c>
      <c r="B247" s="670" t="s">
        <v>3018</v>
      </c>
      <c r="C247" s="666" t="s">
        <v>2472</v>
      </c>
      <c r="D247" s="670" t="s">
        <v>2468</v>
      </c>
      <c r="E247" s="671">
        <v>1</v>
      </c>
      <c r="F247" s="670" t="s">
        <v>2469</v>
      </c>
      <c r="G247" s="672">
        <v>0</v>
      </c>
      <c r="H247" s="666" t="s">
        <v>2470</v>
      </c>
      <c r="I247" s="673">
        <v>1</v>
      </c>
      <c r="J247" s="673">
        <v>1</v>
      </c>
      <c r="K247" s="672">
        <v>40.71</v>
      </c>
      <c r="L247" s="683">
        <v>44652</v>
      </c>
      <c r="M247" s="670" t="s">
        <v>3360</v>
      </c>
      <c r="N247" s="670" t="s">
        <v>2509</v>
      </c>
      <c r="O247" s="670" t="s">
        <v>2509</v>
      </c>
      <c r="P247" s="670" t="s">
        <v>2518</v>
      </c>
      <c r="Q247" s="670" t="s">
        <v>3361</v>
      </c>
      <c r="R247" s="670" t="s">
        <v>2516</v>
      </c>
      <c r="S247" s="670" t="s">
        <v>2509</v>
      </c>
      <c r="T247" s="670" t="s">
        <v>2509</v>
      </c>
      <c r="U247" s="670" t="s">
        <v>2513</v>
      </c>
      <c r="V247" s="670" t="s">
        <v>2519</v>
      </c>
    </row>
    <row r="248" spans="1:22" ht="16.5" hidden="1" customHeight="1" outlineLevel="2" x14ac:dyDescent="0.2">
      <c r="A248" s="665" t="s">
        <v>2827</v>
      </c>
      <c r="B248" s="674" t="s">
        <v>3018</v>
      </c>
      <c r="C248" s="665" t="s">
        <v>2467</v>
      </c>
      <c r="D248" s="674" t="s">
        <v>2468</v>
      </c>
      <c r="E248" s="675">
        <v>3</v>
      </c>
      <c r="F248" s="674" t="s">
        <v>2469</v>
      </c>
      <c r="G248" s="676">
        <v>4650.45</v>
      </c>
      <c r="H248" s="665" t="s">
        <v>2470</v>
      </c>
      <c r="I248" s="677">
        <v>1</v>
      </c>
      <c r="J248" s="677">
        <v>1</v>
      </c>
      <c r="K248" s="676">
        <v>4650.45</v>
      </c>
      <c r="L248" s="684">
        <v>44671</v>
      </c>
      <c r="M248" s="674" t="s">
        <v>3129</v>
      </c>
      <c r="N248" s="674" t="s">
        <v>2508</v>
      </c>
      <c r="O248" s="674" t="s">
        <v>2509</v>
      </c>
      <c r="P248" s="674" t="s">
        <v>2469</v>
      </c>
      <c r="Q248" s="674" t="s">
        <v>3130</v>
      </c>
      <c r="R248" s="674" t="s">
        <v>2510</v>
      </c>
      <c r="S248" s="674" t="s">
        <v>2511</v>
      </c>
      <c r="T248" s="674" t="s">
        <v>2512</v>
      </c>
      <c r="U248" s="674" t="s">
        <v>2513</v>
      </c>
      <c r="V248" s="674" t="s">
        <v>2514</v>
      </c>
    </row>
    <row r="249" spans="1:22" ht="16.5" customHeight="1" outlineLevel="1" collapsed="1" x14ac:dyDescent="0.2">
      <c r="A249" s="667" t="s">
        <v>2828</v>
      </c>
      <c r="B249" s="674"/>
      <c r="C249" s="665"/>
      <c r="D249" s="674"/>
      <c r="E249" s="675"/>
      <c r="F249" s="674"/>
      <c r="G249" s="676"/>
      <c r="H249" s="665"/>
      <c r="I249" s="677"/>
      <c r="J249" s="677"/>
      <c r="K249" s="676">
        <f>SUBTOTAL(9,K244:K248)</f>
        <v>5135.17</v>
      </c>
      <c r="L249" s="684"/>
      <c r="M249" s="674"/>
      <c r="N249" s="674"/>
      <c r="O249" s="674"/>
      <c r="P249" s="674"/>
      <c r="Q249" s="674"/>
      <c r="R249" s="674"/>
      <c r="S249" s="674"/>
      <c r="T249" s="674"/>
      <c r="U249" s="674"/>
      <c r="V249" s="674"/>
    </row>
    <row r="250" spans="1:22" ht="16.5" hidden="1" customHeight="1" outlineLevel="2" x14ac:dyDescent="0.2">
      <c r="A250" s="666" t="s">
        <v>2829</v>
      </c>
      <c r="B250" s="670" t="s">
        <v>3018</v>
      </c>
      <c r="C250" s="666" t="s">
        <v>2472</v>
      </c>
      <c r="D250" s="670" t="s">
        <v>2468</v>
      </c>
      <c r="E250" s="671">
        <v>1</v>
      </c>
      <c r="F250" s="670" t="s">
        <v>2469</v>
      </c>
      <c r="G250" s="672">
        <v>0</v>
      </c>
      <c r="H250" s="666" t="s">
        <v>2470</v>
      </c>
      <c r="I250" s="673">
        <v>1</v>
      </c>
      <c r="J250" s="673">
        <v>1</v>
      </c>
      <c r="K250" s="672">
        <v>419.77</v>
      </c>
      <c r="L250" s="683">
        <v>44679</v>
      </c>
      <c r="M250" s="670" t="s">
        <v>3362</v>
      </c>
      <c r="N250" s="670" t="s">
        <v>2509</v>
      </c>
      <c r="O250" s="670" t="s">
        <v>2509</v>
      </c>
      <c r="P250" s="670" t="s">
        <v>2518</v>
      </c>
      <c r="Q250" s="670" t="s">
        <v>3363</v>
      </c>
      <c r="R250" s="670" t="s">
        <v>2516</v>
      </c>
      <c r="S250" s="670" t="s">
        <v>2509</v>
      </c>
      <c r="T250" s="670" t="s">
        <v>2509</v>
      </c>
      <c r="U250" s="670" t="s">
        <v>2513</v>
      </c>
      <c r="V250" s="670" t="s">
        <v>2519</v>
      </c>
    </row>
    <row r="251" spans="1:22" ht="16.5" hidden="1" customHeight="1" outlineLevel="2" collapsed="1" x14ac:dyDescent="0.2">
      <c r="A251" s="665" t="s">
        <v>2829</v>
      </c>
      <c r="B251" s="674" t="s">
        <v>3018</v>
      </c>
      <c r="C251" s="665" t="s">
        <v>2467</v>
      </c>
      <c r="D251" s="674" t="s">
        <v>2468</v>
      </c>
      <c r="E251" s="675">
        <v>1</v>
      </c>
      <c r="F251" s="674" t="s">
        <v>2469</v>
      </c>
      <c r="G251" s="676">
        <v>0</v>
      </c>
      <c r="H251" s="665" t="s">
        <v>2470</v>
      </c>
      <c r="I251" s="677">
        <v>1</v>
      </c>
      <c r="J251" s="677">
        <v>1</v>
      </c>
      <c r="K251" s="676">
        <v>52577.82</v>
      </c>
      <c r="L251" s="684">
        <v>44652</v>
      </c>
      <c r="M251" s="674" t="s">
        <v>3364</v>
      </c>
      <c r="N251" s="674" t="s">
        <v>2509</v>
      </c>
      <c r="O251" s="674" t="s">
        <v>2509</v>
      </c>
      <c r="P251" s="674" t="s">
        <v>3365</v>
      </c>
      <c r="Q251" s="674" t="s">
        <v>3366</v>
      </c>
      <c r="R251" s="674" t="s">
        <v>2516</v>
      </c>
      <c r="S251" s="674" t="s">
        <v>2509</v>
      </c>
      <c r="T251" s="674" t="s">
        <v>2509</v>
      </c>
      <c r="U251" s="674" t="s">
        <v>2513</v>
      </c>
      <c r="V251" s="674" t="s">
        <v>2517</v>
      </c>
    </row>
    <row r="252" spans="1:22" ht="16.5" hidden="1" customHeight="1" outlineLevel="2" x14ac:dyDescent="0.2">
      <c r="A252" s="666" t="s">
        <v>2829</v>
      </c>
      <c r="B252" s="670" t="s">
        <v>3018</v>
      </c>
      <c r="C252" s="666" t="s">
        <v>2467</v>
      </c>
      <c r="D252" s="670" t="s">
        <v>2468</v>
      </c>
      <c r="E252" s="671">
        <v>1</v>
      </c>
      <c r="F252" s="670" t="s">
        <v>2469</v>
      </c>
      <c r="G252" s="672">
        <v>0</v>
      </c>
      <c r="H252" s="666" t="s">
        <v>2470</v>
      </c>
      <c r="I252" s="673">
        <v>1</v>
      </c>
      <c r="J252" s="673">
        <v>1</v>
      </c>
      <c r="K252" s="672">
        <v>-52577.82</v>
      </c>
      <c r="L252" s="683">
        <v>44673</v>
      </c>
      <c r="M252" s="670" t="s">
        <v>3367</v>
      </c>
      <c r="N252" s="670" t="s">
        <v>2509</v>
      </c>
      <c r="O252" s="670" t="s">
        <v>2509</v>
      </c>
      <c r="P252" s="670" t="s">
        <v>3365</v>
      </c>
      <c r="Q252" s="670" t="s">
        <v>3368</v>
      </c>
      <c r="R252" s="670" t="s">
        <v>2516</v>
      </c>
      <c r="S252" s="670" t="s">
        <v>2509</v>
      </c>
      <c r="T252" s="670" t="s">
        <v>2509</v>
      </c>
      <c r="U252" s="670" t="s">
        <v>2513</v>
      </c>
      <c r="V252" s="670" t="s">
        <v>2517</v>
      </c>
    </row>
    <row r="253" spans="1:22" ht="16.5" hidden="1" customHeight="1" outlineLevel="2" collapsed="1" x14ac:dyDescent="0.2">
      <c r="A253" s="665" t="s">
        <v>2830</v>
      </c>
      <c r="B253" s="674" t="s">
        <v>3018</v>
      </c>
      <c r="C253" s="665" t="s">
        <v>2467</v>
      </c>
      <c r="D253" s="674" t="s">
        <v>2468</v>
      </c>
      <c r="E253" s="675">
        <v>6</v>
      </c>
      <c r="F253" s="674" t="s">
        <v>2469</v>
      </c>
      <c r="G253" s="676">
        <v>3000</v>
      </c>
      <c r="H253" s="665" t="s">
        <v>2470</v>
      </c>
      <c r="I253" s="677">
        <v>1</v>
      </c>
      <c r="J253" s="677">
        <v>1</v>
      </c>
      <c r="K253" s="676">
        <v>3000</v>
      </c>
      <c r="L253" s="684">
        <v>44679</v>
      </c>
      <c r="M253" s="674" t="s">
        <v>3115</v>
      </c>
      <c r="N253" s="674" t="s">
        <v>2508</v>
      </c>
      <c r="O253" s="674" t="s">
        <v>2509</v>
      </c>
      <c r="P253" s="674" t="s">
        <v>2469</v>
      </c>
      <c r="Q253" s="674" t="s">
        <v>3116</v>
      </c>
      <c r="R253" s="674" t="s">
        <v>2510</v>
      </c>
      <c r="S253" s="674" t="s">
        <v>2511</v>
      </c>
      <c r="T253" s="674" t="s">
        <v>2512</v>
      </c>
      <c r="U253" s="674" t="s">
        <v>2513</v>
      </c>
      <c r="V253" s="674" t="s">
        <v>2514</v>
      </c>
    </row>
    <row r="254" spans="1:22" ht="16.5" customHeight="1" outlineLevel="1" collapsed="1" x14ac:dyDescent="0.2">
      <c r="A254" s="666" t="s">
        <v>2829</v>
      </c>
      <c r="B254" s="670" t="s">
        <v>3018</v>
      </c>
      <c r="C254" s="666" t="s">
        <v>2472</v>
      </c>
      <c r="D254" s="670" t="s">
        <v>2468</v>
      </c>
      <c r="E254" s="671">
        <v>1</v>
      </c>
      <c r="F254" s="670" t="s">
        <v>2469</v>
      </c>
      <c r="G254" s="672">
        <v>0</v>
      </c>
      <c r="H254" s="666" t="s">
        <v>2470</v>
      </c>
      <c r="I254" s="673">
        <v>1</v>
      </c>
      <c r="J254" s="673">
        <v>1</v>
      </c>
      <c r="K254" s="672">
        <v>40.71</v>
      </c>
      <c r="L254" s="683">
        <v>44679</v>
      </c>
      <c r="M254" s="670" t="s">
        <v>3369</v>
      </c>
      <c r="N254" s="670" t="s">
        <v>2509</v>
      </c>
      <c r="O254" s="670" t="s">
        <v>2509</v>
      </c>
      <c r="P254" s="670" t="s">
        <v>2518</v>
      </c>
      <c r="Q254" s="670" t="s">
        <v>3370</v>
      </c>
      <c r="R254" s="670" t="s">
        <v>2516</v>
      </c>
      <c r="S254" s="670" t="s">
        <v>2509</v>
      </c>
      <c r="T254" s="670" t="s">
        <v>2509</v>
      </c>
      <c r="U254" s="670" t="s">
        <v>2513</v>
      </c>
      <c r="V254" s="670" t="s">
        <v>2519</v>
      </c>
    </row>
    <row r="255" spans="1:22" ht="16.5" hidden="1" customHeight="1" outlineLevel="2" collapsed="1" x14ac:dyDescent="0.2">
      <c r="A255" s="664" t="s">
        <v>2831</v>
      </c>
      <c r="B255" s="670"/>
      <c r="C255" s="666"/>
      <c r="D255" s="670"/>
      <c r="E255" s="671"/>
      <c r="F255" s="670"/>
      <c r="G255" s="672"/>
      <c r="H255" s="666"/>
      <c r="I255" s="673"/>
      <c r="J255" s="673"/>
      <c r="K255" s="672">
        <f>SUBTOTAL(9,K250:K254)</f>
        <v>3460.4799999999968</v>
      </c>
      <c r="L255" s="683"/>
      <c r="M255" s="670"/>
      <c r="N255" s="670"/>
      <c r="O255" s="670"/>
      <c r="P255" s="670"/>
      <c r="Q255" s="670"/>
      <c r="R255" s="670"/>
      <c r="S255" s="670"/>
      <c r="T255" s="670"/>
      <c r="U255" s="670"/>
      <c r="V255" s="670"/>
    </row>
    <row r="256" spans="1:22" ht="16.5" hidden="1" customHeight="1" outlineLevel="2" x14ac:dyDescent="0.2">
      <c r="A256" s="665" t="s">
        <v>2832</v>
      </c>
      <c r="B256" s="674" t="s">
        <v>3018</v>
      </c>
      <c r="C256" s="665" t="s">
        <v>2467</v>
      </c>
      <c r="D256" s="674" t="s">
        <v>2468</v>
      </c>
      <c r="E256" s="675">
        <v>3</v>
      </c>
      <c r="F256" s="674" t="s">
        <v>2469</v>
      </c>
      <c r="G256" s="676">
        <v>2904.4</v>
      </c>
      <c r="H256" s="665" t="s">
        <v>2470</v>
      </c>
      <c r="I256" s="677">
        <v>1</v>
      </c>
      <c r="J256" s="677">
        <v>1</v>
      </c>
      <c r="K256" s="676">
        <v>2904.4</v>
      </c>
      <c r="L256" s="684">
        <v>44679</v>
      </c>
      <c r="M256" s="674" t="s">
        <v>3115</v>
      </c>
      <c r="N256" s="674" t="s">
        <v>2508</v>
      </c>
      <c r="O256" s="674" t="s">
        <v>2509</v>
      </c>
      <c r="P256" s="674" t="s">
        <v>2469</v>
      </c>
      <c r="Q256" s="674" t="s">
        <v>3116</v>
      </c>
      <c r="R256" s="674" t="s">
        <v>2510</v>
      </c>
      <c r="S256" s="674" t="s">
        <v>2511</v>
      </c>
      <c r="T256" s="674" t="s">
        <v>2512</v>
      </c>
      <c r="U256" s="674" t="s">
        <v>2513</v>
      </c>
      <c r="V256" s="674" t="s">
        <v>2514</v>
      </c>
    </row>
    <row r="257" spans="1:22" ht="16.5" hidden="1" customHeight="1" outlineLevel="2" x14ac:dyDescent="0.2">
      <c r="A257" s="666" t="s">
        <v>2833</v>
      </c>
      <c r="B257" s="670" t="s">
        <v>3018</v>
      </c>
      <c r="C257" s="666" t="s">
        <v>2467</v>
      </c>
      <c r="D257" s="670" t="s">
        <v>2468</v>
      </c>
      <c r="E257" s="671">
        <v>1</v>
      </c>
      <c r="F257" s="670" t="s">
        <v>2469</v>
      </c>
      <c r="G257" s="672">
        <v>0</v>
      </c>
      <c r="H257" s="666" t="s">
        <v>2470</v>
      </c>
      <c r="I257" s="673">
        <v>1</v>
      </c>
      <c r="J257" s="673">
        <v>1</v>
      </c>
      <c r="K257" s="672">
        <v>-100716.53</v>
      </c>
      <c r="L257" s="683">
        <v>44686</v>
      </c>
      <c r="M257" s="670" t="s">
        <v>3371</v>
      </c>
      <c r="N257" s="670" t="s">
        <v>2509</v>
      </c>
      <c r="O257" s="670" t="s">
        <v>2509</v>
      </c>
      <c r="P257" s="670" t="s">
        <v>3372</v>
      </c>
      <c r="Q257" s="670" t="s">
        <v>3373</v>
      </c>
      <c r="R257" s="670" t="s">
        <v>2516</v>
      </c>
      <c r="S257" s="670" t="s">
        <v>2509</v>
      </c>
      <c r="T257" s="670" t="s">
        <v>2509</v>
      </c>
      <c r="U257" s="670" t="s">
        <v>2513</v>
      </c>
      <c r="V257" s="670" t="s">
        <v>2517</v>
      </c>
    </row>
    <row r="258" spans="1:22" ht="16.5" hidden="1" customHeight="1" outlineLevel="2" x14ac:dyDescent="0.2">
      <c r="A258" s="665" t="s">
        <v>2833</v>
      </c>
      <c r="B258" s="674" t="s">
        <v>3018</v>
      </c>
      <c r="C258" s="665" t="s">
        <v>2467</v>
      </c>
      <c r="D258" s="674" t="s">
        <v>2468</v>
      </c>
      <c r="E258" s="675">
        <v>1</v>
      </c>
      <c r="F258" s="674" t="s">
        <v>2469</v>
      </c>
      <c r="G258" s="676">
        <v>0</v>
      </c>
      <c r="H258" s="665" t="s">
        <v>2470</v>
      </c>
      <c r="I258" s="677">
        <v>1</v>
      </c>
      <c r="J258" s="677">
        <v>1</v>
      </c>
      <c r="K258" s="676">
        <v>100716.53</v>
      </c>
      <c r="L258" s="684">
        <v>44652</v>
      </c>
      <c r="M258" s="674" t="s">
        <v>3374</v>
      </c>
      <c r="N258" s="674" t="s">
        <v>2509</v>
      </c>
      <c r="O258" s="674" t="s">
        <v>2509</v>
      </c>
      <c r="P258" s="674" t="s">
        <v>3372</v>
      </c>
      <c r="Q258" s="674" t="s">
        <v>3375</v>
      </c>
      <c r="R258" s="674" t="s">
        <v>2516</v>
      </c>
      <c r="S258" s="674" t="s">
        <v>2509</v>
      </c>
      <c r="T258" s="674" t="s">
        <v>2509</v>
      </c>
      <c r="U258" s="674" t="s">
        <v>2513</v>
      </c>
      <c r="V258" s="674" t="s">
        <v>2517</v>
      </c>
    </row>
    <row r="259" spans="1:22" ht="16.5" hidden="1" customHeight="1" outlineLevel="2" x14ac:dyDescent="0.2">
      <c r="A259" s="666" t="s">
        <v>2833</v>
      </c>
      <c r="B259" s="670" t="s">
        <v>3018</v>
      </c>
      <c r="C259" s="666" t="s">
        <v>2472</v>
      </c>
      <c r="D259" s="670" t="s">
        <v>2468</v>
      </c>
      <c r="E259" s="671">
        <v>1</v>
      </c>
      <c r="F259" s="670" t="s">
        <v>2469</v>
      </c>
      <c r="G259" s="672">
        <v>0</v>
      </c>
      <c r="H259" s="666" t="s">
        <v>2470</v>
      </c>
      <c r="I259" s="673">
        <v>1</v>
      </c>
      <c r="J259" s="673">
        <v>1</v>
      </c>
      <c r="K259" s="672">
        <v>36.32</v>
      </c>
      <c r="L259" s="683">
        <v>44704</v>
      </c>
      <c r="M259" s="670" t="s">
        <v>3376</v>
      </c>
      <c r="N259" s="670" t="s">
        <v>2509</v>
      </c>
      <c r="O259" s="670" t="s">
        <v>2509</v>
      </c>
      <c r="P259" s="670" t="s">
        <v>2518</v>
      </c>
      <c r="Q259" s="670" t="s">
        <v>3377</v>
      </c>
      <c r="R259" s="670" t="s">
        <v>2516</v>
      </c>
      <c r="S259" s="670" t="s">
        <v>2509</v>
      </c>
      <c r="T259" s="670" t="s">
        <v>2509</v>
      </c>
      <c r="U259" s="670" t="s">
        <v>2513</v>
      </c>
      <c r="V259" s="670" t="s">
        <v>2519</v>
      </c>
    </row>
    <row r="260" spans="1:22" ht="16.5" hidden="1" customHeight="1" outlineLevel="2" x14ac:dyDescent="0.2">
      <c r="A260" s="664" t="s">
        <v>2834</v>
      </c>
      <c r="B260" s="670"/>
      <c r="C260" s="666"/>
      <c r="D260" s="670"/>
      <c r="E260" s="671"/>
      <c r="F260" s="670"/>
      <c r="G260" s="672"/>
      <c r="H260" s="666"/>
      <c r="I260" s="673"/>
      <c r="J260" s="673"/>
      <c r="K260" s="672">
        <f>SUBTOTAL(9,K256:K259)</f>
        <v>2940.7199999999943</v>
      </c>
      <c r="L260" s="683"/>
      <c r="M260" s="670"/>
      <c r="N260" s="670"/>
      <c r="O260" s="670"/>
      <c r="P260" s="670"/>
      <c r="Q260" s="670"/>
      <c r="R260" s="670"/>
      <c r="S260" s="670"/>
      <c r="T260" s="670"/>
      <c r="U260" s="670"/>
      <c r="V260" s="670"/>
    </row>
    <row r="261" spans="1:22" ht="16.5" hidden="1" customHeight="1" outlineLevel="2" x14ac:dyDescent="0.2">
      <c r="A261" s="665" t="s">
        <v>2835</v>
      </c>
      <c r="B261" s="674" t="s">
        <v>3018</v>
      </c>
      <c r="C261" s="665" t="s">
        <v>2467</v>
      </c>
      <c r="D261" s="674" t="s">
        <v>2468</v>
      </c>
      <c r="E261" s="675">
        <v>3</v>
      </c>
      <c r="F261" s="674" t="s">
        <v>2469</v>
      </c>
      <c r="G261" s="676">
        <v>2118.3200000000002</v>
      </c>
      <c r="H261" s="665" t="s">
        <v>2470</v>
      </c>
      <c r="I261" s="677">
        <v>1</v>
      </c>
      <c r="J261" s="677">
        <v>1</v>
      </c>
      <c r="K261" s="676">
        <v>2118.3200000000002</v>
      </c>
      <c r="L261" s="684">
        <v>44792</v>
      </c>
      <c r="M261" s="674" t="s">
        <v>3164</v>
      </c>
      <c r="N261" s="674" t="s">
        <v>2508</v>
      </c>
      <c r="O261" s="674" t="s">
        <v>2509</v>
      </c>
      <c r="P261" s="674" t="s">
        <v>2469</v>
      </c>
      <c r="Q261" s="674" t="s">
        <v>3165</v>
      </c>
      <c r="R261" s="674" t="s">
        <v>2510</v>
      </c>
      <c r="S261" s="674" t="s">
        <v>2511</v>
      </c>
      <c r="T261" s="674" t="s">
        <v>2512</v>
      </c>
      <c r="U261" s="674" t="s">
        <v>2513</v>
      </c>
      <c r="V261" s="674" t="s">
        <v>2514</v>
      </c>
    </row>
    <row r="262" spans="1:22" ht="16.5" hidden="1" customHeight="1" outlineLevel="2" x14ac:dyDescent="0.2">
      <c r="A262" s="666" t="s">
        <v>2836</v>
      </c>
      <c r="B262" s="670" t="s">
        <v>3018</v>
      </c>
      <c r="C262" s="666" t="s">
        <v>2472</v>
      </c>
      <c r="D262" s="670" t="s">
        <v>2468</v>
      </c>
      <c r="E262" s="671">
        <v>1</v>
      </c>
      <c r="F262" s="670" t="s">
        <v>2469</v>
      </c>
      <c r="G262" s="672">
        <v>0</v>
      </c>
      <c r="H262" s="666" t="s">
        <v>2470</v>
      </c>
      <c r="I262" s="673">
        <v>1</v>
      </c>
      <c r="J262" s="673">
        <v>1</v>
      </c>
      <c r="K262" s="672">
        <v>20.16</v>
      </c>
      <c r="L262" s="683">
        <v>44685</v>
      </c>
      <c r="M262" s="670" t="s">
        <v>3378</v>
      </c>
      <c r="N262" s="670" t="s">
        <v>2509</v>
      </c>
      <c r="O262" s="670" t="s">
        <v>2509</v>
      </c>
      <c r="P262" s="670" t="s">
        <v>2518</v>
      </c>
      <c r="Q262" s="670" t="s">
        <v>3379</v>
      </c>
      <c r="R262" s="670" t="s">
        <v>2516</v>
      </c>
      <c r="S262" s="670" t="s">
        <v>2509</v>
      </c>
      <c r="T262" s="670" t="s">
        <v>2509</v>
      </c>
      <c r="U262" s="670" t="s">
        <v>2513</v>
      </c>
      <c r="V262" s="670" t="s">
        <v>2519</v>
      </c>
    </row>
    <row r="263" spans="1:22" ht="16.5" hidden="1" customHeight="1" outlineLevel="2" x14ac:dyDescent="0.2">
      <c r="A263" s="665" t="s">
        <v>2835</v>
      </c>
      <c r="B263" s="674" t="s">
        <v>3018</v>
      </c>
      <c r="C263" s="665" t="s">
        <v>2467</v>
      </c>
      <c r="D263" s="674" t="s">
        <v>2468</v>
      </c>
      <c r="E263" s="675">
        <v>5</v>
      </c>
      <c r="F263" s="674" t="s">
        <v>2469</v>
      </c>
      <c r="G263" s="676">
        <v>1948.47</v>
      </c>
      <c r="H263" s="665" t="s">
        <v>2470</v>
      </c>
      <c r="I263" s="677">
        <v>1</v>
      </c>
      <c r="J263" s="677">
        <v>1</v>
      </c>
      <c r="K263" s="676">
        <v>1948.47</v>
      </c>
      <c r="L263" s="684">
        <v>44711</v>
      </c>
      <c r="M263" s="674" t="s">
        <v>3037</v>
      </c>
      <c r="N263" s="674" t="s">
        <v>2508</v>
      </c>
      <c r="O263" s="674" t="s">
        <v>2509</v>
      </c>
      <c r="P263" s="674" t="s">
        <v>2469</v>
      </c>
      <c r="Q263" s="674" t="s">
        <v>3038</v>
      </c>
      <c r="R263" s="674" t="s">
        <v>2510</v>
      </c>
      <c r="S263" s="674" t="s">
        <v>2511</v>
      </c>
      <c r="T263" s="674" t="s">
        <v>2512</v>
      </c>
      <c r="U263" s="674" t="s">
        <v>2513</v>
      </c>
      <c r="V263" s="674" t="s">
        <v>2514</v>
      </c>
    </row>
    <row r="264" spans="1:22" ht="16.5" hidden="1" customHeight="1" outlineLevel="2" collapsed="1" x14ac:dyDescent="0.2">
      <c r="A264" s="666" t="s">
        <v>2835</v>
      </c>
      <c r="B264" s="670" t="s">
        <v>3018</v>
      </c>
      <c r="C264" s="666" t="s">
        <v>2467</v>
      </c>
      <c r="D264" s="670" t="s">
        <v>2468</v>
      </c>
      <c r="E264" s="671">
        <v>5</v>
      </c>
      <c r="F264" s="670" t="s">
        <v>2469</v>
      </c>
      <c r="G264" s="672">
        <v>3310.43</v>
      </c>
      <c r="H264" s="666" t="s">
        <v>2470</v>
      </c>
      <c r="I264" s="673">
        <v>1</v>
      </c>
      <c r="J264" s="673">
        <v>1</v>
      </c>
      <c r="K264" s="672">
        <v>3310.43</v>
      </c>
      <c r="L264" s="683">
        <v>44720</v>
      </c>
      <c r="M264" s="670" t="s">
        <v>3039</v>
      </c>
      <c r="N264" s="670" t="s">
        <v>2508</v>
      </c>
      <c r="O264" s="670" t="s">
        <v>2509</v>
      </c>
      <c r="P264" s="670" t="s">
        <v>2469</v>
      </c>
      <c r="Q264" s="670" t="s">
        <v>3040</v>
      </c>
      <c r="R264" s="670" t="s">
        <v>2510</v>
      </c>
      <c r="S264" s="670" t="s">
        <v>2511</v>
      </c>
      <c r="T264" s="670" t="s">
        <v>2512</v>
      </c>
      <c r="U264" s="670" t="s">
        <v>2513</v>
      </c>
      <c r="V264" s="670" t="s">
        <v>2514</v>
      </c>
    </row>
    <row r="265" spans="1:22" ht="16.5" hidden="1" customHeight="1" outlineLevel="2" x14ac:dyDescent="0.2">
      <c r="A265" s="665" t="s">
        <v>2836</v>
      </c>
      <c r="B265" s="674" t="s">
        <v>3018</v>
      </c>
      <c r="C265" s="665" t="s">
        <v>2467</v>
      </c>
      <c r="D265" s="674" t="s">
        <v>2468</v>
      </c>
      <c r="E265" s="675">
        <v>1</v>
      </c>
      <c r="F265" s="674" t="s">
        <v>2469</v>
      </c>
      <c r="G265" s="676">
        <v>0</v>
      </c>
      <c r="H265" s="665" t="s">
        <v>2470</v>
      </c>
      <c r="I265" s="677">
        <v>1</v>
      </c>
      <c r="J265" s="677">
        <v>1</v>
      </c>
      <c r="K265" s="676">
        <v>5407.1</v>
      </c>
      <c r="L265" s="684">
        <v>44741</v>
      </c>
      <c r="M265" s="674" t="s">
        <v>3380</v>
      </c>
      <c r="N265" s="674" t="s">
        <v>2509</v>
      </c>
      <c r="O265" s="674" t="s">
        <v>2509</v>
      </c>
      <c r="P265" s="674" t="s">
        <v>3381</v>
      </c>
      <c r="Q265" s="674" t="s">
        <v>3382</v>
      </c>
      <c r="R265" s="674" t="s">
        <v>2516</v>
      </c>
      <c r="S265" s="674" t="s">
        <v>2509</v>
      </c>
      <c r="T265" s="674" t="s">
        <v>2509</v>
      </c>
      <c r="U265" s="674" t="s">
        <v>2513</v>
      </c>
      <c r="V265" s="674" t="s">
        <v>2517</v>
      </c>
    </row>
    <row r="266" spans="1:22" ht="16.5" hidden="1" customHeight="1" outlineLevel="2" collapsed="1" x14ac:dyDescent="0.2">
      <c r="A266" s="666" t="s">
        <v>2835</v>
      </c>
      <c r="B266" s="670" t="s">
        <v>3018</v>
      </c>
      <c r="C266" s="666" t="s">
        <v>2467</v>
      </c>
      <c r="D266" s="670" t="s">
        <v>2468</v>
      </c>
      <c r="E266" s="671">
        <v>3</v>
      </c>
      <c r="F266" s="670" t="s">
        <v>2469</v>
      </c>
      <c r="G266" s="672">
        <v>2000.75</v>
      </c>
      <c r="H266" s="666" t="s">
        <v>2470</v>
      </c>
      <c r="I266" s="673">
        <v>1</v>
      </c>
      <c r="J266" s="673">
        <v>1</v>
      </c>
      <c r="K266" s="672">
        <v>2000.75</v>
      </c>
      <c r="L266" s="683">
        <v>44785</v>
      </c>
      <c r="M266" s="670" t="s">
        <v>3127</v>
      </c>
      <c r="N266" s="670" t="s">
        <v>2508</v>
      </c>
      <c r="O266" s="670" t="s">
        <v>2509</v>
      </c>
      <c r="P266" s="670" t="s">
        <v>2469</v>
      </c>
      <c r="Q266" s="670" t="s">
        <v>3128</v>
      </c>
      <c r="R266" s="670" t="s">
        <v>2510</v>
      </c>
      <c r="S266" s="670" t="s">
        <v>2511</v>
      </c>
      <c r="T266" s="670" t="s">
        <v>2512</v>
      </c>
      <c r="U266" s="670" t="s">
        <v>2513</v>
      </c>
      <c r="V266" s="670" t="s">
        <v>2514</v>
      </c>
    </row>
    <row r="267" spans="1:22" ht="16.5" hidden="1" customHeight="1" outlineLevel="2" x14ac:dyDescent="0.2">
      <c r="A267" s="665" t="s">
        <v>2836</v>
      </c>
      <c r="B267" s="674" t="s">
        <v>3018</v>
      </c>
      <c r="C267" s="665" t="s">
        <v>2472</v>
      </c>
      <c r="D267" s="674" t="s">
        <v>2468</v>
      </c>
      <c r="E267" s="675">
        <v>1</v>
      </c>
      <c r="F267" s="674" t="s">
        <v>2469</v>
      </c>
      <c r="G267" s="676">
        <v>0</v>
      </c>
      <c r="H267" s="665" t="s">
        <v>2470</v>
      </c>
      <c r="I267" s="677">
        <v>1</v>
      </c>
      <c r="J267" s="677">
        <v>1</v>
      </c>
      <c r="K267" s="676">
        <v>14.28</v>
      </c>
      <c r="L267" s="684">
        <v>44756</v>
      </c>
      <c r="M267" s="674" t="s">
        <v>3383</v>
      </c>
      <c r="N267" s="674" t="s">
        <v>2509</v>
      </c>
      <c r="O267" s="674" t="s">
        <v>2509</v>
      </c>
      <c r="P267" s="674" t="s">
        <v>2518</v>
      </c>
      <c r="Q267" s="674" t="s">
        <v>3384</v>
      </c>
      <c r="R267" s="674" t="s">
        <v>2516</v>
      </c>
      <c r="S267" s="674" t="s">
        <v>2509</v>
      </c>
      <c r="T267" s="674" t="s">
        <v>2509</v>
      </c>
      <c r="U267" s="674" t="s">
        <v>2513</v>
      </c>
      <c r="V267" s="674" t="s">
        <v>2519</v>
      </c>
    </row>
    <row r="268" spans="1:22" ht="16.5" hidden="1" customHeight="1" outlineLevel="2" collapsed="1" x14ac:dyDescent="0.2">
      <c r="A268" s="666" t="s">
        <v>2836</v>
      </c>
      <c r="B268" s="670" t="s">
        <v>3018</v>
      </c>
      <c r="C268" s="666" t="s">
        <v>2472</v>
      </c>
      <c r="D268" s="670" t="s">
        <v>2468</v>
      </c>
      <c r="E268" s="671">
        <v>1</v>
      </c>
      <c r="F268" s="670" t="s">
        <v>2469</v>
      </c>
      <c r="G268" s="672">
        <v>0</v>
      </c>
      <c r="H268" s="666" t="s">
        <v>2470</v>
      </c>
      <c r="I268" s="673">
        <v>1</v>
      </c>
      <c r="J268" s="673">
        <v>1</v>
      </c>
      <c r="K268" s="672">
        <v>1536.87</v>
      </c>
      <c r="L268" s="683">
        <v>44756</v>
      </c>
      <c r="M268" s="670" t="s">
        <v>3385</v>
      </c>
      <c r="N268" s="670" t="s">
        <v>2509</v>
      </c>
      <c r="O268" s="670" t="s">
        <v>2509</v>
      </c>
      <c r="P268" s="670" t="s">
        <v>2518</v>
      </c>
      <c r="Q268" s="670" t="s">
        <v>3386</v>
      </c>
      <c r="R268" s="670" t="s">
        <v>2516</v>
      </c>
      <c r="S268" s="670" t="s">
        <v>2509</v>
      </c>
      <c r="T268" s="670" t="s">
        <v>2509</v>
      </c>
      <c r="U268" s="670" t="s">
        <v>2513</v>
      </c>
      <c r="V268" s="670" t="s">
        <v>2519</v>
      </c>
    </row>
    <row r="269" spans="1:22" ht="16.5" hidden="1" customHeight="1" outlineLevel="2" x14ac:dyDescent="0.2">
      <c r="A269" s="665" t="s">
        <v>2836</v>
      </c>
      <c r="B269" s="674" t="s">
        <v>3018</v>
      </c>
      <c r="C269" s="665" t="s">
        <v>2472</v>
      </c>
      <c r="D269" s="674" t="s">
        <v>2468</v>
      </c>
      <c r="E269" s="675">
        <v>1</v>
      </c>
      <c r="F269" s="674" t="s">
        <v>2469</v>
      </c>
      <c r="G269" s="676">
        <v>0</v>
      </c>
      <c r="H269" s="665" t="s">
        <v>2470</v>
      </c>
      <c r="I269" s="677">
        <v>1</v>
      </c>
      <c r="J269" s="677">
        <v>1</v>
      </c>
      <c r="K269" s="676">
        <v>4974.93</v>
      </c>
      <c r="L269" s="684">
        <v>44756</v>
      </c>
      <c r="M269" s="674" t="s">
        <v>3387</v>
      </c>
      <c r="N269" s="674" t="s">
        <v>2509</v>
      </c>
      <c r="O269" s="674" t="s">
        <v>2509</v>
      </c>
      <c r="P269" s="674" t="s">
        <v>2518</v>
      </c>
      <c r="Q269" s="674" t="s">
        <v>3388</v>
      </c>
      <c r="R269" s="674" t="s">
        <v>2516</v>
      </c>
      <c r="S269" s="674" t="s">
        <v>2509</v>
      </c>
      <c r="T269" s="674" t="s">
        <v>2509</v>
      </c>
      <c r="U269" s="674" t="s">
        <v>2513</v>
      </c>
      <c r="V269" s="674" t="s">
        <v>2519</v>
      </c>
    </row>
    <row r="270" spans="1:22" ht="16.5" hidden="1" customHeight="1" outlineLevel="2" collapsed="1" x14ac:dyDescent="0.2">
      <c r="A270" s="666" t="s">
        <v>2836</v>
      </c>
      <c r="B270" s="670" t="s">
        <v>3018</v>
      </c>
      <c r="C270" s="666" t="s">
        <v>2472</v>
      </c>
      <c r="D270" s="670" t="s">
        <v>2468</v>
      </c>
      <c r="E270" s="671">
        <v>1</v>
      </c>
      <c r="F270" s="670" t="s">
        <v>2469</v>
      </c>
      <c r="G270" s="672">
        <v>0</v>
      </c>
      <c r="H270" s="666" t="s">
        <v>2470</v>
      </c>
      <c r="I270" s="673">
        <v>1</v>
      </c>
      <c r="J270" s="673">
        <v>1</v>
      </c>
      <c r="K270" s="672">
        <v>20.16</v>
      </c>
      <c r="L270" s="683">
        <v>44756</v>
      </c>
      <c r="M270" s="670" t="s">
        <v>3389</v>
      </c>
      <c r="N270" s="670" t="s">
        <v>2509</v>
      </c>
      <c r="O270" s="670" t="s">
        <v>2509</v>
      </c>
      <c r="P270" s="670" t="s">
        <v>2518</v>
      </c>
      <c r="Q270" s="670" t="s">
        <v>3390</v>
      </c>
      <c r="R270" s="670" t="s">
        <v>2516</v>
      </c>
      <c r="S270" s="670" t="s">
        <v>2509</v>
      </c>
      <c r="T270" s="670" t="s">
        <v>2509</v>
      </c>
      <c r="U270" s="670" t="s">
        <v>2513</v>
      </c>
      <c r="V270" s="670" t="s">
        <v>2519</v>
      </c>
    </row>
    <row r="271" spans="1:22" ht="16.5" hidden="1" customHeight="1" outlineLevel="2" x14ac:dyDescent="0.2">
      <c r="A271" s="664" t="s">
        <v>2837</v>
      </c>
      <c r="B271" s="670"/>
      <c r="C271" s="666"/>
      <c r="D271" s="670"/>
      <c r="E271" s="671"/>
      <c r="F271" s="670"/>
      <c r="G271" s="672"/>
      <c r="H271" s="666"/>
      <c r="I271" s="673"/>
      <c r="J271" s="673"/>
      <c r="K271" s="672">
        <f>SUBTOTAL(9,K261:K270)</f>
        <v>21351.47</v>
      </c>
      <c r="L271" s="683"/>
      <c r="M271" s="670"/>
      <c r="N271" s="670"/>
      <c r="O271" s="670"/>
      <c r="P271" s="670"/>
      <c r="Q271" s="670"/>
      <c r="R271" s="670"/>
      <c r="S271" s="670"/>
      <c r="T271" s="670"/>
      <c r="U271" s="670"/>
      <c r="V271" s="670"/>
    </row>
    <row r="272" spans="1:22" ht="16.5" customHeight="1" outlineLevel="1" collapsed="1" x14ac:dyDescent="0.2">
      <c r="A272" s="665" t="s">
        <v>2838</v>
      </c>
      <c r="B272" s="674" t="s">
        <v>3018</v>
      </c>
      <c r="C272" s="665" t="s">
        <v>2467</v>
      </c>
      <c r="D272" s="674" t="s">
        <v>2468</v>
      </c>
      <c r="E272" s="675">
        <v>2</v>
      </c>
      <c r="F272" s="674" t="s">
        <v>2469</v>
      </c>
      <c r="G272" s="676">
        <v>2000.53</v>
      </c>
      <c r="H272" s="665" t="s">
        <v>2470</v>
      </c>
      <c r="I272" s="677">
        <v>1</v>
      </c>
      <c r="J272" s="677">
        <v>1</v>
      </c>
      <c r="K272" s="676">
        <v>2000.53</v>
      </c>
      <c r="L272" s="684">
        <v>44711</v>
      </c>
      <c r="M272" s="674" t="s">
        <v>3037</v>
      </c>
      <c r="N272" s="674" t="s">
        <v>2508</v>
      </c>
      <c r="O272" s="674" t="s">
        <v>2509</v>
      </c>
      <c r="P272" s="674" t="s">
        <v>2469</v>
      </c>
      <c r="Q272" s="674" t="s">
        <v>3038</v>
      </c>
      <c r="R272" s="674" t="s">
        <v>2510</v>
      </c>
      <c r="S272" s="674" t="s">
        <v>2511</v>
      </c>
      <c r="T272" s="674" t="s">
        <v>2512</v>
      </c>
      <c r="U272" s="674" t="s">
        <v>2513</v>
      </c>
      <c r="V272" s="674" t="s">
        <v>2514</v>
      </c>
    </row>
    <row r="273" spans="1:22" ht="16.5" hidden="1" customHeight="1" outlineLevel="2" x14ac:dyDescent="0.2">
      <c r="A273" s="666" t="s">
        <v>2839</v>
      </c>
      <c r="B273" s="670" t="s">
        <v>3018</v>
      </c>
      <c r="C273" s="666" t="s">
        <v>2472</v>
      </c>
      <c r="D273" s="670" t="s">
        <v>2468</v>
      </c>
      <c r="E273" s="671">
        <v>1</v>
      </c>
      <c r="F273" s="670" t="s">
        <v>2469</v>
      </c>
      <c r="G273" s="672">
        <v>0</v>
      </c>
      <c r="H273" s="666" t="s">
        <v>2470</v>
      </c>
      <c r="I273" s="673">
        <v>1</v>
      </c>
      <c r="J273" s="673">
        <v>1</v>
      </c>
      <c r="K273" s="672">
        <v>20.16</v>
      </c>
      <c r="L273" s="683">
        <v>44685</v>
      </c>
      <c r="M273" s="670" t="s">
        <v>3391</v>
      </c>
      <c r="N273" s="670" t="s">
        <v>2509</v>
      </c>
      <c r="O273" s="670" t="s">
        <v>2509</v>
      </c>
      <c r="P273" s="670" t="s">
        <v>2518</v>
      </c>
      <c r="Q273" s="670" t="s">
        <v>3392</v>
      </c>
      <c r="R273" s="670" t="s">
        <v>2516</v>
      </c>
      <c r="S273" s="670" t="s">
        <v>2509</v>
      </c>
      <c r="T273" s="670" t="s">
        <v>2509</v>
      </c>
      <c r="U273" s="670" t="s">
        <v>2513</v>
      </c>
      <c r="V273" s="670" t="s">
        <v>2519</v>
      </c>
    </row>
    <row r="274" spans="1:22" ht="16.5" hidden="1" customHeight="1" outlineLevel="2" collapsed="1" x14ac:dyDescent="0.2">
      <c r="A274" s="665" t="s">
        <v>2838</v>
      </c>
      <c r="B274" s="674" t="s">
        <v>3018</v>
      </c>
      <c r="C274" s="665" t="s">
        <v>2467</v>
      </c>
      <c r="D274" s="674" t="s">
        <v>2468</v>
      </c>
      <c r="E274" s="675">
        <v>5</v>
      </c>
      <c r="F274" s="674" t="s">
        <v>2469</v>
      </c>
      <c r="G274" s="676">
        <v>3406.45</v>
      </c>
      <c r="H274" s="665" t="s">
        <v>2470</v>
      </c>
      <c r="I274" s="677">
        <v>1</v>
      </c>
      <c r="J274" s="677">
        <v>1</v>
      </c>
      <c r="K274" s="676">
        <v>3406.45</v>
      </c>
      <c r="L274" s="684">
        <v>44733</v>
      </c>
      <c r="M274" s="674" t="s">
        <v>3393</v>
      </c>
      <c r="N274" s="674" t="s">
        <v>2508</v>
      </c>
      <c r="O274" s="674" t="s">
        <v>2509</v>
      </c>
      <c r="P274" s="674" t="s">
        <v>2469</v>
      </c>
      <c r="Q274" s="674" t="s">
        <v>3394</v>
      </c>
      <c r="R274" s="674" t="s">
        <v>2510</v>
      </c>
      <c r="S274" s="674" t="s">
        <v>2511</v>
      </c>
      <c r="T274" s="674" t="s">
        <v>2512</v>
      </c>
      <c r="U274" s="674" t="s">
        <v>2513</v>
      </c>
      <c r="V274" s="674" t="s">
        <v>2514</v>
      </c>
    </row>
    <row r="275" spans="1:22" ht="16.5" hidden="1" customHeight="1" outlineLevel="2" x14ac:dyDescent="0.2">
      <c r="A275" s="666" t="s">
        <v>2838</v>
      </c>
      <c r="B275" s="670" t="s">
        <v>3018</v>
      </c>
      <c r="C275" s="666" t="s">
        <v>2467</v>
      </c>
      <c r="D275" s="670" t="s">
        <v>2468</v>
      </c>
      <c r="E275" s="671">
        <v>6</v>
      </c>
      <c r="F275" s="670" t="s">
        <v>2469</v>
      </c>
      <c r="G275" s="672">
        <v>3239.17</v>
      </c>
      <c r="H275" s="666" t="s">
        <v>2470</v>
      </c>
      <c r="I275" s="673">
        <v>1</v>
      </c>
      <c r="J275" s="673">
        <v>1</v>
      </c>
      <c r="K275" s="672">
        <v>3239.17</v>
      </c>
      <c r="L275" s="683">
        <v>44711</v>
      </c>
      <c r="M275" s="670" t="s">
        <v>3037</v>
      </c>
      <c r="N275" s="670" t="s">
        <v>2508</v>
      </c>
      <c r="O275" s="670" t="s">
        <v>2509</v>
      </c>
      <c r="P275" s="670" t="s">
        <v>2469</v>
      </c>
      <c r="Q275" s="670" t="s">
        <v>3038</v>
      </c>
      <c r="R275" s="670" t="s">
        <v>2510</v>
      </c>
      <c r="S275" s="670" t="s">
        <v>2511</v>
      </c>
      <c r="T275" s="670" t="s">
        <v>2512</v>
      </c>
      <c r="U275" s="670" t="s">
        <v>2513</v>
      </c>
      <c r="V275" s="670" t="s">
        <v>2514</v>
      </c>
    </row>
    <row r="276" spans="1:22" ht="16.5" hidden="1" customHeight="1" outlineLevel="2" collapsed="1" x14ac:dyDescent="0.2">
      <c r="A276" s="664" t="s">
        <v>2840</v>
      </c>
      <c r="B276" s="670"/>
      <c r="C276" s="666"/>
      <c r="D276" s="670"/>
      <c r="E276" s="671"/>
      <c r="F276" s="670"/>
      <c r="G276" s="672"/>
      <c r="H276" s="666"/>
      <c r="I276" s="673"/>
      <c r="J276" s="673"/>
      <c r="K276" s="672">
        <f>SUBTOTAL(9,K272:K275)</f>
        <v>8666.31</v>
      </c>
      <c r="L276" s="683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</row>
    <row r="277" spans="1:22" ht="16.5" hidden="1" customHeight="1" outlineLevel="2" x14ac:dyDescent="0.2">
      <c r="A277" s="665" t="s">
        <v>2841</v>
      </c>
      <c r="B277" s="674" t="s">
        <v>3018</v>
      </c>
      <c r="C277" s="665" t="s">
        <v>2472</v>
      </c>
      <c r="D277" s="674" t="s">
        <v>2468</v>
      </c>
      <c r="E277" s="675">
        <v>1</v>
      </c>
      <c r="F277" s="674" t="s">
        <v>2469</v>
      </c>
      <c r="G277" s="676">
        <v>0</v>
      </c>
      <c r="H277" s="665" t="s">
        <v>2470</v>
      </c>
      <c r="I277" s="677">
        <v>1</v>
      </c>
      <c r="J277" s="677">
        <v>1</v>
      </c>
      <c r="K277" s="676">
        <v>4974.93</v>
      </c>
      <c r="L277" s="684">
        <v>44796</v>
      </c>
      <c r="M277" s="674" t="s">
        <v>3395</v>
      </c>
      <c r="N277" s="674" t="s">
        <v>2509</v>
      </c>
      <c r="O277" s="674" t="s">
        <v>2509</v>
      </c>
      <c r="P277" s="674" t="s">
        <v>2518</v>
      </c>
      <c r="Q277" s="674" t="s">
        <v>3396</v>
      </c>
      <c r="R277" s="674" t="s">
        <v>2516</v>
      </c>
      <c r="S277" s="674" t="s">
        <v>2509</v>
      </c>
      <c r="T277" s="674" t="s">
        <v>2509</v>
      </c>
      <c r="U277" s="674" t="s">
        <v>2513</v>
      </c>
      <c r="V277" s="674" t="s">
        <v>2519</v>
      </c>
    </row>
    <row r="278" spans="1:22" ht="16.5" hidden="1" customHeight="1" outlineLevel="2" collapsed="1" x14ac:dyDescent="0.2">
      <c r="A278" s="666" t="s">
        <v>2841</v>
      </c>
      <c r="B278" s="670" t="s">
        <v>3018</v>
      </c>
      <c r="C278" s="666" t="s">
        <v>2472</v>
      </c>
      <c r="D278" s="670" t="s">
        <v>2468</v>
      </c>
      <c r="E278" s="671">
        <v>1</v>
      </c>
      <c r="F278" s="670" t="s">
        <v>2469</v>
      </c>
      <c r="G278" s="672">
        <v>0</v>
      </c>
      <c r="H278" s="666" t="s">
        <v>2470</v>
      </c>
      <c r="I278" s="673">
        <v>1</v>
      </c>
      <c r="J278" s="673">
        <v>1</v>
      </c>
      <c r="K278" s="672">
        <v>20.16</v>
      </c>
      <c r="L278" s="683">
        <v>44796</v>
      </c>
      <c r="M278" s="670" t="s">
        <v>3397</v>
      </c>
      <c r="N278" s="670" t="s">
        <v>2509</v>
      </c>
      <c r="O278" s="670" t="s">
        <v>2509</v>
      </c>
      <c r="P278" s="670" t="s">
        <v>2518</v>
      </c>
      <c r="Q278" s="670" t="s">
        <v>3398</v>
      </c>
      <c r="R278" s="670" t="s">
        <v>2516</v>
      </c>
      <c r="S278" s="670" t="s">
        <v>2509</v>
      </c>
      <c r="T278" s="670" t="s">
        <v>2509</v>
      </c>
      <c r="U278" s="670" t="s">
        <v>2513</v>
      </c>
      <c r="V278" s="670" t="s">
        <v>2519</v>
      </c>
    </row>
    <row r="279" spans="1:22" ht="16.5" hidden="1" customHeight="1" outlineLevel="2" x14ac:dyDescent="0.2">
      <c r="A279" s="665" t="s">
        <v>2841</v>
      </c>
      <c r="B279" s="674" t="s">
        <v>3018</v>
      </c>
      <c r="C279" s="665" t="s">
        <v>2467</v>
      </c>
      <c r="D279" s="674" t="s">
        <v>2468</v>
      </c>
      <c r="E279" s="675">
        <v>1</v>
      </c>
      <c r="F279" s="674" t="s">
        <v>2469</v>
      </c>
      <c r="G279" s="676">
        <v>0</v>
      </c>
      <c r="H279" s="665" t="s">
        <v>2470</v>
      </c>
      <c r="I279" s="677">
        <v>1</v>
      </c>
      <c r="J279" s="677">
        <v>1</v>
      </c>
      <c r="K279" s="676">
        <v>5407.1</v>
      </c>
      <c r="L279" s="684">
        <v>44782</v>
      </c>
      <c r="M279" s="674" t="s">
        <v>3399</v>
      </c>
      <c r="N279" s="674" t="s">
        <v>2509</v>
      </c>
      <c r="O279" s="674" t="s">
        <v>2509</v>
      </c>
      <c r="P279" s="674" t="s">
        <v>3400</v>
      </c>
      <c r="Q279" s="674" t="s">
        <v>3401</v>
      </c>
      <c r="R279" s="674" t="s">
        <v>2516</v>
      </c>
      <c r="S279" s="674" t="s">
        <v>2509</v>
      </c>
      <c r="T279" s="674" t="s">
        <v>2509</v>
      </c>
      <c r="U279" s="674" t="s">
        <v>2513</v>
      </c>
      <c r="V279" s="674" t="s">
        <v>2517</v>
      </c>
    </row>
    <row r="280" spans="1:22" ht="16.5" hidden="1" customHeight="1" outlineLevel="2" collapsed="1" x14ac:dyDescent="0.2">
      <c r="A280" s="666" t="s">
        <v>2842</v>
      </c>
      <c r="B280" s="670" t="s">
        <v>3018</v>
      </c>
      <c r="C280" s="666" t="s">
        <v>2467</v>
      </c>
      <c r="D280" s="670" t="s">
        <v>2468</v>
      </c>
      <c r="E280" s="671">
        <v>5</v>
      </c>
      <c r="F280" s="670" t="s">
        <v>2469</v>
      </c>
      <c r="G280" s="672">
        <v>1872.33</v>
      </c>
      <c r="H280" s="666" t="s">
        <v>2470</v>
      </c>
      <c r="I280" s="673">
        <v>1</v>
      </c>
      <c r="J280" s="673">
        <v>1</v>
      </c>
      <c r="K280" s="672">
        <v>1872.33</v>
      </c>
      <c r="L280" s="683">
        <v>44750</v>
      </c>
      <c r="M280" s="670" t="s">
        <v>3241</v>
      </c>
      <c r="N280" s="670" t="s">
        <v>2508</v>
      </c>
      <c r="O280" s="670" t="s">
        <v>2509</v>
      </c>
      <c r="P280" s="670" t="s">
        <v>2469</v>
      </c>
      <c r="Q280" s="670" t="s">
        <v>3242</v>
      </c>
      <c r="R280" s="670" t="s">
        <v>2510</v>
      </c>
      <c r="S280" s="670" t="s">
        <v>2511</v>
      </c>
      <c r="T280" s="670" t="s">
        <v>2512</v>
      </c>
      <c r="U280" s="670" t="s">
        <v>2513</v>
      </c>
      <c r="V280" s="670" t="s">
        <v>2514</v>
      </c>
    </row>
    <row r="281" spans="1:22" ht="16.5" hidden="1" customHeight="1" outlineLevel="2" x14ac:dyDescent="0.2">
      <c r="A281" s="665" t="s">
        <v>2841</v>
      </c>
      <c r="B281" s="674" t="s">
        <v>3018</v>
      </c>
      <c r="C281" s="665" t="s">
        <v>2472</v>
      </c>
      <c r="D281" s="674" t="s">
        <v>2468</v>
      </c>
      <c r="E281" s="675">
        <v>1</v>
      </c>
      <c r="F281" s="674" t="s">
        <v>2469</v>
      </c>
      <c r="G281" s="676">
        <v>0</v>
      </c>
      <c r="H281" s="665" t="s">
        <v>2470</v>
      </c>
      <c r="I281" s="677">
        <v>1</v>
      </c>
      <c r="J281" s="677">
        <v>1</v>
      </c>
      <c r="K281" s="676">
        <v>27464</v>
      </c>
      <c r="L281" s="684">
        <v>44796</v>
      </c>
      <c r="M281" s="674" t="s">
        <v>3402</v>
      </c>
      <c r="N281" s="674" t="s">
        <v>2509</v>
      </c>
      <c r="O281" s="674" t="s">
        <v>2509</v>
      </c>
      <c r="P281" s="674" t="s">
        <v>2518</v>
      </c>
      <c r="Q281" s="674" t="s">
        <v>3403</v>
      </c>
      <c r="R281" s="674" t="s">
        <v>2516</v>
      </c>
      <c r="S281" s="674" t="s">
        <v>2509</v>
      </c>
      <c r="T281" s="674" t="s">
        <v>2509</v>
      </c>
      <c r="U281" s="674" t="s">
        <v>2513</v>
      </c>
      <c r="V281" s="674" t="s">
        <v>2519</v>
      </c>
    </row>
    <row r="282" spans="1:22" ht="16.5" customHeight="1" outlineLevel="1" collapsed="1" x14ac:dyDescent="0.2">
      <c r="A282" s="666" t="s">
        <v>2841</v>
      </c>
      <c r="B282" s="670" t="s">
        <v>3018</v>
      </c>
      <c r="C282" s="666" t="s">
        <v>2472</v>
      </c>
      <c r="D282" s="670" t="s">
        <v>2468</v>
      </c>
      <c r="E282" s="671">
        <v>1</v>
      </c>
      <c r="F282" s="670" t="s">
        <v>2469</v>
      </c>
      <c r="G282" s="672">
        <v>0</v>
      </c>
      <c r="H282" s="666" t="s">
        <v>2470</v>
      </c>
      <c r="I282" s="673">
        <v>1</v>
      </c>
      <c r="J282" s="673">
        <v>1</v>
      </c>
      <c r="K282" s="672">
        <v>5.0999999999999996</v>
      </c>
      <c r="L282" s="683">
        <v>44796</v>
      </c>
      <c r="M282" s="670" t="s">
        <v>3404</v>
      </c>
      <c r="N282" s="670" t="s">
        <v>2509</v>
      </c>
      <c r="O282" s="670" t="s">
        <v>2509</v>
      </c>
      <c r="P282" s="670" t="s">
        <v>2518</v>
      </c>
      <c r="Q282" s="670" t="s">
        <v>3405</v>
      </c>
      <c r="R282" s="670" t="s">
        <v>2516</v>
      </c>
      <c r="S282" s="670" t="s">
        <v>2509</v>
      </c>
      <c r="T282" s="670" t="s">
        <v>2509</v>
      </c>
      <c r="U282" s="670" t="s">
        <v>2513</v>
      </c>
      <c r="V282" s="670" t="s">
        <v>2519</v>
      </c>
    </row>
    <row r="283" spans="1:22" ht="16.5" hidden="1" customHeight="1" outlineLevel="2" x14ac:dyDescent="0.2">
      <c r="A283" s="665" t="s">
        <v>2841</v>
      </c>
      <c r="B283" s="674" t="s">
        <v>3018</v>
      </c>
      <c r="C283" s="665" t="s">
        <v>2472</v>
      </c>
      <c r="D283" s="674" t="s">
        <v>2468</v>
      </c>
      <c r="E283" s="675">
        <v>1</v>
      </c>
      <c r="F283" s="674" t="s">
        <v>2469</v>
      </c>
      <c r="G283" s="676">
        <v>0</v>
      </c>
      <c r="H283" s="665" t="s">
        <v>2470</v>
      </c>
      <c r="I283" s="677">
        <v>1</v>
      </c>
      <c r="J283" s="677">
        <v>1</v>
      </c>
      <c r="K283" s="676">
        <v>225.57</v>
      </c>
      <c r="L283" s="684">
        <v>44796</v>
      </c>
      <c r="M283" s="674" t="s">
        <v>3406</v>
      </c>
      <c r="N283" s="674" t="s">
        <v>2509</v>
      </c>
      <c r="O283" s="674" t="s">
        <v>2509</v>
      </c>
      <c r="P283" s="674" t="s">
        <v>2518</v>
      </c>
      <c r="Q283" s="674" t="s">
        <v>3407</v>
      </c>
      <c r="R283" s="674" t="s">
        <v>2516</v>
      </c>
      <c r="S283" s="674" t="s">
        <v>2509</v>
      </c>
      <c r="T283" s="674" t="s">
        <v>2509</v>
      </c>
      <c r="U283" s="674" t="s">
        <v>2513</v>
      </c>
      <c r="V283" s="674" t="s">
        <v>2519</v>
      </c>
    </row>
    <row r="284" spans="1:22" ht="16.5" hidden="1" customHeight="1" outlineLevel="2" collapsed="1" x14ac:dyDescent="0.2">
      <c r="A284" s="667" t="s">
        <v>2843</v>
      </c>
      <c r="B284" s="674"/>
      <c r="C284" s="665"/>
      <c r="D284" s="674"/>
      <c r="E284" s="675"/>
      <c r="F284" s="674"/>
      <c r="G284" s="676"/>
      <c r="H284" s="665"/>
      <c r="I284" s="677"/>
      <c r="J284" s="677"/>
      <c r="K284" s="676">
        <f>SUBTOTAL(9,K277:K283)</f>
        <v>39969.19</v>
      </c>
      <c r="L284" s="684"/>
      <c r="M284" s="674"/>
      <c r="N284" s="674"/>
      <c r="O284" s="674"/>
      <c r="P284" s="674"/>
      <c r="Q284" s="674"/>
      <c r="R284" s="674"/>
      <c r="S284" s="674"/>
      <c r="T284" s="674"/>
      <c r="U284" s="674"/>
      <c r="V284" s="674"/>
    </row>
    <row r="285" spans="1:22" ht="16.5" hidden="1" customHeight="1" outlineLevel="2" x14ac:dyDescent="0.2">
      <c r="A285" s="666" t="s">
        <v>2844</v>
      </c>
      <c r="B285" s="670" t="s">
        <v>3018</v>
      </c>
      <c r="C285" s="666" t="s">
        <v>2472</v>
      </c>
      <c r="D285" s="670" t="s">
        <v>2468</v>
      </c>
      <c r="E285" s="671">
        <v>1</v>
      </c>
      <c r="F285" s="670" t="s">
        <v>2469</v>
      </c>
      <c r="G285" s="672">
        <v>0</v>
      </c>
      <c r="H285" s="666" t="s">
        <v>2470</v>
      </c>
      <c r="I285" s="673">
        <v>1</v>
      </c>
      <c r="J285" s="673">
        <v>1</v>
      </c>
      <c r="K285" s="672">
        <v>20.16</v>
      </c>
      <c r="L285" s="683">
        <v>44760</v>
      </c>
      <c r="M285" s="670" t="s">
        <v>3408</v>
      </c>
      <c r="N285" s="670" t="s">
        <v>2509</v>
      </c>
      <c r="O285" s="670" t="s">
        <v>2509</v>
      </c>
      <c r="P285" s="670" t="s">
        <v>2518</v>
      </c>
      <c r="Q285" s="670" t="s">
        <v>3409</v>
      </c>
      <c r="R285" s="670" t="s">
        <v>2516</v>
      </c>
      <c r="S285" s="670" t="s">
        <v>2509</v>
      </c>
      <c r="T285" s="670" t="s">
        <v>2509</v>
      </c>
      <c r="U285" s="670" t="s">
        <v>2513</v>
      </c>
      <c r="V285" s="670" t="s">
        <v>2519</v>
      </c>
    </row>
    <row r="286" spans="1:22" ht="16.5" hidden="1" customHeight="1" outlineLevel="2" collapsed="1" x14ac:dyDescent="0.2">
      <c r="A286" s="665" t="s">
        <v>2844</v>
      </c>
      <c r="B286" s="674" t="s">
        <v>3018</v>
      </c>
      <c r="C286" s="665" t="s">
        <v>2472</v>
      </c>
      <c r="D286" s="674" t="s">
        <v>2468</v>
      </c>
      <c r="E286" s="675">
        <v>1</v>
      </c>
      <c r="F286" s="674" t="s">
        <v>2469</v>
      </c>
      <c r="G286" s="676">
        <v>0</v>
      </c>
      <c r="H286" s="665" t="s">
        <v>2470</v>
      </c>
      <c r="I286" s="677">
        <v>1</v>
      </c>
      <c r="J286" s="677">
        <v>1</v>
      </c>
      <c r="K286" s="676">
        <v>27464</v>
      </c>
      <c r="L286" s="684">
        <v>44760</v>
      </c>
      <c r="M286" s="674" t="s">
        <v>3410</v>
      </c>
      <c r="N286" s="674" t="s">
        <v>2509</v>
      </c>
      <c r="O286" s="674" t="s">
        <v>2509</v>
      </c>
      <c r="P286" s="674" t="s">
        <v>2518</v>
      </c>
      <c r="Q286" s="674" t="s">
        <v>3411</v>
      </c>
      <c r="R286" s="674" t="s">
        <v>2516</v>
      </c>
      <c r="S286" s="674" t="s">
        <v>2509</v>
      </c>
      <c r="T286" s="674" t="s">
        <v>2509</v>
      </c>
      <c r="U286" s="674" t="s">
        <v>2513</v>
      </c>
      <c r="V286" s="674" t="s">
        <v>2519</v>
      </c>
    </row>
    <row r="287" spans="1:22" ht="16.5" hidden="1" customHeight="1" outlineLevel="2" x14ac:dyDescent="0.2">
      <c r="A287" s="666" t="s">
        <v>2844</v>
      </c>
      <c r="B287" s="670" t="s">
        <v>3018</v>
      </c>
      <c r="C287" s="666" t="s">
        <v>2467</v>
      </c>
      <c r="D287" s="670" t="s">
        <v>2468</v>
      </c>
      <c r="E287" s="671">
        <v>3</v>
      </c>
      <c r="F287" s="670" t="s">
        <v>2469</v>
      </c>
      <c r="G287" s="672">
        <v>3584.76</v>
      </c>
      <c r="H287" s="666" t="s">
        <v>2470</v>
      </c>
      <c r="I287" s="673">
        <v>1</v>
      </c>
      <c r="J287" s="673">
        <v>1</v>
      </c>
      <c r="K287" s="672">
        <v>3584.76</v>
      </c>
      <c r="L287" s="683">
        <v>44733</v>
      </c>
      <c r="M287" s="670" t="s">
        <v>3393</v>
      </c>
      <c r="N287" s="670" t="s">
        <v>2508</v>
      </c>
      <c r="O287" s="670" t="s">
        <v>2509</v>
      </c>
      <c r="P287" s="670" t="s">
        <v>2469</v>
      </c>
      <c r="Q287" s="670" t="s">
        <v>3394</v>
      </c>
      <c r="R287" s="670" t="s">
        <v>2510</v>
      </c>
      <c r="S287" s="670" t="s">
        <v>2511</v>
      </c>
      <c r="T287" s="670" t="s">
        <v>2512</v>
      </c>
      <c r="U287" s="670" t="s">
        <v>2513</v>
      </c>
      <c r="V287" s="670" t="s">
        <v>2514</v>
      </c>
    </row>
    <row r="288" spans="1:22" ht="16.5" hidden="1" customHeight="1" outlineLevel="2" collapsed="1" x14ac:dyDescent="0.2">
      <c r="A288" s="665" t="s">
        <v>2844</v>
      </c>
      <c r="B288" s="674" t="s">
        <v>3018</v>
      </c>
      <c r="C288" s="665" t="s">
        <v>2467</v>
      </c>
      <c r="D288" s="674" t="s">
        <v>2468</v>
      </c>
      <c r="E288" s="675">
        <v>3</v>
      </c>
      <c r="F288" s="674" t="s">
        <v>2469</v>
      </c>
      <c r="G288" s="676">
        <v>2149.4499999999998</v>
      </c>
      <c r="H288" s="665" t="s">
        <v>2470</v>
      </c>
      <c r="I288" s="677">
        <v>1</v>
      </c>
      <c r="J288" s="677">
        <v>1</v>
      </c>
      <c r="K288" s="676">
        <v>2149.4499999999998</v>
      </c>
      <c r="L288" s="684">
        <v>44817</v>
      </c>
      <c r="M288" s="674" t="s">
        <v>3412</v>
      </c>
      <c r="N288" s="674" t="s">
        <v>2508</v>
      </c>
      <c r="O288" s="674" t="s">
        <v>2509</v>
      </c>
      <c r="P288" s="674" t="s">
        <v>2469</v>
      </c>
      <c r="Q288" s="674" t="s">
        <v>3413</v>
      </c>
      <c r="R288" s="674" t="s">
        <v>2510</v>
      </c>
      <c r="S288" s="674" t="s">
        <v>2511</v>
      </c>
      <c r="T288" s="674" t="s">
        <v>2512</v>
      </c>
      <c r="U288" s="674" t="s">
        <v>3414</v>
      </c>
      <c r="V288" s="674" t="s">
        <v>2514</v>
      </c>
    </row>
    <row r="289" spans="1:22" ht="16.5" hidden="1" customHeight="1" outlineLevel="2" x14ac:dyDescent="0.2">
      <c r="A289" s="666" t="s">
        <v>2844</v>
      </c>
      <c r="B289" s="670" t="s">
        <v>3018</v>
      </c>
      <c r="C289" s="666" t="s">
        <v>2472</v>
      </c>
      <c r="D289" s="670" t="s">
        <v>2468</v>
      </c>
      <c r="E289" s="671">
        <v>1</v>
      </c>
      <c r="F289" s="670" t="s">
        <v>2469</v>
      </c>
      <c r="G289" s="672">
        <v>0</v>
      </c>
      <c r="H289" s="666" t="s">
        <v>2470</v>
      </c>
      <c r="I289" s="673">
        <v>1</v>
      </c>
      <c r="J289" s="673">
        <v>1</v>
      </c>
      <c r="K289" s="672">
        <v>519.63</v>
      </c>
      <c r="L289" s="683">
        <v>44760</v>
      </c>
      <c r="M289" s="670" t="s">
        <v>3415</v>
      </c>
      <c r="N289" s="670" t="s">
        <v>2509</v>
      </c>
      <c r="O289" s="670" t="s">
        <v>2509</v>
      </c>
      <c r="P289" s="670" t="s">
        <v>2518</v>
      </c>
      <c r="Q289" s="670" t="s">
        <v>3416</v>
      </c>
      <c r="R289" s="670" t="s">
        <v>2516</v>
      </c>
      <c r="S289" s="670" t="s">
        <v>2509</v>
      </c>
      <c r="T289" s="670" t="s">
        <v>2509</v>
      </c>
      <c r="U289" s="670" t="s">
        <v>2513</v>
      </c>
      <c r="V289" s="670" t="s">
        <v>2519</v>
      </c>
    </row>
    <row r="290" spans="1:22" ht="16.5" customHeight="1" outlineLevel="1" collapsed="1" x14ac:dyDescent="0.2">
      <c r="A290" s="665" t="s">
        <v>2844</v>
      </c>
      <c r="B290" s="674" t="s">
        <v>3018</v>
      </c>
      <c r="C290" s="665" t="s">
        <v>2472</v>
      </c>
      <c r="D290" s="674" t="s">
        <v>2468</v>
      </c>
      <c r="E290" s="675">
        <v>1</v>
      </c>
      <c r="F290" s="674" t="s">
        <v>2469</v>
      </c>
      <c r="G290" s="676">
        <v>0</v>
      </c>
      <c r="H290" s="665" t="s">
        <v>2470</v>
      </c>
      <c r="I290" s="677">
        <v>1</v>
      </c>
      <c r="J290" s="677">
        <v>1</v>
      </c>
      <c r="K290" s="676">
        <v>4.08</v>
      </c>
      <c r="L290" s="684">
        <v>44760</v>
      </c>
      <c r="M290" s="674" t="s">
        <v>3417</v>
      </c>
      <c r="N290" s="674" t="s">
        <v>2509</v>
      </c>
      <c r="O290" s="674" t="s">
        <v>2509</v>
      </c>
      <c r="P290" s="674" t="s">
        <v>2518</v>
      </c>
      <c r="Q290" s="674" t="s">
        <v>3418</v>
      </c>
      <c r="R290" s="674" t="s">
        <v>2516</v>
      </c>
      <c r="S290" s="674" t="s">
        <v>2509</v>
      </c>
      <c r="T290" s="674" t="s">
        <v>2509</v>
      </c>
      <c r="U290" s="674" t="s">
        <v>2513</v>
      </c>
      <c r="V290" s="674" t="s">
        <v>2519</v>
      </c>
    </row>
    <row r="291" spans="1:22" ht="16.5" hidden="1" customHeight="1" outlineLevel="2" x14ac:dyDescent="0.2">
      <c r="A291" s="667" t="s">
        <v>2845</v>
      </c>
      <c r="B291" s="674"/>
      <c r="C291" s="665"/>
      <c r="D291" s="674"/>
      <c r="E291" s="675"/>
      <c r="F291" s="674"/>
      <c r="G291" s="676"/>
      <c r="H291" s="665"/>
      <c r="I291" s="677"/>
      <c r="J291" s="677"/>
      <c r="K291" s="676">
        <f>SUBTOTAL(9,K285:K290)</f>
        <v>33742.079999999994</v>
      </c>
      <c r="L291" s="684"/>
      <c r="M291" s="674"/>
      <c r="N291" s="674"/>
      <c r="O291" s="674"/>
      <c r="P291" s="674"/>
      <c r="Q291" s="674"/>
      <c r="R291" s="674"/>
      <c r="S291" s="674"/>
      <c r="T291" s="674"/>
      <c r="U291" s="674"/>
      <c r="V291" s="674"/>
    </row>
    <row r="292" spans="1:22" ht="16.5" hidden="1" customHeight="1" outlineLevel="2" collapsed="1" x14ac:dyDescent="0.2">
      <c r="A292" s="666" t="s">
        <v>2846</v>
      </c>
      <c r="B292" s="670" t="s">
        <v>3018</v>
      </c>
      <c r="C292" s="666" t="s">
        <v>2467</v>
      </c>
      <c r="D292" s="670" t="s">
        <v>2468</v>
      </c>
      <c r="E292" s="671">
        <v>6</v>
      </c>
      <c r="F292" s="670" t="s">
        <v>2469</v>
      </c>
      <c r="G292" s="672">
        <v>1908.33</v>
      </c>
      <c r="H292" s="666" t="s">
        <v>2470</v>
      </c>
      <c r="I292" s="673">
        <v>1</v>
      </c>
      <c r="J292" s="673">
        <v>1</v>
      </c>
      <c r="K292" s="672">
        <v>1908.33</v>
      </c>
      <c r="L292" s="683">
        <v>44817</v>
      </c>
      <c r="M292" s="670" t="s">
        <v>3419</v>
      </c>
      <c r="N292" s="670" t="s">
        <v>2508</v>
      </c>
      <c r="O292" s="670" t="s">
        <v>2509</v>
      </c>
      <c r="P292" s="670" t="s">
        <v>2469</v>
      </c>
      <c r="Q292" s="670" t="s">
        <v>3420</v>
      </c>
      <c r="R292" s="670" t="s">
        <v>2510</v>
      </c>
      <c r="S292" s="670" t="s">
        <v>2511</v>
      </c>
      <c r="T292" s="670" t="s">
        <v>2512</v>
      </c>
      <c r="U292" s="670" t="s">
        <v>3421</v>
      </c>
      <c r="V292" s="670" t="s">
        <v>2514</v>
      </c>
    </row>
    <row r="293" spans="1:22" ht="16.5" hidden="1" customHeight="1" outlineLevel="2" x14ac:dyDescent="0.2">
      <c r="A293" s="664" t="s">
        <v>2847</v>
      </c>
      <c r="B293" s="670"/>
      <c r="C293" s="666"/>
      <c r="D293" s="670"/>
      <c r="E293" s="671"/>
      <c r="F293" s="670"/>
      <c r="G293" s="672"/>
      <c r="H293" s="666"/>
      <c r="I293" s="673"/>
      <c r="J293" s="673"/>
      <c r="K293" s="672">
        <f>SUBTOTAL(9,K292:K292)</f>
        <v>1908.33</v>
      </c>
      <c r="L293" s="683"/>
      <c r="M293" s="670"/>
      <c r="N293" s="670"/>
      <c r="O293" s="670"/>
      <c r="P293" s="670"/>
      <c r="Q293" s="670"/>
      <c r="R293" s="670"/>
      <c r="S293" s="670"/>
      <c r="T293" s="670"/>
      <c r="U293" s="670"/>
      <c r="V293" s="670"/>
    </row>
    <row r="294" spans="1:22" ht="16.5" hidden="1" customHeight="1" outlineLevel="2" collapsed="1" x14ac:dyDescent="0.2">
      <c r="A294" s="665" t="s">
        <v>2848</v>
      </c>
      <c r="B294" s="674" t="s">
        <v>2509</v>
      </c>
      <c r="C294" s="665" t="s">
        <v>2472</v>
      </c>
      <c r="D294" s="674" t="s">
        <v>2468</v>
      </c>
      <c r="E294" s="675">
        <v>1</v>
      </c>
      <c r="F294" s="674" t="s">
        <v>2469</v>
      </c>
      <c r="G294" s="676">
        <v>0</v>
      </c>
      <c r="H294" s="665" t="s">
        <v>2470</v>
      </c>
      <c r="I294" s="677">
        <v>1</v>
      </c>
      <c r="J294" s="677">
        <v>1</v>
      </c>
      <c r="K294" s="676">
        <v>20.16</v>
      </c>
      <c r="L294" s="684">
        <v>44715</v>
      </c>
      <c r="M294" s="674" t="s">
        <v>3422</v>
      </c>
      <c r="N294" s="674" t="s">
        <v>2509</v>
      </c>
      <c r="O294" s="674" t="s">
        <v>2509</v>
      </c>
      <c r="P294" s="674" t="s">
        <v>2518</v>
      </c>
      <c r="Q294" s="674" t="s">
        <v>3423</v>
      </c>
      <c r="R294" s="674" t="s">
        <v>2516</v>
      </c>
      <c r="S294" s="674" t="s">
        <v>2509</v>
      </c>
      <c r="T294" s="674" t="s">
        <v>2509</v>
      </c>
      <c r="U294" s="674" t="s">
        <v>2513</v>
      </c>
      <c r="V294" s="674" t="s">
        <v>2519</v>
      </c>
    </row>
    <row r="295" spans="1:22" ht="16.5" hidden="1" customHeight="1" outlineLevel="2" x14ac:dyDescent="0.2">
      <c r="A295" s="667" t="s">
        <v>2849</v>
      </c>
      <c r="B295" s="674"/>
      <c r="C295" s="665"/>
      <c r="D295" s="674"/>
      <c r="E295" s="675"/>
      <c r="F295" s="674"/>
      <c r="G295" s="676"/>
      <c r="H295" s="665"/>
      <c r="I295" s="677"/>
      <c r="J295" s="677"/>
      <c r="K295" s="676">
        <f>SUBTOTAL(9,K294:K294)</f>
        <v>20.16</v>
      </c>
      <c r="L295" s="684"/>
      <c r="M295" s="674"/>
      <c r="N295" s="674"/>
      <c r="O295" s="674"/>
      <c r="P295" s="674"/>
      <c r="Q295" s="674"/>
      <c r="R295" s="674"/>
      <c r="S295" s="674"/>
      <c r="T295" s="674"/>
      <c r="U295" s="674"/>
      <c r="V295" s="674"/>
    </row>
    <row r="296" spans="1:22" ht="16.5" hidden="1" customHeight="1" outlineLevel="2" collapsed="1" x14ac:dyDescent="0.2">
      <c r="A296" s="666" t="s">
        <v>2850</v>
      </c>
      <c r="B296" s="670" t="s">
        <v>2509</v>
      </c>
      <c r="C296" s="666" t="s">
        <v>2472</v>
      </c>
      <c r="D296" s="670" t="s">
        <v>2468</v>
      </c>
      <c r="E296" s="671">
        <v>1</v>
      </c>
      <c r="F296" s="670" t="s">
        <v>2469</v>
      </c>
      <c r="G296" s="672">
        <v>0</v>
      </c>
      <c r="H296" s="666" t="s">
        <v>2470</v>
      </c>
      <c r="I296" s="673">
        <v>1</v>
      </c>
      <c r="J296" s="673">
        <v>1</v>
      </c>
      <c r="K296" s="672">
        <v>3.66</v>
      </c>
      <c r="L296" s="683">
        <v>44715</v>
      </c>
      <c r="M296" s="670" t="s">
        <v>3424</v>
      </c>
      <c r="N296" s="670" t="s">
        <v>2509</v>
      </c>
      <c r="O296" s="670" t="s">
        <v>2509</v>
      </c>
      <c r="P296" s="670" t="s">
        <v>2518</v>
      </c>
      <c r="Q296" s="670" t="s">
        <v>3425</v>
      </c>
      <c r="R296" s="670" t="s">
        <v>2516</v>
      </c>
      <c r="S296" s="670" t="s">
        <v>2509</v>
      </c>
      <c r="T296" s="670" t="s">
        <v>2509</v>
      </c>
      <c r="U296" s="670" t="s">
        <v>2513</v>
      </c>
      <c r="V296" s="670" t="s">
        <v>2519</v>
      </c>
    </row>
    <row r="297" spans="1:22" ht="16.5" hidden="1" customHeight="1" outlineLevel="2" x14ac:dyDescent="0.2">
      <c r="A297" s="665" t="s">
        <v>2850</v>
      </c>
      <c r="B297" s="674" t="s">
        <v>2509</v>
      </c>
      <c r="C297" s="665" t="s">
        <v>2472</v>
      </c>
      <c r="D297" s="674" t="s">
        <v>2468</v>
      </c>
      <c r="E297" s="675">
        <v>1</v>
      </c>
      <c r="F297" s="674" t="s">
        <v>2469</v>
      </c>
      <c r="G297" s="676">
        <v>0</v>
      </c>
      <c r="H297" s="665" t="s">
        <v>2470</v>
      </c>
      <c r="I297" s="677">
        <v>1</v>
      </c>
      <c r="J297" s="677">
        <v>1</v>
      </c>
      <c r="K297" s="676">
        <v>80.64</v>
      </c>
      <c r="L297" s="684">
        <v>44715</v>
      </c>
      <c r="M297" s="674" t="s">
        <v>3426</v>
      </c>
      <c r="N297" s="674" t="s">
        <v>2509</v>
      </c>
      <c r="O297" s="674" t="s">
        <v>2509</v>
      </c>
      <c r="P297" s="674" t="s">
        <v>2518</v>
      </c>
      <c r="Q297" s="674" t="s">
        <v>3427</v>
      </c>
      <c r="R297" s="674" t="s">
        <v>2516</v>
      </c>
      <c r="S297" s="674" t="s">
        <v>2509</v>
      </c>
      <c r="T297" s="674" t="s">
        <v>2509</v>
      </c>
      <c r="U297" s="674" t="s">
        <v>2513</v>
      </c>
      <c r="V297" s="674" t="s">
        <v>2519</v>
      </c>
    </row>
    <row r="298" spans="1:22" ht="16.5" customHeight="1" outlineLevel="1" collapsed="1" x14ac:dyDescent="0.2">
      <c r="A298" s="667" t="s">
        <v>2851</v>
      </c>
      <c r="B298" s="674"/>
      <c r="C298" s="665"/>
      <c r="D298" s="674"/>
      <c r="E298" s="675"/>
      <c r="F298" s="674"/>
      <c r="G298" s="676"/>
      <c r="H298" s="665"/>
      <c r="I298" s="677"/>
      <c r="J298" s="677"/>
      <c r="K298" s="676">
        <f>SUBTOTAL(9,K296:K297)</f>
        <v>84.3</v>
      </c>
      <c r="L298" s="684"/>
      <c r="M298" s="674"/>
      <c r="N298" s="674"/>
      <c r="O298" s="674"/>
      <c r="P298" s="674"/>
      <c r="Q298" s="674"/>
      <c r="R298" s="674"/>
      <c r="S298" s="674"/>
      <c r="T298" s="674"/>
      <c r="U298" s="674"/>
      <c r="V298" s="674"/>
    </row>
    <row r="299" spans="1:22" ht="16.5" hidden="1" customHeight="1" outlineLevel="2" x14ac:dyDescent="0.2">
      <c r="A299" s="666" t="s">
        <v>2852</v>
      </c>
      <c r="B299" s="670" t="s">
        <v>3018</v>
      </c>
      <c r="C299" s="666" t="s">
        <v>2472</v>
      </c>
      <c r="D299" s="670" t="s">
        <v>2468</v>
      </c>
      <c r="E299" s="671">
        <v>1</v>
      </c>
      <c r="F299" s="670" t="s">
        <v>2469</v>
      </c>
      <c r="G299" s="672">
        <v>0</v>
      </c>
      <c r="H299" s="666" t="s">
        <v>2470</v>
      </c>
      <c r="I299" s="673">
        <v>1</v>
      </c>
      <c r="J299" s="673">
        <v>1</v>
      </c>
      <c r="K299" s="672">
        <v>1.22</v>
      </c>
      <c r="L299" s="683">
        <v>44728</v>
      </c>
      <c r="M299" s="670" t="s">
        <v>3428</v>
      </c>
      <c r="N299" s="670" t="s">
        <v>2509</v>
      </c>
      <c r="O299" s="670" t="s">
        <v>2509</v>
      </c>
      <c r="P299" s="670" t="s">
        <v>2518</v>
      </c>
      <c r="Q299" s="670" t="s">
        <v>3429</v>
      </c>
      <c r="R299" s="670" t="s">
        <v>2516</v>
      </c>
      <c r="S299" s="670" t="s">
        <v>2509</v>
      </c>
      <c r="T299" s="670" t="s">
        <v>2509</v>
      </c>
      <c r="U299" s="670" t="s">
        <v>2513</v>
      </c>
      <c r="V299" s="670" t="s">
        <v>2519</v>
      </c>
    </row>
    <row r="300" spans="1:22" ht="16.5" hidden="1" customHeight="1" outlineLevel="2" collapsed="1" x14ac:dyDescent="0.2">
      <c r="A300" s="665" t="s">
        <v>2852</v>
      </c>
      <c r="B300" s="674" t="s">
        <v>3018</v>
      </c>
      <c r="C300" s="665" t="s">
        <v>2472</v>
      </c>
      <c r="D300" s="674" t="s">
        <v>2468</v>
      </c>
      <c r="E300" s="675">
        <v>1</v>
      </c>
      <c r="F300" s="674" t="s">
        <v>2469</v>
      </c>
      <c r="G300" s="676">
        <v>0</v>
      </c>
      <c r="H300" s="665" t="s">
        <v>2470</v>
      </c>
      <c r="I300" s="677">
        <v>1</v>
      </c>
      <c r="J300" s="677">
        <v>1</v>
      </c>
      <c r="K300" s="676">
        <v>20.16</v>
      </c>
      <c r="L300" s="684">
        <v>44728</v>
      </c>
      <c r="M300" s="674" t="s">
        <v>3430</v>
      </c>
      <c r="N300" s="674" t="s">
        <v>2509</v>
      </c>
      <c r="O300" s="674" t="s">
        <v>2509</v>
      </c>
      <c r="P300" s="674" t="s">
        <v>2518</v>
      </c>
      <c r="Q300" s="674" t="s">
        <v>3431</v>
      </c>
      <c r="R300" s="674" t="s">
        <v>2516</v>
      </c>
      <c r="S300" s="674" t="s">
        <v>2509</v>
      </c>
      <c r="T300" s="674" t="s">
        <v>2509</v>
      </c>
      <c r="U300" s="674" t="s">
        <v>2513</v>
      </c>
      <c r="V300" s="674" t="s">
        <v>2519</v>
      </c>
    </row>
    <row r="301" spans="1:22" ht="16.5" hidden="1" customHeight="1" outlineLevel="2" x14ac:dyDescent="0.2">
      <c r="A301" s="666" t="s">
        <v>2852</v>
      </c>
      <c r="B301" s="670" t="s">
        <v>3018</v>
      </c>
      <c r="C301" s="666" t="s">
        <v>2472</v>
      </c>
      <c r="D301" s="670" t="s">
        <v>2468</v>
      </c>
      <c r="E301" s="671">
        <v>1</v>
      </c>
      <c r="F301" s="670" t="s">
        <v>2469</v>
      </c>
      <c r="G301" s="672">
        <v>0</v>
      </c>
      <c r="H301" s="666" t="s">
        <v>2470</v>
      </c>
      <c r="I301" s="673">
        <v>1</v>
      </c>
      <c r="J301" s="673">
        <v>1</v>
      </c>
      <c r="K301" s="672">
        <v>18.16</v>
      </c>
      <c r="L301" s="683">
        <v>44728</v>
      </c>
      <c r="M301" s="670" t="s">
        <v>3432</v>
      </c>
      <c r="N301" s="670" t="s">
        <v>2509</v>
      </c>
      <c r="O301" s="670" t="s">
        <v>2509</v>
      </c>
      <c r="P301" s="670" t="s">
        <v>2518</v>
      </c>
      <c r="Q301" s="670" t="s">
        <v>3433</v>
      </c>
      <c r="R301" s="670" t="s">
        <v>2516</v>
      </c>
      <c r="S301" s="670" t="s">
        <v>2509</v>
      </c>
      <c r="T301" s="670" t="s">
        <v>2509</v>
      </c>
      <c r="U301" s="670" t="s">
        <v>2513</v>
      </c>
      <c r="V301" s="670" t="s">
        <v>2519</v>
      </c>
    </row>
    <row r="302" spans="1:22" ht="16.5" hidden="1" customHeight="1" outlineLevel="2" collapsed="1" x14ac:dyDescent="0.2">
      <c r="A302" s="665" t="s">
        <v>2853</v>
      </c>
      <c r="B302" s="674" t="s">
        <v>3018</v>
      </c>
      <c r="C302" s="665" t="s">
        <v>2467</v>
      </c>
      <c r="D302" s="674" t="s">
        <v>2468</v>
      </c>
      <c r="E302" s="675">
        <v>4</v>
      </c>
      <c r="F302" s="674" t="s">
        <v>2469</v>
      </c>
      <c r="G302" s="676">
        <v>1917.55</v>
      </c>
      <c r="H302" s="665" t="s">
        <v>2470</v>
      </c>
      <c r="I302" s="677">
        <v>1</v>
      </c>
      <c r="J302" s="677">
        <v>1</v>
      </c>
      <c r="K302" s="676">
        <v>1917.55</v>
      </c>
      <c r="L302" s="684">
        <v>44785</v>
      </c>
      <c r="M302" s="674" t="s">
        <v>3041</v>
      </c>
      <c r="N302" s="674" t="s">
        <v>2508</v>
      </c>
      <c r="O302" s="674" t="s">
        <v>2509</v>
      </c>
      <c r="P302" s="674" t="s">
        <v>2469</v>
      </c>
      <c r="Q302" s="674" t="s">
        <v>3042</v>
      </c>
      <c r="R302" s="674" t="s">
        <v>2510</v>
      </c>
      <c r="S302" s="674" t="s">
        <v>2511</v>
      </c>
      <c r="T302" s="674" t="s">
        <v>2512</v>
      </c>
      <c r="U302" s="674" t="s">
        <v>2513</v>
      </c>
      <c r="V302" s="674" t="s">
        <v>2514</v>
      </c>
    </row>
    <row r="303" spans="1:22" ht="16.5" hidden="1" customHeight="1" outlineLevel="2" x14ac:dyDescent="0.2">
      <c r="A303" s="667" t="s">
        <v>2854</v>
      </c>
      <c r="B303" s="674"/>
      <c r="C303" s="665"/>
      <c r="D303" s="674"/>
      <c r="E303" s="675"/>
      <c r="F303" s="674"/>
      <c r="G303" s="676"/>
      <c r="H303" s="665"/>
      <c r="I303" s="677"/>
      <c r="J303" s="677"/>
      <c r="K303" s="676">
        <f>SUBTOTAL(9,K299:K302)</f>
        <v>1957.09</v>
      </c>
      <c r="L303" s="684"/>
      <c r="M303" s="674"/>
      <c r="N303" s="674"/>
      <c r="O303" s="674"/>
      <c r="P303" s="674"/>
      <c r="Q303" s="674"/>
      <c r="R303" s="674"/>
      <c r="S303" s="674"/>
      <c r="T303" s="674"/>
      <c r="U303" s="674"/>
      <c r="V303" s="674"/>
    </row>
    <row r="304" spans="1:22" ht="16.5" customHeight="1" outlineLevel="1" collapsed="1" x14ac:dyDescent="0.2">
      <c r="A304" s="666" t="s">
        <v>2855</v>
      </c>
      <c r="B304" s="670" t="s">
        <v>3018</v>
      </c>
      <c r="C304" s="666" t="s">
        <v>2467</v>
      </c>
      <c r="D304" s="670" t="s">
        <v>2468</v>
      </c>
      <c r="E304" s="671">
        <v>5</v>
      </c>
      <c r="F304" s="670" t="s">
        <v>2469</v>
      </c>
      <c r="G304" s="672">
        <v>3186</v>
      </c>
      <c r="H304" s="666" t="s">
        <v>2470</v>
      </c>
      <c r="I304" s="673">
        <v>1</v>
      </c>
      <c r="J304" s="673">
        <v>1</v>
      </c>
      <c r="K304" s="672">
        <v>3186</v>
      </c>
      <c r="L304" s="683">
        <v>44785</v>
      </c>
      <c r="M304" s="670" t="s">
        <v>3434</v>
      </c>
      <c r="N304" s="670" t="s">
        <v>2508</v>
      </c>
      <c r="O304" s="670" t="s">
        <v>2509</v>
      </c>
      <c r="P304" s="670" t="s">
        <v>2469</v>
      </c>
      <c r="Q304" s="670" t="s">
        <v>3435</v>
      </c>
      <c r="R304" s="670" t="s">
        <v>2510</v>
      </c>
      <c r="S304" s="670" t="s">
        <v>2511</v>
      </c>
      <c r="T304" s="670" t="s">
        <v>2512</v>
      </c>
      <c r="U304" s="670" t="s">
        <v>2513</v>
      </c>
      <c r="V304" s="670" t="s">
        <v>2514</v>
      </c>
    </row>
    <row r="305" spans="1:22" ht="16.5" hidden="1" customHeight="1" outlineLevel="2" x14ac:dyDescent="0.2">
      <c r="A305" s="665" t="s">
        <v>2856</v>
      </c>
      <c r="B305" s="674" t="s">
        <v>3018</v>
      </c>
      <c r="C305" s="665" t="s">
        <v>2472</v>
      </c>
      <c r="D305" s="674" t="s">
        <v>2468</v>
      </c>
      <c r="E305" s="675">
        <v>1</v>
      </c>
      <c r="F305" s="674" t="s">
        <v>2469</v>
      </c>
      <c r="G305" s="676">
        <v>0</v>
      </c>
      <c r="H305" s="665" t="s">
        <v>2470</v>
      </c>
      <c r="I305" s="677">
        <v>1</v>
      </c>
      <c r="J305" s="677">
        <v>1</v>
      </c>
      <c r="K305" s="676">
        <v>20.16</v>
      </c>
      <c r="L305" s="684">
        <v>44732</v>
      </c>
      <c r="M305" s="674" t="s">
        <v>3436</v>
      </c>
      <c r="N305" s="674" t="s">
        <v>2509</v>
      </c>
      <c r="O305" s="674" t="s">
        <v>2509</v>
      </c>
      <c r="P305" s="674" t="s">
        <v>2518</v>
      </c>
      <c r="Q305" s="674" t="s">
        <v>3437</v>
      </c>
      <c r="R305" s="674" t="s">
        <v>2516</v>
      </c>
      <c r="S305" s="674" t="s">
        <v>2509</v>
      </c>
      <c r="T305" s="674" t="s">
        <v>2509</v>
      </c>
      <c r="U305" s="674" t="s">
        <v>2513</v>
      </c>
      <c r="V305" s="674" t="s">
        <v>2519</v>
      </c>
    </row>
    <row r="306" spans="1:22" ht="16.5" hidden="1" customHeight="1" outlineLevel="2" collapsed="1" x14ac:dyDescent="0.2">
      <c r="A306" s="666" t="s">
        <v>2856</v>
      </c>
      <c r="B306" s="670" t="s">
        <v>3018</v>
      </c>
      <c r="C306" s="666" t="s">
        <v>2472</v>
      </c>
      <c r="D306" s="670" t="s">
        <v>2468</v>
      </c>
      <c r="E306" s="671">
        <v>1</v>
      </c>
      <c r="F306" s="670" t="s">
        <v>2469</v>
      </c>
      <c r="G306" s="672">
        <v>0</v>
      </c>
      <c r="H306" s="666" t="s">
        <v>2470</v>
      </c>
      <c r="I306" s="673">
        <v>1</v>
      </c>
      <c r="J306" s="673">
        <v>1</v>
      </c>
      <c r="K306" s="672">
        <v>16.32</v>
      </c>
      <c r="L306" s="683">
        <v>44805</v>
      </c>
      <c r="M306" s="670" t="s">
        <v>3438</v>
      </c>
      <c r="N306" s="670" t="s">
        <v>2509</v>
      </c>
      <c r="O306" s="670" t="s">
        <v>2509</v>
      </c>
      <c r="P306" s="670" t="s">
        <v>2518</v>
      </c>
      <c r="Q306" s="670" t="s">
        <v>3439</v>
      </c>
      <c r="R306" s="670" t="s">
        <v>2516</v>
      </c>
      <c r="S306" s="670" t="s">
        <v>2509</v>
      </c>
      <c r="T306" s="670" t="s">
        <v>2509</v>
      </c>
      <c r="U306" s="670" t="s">
        <v>2513</v>
      </c>
      <c r="V306" s="670" t="s">
        <v>2519</v>
      </c>
    </row>
    <row r="307" spans="1:22" ht="16.5" hidden="1" customHeight="1" outlineLevel="2" x14ac:dyDescent="0.2">
      <c r="A307" s="665" t="s">
        <v>2856</v>
      </c>
      <c r="B307" s="674" t="s">
        <v>3018</v>
      </c>
      <c r="C307" s="665" t="s">
        <v>2472</v>
      </c>
      <c r="D307" s="674" t="s">
        <v>2468</v>
      </c>
      <c r="E307" s="675">
        <v>1</v>
      </c>
      <c r="F307" s="674" t="s">
        <v>2469</v>
      </c>
      <c r="G307" s="676">
        <v>0</v>
      </c>
      <c r="H307" s="665" t="s">
        <v>2470</v>
      </c>
      <c r="I307" s="677">
        <v>1</v>
      </c>
      <c r="J307" s="677">
        <v>1</v>
      </c>
      <c r="K307" s="676">
        <v>40.32</v>
      </c>
      <c r="L307" s="684">
        <v>44805</v>
      </c>
      <c r="M307" s="674" t="s">
        <v>3440</v>
      </c>
      <c r="N307" s="674" t="s">
        <v>2509</v>
      </c>
      <c r="O307" s="674" t="s">
        <v>2509</v>
      </c>
      <c r="P307" s="674" t="s">
        <v>2518</v>
      </c>
      <c r="Q307" s="674" t="s">
        <v>3441</v>
      </c>
      <c r="R307" s="674" t="s">
        <v>2516</v>
      </c>
      <c r="S307" s="674" t="s">
        <v>2509</v>
      </c>
      <c r="T307" s="674" t="s">
        <v>2509</v>
      </c>
      <c r="U307" s="674" t="s">
        <v>2513</v>
      </c>
      <c r="V307" s="674" t="s">
        <v>2519</v>
      </c>
    </row>
    <row r="308" spans="1:22" ht="16.5" hidden="1" customHeight="1" outlineLevel="2" collapsed="1" x14ac:dyDescent="0.2">
      <c r="A308" s="666" t="s">
        <v>2856</v>
      </c>
      <c r="B308" s="670" t="s">
        <v>3018</v>
      </c>
      <c r="C308" s="666" t="s">
        <v>2472</v>
      </c>
      <c r="D308" s="670" t="s">
        <v>2468</v>
      </c>
      <c r="E308" s="671">
        <v>1</v>
      </c>
      <c r="F308" s="670" t="s">
        <v>2469</v>
      </c>
      <c r="G308" s="672">
        <v>0</v>
      </c>
      <c r="H308" s="666" t="s">
        <v>2470</v>
      </c>
      <c r="I308" s="673">
        <v>1</v>
      </c>
      <c r="J308" s="673">
        <v>1</v>
      </c>
      <c r="K308" s="672">
        <v>1.22</v>
      </c>
      <c r="L308" s="683">
        <v>44805</v>
      </c>
      <c r="M308" s="670" t="s">
        <v>3442</v>
      </c>
      <c r="N308" s="670" t="s">
        <v>2509</v>
      </c>
      <c r="O308" s="670" t="s">
        <v>2509</v>
      </c>
      <c r="P308" s="670" t="s">
        <v>2518</v>
      </c>
      <c r="Q308" s="670" t="s">
        <v>3443</v>
      </c>
      <c r="R308" s="670" t="s">
        <v>2516</v>
      </c>
      <c r="S308" s="670" t="s">
        <v>2509</v>
      </c>
      <c r="T308" s="670" t="s">
        <v>2509</v>
      </c>
      <c r="U308" s="670" t="s">
        <v>2513</v>
      </c>
      <c r="V308" s="670" t="s">
        <v>2519</v>
      </c>
    </row>
    <row r="309" spans="1:22" ht="16.5" hidden="1" customHeight="1" outlineLevel="2" x14ac:dyDescent="0.2">
      <c r="A309" s="665" t="s">
        <v>2856</v>
      </c>
      <c r="B309" s="674" t="s">
        <v>3018</v>
      </c>
      <c r="C309" s="665" t="s">
        <v>2472</v>
      </c>
      <c r="D309" s="674" t="s">
        <v>2468</v>
      </c>
      <c r="E309" s="675">
        <v>1</v>
      </c>
      <c r="F309" s="674" t="s">
        <v>2469</v>
      </c>
      <c r="G309" s="676">
        <v>0</v>
      </c>
      <c r="H309" s="665" t="s">
        <v>2470</v>
      </c>
      <c r="I309" s="677">
        <v>1</v>
      </c>
      <c r="J309" s="677">
        <v>1</v>
      </c>
      <c r="K309" s="676">
        <v>398.59</v>
      </c>
      <c r="L309" s="684">
        <v>44805</v>
      </c>
      <c r="M309" s="674" t="s">
        <v>3444</v>
      </c>
      <c r="N309" s="674" t="s">
        <v>2509</v>
      </c>
      <c r="O309" s="674" t="s">
        <v>2509</v>
      </c>
      <c r="P309" s="674" t="s">
        <v>2518</v>
      </c>
      <c r="Q309" s="674" t="s">
        <v>3445</v>
      </c>
      <c r="R309" s="674" t="s">
        <v>2516</v>
      </c>
      <c r="S309" s="674" t="s">
        <v>2509</v>
      </c>
      <c r="T309" s="674" t="s">
        <v>2509</v>
      </c>
      <c r="U309" s="674" t="s">
        <v>2513</v>
      </c>
      <c r="V309" s="674" t="s">
        <v>2519</v>
      </c>
    </row>
    <row r="310" spans="1:22" ht="16.5" hidden="1" customHeight="1" outlineLevel="2" x14ac:dyDescent="0.2">
      <c r="A310" s="666" t="s">
        <v>2856</v>
      </c>
      <c r="B310" s="670" t="s">
        <v>3018</v>
      </c>
      <c r="C310" s="666" t="s">
        <v>2472</v>
      </c>
      <c r="D310" s="670" t="s">
        <v>2468</v>
      </c>
      <c r="E310" s="671">
        <v>1</v>
      </c>
      <c r="F310" s="670" t="s">
        <v>2469</v>
      </c>
      <c r="G310" s="672">
        <v>0</v>
      </c>
      <c r="H310" s="666" t="s">
        <v>2470</v>
      </c>
      <c r="I310" s="673">
        <v>1</v>
      </c>
      <c r="J310" s="673">
        <v>1</v>
      </c>
      <c r="K310" s="672">
        <v>2503.7800000000002</v>
      </c>
      <c r="L310" s="683">
        <v>44805</v>
      </c>
      <c r="M310" s="670" t="s">
        <v>3446</v>
      </c>
      <c r="N310" s="670" t="s">
        <v>2509</v>
      </c>
      <c r="O310" s="670" t="s">
        <v>2509</v>
      </c>
      <c r="P310" s="670" t="s">
        <v>2518</v>
      </c>
      <c r="Q310" s="670" t="s">
        <v>3447</v>
      </c>
      <c r="R310" s="670" t="s">
        <v>2516</v>
      </c>
      <c r="S310" s="670" t="s">
        <v>2509</v>
      </c>
      <c r="T310" s="670" t="s">
        <v>2509</v>
      </c>
      <c r="U310" s="670" t="s">
        <v>2513</v>
      </c>
      <c r="V310" s="670" t="s">
        <v>2519</v>
      </c>
    </row>
    <row r="311" spans="1:22" ht="16.5" hidden="1" customHeight="1" outlineLevel="2" x14ac:dyDescent="0.2">
      <c r="A311" s="665" t="s">
        <v>2856</v>
      </c>
      <c r="B311" s="674" t="s">
        <v>3018</v>
      </c>
      <c r="C311" s="665" t="s">
        <v>2472</v>
      </c>
      <c r="D311" s="674" t="s">
        <v>2468</v>
      </c>
      <c r="E311" s="675">
        <v>1</v>
      </c>
      <c r="F311" s="674" t="s">
        <v>2469</v>
      </c>
      <c r="G311" s="676">
        <v>0</v>
      </c>
      <c r="H311" s="665" t="s">
        <v>2470</v>
      </c>
      <c r="I311" s="677">
        <v>1</v>
      </c>
      <c r="J311" s="677">
        <v>1</v>
      </c>
      <c r="K311" s="676">
        <v>13.08</v>
      </c>
      <c r="L311" s="684">
        <v>44805</v>
      </c>
      <c r="M311" s="674" t="s">
        <v>3448</v>
      </c>
      <c r="N311" s="674" t="s">
        <v>2509</v>
      </c>
      <c r="O311" s="674" t="s">
        <v>2509</v>
      </c>
      <c r="P311" s="674" t="s">
        <v>2518</v>
      </c>
      <c r="Q311" s="674" t="s">
        <v>3449</v>
      </c>
      <c r="R311" s="674" t="s">
        <v>2516</v>
      </c>
      <c r="S311" s="674" t="s">
        <v>2509</v>
      </c>
      <c r="T311" s="674" t="s">
        <v>2509</v>
      </c>
      <c r="U311" s="674" t="s">
        <v>2513</v>
      </c>
      <c r="V311" s="674" t="s">
        <v>2519</v>
      </c>
    </row>
    <row r="312" spans="1:22" ht="16.5" hidden="1" customHeight="1" outlineLevel="2" x14ac:dyDescent="0.2">
      <c r="A312" s="666" t="s">
        <v>2856</v>
      </c>
      <c r="B312" s="670" t="s">
        <v>3018</v>
      </c>
      <c r="C312" s="666" t="s">
        <v>2472</v>
      </c>
      <c r="D312" s="670" t="s">
        <v>2468</v>
      </c>
      <c r="E312" s="671">
        <v>1</v>
      </c>
      <c r="F312" s="670" t="s">
        <v>2469</v>
      </c>
      <c r="G312" s="672">
        <v>0</v>
      </c>
      <c r="H312" s="666" t="s">
        <v>2470</v>
      </c>
      <c r="I312" s="673">
        <v>1</v>
      </c>
      <c r="J312" s="673">
        <v>1</v>
      </c>
      <c r="K312" s="672">
        <v>574.05999999999995</v>
      </c>
      <c r="L312" s="683">
        <v>44805</v>
      </c>
      <c r="M312" s="670" t="s">
        <v>3450</v>
      </c>
      <c r="N312" s="670" t="s">
        <v>2509</v>
      </c>
      <c r="O312" s="670" t="s">
        <v>2509</v>
      </c>
      <c r="P312" s="670" t="s">
        <v>2518</v>
      </c>
      <c r="Q312" s="670" t="s">
        <v>3451</v>
      </c>
      <c r="R312" s="670" t="s">
        <v>2516</v>
      </c>
      <c r="S312" s="670" t="s">
        <v>2509</v>
      </c>
      <c r="T312" s="670" t="s">
        <v>2509</v>
      </c>
      <c r="U312" s="670" t="s">
        <v>2513</v>
      </c>
      <c r="V312" s="670" t="s">
        <v>2519</v>
      </c>
    </row>
    <row r="313" spans="1:22" ht="16.5" hidden="1" customHeight="1" outlineLevel="2" x14ac:dyDescent="0.2">
      <c r="A313" s="665" t="s">
        <v>2856</v>
      </c>
      <c r="B313" s="674" t="s">
        <v>3018</v>
      </c>
      <c r="C313" s="665" t="s">
        <v>2472</v>
      </c>
      <c r="D313" s="674" t="s">
        <v>2468</v>
      </c>
      <c r="E313" s="675">
        <v>1</v>
      </c>
      <c r="F313" s="674" t="s">
        <v>2469</v>
      </c>
      <c r="G313" s="676">
        <v>0</v>
      </c>
      <c r="H313" s="665" t="s">
        <v>2470</v>
      </c>
      <c r="I313" s="677">
        <v>1</v>
      </c>
      <c r="J313" s="677">
        <v>1</v>
      </c>
      <c r="K313" s="676">
        <v>37.4</v>
      </c>
      <c r="L313" s="684">
        <v>44805</v>
      </c>
      <c r="M313" s="674" t="s">
        <v>3452</v>
      </c>
      <c r="N313" s="674" t="s">
        <v>2509</v>
      </c>
      <c r="O313" s="674" t="s">
        <v>2509</v>
      </c>
      <c r="P313" s="674" t="s">
        <v>2518</v>
      </c>
      <c r="Q313" s="674" t="s">
        <v>3453</v>
      </c>
      <c r="R313" s="674" t="s">
        <v>2516</v>
      </c>
      <c r="S313" s="674" t="s">
        <v>2509</v>
      </c>
      <c r="T313" s="674" t="s">
        <v>2509</v>
      </c>
      <c r="U313" s="674" t="s">
        <v>2513</v>
      </c>
      <c r="V313" s="674" t="s">
        <v>2519</v>
      </c>
    </row>
    <row r="314" spans="1:22" ht="16.5" customHeight="1" outlineLevel="1" collapsed="1" x14ac:dyDescent="0.2">
      <c r="A314" s="666" t="s">
        <v>2856</v>
      </c>
      <c r="B314" s="670" t="s">
        <v>3018</v>
      </c>
      <c r="C314" s="666" t="s">
        <v>2472</v>
      </c>
      <c r="D314" s="670" t="s">
        <v>2468</v>
      </c>
      <c r="E314" s="671">
        <v>1</v>
      </c>
      <c r="F314" s="670" t="s">
        <v>2469</v>
      </c>
      <c r="G314" s="672">
        <v>0</v>
      </c>
      <c r="H314" s="666" t="s">
        <v>2470</v>
      </c>
      <c r="I314" s="673">
        <v>1</v>
      </c>
      <c r="J314" s="673">
        <v>1</v>
      </c>
      <c r="K314" s="672">
        <v>37.4</v>
      </c>
      <c r="L314" s="683">
        <v>44805</v>
      </c>
      <c r="M314" s="670" t="s">
        <v>3454</v>
      </c>
      <c r="N314" s="670" t="s">
        <v>2509</v>
      </c>
      <c r="O314" s="670" t="s">
        <v>2509</v>
      </c>
      <c r="P314" s="670" t="s">
        <v>2518</v>
      </c>
      <c r="Q314" s="670" t="s">
        <v>3455</v>
      </c>
      <c r="R314" s="670" t="s">
        <v>2516</v>
      </c>
      <c r="S314" s="670" t="s">
        <v>2509</v>
      </c>
      <c r="T314" s="670" t="s">
        <v>2509</v>
      </c>
      <c r="U314" s="670" t="s">
        <v>2513</v>
      </c>
      <c r="V314" s="670" t="s">
        <v>2519</v>
      </c>
    </row>
    <row r="315" spans="1:22" ht="16.5" hidden="1" customHeight="1" outlineLevel="2" x14ac:dyDescent="0.2">
      <c r="A315" s="665" t="s">
        <v>2856</v>
      </c>
      <c r="B315" s="674" t="s">
        <v>3018</v>
      </c>
      <c r="C315" s="665" t="s">
        <v>2472</v>
      </c>
      <c r="D315" s="674" t="s">
        <v>2468</v>
      </c>
      <c r="E315" s="675">
        <v>1</v>
      </c>
      <c r="F315" s="674" t="s">
        <v>2469</v>
      </c>
      <c r="G315" s="676">
        <v>0</v>
      </c>
      <c r="H315" s="665" t="s">
        <v>2470</v>
      </c>
      <c r="I315" s="677">
        <v>1</v>
      </c>
      <c r="J315" s="677">
        <v>1</v>
      </c>
      <c r="K315" s="676">
        <v>37.799999999999997</v>
      </c>
      <c r="L315" s="684">
        <v>44805</v>
      </c>
      <c r="M315" s="674" t="s">
        <v>3456</v>
      </c>
      <c r="N315" s="674" t="s">
        <v>2509</v>
      </c>
      <c r="O315" s="674" t="s">
        <v>2509</v>
      </c>
      <c r="P315" s="674" t="s">
        <v>2518</v>
      </c>
      <c r="Q315" s="674" t="s">
        <v>3457</v>
      </c>
      <c r="R315" s="674" t="s">
        <v>2516</v>
      </c>
      <c r="S315" s="674" t="s">
        <v>2509</v>
      </c>
      <c r="T315" s="674" t="s">
        <v>2509</v>
      </c>
      <c r="U315" s="674" t="s">
        <v>2513</v>
      </c>
      <c r="V315" s="674" t="s">
        <v>2519</v>
      </c>
    </row>
    <row r="316" spans="1:22" ht="16.5" hidden="1" customHeight="1" outlineLevel="2" x14ac:dyDescent="0.2">
      <c r="A316" s="666" t="s">
        <v>2855</v>
      </c>
      <c r="B316" s="670" t="s">
        <v>3018</v>
      </c>
      <c r="C316" s="666" t="s">
        <v>2467</v>
      </c>
      <c r="D316" s="670" t="s">
        <v>2468</v>
      </c>
      <c r="E316" s="671">
        <v>6</v>
      </c>
      <c r="F316" s="670" t="s">
        <v>2469</v>
      </c>
      <c r="G316" s="672">
        <v>2822.68</v>
      </c>
      <c r="H316" s="666" t="s">
        <v>2470</v>
      </c>
      <c r="I316" s="673">
        <v>1</v>
      </c>
      <c r="J316" s="673">
        <v>1</v>
      </c>
      <c r="K316" s="672">
        <v>2822.68</v>
      </c>
      <c r="L316" s="683">
        <v>44785</v>
      </c>
      <c r="M316" s="670" t="s">
        <v>3041</v>
      </c>
      <c r="N316" s="670" t="s">
        <v>2508</v>
      </c>
      <c r="O316" s="670" t="s">
        <v>2509</v>
      </c>
      <c r="P316" s="670" t="s">
        <v>2469</v>
      </c>
      <c r="Q316" s="670" t="s">
        <v>3042</v>
      </c>
      <c r="R316" s="670" t="s">
        <v>2510</v>
      </c>
      <c r="S316" s="670" t="s">
        <v>2511</v>
      </c>
      <c r="T316" s="670" t="s">
        <v>2512</v>
      </c>
      <c r="U316" s="670" t="s">
        <v>2513</v>
      </c>
      <c r="V316" s="670" t="s">
        <v>2514</v>
      </c>
    </row>
    <row r="317" spans="1:22" ht="16.5" hidden="1" customHeight="1" outlineLevel="2" x14ac:dyDescent="0.2">
      <c r="A317" s="664" t="s">
        <v>2857</v>
      </c>
      <c r="B317" s="670"/>
      <c r="C317" s="666"/>
      <c r="D317" s="670"/>
      <c r="E317" s="671"/>
      <c r="F317" s="670"/>
      <c r="G317" s="672"/>
      <c r="H317" s="666"/>
      <c r="I317" s="673"/>
      <c r="J317" s="673"/>
      <c r="K317" s="672">
        <f>SUBTOTAL(9,K304:K316)</f>
        <v>9688.81</v>
      </c>
      <c r="L317" s="683"/>
      <c r="M317" s="670"/>
      <c r="N317" s="670"/>
      <c r="O317" s="670"/>
      <c r="P317" s="670"/>
      <c r="Q317" s="670"/>
      <c r="R317" s="670"/>
      <c r="S317" s="670"/>
      <c r="T317" s="670"/>
      <c r="U317" s="670"/>
      <c r="V317" s="670"/>
    </row>
    <row r="318" spans="1:22" ht="16.5" hidden="1" customHeight="1" outlineLevel="2" x14ac:dyDescent="0.2">
      <c r="A318" s="665" t="s">
        <v>2858</v>
      </c>
      <c r="B318" s="674" t="s">
        <v>2509</v>
      </c>
      <c r="C318" s="665" t="s">
        <v>2472</v>
      </c>
      <c r="D318" s="674" t="s">
        <v>2468</v>
      </c>
      <c r="E318" s="675">
        <v>1</v>
      </c>
      <c r="F318" s="674" t="s">
        <v>2469</v>
      </c>
      <c r="G318" s="676">
        <v>0</v>
      </c>
      <c r="H318" s="665" t="s">
        <v>2470</v>
      </c>
      <c r="I318" s="677">
        <v>1</v>
      </c>
      <c r="J318" s="677">
        <v>1</v>
      </c>
      <c r="K318" s="676">
        <v>20.16</v>
      </c>
      <c r="L318" s="684">
        <v>44805</v>
      </c>
      <c r="M318" s="674" t="s">
        <v>3458</v>
      </c>
      <c r="N318" s="674" t="s">
        <v>2509</v>
      </c>
      <c r="O318" s="674" t="s">
        <v>2509</v>
      </c>
      <c r="P318" s="674" t="s">
        <v>2518</v>
      </c>
      <c r="Q318" s="674" t="s">
        <v>3459</v>
      </c>
      <c r="R318" s="674" t="s">
        <v>2516</v>
      </c>
      <c r="S318" s="674" t="s">
        <v>2509</v>
      </c>
      <c r="T318" s="674" t="s">
        <v>2509</v>
      </c>
      <c r="U318" s="674" t="s">
        <v>2513</v>
      </c>
      <c r="V318" s="674" t="s">
        <v>2519</v>
      </c>
    </row>
    <row r="319" spans="1:22" ht="16.5" hidden="1" customHeight="1" outlineLevel="2" x14ac:dyDescent="0.2">
      <c r="A319" s="666" t="s">
        <v>2858</v>
      </c>
      <c r="B319" s="670" t="s">
        <v>2509</v>
      </c>
      <c r="C319" s="666" t="s">
        <v>2472</v>
      </c>
      <c r="D319" s="670" t="s">
        <v>2468</v>
      </c>
      <c r="E319" s="671">
        <v>1</v>
      </c>
      <c r="F319" s="670" t="s">
        <v>2469</v>
      </c>
      <c r="G319" s="672">
        <v>0</v>
      </c>
      <c r="H319" s="666" t="s">
        <v>2470</v>
      </c>
      <c r="I319" s="673">
        <v>1</v>
      </c>
      <c r="J319" s="673">
        <v>1</v>
      </c>
      <c r="K319" s="672">
        <v>20.16</v>
      </c>
      <c r="L319" s="683">
        <v>44715</v>
      </c>
      <c r="M319" s="670" t="s">
        <v>3460</v>
      </c>
      <c r="N319" s="670" t="s">
        <v>2509</v>
      </c>
      <c r="O319" s="670" t="s">
        <v>2509</v>
      </c>
      <c r="P319" s="670" t="s">
        <v>2518</v>
      </c>
      <c r="Q319" s="670" t="s">
        <v>3461</v>
      </c>
      <c r="R319" s="670" t="s">
        <v>2516</v>
      </c>
      <c r="S319" s="670" t="s">
        <v>2509</v>
      </c>
      <c r="T319" s="670" t="s">
        <v>2509</v>
      </c>
      <c r="U319" s="670" t="s">
        <v>2513</v>
      </c>
      <c r="V319" s="670" t="s">
        <v>2519</v>
      </c>
    </row>
    <row r="320" spans="1:22" ht="16.5" hidden="1" customHeight="1" outlineLevel="2" collapsed="1" x14ac:dyDescent="0.2">
      <c r="A320" s="665" t="s">
        <v>2859</v>
      </c>
      <c r="B320" s="674" t="s">
        <v>2509</v>
      </c>
      <c r="C320" s="665" t="s">
        <v>2467</v>
      </c>
      <c r="D320" s="674" t="s">
        <v>2468</v>
      </c>
      <c r="E320" s="675">
        <v>4</v>
      </c>
      <c r="F320" s="674" t="s">
        <v>2469</v>
      </c>
      <c r="G320" s="676">
        <v>2887.05</v>
      </c>
      <c r="H320" s="665" t="s">
        <v>2470</v>
      </c>
      <c r="I320" s="677">
        <v>1</v>
      </c>
      <c r="J320" s="677">
        <v>1</v>
      </c>
      <c r="K320" s="676">
        <v>2887.05</v>
      </c>
      <c r="L320" s="684">
        <v>44750</v>
      </c>
      <c r="M320" s="674" t="s">
        <v>3241</v>
      </c>
      <c r="N320" s="674" t="s">
        <v>2508</v>
      </c>
      <c r="O320" s="674" t="s">
        <v>2509</v>
      </c>
      <c r="P320" s="674" t="s">
        <v>2469</v>
      </c>
      <c r="Q320" s="674" t="s">
        <v>3242</v>
      </c>
      <c r="R320" s="674" t="s">
        <v>2510</v>
      </c>
      <c r="S320" s="674" t="s">
        <v>2511</v>
      </c>
      <c r="T320" s="674" t="s">
        <v>2512</v>
      </c>
      <c r="U320" s="674" t="s">
        <v>2513</v>
      </c>
      <c r="V320" s="674" t="s">
        <v>2514</v>
      </c>
    </row>
    <row r="321" spans="1:22" ht="16.5" hidden="1" customHeight="1" outlineLevel="2" x14ac:dyDescent="0.2">
      <c r="A321" s="666" t="s">
        <v>2858</v>
      </c>
      <c r="B321" s="670" t="s">
        <v>2509</v>
      </c>
      <c r="C321" s="666" t="s">
        <v>2467</v>
      </c>
      <c r="D321" s="670" t="s">
        <v>2468</v>
      </c>
      <c r="E321" s="671">
        <v>4</v>
      </c>
      <c r="F321" s="670" t="s">
        <v>2469</v>
      </c>
      <c r="G321" s="672">
        <v>2032.45</v>
      </c>
      <c r="H321" s="666" t="s">
        <v>2470</v>
      </c>
      <c r="I321" s="673">
        <v>1</v>
      </c>
      <c r="J321" s="673">
        <v>1</v>
      </c>
      <c r="K321" s="672">
        <v>2032.45</v>
      </c>
      <c r="L321" s="683">
        <v>44823</v>
      </c>
      <c r="M321" s="670" t="s">
        <v>3462</v>
      </c>
      <c r="N321" s="670" t="s">
        <v>2508</v>
      </c>
      <c r="O321" s="670" t="s">
        <v>2509</v>
      </c>
      <c r="P321" s="670" t="s">
        <v>2469</v>
      </c>
      <c r="Q321" s="670" t="s">
        <v>3463</v>
      </c>
      <c r="R321" s="670" t="s">
        <v>2510</v>
      </c>
      <c r="S321" s="670" t="s">
        <v>2511</v>
      </c>
      <c r="T321" s="670" t="s">
        <v>2512</v>
      </c>
      <c r="U321" s="670" t="s">
        <v>2513</v>
      </c>
      <c r="V321" s="670" t="s">
        <v>2514</v>
      </c>
    </row>
    <row r="322" spans="1:22" ht="16.5" hidden="1" customHeight="1" outlineLevel="2" x14ac:dyDescent="0.2">
      <c r="A322" s="665" t="s">
        <v>2859</v>
      </c>
      <c r="B322" s="674" t="s">
        <v>2509</v>
      </c>
      <c r="C322" s="665" t="s">
        <v>2467</v>
      </c>
      <c r="D322" s="674" t="s">
        <v>2468</v>
      </c>
      <c r="E322" s="675">
        <v>2</v>
      </c>
      <c r="F322" s="674" t="s">
        <v>2469</v>
      </c>
      <c r="G322" s="676">
        <v>2059.91</v>
      </c>
      <c r="H322" s="665" t="s">
        <v>2470</v>
      </c>
      <c r="I322" s="677">
        <v>1</v>
      </c>
      <c r="J322" s="677">
        <v>1</v>
      </c>
      <c r="K322" s="676">
        <v>2059.91</v>
      </c>
      <c r="L322" s="684">
        <v>44785</v>
      </c>
      <c r="M322" s="674" t="s">
        <v>3041</v>
      </c>
      <c r="N322" s="674" t="s">
        <v>2508</v>
      </c>
      <c r="O322" s="674" t="s">
        <v>2509</v>
      </c>
      <c r="P322" s="674" t="s">
        <v>2469</v>
      </c>
      <c r="Q322" s="674" t="s">
        <v>3042</v>
      </c>
      <c r="R322" s="674" t="s">
        <v>2510</v>
      </c>
      <c r="S322" s="674" t="s">
        <v>2511</v>
      </c>
      <c r="T322" s="674" t="s">
        <v>2512</v>
      </c>
      <c r="U322" s="674" t="s">
        <v>2513</v>
      </c>
      <c r="V322" s="674" t="s">
        <v>2514</v>
      </c>
    </row>
    <row r="323" spans="1:22" ht="16.5" hidden="1" customHeight="1" outlineLevel="2" x14ac:dyDescent="0.2">
      <c r="A323" s="666" t="s">
        <v>2859</v>
      </c>
      <c r="B323" s="670" t="s">
        <v>2509</v>
      </c>
      <c r="C323" s="666" t="s">
        <v>2467</v>
      </c>
      <c r="D323" s="670" t="s">
        <v>2468</v>
      </c>
      <c r="E323" s="671">
        <v>4</v>
      </c>
      <c r="F323" s="670" t="s">
        <v>2469</v>
      </c>
      <c r="G323" s="672">
        <v>2159.4</v>
      </c>
      <c r="H323" s="666" t="s">
        <v>2470</v>
      </c>
      <c r="I323" s="673">
        <v>1</v>
      </c>
      <c r="J323" s="673">
        <v>1</v>
      </c>
      <c r="K323" s="672">
        <v>2159.4</v>
      </c>
      <c r="L323" s="683">
        <v>44845</v>
      </c>
      <c r="M323" s="670" t="s">
        <v>3464</v>
      </c>
      <c r="N323" s="670" t="s">
        <v>2508</v>
      </c>
      <c r="O323" s="670" t="s">
        <v>2509</v>
      </c>
      <c r="P323" s="670" t="s">
        <v>2469</v>
      </c>
      <c r="Q323" s="670" t="s">
        <v>3465</v>
      </c>
      <c r="R323" s="670" t="s">
        <v>2510</v>
      </c>
      <c r="S323" s="670" t="s">
        <v>2511</v>
      </c>
      <c r="T323" s="670" t="s">
        <v>2512</v>
      </c>
      <c r="U323" s="670" t="s">
        <v>2513</v>
      </c>
      <c r="V323" s="670" t="s">
        <v>2514</v>
      </c>
    </row>
    <row r="324" spans="1:22" ht="16.5" hidden="1" customHeight="1" outlineLevel="2" x14ac:dyDescent="0.2">
      <c r="A324" s="664" t="s">
        <v>2860</v>
      </c>
      <c r="B324" s="670"/>
      <c r="C324" s="666"/>
      <c r="D324" s="670"/>
      <c r="E324" s="671"/>
      <c r="F324" s="670"/>
      <c r="G324" s="672"/>
      <c r="H324" s="666"/>
      <c r="I324" s="673"/>
      <c r="J324" s="673"/>
      <c r="K324" s="672">
        <f>SUBTOTAL(9,K318:K323)</f>
        <v>9179.130000000001</v>
      </c>
      <c r="L324" s="683"/>
      <c r="M324" s="670"/>
      <c r="N324" s="670"/>
      <c r="O324" s="670"/>
      <c r="P324" s="670"/>
      <c r="Q324" s="670"/>
      <c r="R324" s="670"/>
      <c r="S324" s="670"/>
      <c r="T324" s="670"/>
      <c r="U324" s="670"/>
      <c r="V324" s="670"/>
    </row>
    <row r="325" spans="1:22" ht="16.5" hidden="1" customHeight="1" outlineLevel="2" x14ac:dyDescent="0.2">
      <c r="A325" s="665" t="s">
        <v>2861</v>
      </c>
      <c r="B325" s="674" t="s">
        <v>3018</v>
      </c>
      <c r="C325" s="665" t="s">
        <v>2467</v>
      </c>
      <c r="D325" s="674" t="s">
        <v>2468</v>
      </c>
      <c r="E325" s="675">
        <v>3</v>
      </c>
      <c r="F325" s="674" t="s">
        <v>2469</v>
      </c>
      <c r="G325" s="676">
        <v>-1908.33</v>
      </c>
      <c r="H325" s="665" t="s">
        <v>2470</v>
      </c>
      <c r="I325" s="677">
        <v>1</v>
      </c>
      <c r="J325" s="677">
        <v>1</v>
      </c>
      <c r="K325" s="676">
        <v>-1908.33</v>
      </c>
      <c r="L325" s="684">
        <v>44817</v>
      </c>
      <c r="M325" s="674" t="s">
        <v>3419</v>
      </c>
      <c r="N325" s="674" t="s">
        <v>2508</v>
      </c>
      <c r="O325" s="674" t="s">
        <v>2509</v>
      </c>
      <c r="P325" s="674" t="s">
        <v>2469</v>
      </c>
      <c r="Q325" s="674" t="s">
        <v>3420</v>
      </c>
      <c r="R325" s="674" t="s">
        <v>2510</v>
      </c>
      <c r="S325" s="674" t="s">
        <v>2511</v>
      </c>
      <c r="T325" s="674" t="s">
        <v>2512</v>
      </c>
      <c r="U325" s="674" t="s">
        <v>3414</v>
      </c>
      <c r="V325" s="674" t="s">
        <v>2514</v>
      </c>
    </row>
    <row r="326" spans="1:22" ht="16.5" hidden="1" customHeight="1" outlineLevel="2" x14ac:dyDescent="0.2">
      <c r="A326" s="666" t="s">
        <v>2861</v>
      </c>
      <c r="B326" s="670" t="s">
        <v>3018</v>
      </c>
      <c r="C326" s="666" t="s">
        <v>2467</v>
      </c>
      <c r="D326" s="670" t="s">
        <v>2468</v>
      </c>
      <c r="E326" s="671">
        <v>3</v>
      </c>
      <c r="F326" s="670" t="s">
        <v>2469</v>
      </c>
      <c r="G326" s="672">
        <v>1908.33</v>
      </c>
      <c r="H326" s="666" t="s">
        <v>2470</v>
      </c>
      <c r="I326" s="673">
        <v>1</v>
      </c>
      <c r="J326" s="673">
        <v>1</v>
      </c>
      <c r="K326" s="672">
        <v>1908.33</v>
      </c>
      <c r="L326" s="683">
        <v>44817</v>
      </c>
      <c r="M326" s="670" t="s">
        <v>3419</v>
      </c>
      <c r="N326" s="670" t="s">
        <v>2508</v>
      </c>
      <c r="O326" s="670" t="s">
        <v>2509</v>
      </c>
      <c r="P326" s="670" t="s">
        <v>2469</v>
      </c>
      <c r="Q326" s="670" t="s">
        <v>3466</v>
      </c>
      <c r="R326" s="670" t="s">
        <v>2510</v>
      </c>
      <c r="S326" s="670" t="s">
        <v>2511</v>
      </c>
      <c r="T326" s="670" t="s">
        <v>2512</v>
      </c>
      <c r="U326" s="670" t="s">
        <v>3414</v>
      </c>
      <c r="V326" s="670" t="s">
        <v>2514</v>
      </c>
    </row>
    <row r="327" spans="1:22" ht="16.5" hidden="1" customHeight="1" outlineLevel="2" x14ac:dyDescent="0.2">
      <c r="A327" s="665" t="s">
        <v>2861</v>
      </c>
      <c r="B327" s="674" t="s">
        <v>3018</v>
      </c>
      <c r="C327" s="665" t="s">
        <v>2472</v>
      </c>
      <c r="D327" s="674" t="s">
        <v>2468</v>
      </c>
      <c r="E327" s="675">
        <v>1</v>
      </c>
      <c r="F327" s="674" t="s">
        <v>2469</v>
      </c>
      <c r="G327" s="676">
        <v>0</v>
      </c>
      <c r="H327" s="665" t="s">
        <v>2470</v>
      </c>
      <c r="I327" s="677">
        <v>1</v>
      </c>
      <c r="J327" s="677">
        <v>1</v>
      </c>
      <c r="K327" s="676">
        <v>6.12</v>
      </c>
      <c r="L327" s="684">
        <v>44796</v>
      </c>
      <c r="M327" s="674" t="s">
        <v>3467</v>
      </c>
      <c r="N327" s="674" t="s">
        <v>2509</v>
      </c>
      <c r="O327" s="674" t="s">
        <v>2509</v>
      </c>
      <c r="P327" s="674" t="s">
        <v>2518</v>
      </c>
      <c r="Q327" s="674" t="s">
        <v>3468</v>
      </c>
      <c r="R327" s="674" t="s">
        <v>2516</v>
      </c>
      <c r="S327" s="674" t="s">
        <v>2509</v>
      </c>
      <c r="T327" s="674" t="s">
        <v>2509</v>
      </c>
      <c r="U327" s="674" t="s">
        <v>2513</v>
      </c>
      <c r="V327" s="674" t="s">
        <v>2519</v>
      </c>
    </row>
    <row r="328" spans="1:22" ht="16.5" customHeight="1" outlineLevel="1" collapsed="1" x14ac:dyDescent="0.2">
      <c r="A328" s="666" t="s">
        <v>2861</v>
      </c>
      <c r="B328" s="670" t="s">
        <v>3018</v>
      </c>
      <c r="C328" s="666" t="s">
        <v>2472</v>
      </c>
      <c r="D328" s="670" t="s">
        <v>2468</v>
      </c>
      <c r="E328" s="671">
        <v>1</v>
      </c>
      <c r="F328" s="670" t="s">
        <v>2469</v>
      </c>
      <c r="G328" s="672">
        <v>0</v>
      </c>
      <c r="H328" s="666" t="s">
        <v>2470</v>
      </c>
      <c r="I328" s="673">
        <v>1</v>
      </c>
      <c r="J328" s="673">
        <v>1</v>
      </c>
      <c r="K328" s="672">
        <v>2503.7800000000002</v>
      </c>
      <c r="L328" s="683">
        <v>44796</v>
      </c>
      <c r="M328" s="670" t="s">
        <v>3469</v>
      </c>
      <c r="N328" s="670" t="s">
        <v>2509</v>
      </c>
      <c r="O328" s="670" t="s">
        <v>2509</v>
      </c>
      <c r="P328" s="670" t="s">
        <v>2518</v>
      </c>
      <c r="Q328" s="670" t="s">
        <v>3470</v>
      </c>
      <c r="R328" s="670" t="s">
        <v>2516</v>
      </c>
      <c r="S328" s="670" t="s">
        <v>2509</v>
      </c>
      <c r="T328" s="670" t="s">
        <v>2509</v>
      </c>
      <c r="U328" s="670" t="s">
        <v>2513</v>
      </c>
      <c r="V328" s="670" t="s">
        <v>2519</v>
      </c>
    </row>
    <row r="329" spans="1:22" ht="16.5" hidden="1" customHeight="1" outlineLevel="2" x14ac:dyDescent="0.2">
      <c r="A329" s="665" t="s">
        <v>2861</v>
      </c>
      <c r="B329" s="674" t="s">
        <v>3018</v>
      </c>
      <c r="C329" s="665" t="s">
        <v>2472</v>
      </c>
      <c r="D329" s="674" t="s">
        <v>2468</v>
      </c>
      <c r="E329" s="675">
        <v>1</v>
      </c>
      <c r="F329" s="674" t="s">
        <v>2469</v>
      </c>
      <c r="G329" s="676">
        <v>0</v>
      </c>
      <c r="H329" s="665" t="s">
        <v>2470</v>
      </c>
      <c r="I329" s="677">
        <v>1</v>
      </c>
      <c r="J329" s="677">
        <v>1</v>
      </c>
      <c r="K329" s="676">
        <v>913.54</v>
      </c>
      <c r="L329" s="684">
        <v>44796</v>
      </c>
      <c r="M329" s="674" t="s">
        <v>3471</v>
      </c>
      <c r="N329" s="674" t="s">
        <v>2509</v>
      </c>
      <c r="O329" s="674" t="s">
        <v>2509</v>
      </c>
      <c r="P329" s="674" t="s">
        <v>2518</v>
      </c>
      <c r="Q329" s="674" t="s">
        <v>3472</v>
      </c>
      <c r="R329" s="674" t="s">
        <v>2516</v>
      </c>
      <c r="S329" s="674" t="s">
        <v>2509</v>
      </c>
      <c r="T329" s="674" t="s">
        <v>2509</v>
      </c>
      <c r="U329" s="674" t="s">
        <v>2513</v>
      </c>
      <c r="V329" s="674" t="s">
        <v>2519</v>
      </c>
    </row>
    <row r="330" spans="1:22" ht="16.5" hidden="1" customHeight="1" outlineLevel="2" x14ac:dyDescent="0.2">
      <c r="A330" s="666" t="s">
        <v>2861</v>
      </c>
      <c r="B330" s="670" t="s">
        <v>3018</v>
      </c>
      <c r="C330" s="666" t="s">
        <v>2472</v>
      </c>
      <c r="D330" s="670" t="s">
        <v>2468</v>
      </c>
      <c r="E330" s="671">
        <v>1</v>
      </c>
      <c r="F330" s="670" t="s">
        <v>2469</v>
      </c>
      <c r="G330" s="672">
        <v>0</v>
      </c>
      <c r="H330" s="666" t="s">
        <v>2470</v>
      </c>
      <c r="I330" s="673">
        <v>1</v>
      </c>
      <c r="J330" s="673">
        <v>1</v>
      </c>
      <c r="K330" s="672">
        <v>1655.98</v>
      </c>
      <c r="L330" s="683">
        <v>44796</v>
      </c>
      <c r="M330" s="670" t="s">
        <v>3473</v>
      </c>
      <c r="N330" s="670" t="s">
        <v>2509</v>
      </c>
      <c r="O330" s="670" t="s">
        <v>2509</v>
      </c>
      <c r="P330" s="670" t="s">
        <v>2518</v>
      </c>
      <c r="Q330" s="670" t="s">
        <v>3474</v>
      </c>
      <c r="R330" s="670" t="s">
        <v>2516</v>
      </c>
      <c r="S330" s="670" t="s">
        <v>2509</v>
      </c>
      <c r="T330" s="670" t="s">
        <v>2509</v>
      </c>
      <c r="U330" s="670" t="s">
        <v>2513</v>
      </c>
      <c r="V330" s="670" t="s">
        <v>2519</v>
      </c>
    </row>
    <row r="331" spans="1:22" ht="16.5" hidden="1" customHeight="1" outlineLevel="2" x14ac:dyDescent="0.2">
      <c r="A331" s="665" t="s">
        <v>2862</v>
      </c>
      <c r="B331" s="674" t="s">
        <v>3018</v>
      </c>
      <c r="C331" s="665" t="s">
        <v>2467</v>
      </c>
      <c r="D331" s="674" t="s">
        <v>2468</v>
      </c>
      <c r="E331" s="675">
        <v>4</v>
      </c>
      <c r="F331" s="674" t="s">
        <v>2469</v>
      </c>
      <c r="G331" s="676">
        <v>3155.42</v>
      </c>
      <c r="H331" s="665" t="s">
        <v>2470</v>
      </c>
      <c r="I331" s="677">
        <v>1</v>
      </c>
      <c r="J331" s="677">
        <v>1</v>
      </c>
      <c r="K331" s="676">
        <v>3155.42</v>
      </c>
      <c r="L331" s="684">
        <v>44785</v>
      </c>
      <c r="M331" s="674" t="s">
        <v>3434</v>
      </c>
      <c r="N331" s="674" t="s">
        <v>2508</v>
      </c>
      <c r="O331" s="674" t="s">
        <v>2509</v>
      </c>
      <c r="P331" s="674" t="s">
        <v>2469</v>
      </c>
      <c r="Q331" s="674" t="s">
        <v>3435</v>
      </c>
      <c r="R331" s="674" t="s">
        <v>2510</v>
      </c>
      <c r="S331" s="674" t="s">
        <v>2511</v>
      </c>
      <c r="T331" s="674" t="s">
        <v>2512</v>
      </c>
      <c r="U331" s="674" t="s">
        <v>2513</v>
      </c>
      <c r="V331" s="674" t="s">
        <v>2514</v>
      </c>
    </row>
    <row r="332" spans="1:22" ht="16.5" hidden="1" customHeight="1" outlineLevel="2" x14ac:dyDescent="0.2">
      <c r="A332" s="667" t="s">
        <v>2863</v>
      </c>
      <c r="B332" s="674"/>
      <c r="C332" s="665"/>
      <c r="D332" s="674"/>
      <c r="E332" s="675"/>
      <c r="F332" s="674"/>
      <c r="G332" s="676"/>
      <c r="H332" s="665"/>
      <c r="I332" s="677"/>
      <c r="J332" s="677"/>
      <c r="K332" s="676">
        <f>SUBTOTAL(9,K325:K331)</f>
        <v>8234.84</v>
      </c>
      <c r="L332" s="684"/>
      <c r="M332" s="674"/>
      <c r="N332" s="674"/>
      <c r="O332" s="674"/>
      <c r="P332" s="674"/>
      <c r="Q332" s="674"/>
      <c r="R332" s="674"/>
      <c r="S332" s="674"/>
      <c r="T332" s="674"/>
      <c r="U332" s="674"/>
      <c r="V332" s="674"/>
    </row>
    <row r="333" spans="1:22" ht="16.5" hidden="1" customHeight="1" outlineLevel="2" x14ac:dyDescent="0.2">
      <c r="A333" s="666" t="s">
        <v>2864</v>
      </c>
      <c r="B333" s="670" t="s">
        <v>3018</v>
      </c>
      <c r="C333" s="666" t="s">
        <v>2472</v>
      </c>
      <c r="D333" s="670" t="s">
        <v>2468</v>
      </c>
      <c r="E333" s="671">
        <v>1</v>
      </c>
      <c r="F333" s="670" t="s">
        <v>2469</v>
      </c>
      <c r="G333" s="672">
        <v>0</v>
      </c>
      <c r="H333" s="666" t="s">
        <v>2470</v>
      </c>
      <c r="I333" s="673">
        <v>1</v>
      </c>
      <c r="J333" s="673">
        <v>1</v>
      </c>
      <c r="K333" s="672">
        <v>1590.39</v>
      </c>
      <c r="L333" s="683">
        <v>44732</v>
      </c>
      <c r="M333" s="670" t="s">
        <v>3475</v>
      </c>
      <c r="N333" s="670" t="s">
        <v>2509</v>
      </c>
      <c r="O333" s="670" t="s">
        <v>2509</v>
      </c>
      <c r="P333" s="670" t="s">
        <v>2518</v>
      </c>
      <c r="Q333" s="670" t="s">
        <v>3476</v>
      </c>
      <c r="R333" s="670" t="s">
        <v>2516</v>
      </c>
      <c r="S333" s="670" t="s">
        <v>2509</v>
      </c>
      <c r="T333" s="670" t="s">
        <v>2509</v>
      </c>
      <c r="U333" s="670" t="s">
        <v>2513</v>
      </c>
      <c r="V333" s="670" t="s">
        <v>2519</v>
      </c>
    </row>
    <row r="334" spans="1:22" ht="16.5" hidden="1" customHeight="1" outlineLevel="2" x14ac:dyDescent="0.2">
      <c r="A334" s="665" t="s">
        <v>2864</v>
      </c>
      <c r="B334" s="674" t="s">
        <v>3018</v>
      </c>
      <c r="C334" s="665" t="s">
        <v>2472</v>
      </c>
      <c r="D334" s="674" t="s">
        <v>2468</v>
      </c>
      <c r="E334" s="675">
        <v>1</v>
      </c>
      <c r="F334" s="674" t="s">
        <v>2469</v>
      </c>
      <c r="G334" s="676">
        <v>0</v>
      </c>
      <c r="H334" s="665" t="s">
        <v>2470</v>
      </c>
      <c r="I334" s="677">
        <v>1</v>
      </c>
      <c r="J334" s="677">
        <v>1</v>
      </c>
      <c r="K334" s="676">
        <v>20.16</v>
      </c>
      <c r="L334" s="684">
        <v>44732</v>
      </c>
      <c r="M334" s="674" t="s">
        <v>3477</v>
      </c>
      <c r="N334" s="674" t="s">
        <v>2509</v>
      </c>
      <c r="O334" s="674" t="s">
        <v>2509</v>
      </c>
      <c r="P334" s="674" t="s">
        <v>2518</v>
      </c>
      <c r="Q334" s="674" t="s">
        <v>3478</v>
      </c>
      <c r="R334" s="674" t="s">
        <v>2516</v>
      </c>
      <c r="S334" s="674" t="s">
        <v>2509</v>
      </c>
      <c r="T334" s="674" t="s">
        <v>2509</v>
      </c>
      <c r="U334" s="674" t="s">
        <v>2513</v>
      </c>
      <c r="V334" s="674" t="s">
        <v>2519</v>
      </c>
    </row>
    <row r="335" spans="1:22" ht="16.5" hidden="1" customHeight="1" outlineLevel="2" x14ac:dyDescent="0.2">
      <c r="A335" s="666" t="s">
        <v>2865</v>
      </c>
      <c r="B335" s="670" t="s">
        <v>3018</v>
      </c>
      <c r="C335" s="666" t="s">
        <v>2467</v>
      </c>
      <c r="D335" s="670" t="s">
        <v>2468</v>
      </c>
      <c r="E335" s="671">
        <v>6</v>
      </c>
      <c r="F335" s="670" t="s">
        <v>2469</v>
      </c>
      <c r="G335" s="672">
        <v>2861.21</v>
      </c>
      <c r="H335" s="666" t="s">
        <v>2470</v>
      </c>
      <c r="I335" s="673">
        <v>1</v>
      </c>
      <c r="J335" s="673">
        <v>1</v>
      </c>
      <c r="K335" s="672">
        <v>2861.21</v>
      </c>
      <c r="L335" s="683">
        <v>44733</v>
      </c>
      <c r="M335" s="670" t="s">
        <v>3393</v>
      </c>
      <c r="N335" s="670" t="s">
        <v>2508</v>
      </c>
      <c r="O335" s="670" t="s">
        <v>2509</v>
      </c>
      <c r="P335" s="670" t="s">
        <v>2469</v>
      </c>
      <c r="Q335" s="670" t="s">
        <v>3394</v>
      </c>
      <c r="R335" s="670" t="s">
        <v>2510</v>
      </c>
      <c r="S335" s="670" t="s">
        <v>2511</v>
      </c>
      <c r="T335" s="670" t="s">
        <v>2512</v>
      </c>
      <c r="U335" s="670" t="s">
        <v>2513</v>
      </c>
      <c r="V335" s="670" t="s">
        <v>2514</v>
      </c>
    </row>
    <row r="336" spans="1:22" ht="16.5" customHeight="1" outlineLevel="1" collapsed="1" x14ac:dyDescent="0.2">
      <c r="A336" s="665" t="s">
        <v>2865</v>
      </c>
      <c r="B336" s="674" t="s">
        <v>3018</v>
      </c>
      <c r="C336" s="665" t="s">
        <v>2467</v>
      </c>
      <c r="D336" s="674" t="s">
        <v>2468</v>
      </c>
      <c r="E336" s="675">
        <v>3</v>
      </c>
      <c r="F336" s="674" t="s">
        <v>2469</v>
      </c>
      <c r="G336" s="676">
        <v>1937.79</v>
      </c>
      <c r="H336" s="665" t="s">
        <v>2470</v>
      </c>
      <c r="I336" s="677">
        <v>1</v>
      </c>
      <c r="J336" s="677">
        <v>1</v>
      </c>
      <c r="K336" s="676">
        <v>1937.79</v>
      </c>
      <c r="L336" s="684">
        <v>44733</v>
      </c>
      <c r="M336" s="674" t="s">
        <v>3479</v>
      </c>
      <c r="N336" s="674" t="s">
        <v>2508</v>
      </c>
      <c r="O336" s="674" t="s">
        <v>2509</v>
      </c>
      <c r="P336" s="674" t="s">
        <v>2469</v>
      </c>
      <c r="Q336" s="674" t="s">
        <v>3480</v>
      </c>
      <c r="R336" s="674" t="s">
        <v>2510</v>
      </c>
      <c r="S336" s="674" t="s">
        <v>2511</v>
      </c>
      <c r="T336" s="674" t="s">
        <v>2512</v>
      </c>
      <c r="U336" s="674" t="s">
        <v>2513</v>
      </c>
      <c r="V336" s="674" t="s">
        <v>2514</v>
      </c>
    </row>
    <row r="337" spans="1:22" ht="16.5" hidden="1" customHeight="1" outlineLevel="2" x14ac:dyDescent="0.2">
      <c r="A337" s="667" t="s">
        <v>2866</v>
      </c>
      <c r="B337" s="674"/>
      <c r="C337" s="665"/>
      <c r="D337" s="674"/>
      <c r="E337" s="675"/>
      <c r="F337" s="674"/>
      <c r="G337" s="676"/>
      <c r="H337" s="665"/>
      <c r="I337" s="677"/>
      <c r="J337" s="677"/>
      <c r="K337" s="676">
        <f>SUBTOTAL(9,K333:K336)</f>
        <v>6409.55</v>
      </c>
      <c r="L337" s="684"/>
      <c r="M337" s="674"/>
      <c r="N337" s="674"/>
      <c r="O337" s="674"/>
      <c r="P337" s="674"/>
      <c r="Q337" s="674"/>
      <c r="R337" s="674"/>
      <c r="S337" s="674"/>
      <c r="T337" s="674"/>
      <c r="U337" s="674"/>
      <c r="V337" s="674"/>
    </row>
    <row r="338" spans="1:22" ht="16.5" hidden="1" customHeight="1" outlineLevel="2" collapsed="1" x14ac:dyDescent="0.2">
      <c r="A338" s="666" t="s">
        <v>2867</v>
      </c>
      <c r="B338" s="670" t="s">
        <v>3018</v>
      </c>
      <c r="C338" s="666" t="s">
        <v>2467</v>
      </c>
      <c r="D338" s="670" t="s">
        <v>2468</v>
      </c>
      <c r="E338" s="671">
        <v>2</v>
      </c>
      <c r="F338" s="670" t="s">
        <v>2469</v>
      </c>
      <c r="G338" s="672">
        <v>4430.3900000000003</v>
      </c>
      <c r="H338" s="666" t="s">
        <v>2470</v>
      </c>
      <c r="I338" s="673">
        <v>1</v>
      </c>
      <c r="J338" s="673">
        <v>1</v>
      </c>
      <c r="K338" s="672">
        <v>4430.3900000000003</v>
      </c>
      <c r="L338" s="683">
        <v>44792</v>
      </c>
      <c r="M338" s="670" t="s">
        <v>3481</v>
      </c>
      <c r="N338" s="670" t="s">
        <v>2508</v>
      </c>
      <c r="O338" s="670" t="s">
        <v>2509</v>
      </c>
      <c r="P338" s="670" t="s">
        <v>2469</v>
      </c>
      <c r="Q338" s="670" t="s">
        <v>3482</v>
      </c>
      <c r="R338" s="670" t="s">
        <v>2510</v>
      </c>
      <c r="S338" s="670" t="s">
        <v>2511</v>
      </c>
      <c r="T338" s="670" t="s">
        <v>2512</v>
      </c>
      <c r="U338" s="670" t="s">
        <v>2513</v>
      </c>
      <c r="V338" s="670" t="s">
        <v>2514</v>
      </c>
    </row>
    <row r="339" spans="1:22" ht="16.5" hidden="1" customHeight="1" outlineLevel="2" x14ac:dyDescent="0.2">
      <c r="A339" s="664" t="s">
        <v>2868</v>
      </c>
      <c r="B339" s="670"/>
      <c r="C339" s="666"/>
      <c r="D339" s="670"/>
      <c r="E339" s="671"/>
      <c r="F339" s="670"/>
      <c r="G339" s="672"/>
      <c r="H339" s="666"/>
      <c r="I339" s="673"/>
      <c r="J339" s="673"/>
      <c r="K339" s="672">
        <f>SUBTOTAL(9,K338:K338)</f>
        <v>4430.3900000000003</v>
      </c>
      <c r="L339" s="683"/>
      <c r="M339" s="670"/>
      <c r="N339" s="670"/>
      <c r="O339" s="670"/>
      <c r="P339" s="670"/>
      <c r="Q339" s="670"/>
      <c r="R339" s="670"/>
      <c r="S339" s="670"/>
      <c r="T339" s="670"/>
      <c r="U339" s="670"/>
      <c r="V339" s="670"/>
    </row>
    <row r="340" spans="1:22" ht="16.5" hidden="1" customHeight="1" outlineLevel="2" x14ac:dyDescent="0.2">
      <c r="A340" s="665" t="s">
        <v>2869</v>
      </c>
      <c r="B340" s="674" t="s">
        <v>3018</v>
      </c>
      <c r="C340" s="665" t="s">
        <v>2472</v>
      </c>
      <c r="D340" s="674" t="s">
        <v>2468</v>
      </c>
      <c r="E340" s="675">
        <v>1</v>
      </c>
      <c r="F340" s="674" t="s">
        <v>2469</v>
      </c>
      <c r="G340" s="676">
        <v>0</v>
      </c>
      <c r="H340" s="665" t="s">
        <v>2470</v>
      </c>
      <c r="I340" s="677">
        <v>1</v>
      </c>
      <c r="J340" s="677">
        <v>1</v>
      </c>
      <c r="K340" s="676">
        <v>2482.48</v>
      </c>
      <c r="L340" s="684">
        <v>44757</v>
      </c>
      <c r="M340" s="674" t="s">
        <v>3483</v>
      </c>
      <c r="N340" s="674" t="s">
        <v>2509</v>
      </c>
      <c r="O340" s="674" t="s">
        <v>2509</v>
      </c>
      <c r="P340" s="674" t="s">
        <v>2518</v>
      </c>
      <c r="Q340" s="674" t="s">
        <v>3484</v>
      </c>
      <c r="R340" s="674" t="s">
        <v>2516</v>
      </c>
      <c r="S340" s="674" t="s">
        <v>2509</v>
      </c>
      <c r="T340" s="674" t="s">
        <v>2509</v>
      </c>
      <c r="U340" s="674" t="s">
        <v>2513</v>
      </c>
      <c r="V340" s="674" t="s">
        <v>2519</v>
      </c>
    </row>
    <row r="341" spans="1:22" ht="16.5" hidden="1" customHeight="1" outlineLevel="2" x14ac:dyDescent="0.2">
      <c r="A341" s="666" t="s">
        <v>2870</v>
      </c>
      <c r="B341" s="670" t="s">
        <v>3018</v>
      </c>
      <c r="C341" s="666" t="s">
        <v>2467</v>
      </c>
      <c r="D341" s="670" t="s">
        <v>2468</v>
      </c>
      <c r="E341" s="671">
        <v>3</v>
      </c>
      <c r="F341" s="670" t="s">
        <v>2469</v>
      </c>
      <c r="G341" s="672">
        <v>3505.7</v>
      </c>
      <c r="H341" s="666" t="s">
        <v>2470</v>
      </c>
      <c r="I341" s="673">
        <v>1</v>
      </c>
      <c r="J341" s="673">
        <v>1</v>
      </c>
      <c r="K341" s="672">
        <v>3505.7</v>
      </c>
      <c r="L341" s="683">
        <v>44785</v>
      </c>
      <c r="M341" s="670" t="s">
        <v>3434</v>
      </c>
      <c r="N341" s="670" t="s">
        <v>2508</v>
      </c>
      <c r="O341" s="670" t="s">
        <v>2509</v>
      </c>
      <c r="P341" s="670" t="s">
        <v>2469</v>
      </c>
      <c r="Q341" s="670" t="s">
        <v>3435</v>
      </c>
      <c r="R341" s="670" t="s">
        <v>2510</v>
      </c>
      <c r="S341" s="670" t="s">
        <v>2511</v>
      </c>
      <c r="T341" s="670" t="s">
        <v>2512</v>
      </c>
      <c r="U341" s="670" t="s">
        <v>2513</v>
      </c>
      <c r="V341" s="670" t="s">
        <v>2514</v>
      </c>
    </row>
    <row r="342" spans="1:22" ht="16.5" customHeight="1" outlineLevel="1" collapsed="1" x14ac:dyDescent="0.2">
      <c r="A342" s="665" t="s">
        <v>2869</v>
      </c>
      <c r="B342" s="674" t="s">
        <v>3018</v>
      </c>
      <c r="C342" s="665" t="s">
        <v>2472</v>
      </c>
      <c r="D342" s="674" t="s">
        <v>2468</v>
      </c>
      <c r="E342" s="675">
        <v>1</v>
      </c>
      <c r="F342" s="674" t="s">
        <v>2469</v>
      </c>
      <c r="G342" s="676">
        <v>0</v>
      </c>
      <c r="H342" s="665" t="s">
        <v>2470</v>
      </c>
      <c r="I342" s="677">
        <v>1</v>
      </c>
      <c r="J342" s="677">
        <v>1</v>
      </c>
      <c r="K342" s="676">
        <v>18.16</v>
      </c>
      <c r="L342" s="684">
        <v>44757</v>
      </c>
      <c r="M342" s="674" t="s">
        <v>3485</v>
      </c>
      <c r="N342" s="674" t="s">
        <v>2509</v>
      </c>
      <c r="O342" s="674" t="s">
        <v>2509</v>
      </c>
      <c r="P342" s="674" t="s">
        <v>2518</v>
      </c>
      <c r="Q342" s="674" t="s">
        <v>3486</v>
      </c>
      <c r="R342" s="674" t="s">
        <v>2516</v>
      </c>
      <c r="S342" s="674" t="s">
        <v>2509</v>
      </c>
      <c r="T342" s="674" t="s">
        <v>2509</v>
      </c>
      <c r="U342" s="674" t="s">
        <v>2513</v>
      </c>
      <c r="V342" s="674" t="s">
        <v>2519</v>
      </c>
    </row>
    <row r="343" spans="1:22" ht="16.5" hidden="1" customHeight="1" outlineLevel="2" collapsed="1" x14ac:dyDescent="0.2">
      <c r="A343" s="666" t="s">
        <v>2869</v>
      </c>
      <c r="B343" s="670" t="s">
        <v>3018</v>
      </c>
      <c r="C343" s="666" t="s">
        <v>2472</v>
      </c>
      <c r="D343" s="670" t="s">
        <v>2468</v>
      </c>
      <c r="E343" s="671">
        <v>1</v>
      </c>
      <c r="F343" s="670" t="s">
        <v>2469</v>
      </c>
      <c r="G343" s="672">
        <v>0</v>
      </c>
      <c r="H343" s="666" t="s">
        <v>2470</v>
      </c>
      <c r="I343" s="673">
        <v>1</v>
      </c>
      <c r="J343" s="673">
        <v>1</v>
      </c>
      <c r="K343" s="672">
        <v>20.16</v>
      </c>
      <c r="L343" s="683">
        <v>44757</v>
      </c>
      <c r="M343" s="670" t="s">
        <v>3487</v>
      </c>
      <c r="N343" s="670" t="s">
        <v>2509</v>
      </c>
      <c r="O343" s="670" t="s">
        <v>2509</v>
      </c>
      <c r="P343" s="670" t="s">
        <v>2518</v>
      </c>
      <c r="Q343" s="670" t="s">
        <v>3488</v>
      </c>
      <c r="R343" s="670" t="s">
        <v>2516</v>
      </c>
      <c r="S343" s="670" t="s">
        <v>2509</v>
      </c>
      <c r="T343" s="670" t="s">
        <v>2509</v>
      </c>
      <c r="U343" s="670" t="s">
        <v>2513</v>
      </c>
      <c r="V343" s="670" t="s">
        <v>2519</v>
      </c>
    </row>
    <row r="344" spans="1:22" ht="16.5" hidden="1" customHeight="1" outlineLevel="2" x14ac:dyDescent="0.2">
      <c r="A344" s="665" t="s">
        <v>2869</v>
      </c>
      <c r="B344" s="674" t="s">
        <v>3018</v>
      </c>
      <c r="C344" s="665" t="s">
        <v>2472</v>
      </c>
      <c r="D344" s="674" t="s">
        <v>2468</v>
      </c>
      <c r="E344" s="675">
        <v>1</v>
      </c>
      <c r="F344" s="674" t="s">
        <v>2469</v>
      </c>
      <c r="G344" s="676">
        <v>0</v>
      </c>
      <c r="H344" s="665" t="s">
        <v>2470</v>
      </c>
      <c r="I344" s="677">
        <v>1</v>
      </c>
      <c r="J344" s="677">
        <v>1</v>
      </c>
      <c r="K344" s="676">
        <v>1.22</v>
      </c>
      <c r="L344" s="684">
        <v>44757</v>
      </c>
      <c r="M344" s="674" t="s">
        <v>3489</v>
      </c>
      <c r="N344" s="674" t="s">
        <v>2509</v>
      </c>
      <c r="O344" s="674" t="s">
        <v>2509</v>
      </c>
      <c r="P344" s="674" t="s">
        <v>2518</v>
      </c>
      <c r="Q344" s="674" t="s">
        <v>3490</v>
      </c>
      <c r="R344" s="674" t="s">
        <v>2516</v>
      </c>
      <c r="S344" s="674" t="s">
        <v>2509</v>
      </c>
      <c r="T344" s="674" t="s">
        <v>2509</v>
      </c>
      <c r="U344" s="674" t="s">
        <v>2513</v>
      </c>
      <c r="V344" s="674" t="s">
        <v>2519</v>
      </c>
    </row>
    <row r="345" spans="1:22" ht="16.5" hidden="1" customHeight="1" outlineLevel="2" x14ac:dyDescent="0.2">
      <c r="A345" s="666" t="s">
        <v>2869</v>
      </c>
      <c r="B345" s="670" t="s">
        <v>3018</v>
      </c>
      <c r="C345" s="666" t="s">
        <v>2472</v>
      </c>
      <c r="D345" s="670" t="s">
        <v>2468</v>
      </c>
      <c r="E345" s="671">
        <v>1</v>
      </c>
      <c r="F345" s="670" t="s">
        <v>2469</v>
      </c>
      <c r="G345" s="672">
        <v>0</v>
      </c>
      <c r="H345" s="666" t="s">
        <v>2470</v>
      </c>
      <c r="I345" s="673">
        <v>1</v>
      </c>
      <c r="J345" s="673">
        <v>1</v>
      </c>
      <c r="K345" s="672">
        <v>2830.3</v>
      </c>
      <c r="L345" s="683">
        <v>44757</v>
      </c>
      <c r="M345" s="670" t="s">
        <v>3491</v>
      </c>
      <c r="N345" s="670" t="s">
        <v>2509</v>
      </c>
      <c r="O345" s="670" t="s">
        <v>2509</v>
      </c>
      <c r="P345" s="670" t="s">
        <v>2518</v>
      </c>
      <c r="Q345" s="670" t="s">
        <v>3492</v>
      </c>
      <c r="R345" s="670" t="s">
        <v>2516</v>
      </c>
      <c r="S345" s="670" t="s">
        <v>2509</v>
      </c>
      <c r="T345" s="670" t="s">
        <v>2509</v>
      </c>
      <c r="U345" s="670" t="s">
        <v>2513</v>
      </c>
      <c r="V345" s="670" t="s">
        <v>2519</v>
      </c>
    </row>
    <row r="346" spans="1:22" ht="16.5" hidden="1" customHeight="1" outlineLevel="2" x14ac:dyDescent="0.2">
      <c r="A346" s="664" t="s">
        <v>2871</v>
      </c>
      <c r="B346" s="670"/>
      <c r="C346" s="666"/>
      <c r="D346" s="670"/>
      <c r="E346" s="671"/>
      <c r="F346" s="670"/>
      <c r="G346" s="672"/>
      <c r="H346" s="666"/>
      <c r="I346" s="673"/>
      <c r="J346" s="673"/>
      <c r="K346" s="672">
        <f>SUBTOTAL(9,K340:K345)</f>
        <v>8858.02</v>
      </c>
      <c r="L346" s="683"/>
      <c r="M346" s="670"/>
      <c r="N346" s="670"/>
      <c r="O346" s="670"/>
      <c r="P346" s="670"/>
      <c r="Q346" s="670"/>
      <c r="R346" s="670"/>
      <c r="S346" s="670"/>
      <c r="T346" s="670"/>
      <c r="U346" s="670"/>
      <c r="V346" s="670"/>
    </row>
    <row r="347" spans="1:22" ht="16.5" hidden="1" customHeight="1" outlineLevel="2" x14ac:dyDescent="0.2">
      <c r="A347" s="665" t="s">
        <v>2872</v>
      </c>
      <c r="B347" s="674" t="s">
        <v>3018</v>
      </c>
      <c r="C347" s="665" t="s">
        <v>2467</v>
      </c>
      <c r="D347" s="674" t="s">
        <v>2468</v>
      </c>
      <c r="E347" s="675">
        <v>2</v>
      </c>
      <c r="F347" s="674" t="s">
        <v>2469</v>
      </c>
      <c r="G347" s="676">
        <v>1069.9000000000001</v>
      </c>
      <c r="H347" s="665" t="s">
        <v>2475</v>
      </c>
      <c r="I347" s="677">
        <v>24.53</v>
      </c>
      <c r="J347" s="677">
        <v>1</v>
      </c>
      <c r="K347" s="676">
        <v>26244.65</v>
      </c>
      <c r="L347" s="684">
        <v>44845</v>
      </c>
      <c r="M347" s="674" t="s">
        <v>3493</v>
      </c>
      <c r="N347" s="674" t="s">
        <v>2528</v>
      </c>
      <c r="O347" s="674" t="s">
        <v>2509</v>
      </c>
      <c r="P347" s="674" t="s">
        <v>2469</v>
      </c>
      <c r="Q347" s="674" t="s">
        <v>3494</v>
      </c>
      <c r="R347" s="674" t="s">
        <v>2510</v>
      </c>
      <c r="S347" s="674" t="s">
        <v>2526</v>
      </c>
      <c r="T347" s="674" t="s">
        <v>2527</v>
      </c>
      <c r="U347" s="674" t="s">
        <v>2513</v>
      </c>
      <c r="V347" s="674" t="s">
        <v>2514</v>
      </c>
    </row>
    <row r="348" spans="1:22" ht="16.5" hidden="1" customHeight="1" outlineLevel="2" x14ac:dyDescent="0.2">
      <c r="A348" s="667" t="s">
        <v>2873</v>
      </c>
      <c r="B348" s="674"/>
      <c r="C348" s="665"/>
      <c r="D348" s="674"/>
      <c r="E348" s="675"/>
      <c r="F348" s="674"/>
      <c r="G348" s="676"/>
      <c r="H348" s="665"/>
      <c r="I348" s="677"/>
      <c r="J348" s="677"/>
      <c r="K348" s="676">
        <f>SUBTOTAL(9,K347:K347)</f>
        <v>26244.65</v>
      </c>
      <c r="L348" s="684"/>
      <c r="M348" s="674"/>
      <c r="N348" s="674"/>
      <c r="O348" s="674"/>
      <c r="P348" s="674"/>
      <c r="Q348" s="674"/>
      <c r="R348" s="674"/>
      <c r="S348" s="674"/>
      <c r="T348" s="674"/>
      <c r="U348" s="674"/>
      <c r="V348" s="674"/>
    </row>
    <row r="349" spans="1:22" ht="16.5" hidden="1" customHeight="1" outlineLevel="2" x14ac:dyDescent="0.2">
      <c r="A349" s="666" t="s">
        <v>2874</v>
      </c>
      <c r="B349" s="670" t="s">
        <v>3018</v>
      </c>
      <c r="C349" s="666" t="s">
        <v>2467</v>
      </c>
      <c r="D349" s="670" t="s">
        <v>2468</v>
      </c>
      <c r="E349" s="671">
        <v>2</v>
      </c>
      <c r="F349" s="670" t="s">
        <v>2469</v>
      </c>
      <c r="G349" s="672">
        <v>990.4</v>
      </c>
      <c r="H349" s="666" t="s">
        <v>2475</v>
      </c>
      <c r="I349" s="673">
        <v>24.53</v>
      </c>
      <c r="J349" s="673">
        <v>1</v>
      </c>
      <c r="K349" s="672">
        <v>24294.51</v>
      </c>
      <c r="L349" s="683">
        <v>44845</v>
      </c>
      <c r="M349" s="670" t="s">
        <v>3495</v>
      </c>
      <c r="N349" s="670" t="s">
        <v>2528</v>
      </c>
      <c r="O349" s="670" t="s">
        <v>2509</v>
      </c>
      <c r="P349" s="670" t="s">
        <v>2469</v>
      </c>
      <c r="Q349" s="670" t="s">
        <v>3496</v>
      </c>
      <c r="R349" s="670" t="s">
        <v>2510</v>
      </c>
      <c r="S349" s="670" t="s">
        <v>2526</v>
      </c>
      <c r="T349" s="670" t="s">
        <v>2527</v>
      </c>
      <c r="U349" s="670" t="s">
        <v>2513</v>
      </c>
      <c r="V349" s="670" t="s">
        <v>2514</v>
      </c>
    </row>
    <row r="350" spans="1:22" ht="16.5" hidden="1" customHeight="1" outlineLevel="2" x14ac:dyDescent="0.2">
      <c r="A350" s="664" t="s">
        <v>2875</v>
      </c>
      <c r="B350" s="670"/>
      <c r="C350" s="666"/>
      <c r="D350" s="670"/>
      <c r="E350" s="671"/>
      <c r="F350" s="670"/>
      <c r="G350" s="672"/>
      <c r="H350" s="666"/>
      <c r="I350" s="673"/>
      <c r="J350" s="673"/>
      <c r="K350" s="672">
        <f>SUBTOTAL(9,K349:K349)</f>
        <v>24294.51</v>
      </c>
      <c r="L350" s="683"/>
      <c r="M350" s="670"/>
      <c r="N350" s="670"/>
      <c r="O350" s="670"/>
      <c r="P350" s="670"/>
      <c r="Q350" s="670"/>
      <c r="R350" s="670"/>
      <c r="S350" s="670"/>
      <c r="T350" s="670"/>
      <c r="U350" s="670"/>
      <c r="V350" s="670"/>
    </row>
    <row r="351" spans="1:22" ht="16.5" customHeight="1" outlineLevel="1" collapsed="1" x14ac:dyDescent="0.2">
      <c r="A351" s="665" t="s">
        <v>2876</v>
      </c>
      <c r="B351" s="674" t="s">
        <v>3018</v>
      </c>
      <c r="C351" s="665" t="s">
        <v>2467</v>
      </c>
      <c r="D351" s="674" t="s">
        <v>2468</v>
      </c>
      <c r="E351" s="675">
        <v>2</v>
      </c>
      <c r="F351" s="674" t="s">
        <v>2469</v>
      </c>
      <c r="G351" s="676">
        <v>990.4</v>
      </c>
      <c r="H351" s="665" t="s">
        <v>2475</v>
      </c>
      <c r="I351" s="677">
        <v>24.53</v>
      </c>
      <c r="J351" s="677">
        <v>1</v>
      </c>
      <c r="K351" s="676">
        <v>24294.51</v>
      </c>
      <c r="L351" s="684">
        <v>44845</v>
      </c>
      <c r="M351" s="674" t="s">
        <v>3497</v>
      </c>
      <c r="N351" s="674" t="s">
        <v>2528</v>
      </c>
      <c r="O351" s="674" t="s">
        <v>2509</v>
      </c>
      <c r="P351" s="674" t="s">
        <v>2469</v>
      </c>
      <c r="Q351" s="674" t="s">
        <v>3498</v>
      </c>
      <c r="R351" s="674" t="s">
        <v>2510</v>
      </c>
      <c r="S351" s="674" t="s">
        <v>2526</v>
      </c>
      <c r="T351" s="674" t="s">
        <v>2527</v>
      </c>
      <c r="U351" s="674" t="s">
        <v>2513</v>
      </c>
      <c r="V351" s="674" t="s">
        <v>2514</v>
      </c>
    </row>
    <row r="352" spans="1:22" ht="16.5" hidden="1" customHeight="1" outlineLevel="2" x14ac:dyDescent="0.2">
      <c r="A352" s="667" t="s">
        <v>2877</v>
      </c>
      <c r="B352" s="674"/>
      <c r="C352" s="665"/>
      <c r="D352" s="674"/>
      <c r="E352" s="675"/>
      <c r="F352" s="674"/>
      <c r="G352" s="676"/>
      <c r="H352" s="665"/>
      <c r="I352" s="677"/>
      <c r="J352" s="677"/>
      <c r="K352" s="676">
        <f>SUBTOTAL(9,K351:K351)</f>
        <v>24294.51</v>
      </c>
      <c r="L352" s="684"/>
      <c r="M352" s="674"/>
      <c r="N352" s="674"/>
      <c r="O352" s="674"/>
      <c r="P352" s="674"/>
      <c r="Q352" s="674"/>
      <c r="R352" s="674"/>
      <c r="S352" s="674"/>
      <c r="T352" s="674"/>
      <c r="U352" s="674"/>
      <c r="V352" s="674"/>
    </row>
    <row r="353" spans="1:22" ht="16.5" hidden="1" customHeight="1" outlineLevel="2" x14ac:dyDescent="0.2">
      <c r="A353" s="666" t="s">
        <v>2878</v>
      </c>
      <c r="B353" s="670" t="s">
        <v>2509</v>
      </c>
      <c r="C353" s="666" t="s">
        <v>2467</v>
      </c>
      <c r="D353" s="670" t="s">
        <v>2468</v>
      </c>
      <c r="E353" s="671">
        <v>2</v>
      </c>
      <c r="F353" s="670" t="s">
        <v>2469</v>
      </c>
      <c r="G353" s="672">
        <v>990.4</v>
      </c>
      <c r="H353" s="666" t="s">
        <v>2475</v>
      </c>
      <c r="I353" s="673">
        <v>24.53</v>
      </c>
      <c r="J353" s="673">
        <v>1</v>
      </c>
      <c r="K353" s="672">
        <v>24294.51</v>
      </c>
      <c r="L353" s="683">
        <v>44845</v>
      </c>
      <c r="M353" s="670" t="s">
        <v>3499</v>
      </c>
      <c r="N353" s="670" t="s">
        <v>2528</v>
      </c>
      <c r="O353" s="670" t="s">
        <v>2509</v>
      </c>
      <c r="P353" s="670" t="s">
        <v>2469</v>
      </c>
      <c r="Q353" s="670" t="s">
        <v>3500</v>
      </c>
      <c r="R353" s="670" t="s">
        <v>2510</v>
      </c>
      <c r="S353" s="670" t="s">
        <v>2526</v>
      </c>
      <c r="T353" s="670" t="s">
        <v>2527</v>
      </c>
      <c r="U353" s="670" t="s">
        <v>2513</v>
      </c>
      <c r="V353" s="670" t="s">
        <v>2514</v>
      </c>
    </row>
    <row r="354" spans="1:22" ht="16.5" hidden="1" customHeight="1" outlineLevel="2" x14ac:dyDescent="0.2">
      <c r="A354" s="664" t="s">
        <v>2879</v>
      </c>
      <c r="B354" s="670"/>
      <c r="C354" s="666"/>
      <c r="D354" s="670"/>
      <c r="E354" s="671"/>
      <c r="F354" s="670"/>
      <c r="G354" s="672"/>
      <c r="H354" s="666"/>
      <c r="I354" s="673"/>
      <c r="J354" s="673"/>
      <c r="K354" s="672">
        <f>SUBTOTAL(9,K353:K353)</f>
        <v>24294.51</v>
      </c>
      <c r="L354" s="683"/>
      <c r="M354" s="670"/>
      <c r="N354" s="670"/>
      <c r="O354" s="670"/>
      <c r="P354" s="670"/>
      <c r="Q354" s="670"/>
      <c r="R354" s="670"/>
      <c r="S354" s="670"/>
      <c r="T354" s="670"/>
      <c r="U354" s="670"/>
      <c r="V354" s="670"/>
    </row>
    <row r="355" spans="1:22" ht="16.5" hidden="1" customHeight="1" outlineLevel="2" x14ac:dyDescent="0.2">
      <c r="A355" s="665" t="s">
        <v>2880</v>
      </c>
      <c r="B355" s="674" t="s">
        <v>2509</v>
      </c>
      <c r="C355" s="665" t="s">
        <v>2467</v>
      </c>
      <c r="D355" s="674" t="s">
        <v>2468</v>
      </c>
      <c r="E355" s="675">
        <v>2</v>
      </c>
      <c r="F355" s="674" t="s">
        <v>2469</v>
      </c>
      <c r="G355" s="676">
        <v>990.4</v>
      </c>
      <c r="H355" s="665" t="s">
        <v>2475</v>
      </c>
      <c r="I355" s="677">
        <v>24.53</v>
      </c>
      <c r="J355" s="677">
        <v>1</v>
      </c>
      <c r="K355" s="676">
        <v>24294.51</v>
      </c>
      <c r="L355" s="684">
        <v>44845</v>
      </c>
      <c r="M355" s="674" t="s">
        <v>3501</v>
      </c>
      <c r="N355" s="674" t="s">
        <v>3502</v>
      </c>
      <c r="O355" s="674" t="s">
        <v>2509</v>
      </c>
      <c r="P355" s="674" t="s">
        <v>2469</v>
      </c>
      <c r="Q355" s="674" t="s">
        <v>3503</v>
      </c>
      <c r="R355" s="674" t="s">
        <v>2510</v>
      </c>
      <c r="S355" s="674" t="s">
        <v>2526</v>
      </c>
      <c r="T355" s="674" t="s">
        <v>2527</v>
      </c>
      <c r="U355" s="674" t="s">
        <v>2513</v>
      </c>
      <c r="V355" s="674" t="s">
        <v>2514</v>
      </c>
    </row>
    <row r="356" spans="1:22" ht="16.5" hidden="1" customHeight="1" outlineLevel="2" x14ac:dyDescent="0.2">
      <c r="A356" s="667" t="s">
        <v>2881</v>
      </c>
      <c r="B356" s="674"/>
      <c r="C356" s="665"/>
      <c r="D356" s="674"/>
      <c r="E356" s="675"/>
      <c r="F356" s="674"/>
      <c r="G356" s="676"/>
      <c r="H356" s="665"/>
      <c r="I356" s="677"/>
      <c r="J356" s="677"/>
      <c r="K356" s="676">
        <f>SUBTOTAL(9,K355:K355)</f>
        <v>24294.51</v>
      </c>
      <c r="L356" s="684"/>
      <c r="M356" s="674"/>
      <c r="N356" s="674"/>
      <c r="O356" s="674"/>
      <c r="P356" s="674"/>
      <c r="Q356" s="674"/>
      <c r="R356" s="674"/>
      <c r="S356" s="674"/>
      <c r="T356" s="674"/>
      <c r="U356" s="674"/>
      <c r="V356" s="674"/>
    </row>
    <row r="357" spans="1:22" ht="16.5" hidden="1" customHeight="1" outlineLevel="2" x14ac:dyDescent="0.2">
      <c r="A357" s="666" t="s">
        <v>2882</v>
      </c>
      <c r="B357" s="670" t="s">
        <v>3018</v>
      </c>
      <c r="C357" s="666" t="s">
        <v>2467</v>
      </c>
      <c r="D357" s="670" t="s">
        <v>2468</v>
      </c>
      <c r="E357" s="671">
        <v>2</v>
      </c>
      <c r="F357" s="670" t="s">
        <v>2469</v>
      </c>
      <c r="G357" s="672">
        <v>990.4</v>
      </c>
      <c r="H357" s="666" t="s">
        <v>2475</v>
      </c>
      <c r="I357" s="673">
        <v>24.53</v>
      </c>
      <c r="J357" s="673">
        <v>1</v>
      </c>
      <c r="K357" s="672">
        <v>24294.51</v>
      </c>
      <c r="L357" s="683">
        <v>44845</v>
      </c>
      <c r="M357" s="670" t="s">
        <v>3504</v>
      </c>
      <c r="N357" s="670" t="s">
        <v>2528</v>
      </c>
      <c r="O357" s="670" t="s">
        <v>2509</v>
      </c>
      <c r="P357" s="670" t="s">
        <v>2469</v>
      </c>
      <c r="Q357" s="670" t="s">
        <v>3505</v>
      </c>
      <c r="R357" s="670" t="s">
        <v>2510</v>
      </c>
      <c r="S357" s="670" t="s">
        <v>2526</v>
      </c>
      <c r="T357" s="670" t="s">
        <v>2527</v>
      </c>
      <c r="U357" s="670" t="s">
        <v>2513</v>
      </c>
      <c r="V357" s="670" t="s">
        <v>2514</v>
      </c>
    </row>
    <row r="358" spans="1:22" ht="16.5" hidden="1" customHeight="1" outlineLevel="2" x14ac:dyDescent="0.2">
      <c r="A358" s="664" t="s">
        <v>2883</v>
      </c>
      <c r="B358" s="670"/>
      <c r="C358" s="666"/>
      <c r="D358" s="670"/>
      <c r="E358" s="671"/>
      <c r="F358" s="670"/>
      <c r="G358" s="672"/>
      <c r="H358" s="666"/>
      <c r="I358" s="673"/>
      <c r="J358" s="673"/>
      <c r="K358" s="672">
        <f>SUBTOTAL(9,K357:K357)</f>
        <v>24294.51</v>
      </c>
      <c r="L358" s="683"/>
      <c r="M358" s="670"/>
      <c r="N358" s="670"/>
      <c r="O358" s="670"/>
      <c r="P358" s="670"/>
      <c r="Q358" s="670"/>
      <c r="R358" s="670"/>
      <c r="S358" s="670"/>
      <c r="T358" s="670"/>
      <c r="U358" s="670"/>
      <c r="V358" s="670"/>
    </row>
    <row r="359" spans="1:22" ht="16.5" hidden="1" customHeight="1" outlineLevel="2" collapsed="1" x14ac:dyDescent="0.2">
      <c r="A359" s="665" t="s">
        <v>2884</v>
      </c>
      <c r="B359" s="674" t="s">
        <v>3018</v>
      </c>
      <c r="C359" s="665" t="s">
        <v>2467</v>
      </c>
      <c r="D359" s="674" t="s">
        <v>2468</v>
      </c>
      <c r="E359" s="675">
        <v>2</v>
      </c>
      <c r="F359" s="674" t="s">
        <v>2469</v>
      </c>
      <c r="G359" s="676">
        <v>990.4</v>
      </c>
      <c r="H359" s="665" t="s">
        <v>2475</v>
      </c>
      <c r="I359" s="677">
        <v>24.53</v>
      </c>
      <c r="J359" s="677">
        <v>1</v>
      </c>
      <c r="K359" s="676">
        <v>24294.51</v>
      </c>
      <c r="L359" s="684">
        <v>44845</v>
      </c>
      <c r="M359" s="674" t="s">
        <v>3506</v>
      </c>
      <c r="N359" s="674" t="s">
        <v>2528</v>
      </c>
      <c r="O359" s="674" t="s">
        <v>2509</v>
      </c>
      <c r="P359" s="674" t="s">
        <v>2469</v>
      </c>
      <c r="Q359" s="674" t="s">
        <v>3507</v>
      </c>
      <c r="R359" s="674" t="s">
        <v>2510</v>
      </c>
      <c r="S359" s="674" t="s">
        <v>2526</v>
      </c>
      <c r="T359" s="674" t="s">
        <v>2527</v>
      </c>
      <c r="U359" s="674" t="s">
        <v>2513</v>
      </c>
      <c r="V359" s="674" t="s">
        <v>2514</v>
      </c>
    </row>
    <row r="360" spans="1:22" ht="16.5" hidden="1" customHeight="1" outlineLevel="2" x14ac:dyDescent="0.2">
      <c r="A360" s="667" t="s">
        <v>2885</v>
      </c>
      <c r="B360" s="674"/>
      <c r="C360" s="665"/>
      <c r="D360" s="674"/>
      <c r="E360" s="675"/>
      <c r="F360" s="674"/>
      <c r="G360" s="676"/>
      <c r="H360" s="665"/>
      <c r="I360" s="677"/>
      <c r="J360" s="677"/>
      <c r="K360" s="676">
        <f>SUBTOTAL(9,K359:K359)</f>
        <v>24294.51</v>
      </c>
      <c r="L360" s="684"/>
      <c r="M360" s="674"/>
      <c r="N360" s="674"/>
      <c r="O360" s="674"/>
      <c r="P360" s="674"/>
      <c r="Q360" s="674"/>
      <c r="R360" s="674"/>
      <c r="S360" s="674"/>
      <c r="T360" s="674"/>
      <c r="U360" s="674"/>
      <c r="V360" s="674"/>
    </row>
    <row r="361" spans="1:22" ht="16.5" hidden="1" customHeight="1" outlineLevel="2" x14ac:dyDescent="0.2">
      <c r="A361" s="666" t="s">
        <v>2886</v>
      </c>
      <c r="B361" s="670" t="s">
        <v>2509</v>
      </c>
      <c r="C361" s="666" t="s">
        <v>2467</v>
      </c>
      <c r="D361" s="670" t="s">
        <v>2468</v>
      </c>
      <c r="E361" s="671">
        <v>2</v>
      </c>
      <c r="F361" s="670" t="s">
        <v>2469</v>
      </c>
      <c r="G361" s="672">
        <v>990.4</v>
      </c>
      <c r="H361" s="666" t="s">
        <v>2475</v>
      </c>
      <c r="I361" s="673">
        <v>24.53</v>
      </c>
      <c r="J361" s="673">
        <v>1</v>
      </c>
      <c r="K361" s="672">
        <v>24294.51</v>
      </c>
      <c r="L361" s="683">
        <v>44845</v>
      </c>
      <c r="M361" s="670" t="s">
        <v>3508</v>
      </c>
      <c r="N361" s="670" t="s">
        <v>2528</v>
      </c>
      <c r="O361" s="670" t="s">
        <v>2509</v>
      </c>
      <c r="P361" s="670" t="s">
        <v>2469</v>
      </c>
      <c r="Q361" s="670" t="s">
        <v>3509</v>
      </c>
      <c r="R361" s="670" t="s">
        <v>2510</v>
      </c>
      <c r="S361" s="670" t="s">
        <v>2526</v>
      </c>
      <c r="T361" s="670" t="s">
        <v>2527</v>
      </c>
      <c r="U361" s="670" t="s">
        <v>2513</v>
      </c>
      <c r="V361" s="670" t="s">
        <v>2514</v>
      </c>
    </row>
    <row r="362" spans="1:22" ht="16.5" hidden="1" customHeight="1" outlineLevel="2" x14ac:dyDescent="0.2">
      <c r="A362" s="664" t="s">
        <v>2887</v>
      </c>
      <c r="B362" s="670"/>
      <c r="C362" s="666"/>
      <c r="D362" s="670"/>
      <c r="E362" s="671"/>
      <c r="F362" s="670"/>
      <c r="G362" s="672"/>
      <c r="H362" s="666"/>
      <c r="I362" s="673"/>
      <c r="J362" s="673"/>
      <c r="K362" s="672">
        <f>SUBTOTAL(9,K361:K361)</f>
        <v>24294.51</v>
      </c>
      <c r="L362" s="683"/>
      <c r="M362" s="670"/>
      <c r="N362" s="670"/>
      <c r="O362" s="670"/>
      <c r="P362" s="670"/>
      <c r="Q362" s="670"/>
      <c r="R362" s="670"/>
      <c r="S362" s="670"/>
      <c r="T362" s="670"/>
      <c r="U362" s="670"/>
      <c r="V362" s="670"/>
    </row>
    <row r="363" spans="1:22" ht="16.5" customHeight="1" outlineLevel="1" collapsed="1" x14ac:dyDescent="0.2">
      <c r="A363" s="665" t="s">
        <v>2888</v>
      </c>
      <c r="B363" s="674" t="s">
        <v>2509</v>
      </c>
      <c r="C363" s="665" t="s">
        <v>2467</v>
      </c>
      <c r="D363" s="674" t="s">
        <v>2468</v>
      </c>
      <c r="E363" s="675">
        <v>2</v>
      </c>
      <c r="F363" s="674" t="s">
        <v>2469</v>
      </c>
      <c r="G363" s="676">
        <v>472</v>
      </c>
      <c r="H363" s="665" t="s">
        <v>2475</v>
      </c>
      <c r="I363" s="677">
        <v>24.53</v>
      </c>
      <c r="J363" s="677">
        <v>1</v>
      </c>
      <c r="K363" s="676">
        <v>11578.16</v>
      </c>
      <c r="L363" s="684">
        <v>44845</v>
      </c>
      <c r="M363" s="674" t="s">
        <v>3510</v>
      </c>
      <c r="N363" s="674" t="s">
        <v>2528</v>
      </c>
      <c r="O363" s="674" t="s">
        <v>2509</v>
      </c>
      <c r="P363" s="674" t="s">
        <v>2469</v>
      </c>
      <c r="Q363" s="674" t="s">
        <v>3511</v>
      </c>
      <c r="R363" s="674" t="s">
        <v>2510</v>
      </c>
      <c r="S363" s="674" t="s">
        <v>2526</v>
      </c>
      <c r="T363" s="674" t="s">
        <v>2527</v>
      </c>
      <c r="U363" s="674" t="s">
        <v>2513</v>
      </c>
      <c r="V363" s="674" t="s">
        <v>2514</v>
      </c>
    </row>
    <row r="364" spans="1:22" ht="16.5" hidden="1" customHeight="1" outlineLevel="2" x14ac:dyDescent="0.2">
      <c r="A364" s="667" t="s">
        <v>2889</v>
      </c>
      <c r="B364" s="674"/>
      <c r="C364" s="665"/>
      <c r="D364" s="674"/>
      <c r="E364" s="675"/>
      <c r="F364" s="674"/>
      <c r="G364" s="676"/>
      <c r="H364" s="665"/>
      <c r="I364" s="677"/>
      <c r="J364" s="677"/>
      <c r="K364" s="676">
        <f>SUBTOTAL(9,K363:K363)</f>
        <v>11578.16</v>
      </c>
      <c r="L364" s="684"/>
      <c r="M364" s="674"/>
      <c r="N364" s="674"/>
      <c r="O364" s="674"/>
      <c r="P364" s="674"/>
      <c r="Q364" s="674"/>
      <c r="R364" s="674"/>
      <c r="S364" s="674"/>
      <c r="T364" s="674"/>
      <c r="U364" s="674"/>
      <c r="V364" s="674"/>
    </row>
    <row r="365" spans="1:22" ht="16.5" customHeight="1" outlineLevel="1" collapsed="1" x14ac:dyDescent="0.2">
      <c r="A365" s="666" t="s">
        <v>2890</v>
      </c>
      <c r="B365" s="670" t="s">
        <v>2509</v>
      </c>
      <c r="C365" s="666" t="s">
        <v>2467</v>
      </c>
      <c r="D365" s="670" t="s">
        <v>2468</v>
      </c>
      <c r="E365" s="671">
        <v>2</v>
      </c>
      <c r="F365" s="670" t="s">
        <v>2469</v>
      </c>
      <c r="G365" s="672">
        <v>256.2</v>
      </c>
      <c r="H365" s="666" t="s">
        <v>2475</v>
      </c>
      <c r="I365" s="673">
        <v>24.53</v>
      </c>
      <c r="J365" s="673">
        <v>1</v>
      </c>
      <c r="K365" s="672">
        <v>6284.59</v>
      </c>
      <c r="L365" s="683">
        <v>44845</v>
      </c>
      <c r="M365" s="670" t="s">
        <v>3512</v>
      </c>
      <c r="N365" s="670" t="s">
        <v>2528</v>
      </c>
      <c r="O365" s="670" t="s">
        <v>2509</v>
      </c>
      <c r="P365" s="670" t="s">
        <v>2469</v>
      </c>
      <c r="Q365" s="670" t="s">
        <v>3513</v>
      </c>
      <c r="R365" s="670" t="s">
        <v>2510</v>
      </c>
      <c r="S365" s="670" t="s">
        <v>2526</v>
      </c>
      <c r="T365" s="670" t="s">
        <v>2527</v>
      </c>
      <c r="U365" s="670" t="s">
        <v>2513</v>
      </c>
      <c r="V365" s="670" t="s">
        <v>2514</v>
      </c>
    </row>
    <row r="366" spans="1:22" ht="16.5" hidden="1" customHeight="1" outlineLevel="2" collapsed="1" x14ac:dyDescent="0.2">
      <c r="A366" s="664" t="s">
        <v>2891</v>
      </c>
      <c r="B366" s="670"/>
      <c r="C366" s="666"/>
      <c r="D366" s="670"/>
      <c r="E366" s="671"/>
      <c r="F366" s="670"/>
      <c r="G366" s="672"/>
      <c r="H366" s="666"/>
      <c r="I366" s="673"/>
      <c r="J366" s="673"/>
      <c r="K366" s="672">
        <f>SUBTOTAL(9,K365:K365)</f>
        <v>6284.59</v>
      </c>
      <c r="L366" s="683"/>
      <c r="M366" s="670"/>
      <c r="N366" s="670"/>
      <c r="O366" s="670"/>
      <c r="P366" s="670"/>
      <c r="Q366" s="670"/>
      <c r="R366" s="670"/>
      <c r="S366" s="670"/>
      <c r="T366" s="670"/>
      <c r="U366" s="670"/>
      <c r="V366" s="670"/>
    </row>
    <row r="367" spans="1:22" ht="16.5" customHeight="1" outlineLevel="1" collapsed="1" x14ac:dyDescent="0.2">
      <c r="A367" s="665" t="s">
        <v>2892</v>
      </c>
      <c r="B367" s="674" t="s">
        <v>2509</v>
      </c>
      <c r="C367" s="665" t="s">
        <v>2472</v>
      </c>
      <c r="D367" s="674" t="s">
        <v>2468</v>
      </c>
      <c r="E367" s="675">
        <v>1</v>
      </c>
      <c r="F367" s="674" t="s">
        <v>2469</v>
      </c>
      <c r="G367" s="676">
        <v>0</v>
      </c>
      <c r="H367" s="665" t="s">
        <v>2470</v>
      </c>
      <c r="I367" s="677">
        <v>1</v>
      </c>
      <c r="J367" s="677">
        <v>1</v>
      </c>
      <c r="K367" s="676">
        <v>18.16</v>
      </c>
      <c r="L367" s="684">
        <v>44833</v>
      </c>
      <c r="M367" s="674" t="s">
        <v>3514</v>
      </c>
      <c r="N367" s="674" t="s">
        <v>2509</v>
      </c>
      <c r="O367" s="674" t="s">
        <v>2509</v>
      </c>
      <c r="P367" s="674" t="s">
        <v>2518</v>
      </c>
      <c r="Q367" s="674" t="s">
        <v>3515</v>
      </c>
      <c r="R367" s="674" t="s">
        <v>2516</v>
      </c>
      <c r="S367" s="674" t="s">
        <v>2509</v>
      </c>
      <c r="T367" s="674" t="s">
        <v>2509</v>
      </c>
      <c r="U367" s="674" t="s">
        <v>2513</v>
      </c>
      <c r="V367" s="674" t="s">
        <v>2519</v>
      </c>
    </row>
    <row r="368" spans="1:22" ht="16.5" hidden="1" customHeight="1" outlineLevel="2" x14ac:dyDescent="0.2">
      <c r="A368" s="666" t="s">
        <v>2892</v>
      </c>
      <c r="B368" s="670" t="s">
        <v>2509</v>
      </c>
      <c r="C368" s="666" t="s">
        <v>2472</v>
      </c>
      <c r="D368" s="670" t="s">
        <v>2468</v>
      </c>
      <c r="E368" s="671">
        <v>1</v>
      </c>
      <c r="F368" s="670" t="s">
        <v>2469</v>
      </c>
      <c r="G368" s="672">
        <v>0</v>
      </c>
      <c r="H368" s="666" t="s">
        <v>2470</v>
      </c>
      <c r="I368" s="673">
        <v>1</v>
      </c>
      <c r="J368" s="673">
        <v>1</v>
      </c>
      <c r="K368" s="672">
        <v>4.08</v>
      </c>
      <c r="L368" s="683">
        <v>44833</v>
      </c>
      <c r="M368" s="670" t="s">
        <v>3516</v>
      </c>
      <c r="N368" s="670" t="s">
        <v>2509</v>
      </c>
      <c r="O368" s="670" t="s">
        <v>2509</v>
      </c>
      <c r="P368" s="670" t="s">
        <v>2518</v>
      </c>
      <c r="Q368" s="670" t="s">
        <v>3517</v>
      </c>
      <c r="R368" s="670" t="s">
        <v>2516</v>
      </c>
      <c r="S368" s="670" t="s">
        <v>2509</v>
      </c>
      <c r="T368" s="670" t="s">
        <v>2509</v>
      </c>
      <c r="U368" s="670" t="s">
        <v>2513</v>
      </c>
      <c r="V368" s="670" t="s">
        <v>2519</v>
      </c>
    </row>
    <row r="369" spans="1:22" ht="16.5" customHeight="1" outlineLevel="1" collapsed="1" x14ac:dyDescent="0.2">
      <c r="A369" s="665" t="s">
        <v>2893</v>
      </c>
      <c r="B369" s="674" t="s">
        <v>2509</v>
      </c>
      <c r="C369" s="665" t="s">
        <v>2467</v>
      </c>
      <c r="D369" s="674" t="s">
        <v>2468</v>
      </c>
      <c r="E369" s="675">
        <v>5</v>
      </c>
      <c r="F369" s="674" t="s">
        <v>2469</v>
      </c>
      <c r="G369" s="676">
        <v>120.59</v>
      </c>
      <c r="H369" s="665" t="s">
        <v>2470</v>
      </c>
      <c r="I369" s="677">
        <v>1</v>
      </c>
      <c r="J369" s="677">
        <v>1</v>
      </c>
      <c r="K369" s="676">
        <v>120.59</v>
      </c>
      <c r="L369" s="684">
        <v>44819</v>
      </c>
      <c r="M369" s="674" t="s">
        <v>3518</v>
      </c>
      <c r="N369" s="674" t="s">
        <v>2508</v>
      </c>
      <c r="O369" s="674" t="s">
        <v>2509</v>
      </c>
      <c r="P369" s="674" t="s">
        <v>2469</v>
      </c>
      <c r="Q369" s="674" t="s">
        <v>3519</v>
      </c>
      <c r="R369" s="674" t="s">
        <v>2510</v>
      </c>
      <c r="S369" s="674" t="s">
        <v>2511</v>
      </c>
      <c r="T369" s="674" t="s">
        <v>2512</v>
      </c>
      <c r="U369" s="674" t="s">
        <v>2513</v>
      </c>
      <c r="V369" s="674" t="s">
        <v>2514</v>
      </c>
    </row>
    <row r="370" spans="1:22" ht="16.5" hidden="1" customHeight="1" outlineLevel="2" x14ac:dyDescent="0.2">
      <c r="A370" s="666" t="s">
        <v>2893</v>
      </c>
      <c r="B370" s="670" t="s">
        <v>2509</v>
      </c>
      <c r="C370" s="666" t="s">
        <v>2467</v>
      </c>
      <c r="D370" s="670" t="s">
        <v>2468</v>
      </c>
      <c r="E370" s="671">
        <v>3</v>
      </c>
      <c r="F370" s="670" t="s">
        <v>2469</v>
      </c>
      <c r="G370" s="672">
        <v>2391.6</v>
      </c>
      <c r="H370" s="666" t="s">
        <v>2470</v>
      </c>
      <c r="I370" s="673">
        <v>1</v>
      </c>
      <c r="J370" s="673">
        <v>1</v>
      </c>
      <c r="K370" s="672">
        <v>2391.6</v>
      </c>
      <c r="L370" s="683">
        <v>44819</v>
      </c>
      <c r="M370" s="670" t="s">
        <v>3520</v>
      </c>
      <c r="N370" s="670" t="s">
        <v>2508</v>
      </c>
      <c r="O370" s="670" t="s">
        <v>2509</v>
      </c>
      <c r="P370" s="670" t="s">
        <v>2469</v>
      </c>
      <c r="Q370" s="670" t="s">
        <v>3521</v>
      </c>
      <c r="R370" s="670" t="s">
        <v>2510</v>
      </c>
      <c r="S370" s="670" t="s">
        <v>2511</v>
      </c>
      <c r="T370" s="670" t="s">
        <v>2512</v>
      </c>
      <c r="U370" s="670" t="s">
        <v>2513</v>
      </c>
      <c r="V370" s="670" t="s">
        <v>2514</v>
      </c>
    </row>
    <row r="371" spans="1:22" ht="16.5" hidden="1" customHeight="1" outlineLevel="2" x14ac:dyDescent="0.2">
      <c r="A371" s="665" t="s">
        <v>2893</v>
      </c>
      <c r="B371" s="674" t="s">
        <v>2509</v>
      </c>
      <c r="C371" s="665" t="s">
        <v>2467</v>
      </c>
      <c r="D371" s="674" t="s">
        <v>2468</v>
      </c>
      <c r="E371" s="675">
        <v>3</v>
      </c>
      <c r="F371" s="674" t="s">
        <v>2469</v>
      </c>
      <c r="G371" s="676">
        <v>-2391.6</v>
      </c>
      <c r="H371" s="665" t="s">
        <v>2470</v>
      </c>
      <c r="I371" s="677">
        <v>1</v>
      </c>
      <c r="J371" s="677">
        <v>1</v>
      </c>
      <c r="K371" s="676">
        <v>-2391.6</v>
      </c>
      <c r="L371" s="684">
        <v>44830</v>
      </c>
      <c r="M371" s="674" t="s">
        <v>3522</v>
      </c>
      <c r="N371" s="674" t="s">
        <v>2508</v>
      </c>
      <c r="O371" s="674" t="s">
        <v>2509</v>
      </c>
      <c r="P371" s="674" t="s">
        <v>2469</v>
      </c>
      <c r="Q371" s="674" t="s">
        <v>3523</v>
      </c>
      <c r="R371" s="674" t="s">
        <v>2510</v>
      </c>
      <c r="S371" s="674" t="s">
        <v>2511</v>
      </c>
      <c r="T371" s="674" t="s">
        <v>2512</v>
      </c>
      <c r="U371" s="674" t="s">
        <v>2513</v>
      </c>
      <c r="V371" s="674" t="s">
        <v>2514</v>
      </c>
    </row>
    <row r="372" spans="1:22" ht="16.5" hidden="1" customHeight="1" outlineLevel="2" x14ac:dyDescent="0.2">
      <c r="A372" s="666" t="s">
        <v>2893</v>
      </c>
      <c r="B372" s="670" t="s">
        <v>2509</v>
      </c>
      <c r="C372" s="666" t="s">
        <v>2467</v>
      </c>
      <c r="D372" s="670" t="s">
        <v>2468</v>
      </c>
      <c r="E372" s="671">
        <v>5</v>
      </c>
      <c r="F372" s="670" t="s">
        <v>2469</v>
      </c>
      <c r="G372" s="672">
        <v>-120.59</v>
      </c>
      <c r="H372" s="666" t="s">
        <v>2470</v>
      </c>
      <c r="I372" s="673">
        <v>1</v>
      </c>
      <c r="J372" s="673">
        <v>1</v>
      </c>
      <c r="K372" s="672">
        <v>-120.59</v>
      </c>
      <c r="L372" s="683">
        <v>44830</v>
      </c>
      <c r="M372" s="670" t="s">
        <v>3524</v>
      </c>
      <c r="N372" s="670" t="s">
        <v>2508</v>
      </c>
      <c r="O372" s="670" t="s">
        <v>2509</v>
      </c>
      <c r="P372" s="670" t="s">
        <v>2469</v>
      </c>
      <c r="Q372" s="670" t="s">
        <v>3525</v>
      </c>
      <c r="R372" s="670" t="s">
        <v>2510</v>
      </c>
      <c r="S372" s="670" t="s">
        <v>2511</v>
      </c>
      <c r="T372" s="670" t="s">
        <v>2512</v>
      </c>
      <c r="U372" s="670" t="s">
        <v>2513</v>
      </c>
      <c r="V372" s="670" t="s">
        <v>2514</v>
      </c>
    </row>
    <row r="373" spans="1:22" ht="16.5" customHeight="1" outlineLevel="1" collapsed="1" x14ac:dyDescent="0.2">
      <c r="A373" s="665" t="s">
        <v>2893</v>
      </c>
      <c r="B373" s="674" t="s">
        <v>2509</v>
      </c>
      <c r="C373" s="665" t="s">
        <v>2467</v>
      </c>
      <c r="D373" s="674" t="s">
        <v>2468</v>
      </c>
      <c r="E373" s="675">
        <v>4</v>
      </c>
      <c r="F373" s="674" t="s">
        <v>2469</v>
      </c>
      <c r="G373" s="676">
        <v>2512.1799999999998</v>
      </c>
      <c r="H373" s="665" t="s">
        <v>2470</v>
      </c>
      <c r="I373" s="677">
        <v>1</v>
      </c>
      <c r="J373" s="677">
        <v>1</v>
      </c>
      <c r="K373" s="676">
        <v>2512.1799999999998</v>
      </c>
      <c r="L373" s="684">
        <v>44830</v>
      </c>
      <c r="M373" s="674" t="s">
        <v>3526</v>
      </c>
      <c r="N373" s="674" t="s">
        <v>2508</v>
      </c>
      <c r="O373" s="674" t="s">
        <v>2509</v>
      </c>
      <c r="P373" s="674" t="s">
        <v>2469</v>
      </c>
      <c r="Q373" s="674" t="s">
        <v>3527</v>
      </c>
      <c r="R373" s="674" t="s">
        <v>2510</v>
      </c>
      <c r="S373" s="674" t="s">
        <v>2511</v>
      </c>
      <c r="T373" s="674" t="s">
        <v>2512</v>
      </c>
      <c r="U373" s="674" t="s">
        <v>2513</v>
      </c>
      <c r="V373" s="674" t="s">
        <v>2514</v>
      </c>
    </row>
    <row r="374" spans="1:22" ht="16.5" hidden="1" customHeight="1" outlineLevel="2" x14ac:dyDescent="0.2">
      <c r="A374" s="666" t="s">
        <v>2892</v>
      </c>
      <c r="B374" s="670" t="s">
        <v>2509</v>
      </c>
      <c r="C374" s="666" t="s">
        <v>2472</v>
      </c>
      <c r="D374" s="670" t="s">
        <v>2468</v>
      </c>
      <c r="E374" s="671">
        <v>1</v>
      </c>
      <c r="F374" s="670" t="s">
        <v>2469</v>
      </c>
      <c r="G374" s="672">
        <v>0</v>
      </c>
      <c r="H374" s="666" t="s">
        <v>2470</v>
      </c>
      <c r="I374" s="673">
        <v>1</v>
      </c>
      <c r="J374" s="673">
        <v>1</v>
      </c>
      <c r="K374" s="672">
        <v>2830.3</v>
      </c>
      <c r="L374" s="683">
        <v>44833</v>
      </c>
      <c r="M374" s="670" t="s">
        <v>3528</v>
      </c>
      <c r="N374" s="670" t="s">
        <v>2509</v>
      </c>
      <c r="O374" s="670" t="s">
        <v>2509</v>
      </c>
      <c r="P374" s="670" t="s">
        <v>2518</v>
      </c>
      <c r="Q374" s="670" t="s">
        <v>3529</v>
      </c>
      <c r="R374" s="670" t="s">
        <v>2516</v>
      </c>
      <c r="S374" s="670" t="s">
        <v>2509</v>
      </c>
      <c r="T374" s="670" t="s">
        <v>2509</v>
      </c>
      <c r="U374" s="670" t="s">
        <v>2513</v>
      </c>
      <c r="V374" s="670" t="s">
        <v>2519</v>
      </c>
    </row>
    <row r="375" spans="1:22" ht="16.5" hidden="1" customHeight="1" outlineLevel="2" x14ac:dyDescent="0.2">
      <c r="A375" s="665" t="s">
        <v>2892</v>
      </c>
      <c r="B375" s="674" t="s">
        <v>2509</v>
      </c>
      <c r="C375" s="665" t="s">
        <v>2472</v>
      </c>
      <c r="D375" s="674" t="s">
        <v>2468</v>
      </c>
      <c r="E375" s="675">
        <v>1</v>
      </c>
      <c r="F375" s="674" t="s">
        <v>2469</v>
      </c>
      <c r="G375" s="676">
        <v>0</v>
      </c>
      <c r="H375" s="665" t="s">
        <v>2470</v>
      </c>
      <c r="I375" s="677">
        <v>1</v>
      </c>
      <c r="J375" s="677">
        <v>1</v>
      </c>
      <c r="K375" s="676">
        <v>27464</v>
      </c>
      <c r="L375" s="684">
        <v>44833</v>
      </c>
      <c r="M375" s="674" t="s">
        <v>3530</v>
      </c>
      <c r="N375" s="674" t="s">
        <v>2509</v>
      </c>
      <c r="O375" s="674" t="s">
        <v>2509</v>
      </c>
      <c r="P375" s="674" t="s">
        <v>2518</v>
      </c>
      <c r="Q375" s="674" t="s">
        <v>3531</v>
      </c>
      <c r="R375" s="674" t="s">
        <v>2516</v>
      </c>
      <c r="S375" s="674" t="s">
        <v>2509</v>
      </c>
      <c r="T375" s="674" t="s">
        <v>2509</v>
      </c>
      <c r="U375" s="674" t="s">
        <v>2513</v>
      </c>
      <c r="V375" s="674" t="s">
        <v>2519</v>
      </c>
    </row>
    <row r="376" spans="1:22" ht="16.5" hidden="1" customHeight="1" outlineLevel="2" x14ac:dyDescent="0.2">
      <c r="A376" s="666" t="s">
        <v>2892</v>
      </c>
      <c r="B376" s="670" t="s">
        <v>2509</v>
      </c>
      <c r="C376" s="666" t="s">
        <v>2472</v>
      </c>
      <c r="D376" s="670" t="s">
        <v>2468</v>
      </c>
      <c r="E376" s="671">
        <v>1</v>
      </c>
      <c r="F376" s="670" t="s">
        <v>2469</v>
      </c>
      <c r="G376" s="672">
        <v>0</v>
      </c>
      <c r="H376" s="666" t="s">
        <v>2470</v>
      </c>
      <c r="I376" s="673">
        <v>1</v>
      </c>
      <c r="J376" s="673">
        <v>1</v>
      </c>
      <c r="K376" s="672">
        <v>20.16</v>
      </c>
      <c r="L376" s="683">
        <v>44833</v>
      </c>
      <c r="M376" s="670" t="s">
        <v>3532</v>
      </c>
      <c r="N376" s="670" t="s">
        <v>2509</v>
      </c>
      <c r="O376" s="670" t="s">
        <v>2509</v>
      </c>
      <c r="P376" s="670" t="s">
        <v>2518</v>
      </c>
      <c r="Q376" s="670" t="s">
        <v>3533</v>
      </c>
      <c r="R376" s="670" t="s">
        <v>2516</v>
      </c>
      <c r="S376" s="670" t="s">
        <v>2509</v>
      </c>
      <c r="T376" s="670" t="s">
        <v>2509</v>
      </c>
      <c r="U376" s="670" t="s">
        <v>2513</v>
      </c>
      <c r="V376" s="670" t="s">
        <v>2519</v>
      </c>
    </row>
    <row r="377" spans="1:22" ht="16.5" customHeight="1" outlineLevel="1" collapsed="1" x14ac:dyDescent="0.2">
      <c r="A377" s="664" t="s">
        <v>2894</v>
      </c>
      <c r="B377" s="670"/>
      <c r="C377" s="666"/>
      <c r="D377" s="670"/>
      <c r="E377" s="671"/>
      <c r="F377" s="670"/>
      <c r="G377" s="672"/>
      <c r="H377" s="666"/>
      <c r="I377" s="673"/>
      <c r="J377" s="673"/>
      <c r="K377" s="672">
        <f>SUBTOTAL(9,K367:K376)</f>
        <v>32848.880000000005</v>
      </c>
      <c r="L377" s="683"/>
      <c r="M377" s="670"/>
      <c r="N377" s="670"/>
      <c r="O377" s="670"/>
      <c r="P377" s="670"/>
      <c r="Q377" s="670"/>
      <c r="R377" s="670"/>
      <c r="S377" s="670"/>
      <c r="T377" s="670"/>
      <c r="U377" s="670"/>
      <c r="V377" s="670"/>
    </row>
    <row r="378" spans="1:22" ht="16.5" hidden="1" customHeight="1" outlineLevel="2" x14ac:dyDescent="0.2">
      <c r="A378" s="665" t="s">
        <v>2895</v>
      </c>
      <c r="B378" s="674" t="s">
        <v>3018</v>
      </c>
      <c r="C378" s="665" t="s">
        <v>2467</v>
      </c>
      <c r="D378" s="674" t="s">
        <v>2468</v>
      </c>
      <c r="E378" s="675">
        <v>1</v>
      </c>
      <c r="F378" s="674" t="s">
        <v>2469</v>
      </c>
      <c r="G378" s="676">
        <v>0</v>
      </c>
      <c r="H378" s="665" t="s">
        <v>2470</v>
      </c>
      <c r="I378" s="677">
        <v>1</v>
      </c>
      <c r="J378" s="677">
        <v>1</v>
      </c>
      <c r="K378" s="676">
        <v>-147927.82999999999</v>
      </c>
      <c r="L378" s="684">
        <v>44803</v>
      </c>
      <c r="M378" s="674" t="s">
        <v>3534</v>
      </c>
      <c r="N378" s="674" t="s">
        <v>2509</v>
      </c>
      <c r="O378" s="674" t="s">
        <v>2509</v>
      </c>
      <c r="P378" s="674" t="s">
        <v>3535</v>
      </c>
      <c r="Q378" s="674" t="s">
        <v>3536</v>
      </c>
      <c r="R378" s="674" t="s">
        <v>2516</v>
      </c>
      <c r="S378" s="674" t="s">
        <v>2509</v>
      </c>
      <c r="T378" s="674" t="s">
        <v>2509</v>
      </c>
      <c r="U378" s="674" t="s">
        <v>2513</v>
      </c>
      <c r="V378" s="674" t="s">
        <v>2517</v>
      </c>
    </row>
    <row r="379" spans="1:22" ht="16.5" hidden="1" customHeight="1" outlineLevel="2" x14ac:dyDescent="0.2">
      <c r="A379" s="666" t="s">
        <v>2896</v>
      </c>
      <c r="B379" s="670" t="s">
        <v>3018</v>
      </c>
      <c r="C379" s="666" t="s">
        <v>2467</v>
      </c>
      <c r="D379" s="670" t="s">
        <v>2468</v>
      </c>
      <c r="E379" s="671">
        <v>3</v>
      </c>
      <c r="F379" s="670" t="s">
        <v>2469</v>
      </c>
      <c r="G379" s="672">
        <v>405.91</v>
      </c>
      <c r="H379" s="666" t="s">
        <v>2470</v>
      </c>
      <c r="I379" s="673">
        <v>1</v>
      </c>
      <c r="J379" s="673">
        <v>1</v>
      </c>
      <c r="K379" s="672">
        <v>405.91</v>
      </c>
      <c r="L379" s="683">
        <v>44819</v>
      </c>
      <c r="M379" s="670" t="s">
        <v>3518</v>
      </c>
      <c r="N379" s="670" t="s">
        <v>2508</v>
      </c>
      <c r="O379" s="670" t="s">
        <v>2509</v>
      </c>
      <c r="P379" s="670" t="s">
        <v>2469</v>
      </c>
      <c r="Q379" s="670" t="s">
        <v>3519</v>
      </c>
      <c r="R379" s="670" t="s">
        <v>2510</v>
      </c>
      <c r="S379" s="670" t="s">
        <v>2511</v>
      </c>
      <c r="T379" s="670" t="s">
        <v>2512</v>
      </c>
      <c r="U379" s="670" t="s">
        <v>2513</v>
      </c>
      <c r="V379" s="670" t="s">
        <v>2514</v>
      </c>
    </row>
    <row r="380" spans="1:22" ht="16.5" hidden="1" customHeight="1" outlineLevel="2" x14ac:dyDescent="0.2">
      <c r="A380" s="665" t="s">
        <v>2896</v>
      </c>
      <c r="B380" s="674" t="s">
        <v>3018</v>
      </c>
      <c r="C380" s="665" t="s">
        <v>2467</v>
      </c>
      <c r="D380" s="674" t="s">
        <v>2468</v>
      </c>
      <c r="E380" s="675">
        <v>2</v>
      </c>
      <c r="F380" s="674" t="s">
        <v>2469</v>
      </c>
      <c r="G380" s="676">
        <v>3890.5</v>
      </c>
      <c r="H380" s="665" t="s">
        <v>2470</v>
      </c>
      <c r="I380" s="677">
        <v>1</v>
      </c>
      <c r="J380" s="677">
        <v>1</v>
      </c>
      <c r="K380" s="676">
        <v>3890.5</v>
      </c>
      <c r="L380" s="684">
        <v>44819</v>
      </c>
      <c r="M380" s="674" t="s">
        <v>3520</v>
      </c>
      <c r="N380" s="674" t="s">
        <v>2508</v>
      </c>
      <c r="O380" s="674" t="s">
        <v>2509</v>
      </c>
      <c r="P380" s="674" t="s">
        <v>2469</v>
      </c>
      <c r="Q380" s="674" t="s">
        <v>3521</v>
      </c>
      <c r="R380" s="674" t="s">
        <v>2510</v>
      </c>
      <c r="S380" s="674" t="s">
        <v>2511</v>
      </c>
      <c r="T380" s="674" t="s">
        <v>2512</v>
      </c>
      <c r="U380" s="674" t="s">
        <v>2513</v>
      </c>
      <c r="V380" s="674" t="s">
        <v>2514</v>
      </c>
    </row>
    <row r="381" spans="1:22" ht="16.5" hidden="1" customHeight="1" outlineLevel="2" x14ac:dyDescent="0.2">
      <c r="A381" s="666" t="s">
        <v>2895</v>
      </c>
      <c r="B381" s="670" t="s">
        <v>3018</v>
      </c>
      <c r="C381" s="666" t="s">
        <v>2472</v>
      </c>
      <c r="D381" s="670" t="s">
        <v>2468</v>
      </c>
      <c r="E381" s="671">
        <v>1</v>
      </c>
      <c r="F381" s="670" t="s">
        <v>2469</v>
      </c>
      <c r="G381" s="672">
        <v>0</v>
      </c>
      <c r="H381" s="666" t="s">
        <v>2470</v>
      </c>
      <c r="I381" s="673">
        <v>1</v>
      </c>
      <c r="J381" s="673">
        <v>1</v>
      </c>
      <c r="K381" s="672">
        <v>2830.3</v>
      </c>
      <c r="L381" s="683">
        <v>44805</v>
      </c>
      <c r="M381" s="670" t="s">
        <v>3537</v>
      </c>
      <c r="N381" s="670" t="s">
        <v>2509</v>
      </c>
      <c r="O381" s="670" t="s">
        <v>2509</v>
      </c>
      <c r="P381" s="670" t="s">
        <v>2518</v>
      </c>
      <c r="Q381" s="670" t="s">
        <v>3538</v>
      </c>
      <c r="R381" s="670" t="s">
        <v>2516</v>
      </c>
      <c r="S381" s="670" t="s">
        <v>2509</v>
      </c>
      <c r="T381" s="670" t="s">
        <v>2509</v>
      </c>
      <c r="U381" s="670" t="s">
        <v>2513</v>
      </c>
      <c r="V381" s="670" t="s">
        <v>2519</v>
      </c>
    </row>
    <row r="382" spans="1:22" ht="16.5" customHeight="1" outlineLevel="1" collapsed="1" x14ac:dyDescent="0.2">
      <c r="A382" s="665" t="s">
        <v>2895</v>
      </c>
      <c r="B382" s="674" t="s">
        <v>3018</v>
      </c>
      <c r="C382" s="665" t="s">
        <v>2467</v>
      </c>
      <c r="D382" s="674" t="s">
        <v>2468</v>
      </c>
      <c r="E382" s="675">
        <v>1</v>
      </c>
      <c r="F382" s="674" t="s">
        <v>2469</v>
      </c>
      <c r="G382" s="676">
        <v>0</v>
      </c>
      <c r="H382" s="665" t="s">
        <v>2470</v>
      </c>
      <c r="I382" s="677">
        <v>1</v>
      </c>
      <c r="J382" s="677">
        <v>1</v>
      </c>
      <c r="K382" s="676">
        <v>147927.82999999999</v>
      </c>
      <c r="L382" s="684">
        <v>44764</v>
      </c>
      <c r="M382" s="674" t="s">
        <v>3539</v>
      </c>
      <c r="N382" s="674" t="s">
        <v>2509</v>
      </c>
      <c r="O382" s="674" t="s">
        <v>2509</v>
      </c>
      <c r="P382" s="674" t="s">
        <v>3535</v>
      </c>
      <c r="Q382" s="674" t="s">
        <v>3540</v>
      </c>
      <c r="R382" s="674" t="s">
        <v>2516</v>
      </c>
      <c r="S382" s="674" t="s">
        <v>2509</v>
      </c>
      <c r="T382" s="674" t="s">
        <v>2509</v>
      </c>
      <c r="U382" s="674" t="s">
        <v>2513</v>
      </c>
      <c r="V382" s="674" t="s">
        <v>2517</v>
      </c>
    </row>
    <row r="383" spans="1:22" ht="16.5" hidden="1" customHeight="1" outlineLevel="2" x14ac:dyDescent="0.2">
      <c r="A383" s="666" t="s">
        <v>2896</v>
      </c>
      <c r="B383" s="670" t="s">
        <v>3018</v>
      </c>
      <c r="C383" s="666" t="s">
        <v>2467</v>
      </c>
      <c r="D383" s="670" t="s">
        <v>2468</v>
      </c>
      <c r="E383" s="671">
        <v>2</v>
      </c>
      <c r="F383" s="670" t="s">
        <v>2469</v>
      </c>
      <c r="G383" s="672">
        <v>-7570.5</v>
      </c>
      <c r="H383" s="666" t="s">
        <v>2470</v>
      </c>
      <c r="I383" s="673">
        <v>1</v>
      </c>
      <c r="J383" s="673">
        <v>1</v>
      </c>
      <c r="K383" s="672">
        <v>-7570.5</v>
      </c>
      <c r="L383" s="683">
        <v>44830</v>
      </c>
      <c r="M383" s="670" t="s">
        <v>3522</v>
      </c>
      <c r="N383" s="670" t="s">
        <v>2508</v>
      </c>
      <c r="O383" s="670" t="s">
        <v>2509</v>
      </c>
      <c r="P383" s="670" t="s">
        <v>2469</v>
      </c>
      <c r="Q383" s="670" t="s">
        <v>3523</v>
      </c>
      <c r="R383" s="670" t="s">
        <v>2510</v>
      </c>
      <c r="S383" s="670" t="s">
        <v>2511</v>
      </c>
      <c r="T383" s="670" t="s">
        <v>2512</v>
      </c>
      <c r="U383" s="670" t="s">
        <v>2513</v>
      </c>
      <c r="V383" s="670" t="s">
        <v>2514</v>
      </c>
    </row>
    <row r="384" spans="1:22" ht="16.5" hidden="1" customHeight="1" outlineLevel="2" x14ac:dyDescent="0.2">
      <c r="A384" s="665" t="s">
        <v>2896</v>
      </c>
      <c r="B384" s="674" t="s">
        <v>3018</v>
      </c>
      <c r="C384" s="665" t="s">
        <v>2467</v>
      </c>
      <c r="D384" s="674" t="s">
        <v>2468</v>
      </c>
      <c r="E384" s="675">
        <v>3</v>
      </c>
      <c r="F384" s="674" t="s">
        <v>2469</v>
      </c>
      <c r="G384" s="676">
        <v>-405.91</v>
      </c>
      <c r="H384" s="665" t="s">
        <v>2470</v>
      </c>
      <c r="I384" s="677">
        <v>1</v>
      </c>
      <c r="J384" s="677">
        <v>1</v>
      </c>
      <c r="K384" s="676">
        <v>-405.91</v>
      </c>
      <c r="L384" s="684">
        <v>44830</v>
      </c>
      <c r="M384" s="674" t="s">
        <v>3524</v>
      </c>
      <c r="N384" s="674" t="s">
        <v>2508</v>
      </c>
      <c r="O384" s="674" t="s">
        <v>2509</v>
      </c>
      <c r="P384" s="674" t="s">
        <v>2469</v>
      </c>
      <c r="Q384" s="674" t="s">
        <v>3525</v>
      </c>
      <c r="R384" s="674" t="s">
        <v>2510</v>
      </c>
      <c r="S384" s="674" t="s">
        <v>2511</v>
      </c>
      <c r="T384" s="674" t="s">
        <v>2512</v>
      </c>
      <c r="U384" s="674" t="s">
        <v>2513</v>
      </c>
      <c r="V384" s="674" t="s">
        <v>2514</v>
      </c>
    </row>
    <row r="385" spans="1:22" ht="16.5" hidden="1" customHeight="1" outlineLevel="2" x14ac:dyDescent="0.2">
      <c r="A385" s="666" t="s">
        <v>2896</v>
      </c>
      <c r="B385" s="670" t="s">
        <v>3018</v>
      </c>
      <c r="C385" s="666" t="s">
        <v>2467</v>
      </c>
      <c r="D385" s="670" t="s">
        <v>2468</v>
      </c>
      <c r="E385" s="671">
        <v>3</v>
      </c>
      <c r="F385" s="670" t="s">
        <v>2469</v>
      </c>
      <c r="G385" s="672">
        <v>3890.5</v>
      </c>
      <c r="H385" s="666" t="s">
        <v>2470</v>
      </c>
      <c r="I385" s="673">
        <v>1</v>
      </c>
      <c r="J385" s="673">
        <v>1</v>
      </c>
      <c r="K385" s="672">
        <v>3890.5</v>
      </c>
      <c r="L385" s="683">
        <v>44830</v>
      </c>
      <c r="M385" s="670" t="s">
        <v>3526</v>
      </c>
      <c r="N385" s="670" t="s">
        <v>2508</v>
      </c>
      <c r="O385" s="670" t="s">
        <v>2509</v>
      </c>
      <c r="P385" s="670" t="s">
        <v>2469</v>
      </c>
      <c r="Q385" s="670" t="s">
        <v>3527</v>
      </c>
      <c r="R385" s="670" t="s">
        <v>2510</v>
      </c>
      <c r="S385" s="670" t="s">
        <v>2511</v>
      </c>
      <c r="T385" s="670" t="s">
        <v>2512</v>
      </c>
      <c r="U385" s="670" t="s">
        <v>2513</v>
      </c>
      <c r="V385" s="670" t="s">
        <v>2514</v>
      </c>
    </row>
    <row r="386" spans="1:22" ht="16.5" hidden="1" customHeight="1" outlineLevel="2" x14ac:dyDescent="0.2">
      <c r="A386" s="665" t="s">
        <v>2896</v>
      </c>
      <c r="B386" s="674" t="s">
        <v>3018</v>
      </c>
      <c r="C386" s="665" t="s">
        <v>2467</v>
      </c>
      <c r="D386" s="674" t="s">
        <v>2468</v>
      </c>
      <c r="E386" s="675">
        <v>4</v>
      </c>
      <c r="F386" s="674" t="s">
        <v>2469</v>
      </c>
      <c r="G386" s="676">
        <v>3680</v>
      </c>
      <c r="H386" s="665" t="s">
        <v>2470</v>
      </c>
      <c r="I386" s="677">
        <v>1</v>
      </c>
      <c r="J386" s="677">
        <v>1</v>
      </c>
      <c r="K386" s="676">
        <v>3680</v>
      </c>
      <c r="L386" s="684">
        <v>44819</v>
      </c>
      <c r="M386" s="674" t="s">
        <v>3520</v>
      </c>
      <c r="N386" s="674" t="s">
        <v>2508</v>
      </c>
      <c r="O386" s="674" t="s">
        <v>2509</v>
      </c>
      <c r="P386" s="674" t="s">
        <v>2469</v>
      </c>
      <c r="Q386" s="674" t="s">
        <v>3521</v>
      </c>
      <c r="R386" s="674" t="s">
        <v>2510</v>
      </c>
      <c r="S386" s="674" t="s">
        <v>2511</v>
      </c>
      <c r="T386" s="674" t="s">
        <v>2512</v>
      </c>
      <c r="U386" s="674" t="s">
        <v>2513</v>
      </c>
      <c r="V386" s="674" t="s">
        <v>2514</v>
      </c>
    </row>
    <row r="387" spans="1:22" ht="16.5" hidden="1" customHeight="1" outlineLevel="2" x14ac:dyDescent="0.2">
      <c r="A387" s="667" t="s">
        <v>2897</v>
      </c>
      <c r="B387" s="674"/>
      <c r="C387" s="665"/>
      <c r="D387" s="674"/>
      <c r="E387" s="675"/>
      <c r="F387" s="674"/>
      <c r="G387" s="676"/>
      <c r="H387" s="665"/>
      <c r="I387" s="677"/>
      <c r="J387" s="677"/>
      <c r="K387" s="676">
        <f>SUBTOTAL(9,K378:K386)</f>
        <v>6720.799999999992</v>
      </c>
      <c r="L387" s="684"/>
      <c r="M387" s="674"/>
      <c r="N387" s="674"/>
      <c r="O387" s="674"/>
      <c r="P387" s="674"/>
      <c r="Q387" s="674"/>
      <c r="R387" s="674"/>
      <c r="S387" s="674"/>
      <c r="T387" s="674"/>
      <c r="U387" s="674"/>
      <c r="V387" s="674"/>
    </row>
    <row r="388" spans="1:22" ht="16.5" hidden="1" customHeight="1" outlineLevel="2" x14ac:dyDescent="0.2">
      <c r="A388" s="666" t="s">
        <v>2898</v>
      </c>
      <c r="B388" s="670" t="s">
        <v>3018</v>
      </c>
      <c r="C388" s="666" t="s">
        <v>2472</v>
      </c>
      <c r="D388" s="670" t="s">
        <v>2468</v>
      </c>
      <c r="E388" s="671">
        <v>1</v>
      </c>
      <c r="F388" s="670" t="s">
        <v>2469</v>
      </c>
      <c r="G388" s="672">
        <v>0</v>
      </c>
      <c r="H388" s="666" t="s">
        <v>2470</v>
      </c>
      <c r="I388" s="673">
        <v>1</v>
      </c>
      <c r="J388" s="673">
        <v>1</v>
      </c>
      <c r="K388" s="672">
        <v>20.16</v>
      </c>
      <c r="L388" s="683">
        <v>44823</v>
      </c>
      <c r="M388" s="670" t="s">
        <v>3541</v>
      </c>
      <c r="N388" s="670" t="s">
        <v>2509</v>
      </c>
      <c r="O388" s="670" t="s">
        <v>2509</v>
      </c>
      <c r="P388" s="670" t="s">
        <v>2518</v>
      </c>
      <c r="Q388" s="670" t="s">
        <v>3542</v>
      </c>
      <c r="R388" s="670" t="s">
        <v>2516</v>
      </c>
      <c r="S388" s="670" t="s">
        <v>2509</v>
      </c>
      <c r="T388" s="670" t="s">
        <v>2509</v>
      </c>
      <c r="U388" s="670" t="s">
        <v>2513</v>
      </c>
      <c r="V388" s="670" t="s">
        <v>2519</v>
      </c>
    </row>
    <row r="389" spans="1:22" ht="16.5" customHeight="1" outlineLevel="1" collapsed="1" x14ac:dyDescent="0.2">
      <c r="A389" s="665" t="s">
        <v>2899</v>
      </c>
      <c r="B389" s="674" t="s">
        <v>3018</v>
      </c>
      <c r="C389" s="665" t="s">
        <v>2467</v>
      </c>
      <c r="D389" s="674" t="s">
        <v>2468</v>
      </c>
      <c r="E389" s="675">
        <v>2</v>
      </c>
      <c r="F389" s="674" t="s">
        <v>2469</v>
      </c>
      <c r="G389" s="676">
        <v>15883.74</v>
      </c>
      <c r="H389" s="665" t="s">
        <v>2470</v>
      </c>
      <c r="I389" s="677">
        <v>1</v>
      </c>
      <c r="J389" s="677">
        <v>1</v>
      </c>
      <c r="K389" s="676">
        <v>15883.74</v>
      </c>
      <c r="L389" s="684">
        <v>44845</v>
      </c>
      <c r="M389" s="674" t="s">
        <v>3543</v>
      </c>
      <c r="N389" s="674" t="s">
        <v>2508</v>
      </c>
      <c r="O389" s="674" t="s">
        <v>2509</v>
      </c>
      <c r="P389" s="674" t="s">
        <v>2469</v>
      </c>
      <c r="Q389" s="674" t="s">
        <v>3544</v>
      </c>
      <c r="R389" s="674" t="s">
        <v>2510</v>
      </c>
      <c r="S389" s="674" t="s">
        <v>2511</v>
      </c>
      <c r="T389" s="674" t="s">
        <v>2512</v>
      </c>
      <c r="U389" s="674" t="s">
        <v>2513</v>
      </c>
      <c r="V389" s="674" t="s">
        <v>2514</v>
      </c>
    </row>
    <row r="390" spans="1:22" ht="16.5" hidden="1" customHeight="1" outlineLevel="2" x14ac:dyDescent="0.2">
      <c r="A390" s="667" t="s">
        <v>2900</v>
      </c>
      <c r="B390" s="674"/>
      <c r="C390" s="665"/>
      <c r="D390" s="674"/>
      <c r="E390" s="675"/>
      <c r="F390" s="674"/>
      <c r="G390" s="676"/>
      <c r="H390" s="665"/>
      <c r="I390" s="677"/>
      <c r="J390" s="677"/>
      <c r="K390" s="676">
        <f>SUBTOTAL(9,K388:K389)</f>
        <v>15903.9</v>
      </c>
      <c r="L390" s="684"/>
      <c r="M390" s="674"/>
      <c r="N390" s="674"/>
      <c r="O390" s="674"/>
      <c r="P390" s="674"/>
      <c r="Q390" s="674"/>
      <c r="R390" s="674"/>
      <c r="S390" s="674"/>
      <c r="T390" s="674"/>
      <c r="U390" s="674"/>
      <c r="V390" s="674"/>
    </row>
    <row r="391" spans="1:22" ht="16.5" hidden="1" customHeight="1" outlineLevel="2" collapsed="1" x14ac:dyDescent="0.2">
      <c r="A391" s="666" t="s">
        <v>2901</v>
      </c>
      <c r="B391" s="670" t="s">
        <v>3018</v>
      </c>
      <c r="C391" s="666" t="s">
        <v>2472</v>
      </c>
      <c r="D391" s="670" t="s">
        <v>2468</v>
      </c>
      <c r="E391" s="671">
        <v>1</v>
      </c>
      <c r="F391" s="670" t="s">
        <v>2469</v>
      </c>
      <c r="G391" s="672">
        <v>0</v>
      </c>
      <c r="H391" s="666" t="s">
        <v>2470</v>
      </c>
      <c r="I391" s="673">
        <v>1</v>
      </c>
      <c r="J391" s="673">
        <v>1</v>
      </c>
      <c r="K391" s="672">
        <v>20.16</v>
      </c>
      <c r="L391" s="683">
        <v>44799</v>
      </c>
      <c r="M391" s="670" t="s">
        <v>3545</v>
      </c>
      <c r="N391" s="670" t="s">
        <v>2509</v>
      </c>
      <c r="O391" s="670" t="s">
        <v>2509</v>
      </c>
      <c r="P391" s="670" t="s">
        <v>2518</v>
      </c>
      <c r="Q391" s="670" t="s">
        <v>3546</v>
      </c>
      <c r="R391" s="670" t="s">
        <v>2516</v>
      </c>
      <c r="S391" s="670" t="s">
        <v>2509</v>
      </c>
      <c r="T391" s="670" t="s">
        <v>2509</v>
      </c>
      <c r="U391" s="670" t="s">
        <v>2513</v>
      </c>
      <c r="V391" s="670" t="s">
        <v>2519</v>
      </c>
    </row>
    <row r="392" spans="1:22" ht="16.5" hidden="1" customHeight="1" outlineLevel="2" x14ac:dyDescent="0.2">
      <c r="A392" s="664" t="s">
        <v>2902</v>
      </c>
      <c r="B392" s="670"/>
      <c r="C392" s="666"/>
      <c r="D392" s="670"/>
      <c r="E392" s="671"/>
      <c r="F392" s="670"/>
      <c r="G392" s="672"/>
      <c r="H392" s="666"/>
      <c r="I392" s="673"/>
      <c r="J392" s="673"/>
      <c r="K392" s="672">
        <f>SUBTOTAL(9,K391:K391)</f>
        <v>20.16</v>
      </c>
      <c r="L392" s="683"/>
      <c r="M392" s="670"/>
      <c r="N392" s="670"/>
      <c r="O392" s="670"/>
      <c r="P392" s="670"/>
      <c r="Q392" s="670"/>
      <c r="R392" s="670"/>
      <c r="S392" s="670"/>
      <c r="T392" s="670"/>
      <c r="U392" s="670"/>
      <c r="V392" s="670"/>
    </row>
    <row r="393" spans="1:22" ht="16.5" hidden="1" customHeight="1" outlineLevel="2" x14ac:dyDescent="0.2">
      <c r="A393" s="665" t="s">
        <v>2903</v>
      </c>
      <c r="B393" s="674" t="s">
        <v>3018</v>
      </c>
      <c r="C393" s="665" t="s">
        <v>2472</v>
      </c>
      <c r="D393" s="674" t="s">
        <v>2468</v>
      </c>
      <c r="E393" s="675">
        <v>1</v>
      </c>
      <c r="F393" s="674" t="s">
        <v>2469</v>
      </c>
      <c r="G393" s="676">
        <v>0</v>
      </c>
      <c r="H393" s="665" t="s">
        <v>2470</v>
      </c>
      <c r="I393" s="677">
        <v>1</v>
      </c>
      <c r="J393" s="677">
        <v>1</v>
      </c>
      <c r="K393" s="676">
        <v>8.16</v>
      </c>
      <c r="L393" s="684">
        <v>44830</v>
      </c>
      <c r="M393" s="674" t="s">
        <v>3547</v>
      </c>
      <c r="N393" s="674" t="s">
        <v>2509</v>
      </c>
      <c r="O393" s="674" t="s">
        <v>2509</v>
      </c>
      <c r="P393" s="674" t="s">
        <v>2518</v>
      </c>
      <c r="Q393" s="674" t="s">
        <v>3548</v>
      </c>
      <c r="R393" s="674" t="s">
        <v>2516</v>
      </c>
      <c r="S393" s="674" t="s">
        <v>2509</v>
      </c>
      <c r="T393" s="674" t="s">
        <v>2509</v>
      </c>
      <c r="U393" s="674" t="s">
        <v>2513</v>
      </c>
      <c r="V393" s="674" t="s">
        <v>2519</v>
      </c>
    </row>
    <row r="394" spans="1:22" ht="16.5" hidden="1" customHeight="1" outlineLevel="2" x14ac:dyDescent="0.2">
      <c r="A394" s="666" t="s">
        <v>2903</v>
      </c>
      <c r="B394" s="670" t="s">
        <v>3018</v>
      </c>
      <c r="C394" s="666" t="s">
        <v>2472</v>
      </c>
      <c r="D394" s="670" t="s">
        <v>2468</v>
      </c>
      <c r="E394" s="671">
        <v>1</v>
      </c>
      <c r="F394" s="670" t="s">
        <v>2469</v>
      </c>
      <c r="G394" s="672">
        <v>0</v>
      </c>
      <c r="H394" s="666" t="s">
        <v>2470</v>
      </c>
      <c r="I394" s="673">
        <v>1</v>
      </c>
      <c r="J394" s="673">
        <v>1</v>
      </c>
      <c r="K394" s="672">
        <v>419.77</v>
      </c>
      <c r="L394" s="683">
        <v>44830</v>
      </c>
      <c r="M394" s="670" t="s">
        <v>3549</v>
      </c>
      <c r="N394" s="670" t="s">
        <v>2509</v>
      </c>
      <c r="O394" s="670" t="s">
        <v>2509</v>
      </c>
      <c r="P394" s="670" t="s">
        <v>2518</v>
      </c>
      <c r="Q394" s="670" t="s">
        <v>3550</v>
      </c>
      <c r="R394" s="670" t="s">
        <v>2516</v>
      </c>
      <c r="S394" s="670" t="s">
        <v>2509</v>
      </c>
      <c r="T394" s="670" t="s">
        <v>2509</v>
      </c>
      <c r="U394" s="670" t="s">
        <v>2513</v>
      </c>
      <c r="V394" s="670" t="s">
        <v>2519</v>
      </c>
    </row>
    <row r="395" spans="1:22" ht="16.5" hidden="1" customHeight="1" outlineLevel="2" collapsed="1" x14ac:dyDescent="0.2">
      <c r="A395" s="665" t="s">
        <v>2904</v>
      </c>
      <c r="B395" s="674" t="s">
        <v>3018</v>
      </c>
      <c r="C395" s="665" t="s">
        <v>2467</v>
      </c>
      <c r="D395" s="674" t="s">
        <v>2468</v>
      </c>
      <c r="E395" s="675">
        <v>5</v>
      </c>
      <c r="F395" s="674" t="s">
        <v>2469</v>
      </c>
      <c r="G395" s="676">
        <v>3313.96</v>
      </c>
      <c r="H395" s="665" t="s">
        <v>2470</v>
      </c>
      <c r="I395" s="677">
        <v>1</v>
      </c>
      <c r="J395" s="677">
        <v>1</v>
      </c>
      <c r="K395" s="676">
        <v>3313.96</v>
      </c>
      <c r="L395" s="684">
        <v>44792</v>
      </c>
      <c r="M395" s="674" t="s">
        <v>3164</v>
      </c>
      <c r="N395" s="674" t="s">
        <v>2508</v>
      </c>
      <c r="O395" s="674" t="s">
        <v>2509</v>
      </c>
      <c r="P395" s="674" t="s">
        <v>2469</v>
      </c>
      <c r="Q395" s="674" t="s">
        <v>3165</v>
      </c>
      <c r="R395" s="674" t="s">
        <v>2510</v>
      </c>
      <c r="S395" s="674" t="s">
        <v>2511</v>
      </c>
      <c r="T395" s="674" t="s">
        <v>2512</v>
      </c>
      <c r="U395" s="674" t="s">
        <v>2513</v>
      </c>
      <c r="V395" s="674" t="s">
        <v>2514</v>
      </c>
    </row>
    <row r="396" spans="1:22" ht="16.5" hidden="1" customHeight="1" outlineLevel="2" x14ac:dyDescent="0.2">
      <c r="A396" s="666" t="s">
        <v>2903</v>
      </c>
      <c r="B396" s="670" t="s">
        <v>3018</v>
      </c>
      <c r="C396" s="666" t="s">
        <v>2472</v>
      </c>
      <c r="D396" s="670" t="s">
        <v>2468</v>
      </c>
      <c r="E396" s="671">
        <v>1</v>
      </c>
      <c r="F396" s="670" t="s">
        <v>2469</v>
      </c>
      <c r="G396" s="672">
        <v>0</v>
      </c>
      <c r="H396" s="666" t="s">
        <v>2470</v>
      </c>
      <c r="I396" s="673">
        <v>1</v>
      </c>
      <c r="J396" s="673">
        <v>1</v>
      </c>
      <c r="K396" s="672">
        <v>519.63</v>
      </c>
      <c r="L396" s="683">
        <v>44830</v>
      </c>
      <c r="M396" s="670" t="s">
        <v>3551</v>
      </c>
      <c r="N396" s="670" t="s">
        <v>2509</v>
      </c>
      <c r="O396" s="670" t="s">
        <v>2509</v>
      </c>
      <c r="P396" s="670" t="s">
        <v>2518</v>
      </c>
      <c r="Q396" s="670" t="s">
        <v>3552</v>
      </c>
      <c r="R396" s="670" t="s">
        <v>2516</v>
      </c>
      <c r="S396" s="670" t="s">
        <v>2509</v>
      </c>
      <c r="T396" s="670" t="s">
        <v>2509</v>
      </c>
      <c r="U396" s="670" t="s">
        <v>2513</v>
      </c>
      <c r="V396" s="670" t="s">
        <v>2519</v>
      </c>
    </row>
    <row r="397" spans="1:22" ht="16.5" customHeight="1" outlineLevel="1" collapsed="1" x14ac:dyDescent="0.2">
      <c r="A397" s="665" t="s">
        <v>2903</v>
      </c>
      <c r="B397" s="674" t="s">
        <v>3018</v>
      </c>
      <c r="C397" s="665" t="s">
        <v>2472</v>
      </c>
      <c r="D397" s="674" t="s">
        <v>2468</v>
      </c>
      <c r="E397" s="675">
        <v>1</v>
      </c>
      <c r="F397" s="674" t="s">
        <v>2469</v>
      </c>
      <c r="G397" s="676">
        <v>0</v>
      </c>
      <c r="H397" s="665" t="s">
        <v>2470</v>
      </c>
      <c r="I397" s="677">
        <v>1</v>
      </c>
      <c r="J397" s="677">
        <v>1</v>
      </c>
      <c r="K397" s="676">
        <v>27464</v>
      </c>
      <c r="L397" s="684">
        <v>44830</v>
      </c>
      <c r="M397" s="674" t="s">
        <v>3553</v>
      </c>
      <c r="N397" s="674" t="s">
        <v>2509</v>
      </c>
      <c r="O397" s="674" t="s">
        <v>2509</v>
      </c>
      <c r="P397" s="674" t="s">
        <v>2518</v>
      </c>
      <c r="Q397" s="674" t="s">
        <v>3554</v>
      </c>
      <c r="R397" s="674" t="s">
        <v>2516</v>
      </c>
      <c r="S397" s="674" t="s">
        <v>2509</v>
      </c>
      <c r="T397" s="674" t="s">
        <v>2509</v>
      </c>
      <c r="U397" s="674" t="s">
        <v>2513</v>
      </c>
      <c r="V397" s="674" t="s">
        <v>2519</v>
      </c>
    </row>
    <row r="398" spans="1:22" ht="16.5" hidden="1" customHeight="1" outlineLevel="2" x14ac:dyDescent="0.2">
      <c r="A398" s="666" t="s">
        <v>2903</v>
      </c>
      <c r="B398" s="670" t="s">
        <v>3018</v>
      </c>
      <c r="C398" s="666" t="s">
        <v>2472</v>
      </c>
      <c r="D398" s="670" t="s">
        <v>2468</v>
      </c>
      <c r="E398" s="671">
        <v>1</v>
      </c>
      <c r="F398" s="670" t="s">
        <v>2469</v>
      </c>
      <c r="G398" s="672">
        <v>0</v>
      </c>
      <c r="H398" s="666" t="s">
        <v>2470</v>
      </c>
      <c r="I398" s="673">
        <v>1</v>
      </c>
      <c r="J398" s="673">
        <v>1</v>
      </c>
      <c r="K398" s="672">
        <v>0.32</v>
      </c>
      <c r="L398" s="683">
        <v>44830</v>
      </c>
      <c r="M398" s="670" t="s">
        <v>3555</v>
      </c>
      <c r="N398" s="670" t="s">
        <v>2509</v>
      </c>
      <c r="O398" s="670" t="s">
        <v>2509</v>
      </c>
      <c r="P398" s="670" t="s">
        <v>2518</v>
      </c>
      <c r="Q398" s="670" t="s">
        <v>3556</v>
      </c>
      <c r="R398" s="670" t="s">
        <v>2516</v>
      </c>
      <c r="S398" s="670" t="s">
        <v>2509</v>
      </c>
      <c r="T398" s="670" t="s">
        <v>2509</v>
      </c>
      <c r="U398" s="670" t="s">
        <v>2513</v>
      </c>
      <c r="V398" s="670" t="s">
        <v>2519</v>
      </c>
    </row>
    <row r="399" spans="1:22" ht="16.5" customHeight="1" outlineLevel="1" collapsed="1" x14ac:dyDescent="0.2">
      <c r="A399" s="665" t="s">
        <v>2903</v>
      </c>
      <c r="B399" s="674" t="s">
        <v>3018</v>
      </c>
      <c r="C399" s="665" t="s">
        <v>2472</v>
      </c>
      <c r="D399" s="674" t="s">
        <v>2468</v>
      </c>
      <c r="E399" s="675">
        <v>1</v>
      </c>
      <c r="F399" s="674" t="s">
        <v>2469</v>
      </c>
      <c r="G399" s="676">
        <v>0</v>
      </c>
      <c r="H399" s="665" t="s">
        <v>2470</v>
      </c>
      <c r="I399" s="677">
        <v>1</v>
      </c>
      <c r="J399" s="677">
        <v>1</v>
      </c>
      <c r="K399" s="676">
        <v>20.16</v>
      </c>
      <c r="L399" s="684">
        <v>44830</v>
      </c>
      <c r="M399" s="674" t="s">
        <v>3557</v>
      </c>
      <c r="N399" s="674" t="s">
        <v>2509</v>
      </c>
      <c r="O399" s="674" t="s">
        <v>2509</v>
      </c>
      <c r="P399" s="674" t="s">
        <v>2518</v>
      </c>
      <c r="Q399" s="674" t="s">
        <v>3558</v>
      </c>
      <c r="R399" s="674" t="s">
        <v>2516</v>
      </c>
      <c r="S399" s="674" t="s">
        <v>2509</v>
      </c>
      <c r="T399" s="674" t="s">
        <v>2509</v>
      </c>
      <c r="U399" s="674" t="s">
        <v>2513</v>
      </c>
      <c r="V399" s="674" t="s">
        <v>2519</v>
      </c>
    </row>
    <row r="400" spans="1:22" ht="16.5" hidden="1" customHeight="1" outlineLevel="2" x14ac:dyDescent="0.2">
      <c r="A400" s="667" t="s">
        <v>2905</v>
      </c>
      <c r="B400" s="674"/>
      <c r="C400" s="665"/>
      <c r="D400" s="674"/>
      <c r="E400" s="675"/>
      <c r="F400" s="674"/>
      <c r="G400" s="676"/>
      <c r="H400" s="665"/>
      <c r="I400" s="677"/>
      <c r="J400" s="677"/>
      <c r="K400" s="676">
        <f>SUBTOTAL(9,K393:K399)</f>
        <v>31746</v>
      </c>
      <c r="L400" s="684"/>
      <c r="M400" s="674"/>
      <c r="N400" s="674"/>
      <c r="O400" s="674"/>
      <c r="P400" s="674"/>
      <c r="Q400" s="674"/>
      <c r="R400" s="674"/>
      <c r="S400" s="674"/>
      <c r="T400" s="674"/>
      <c r="U400" s="674"/>
      <c r="V400" s="674"/>
    </row>
    <row r="401" spans="1:22" ht="16.5" customHeight="1" outlineLevel="1" collapsed="1" x14ac:dyDescent="0.2">
      <c r="A401" s="666" t="s">
        <v>2906</v>
      </c>
      <c r="B401" s="670" t="s">
        <v>3018</v>
      </c>
      <c r="C401" s="666" t="s">
        <v>2467</v>
      </c>
      <c r="D401" s="670" t="s">
        <v>2468</v>
      </c>
      <c r="E401" s="671">
        <v>2</v>
      </c>
      <c r="F401" s="670" t="s">
        <v>2469</v>
      </c>
      <c r="G401" s="672">
        <v>3335.47</v>
      </c>
      <c r="H401" s="666" t="s">
        <v>2470</v>
      </c>
      <c r="I401" s="673">
        <v>1</v>
      </c>
      <c r="J401" s="673">
        <v>1</v>
      </c>
      <c r="K401" s="672">
        <v>3335.47</v>
      </c>
      <c r="L401" s="683">
        <v>44845</v>
      </c>
      <c r="M401" s="670" t="s">
        <v>3464</v>
      </c>
      <c r="N401" s="670" t="s">
        <v>2508</v>
      </c>
      <c r="O401" s="670" t="s">
        <v>2509</v>
      </c>
      <c r="P401" s="670" t="s">
        <v>2469</v>
      </c>
      <c r="Q401" s="670" t="s">
        <v>3465</v>
      </c>
      <c r="R401" s="670" t="s">
        <v>2510</v>
      </c>
      <c r="S401" s="670" t="s">
        <v>2511</v>
      </c>
      <c r="T401" s="670" t="s">
        <v>2512</v>
      </c>
      <c r="U401" s="670" t="s">
        <v>2513</v>
      </c>
      <c r="V401" s="670" t="s">
        <v>2514</v>
      </c>
    </row>
    <row r="402" spans="1:22" ht="16.5" hidden="1" customHeight="1" outlineLevel="2" collapsed="1" x14ac:dyDescent="0.2">
      <c r="A402" s="665" t="s">
        <v>2907</v>
      </c>
      <c r="B402" s="674" t="s">
        <v>3018</v>
      </c>
      <c r="C402" s="665" t="s">
        <v>2472</v>
      </c>
      <c r="D402" s="674" t="s">
        <v>2468</v>
      </c>
      <c r="E402" s="675">
        <v>1</v>
      </c>
      <c r="F402" s="674" t="s">
        <v>2469</v>
      </c>
      <c r="G402" s="676">
        <v>0</v>
      </c>
      <c r="H402" s="665" t="s">
        <v>2470</v>
      </c>
      <c r="I402" s="677">
        <v>1</v>
      </c>
      <c r="J402" s="677">
        <v>1</v>
      </c>
      <c r="K402" s="676">
        <v>265.76</v>
      </c>
      <c r="L402" s="684">
        <v>44823</v>
      </c>
      <c r="M402" s="674" t="s">
        <v>3559</v>
      </c>
      <c r="N402" s="674" t="s">
        <v>2509</v>
      </c>
      <c r="O402" s="674" t="s">
        <v>2509</v>
      </c>
      <c r="P402" s="674" t="s">
        <v>2518</v>
      </c>
      <c r="Q402" s="674" t="s">
        <v>3560</v>
      </c>
      <c r="R402" s="674" t="s">
        <v>2516</v>
      </c>
      <c r="S402" s="674" t="s">
        <v>2509</v>
      </c>
      <c r="T402" s="674" t="s">
        <v>2509</v>
      </c>
      <c r="U402" s="674" t="s">
        <v>2513</v>
      </c>
      <c r="V402" s="674" t="s">
        <v>2519</v>
      </c>
    </row>
    <row r="403" spans="1:22" ht="16.5" customHeight="1" outlineLevel="1" collapsed="1" x14ac:dyDescent="0.2">
      <c r="A403" s="666" t="s">
        <v>2907</v>
      </c>
      <c r="B403" s="670" t="s">
        <v>3018</v>
      </c>
      <c r="C403" s="666" t="s">
        <v>2472</v>
      </c>
      <c r="D403" s="670" t="s">
        <v>2468</v>
      </c>
      <c r="E403" s="671">
        <v>1</v>
      </c>
      <c r="F403" s="670" t="s">
        <v>2469</v>
      </c>
      <c r="G403" s="672">
        <v>0</v>
      </c>
      <c r="H403" s="666" t="s">
        <v>2470</v>
      </c>
      <c r="I403" s="673">
        <v>1</v>
      </c>
      <c r="J403" s="673">
        <v>1</v>
      </c>
      <c r="K403" s="672">
        <v>9.35</v>
      </c>
      <c r="L403" s="683">
        <v>44823</v>
      </c>
      <c r="M403" s="670" t="s">
        <v>3561</v>
      </c>
      <c r="N403" s="670" t="s">
        <v>2509</v>
      </c>
      <c r="O403" s="670" t="s">
        <v>2509</v>
      </c>
      <c r="P403" s="670" t="s">
        <v>2518</v>
      </c>
      <c r="Q403" s="670" t="s">
        <v>3562</v>
      </c>
      <c r="R403" s="670" t="s">
        <v>2516</v>
      </c>
      <c r="S403" s="670" t="s">
        <v>2509</v>
      </c>
      <c r="T403" s="670" t="s">
        <v>2509</v>
      </c>
      <c r="U403" s="670" t="s">
        <v>2513</v>
      </c>
      <c r="V403" s="670" t="s">
        <v>2519</v>
      </c>
    </row>
    <row r="404" spans="1:22" ht="16.5" hidden="1" customHeight="1" outlineLevel="2" x14ac:dyDescent="0.2">
      <c r="A404" s="665" t="s">
        <v>2907</v>
      </c>
      <c r="B404" s="674" t="s">
        <v>3018</v>
      </c>
      <c r="C404" s="665" t="s">
        <v>2472</v>
      </c>
      <c r="D404" s="674" t="s">
        <v>2468</v>
      </c>
      <c r="E404" s="675">
        <v>1</v>
      </c>
      <c r="F404" s="674" t="s">
        <v>2469</v>
      </c>
      <c r="G404" s="676">
        <v>0</v>
      </c>
      <c r="H404" s="665" t="s">
        <v>2470</v>
      </c>
      <c r="I404" s="677">
        <v>1</v>
      </c>
      <c r="J404" s="677">
        <v>1</v>
      </c>
      <c r="K404" s="676">
        <v>287.02999999999997</v>
      </c>
      <c r="L404" s="684">
        <v>44823</v>
      </c>
      <c r="M404" s="674" t="s">
        <v>3563</v>
      </c>
      <c r="N404" s="674" t="s">
        <v>2509</v>
      </c>
      <c r="O404" s="674" t="s">
        <v>2509</v>
      </c>
      <c r="P404" s="674" t="s">
        <v>2518</v>
      </c>
      <c r="Q404" s="674" t="s">
        <v>3564</v>
      </c>
      <c r="R404" s="674" t="s">
        <v>2516</v>
      </c>
      <c r="S404" s="674" t="s">
        <v>2509</v>
      </c>
      <c r="T404" s="674" t="s">
        <v>2509</v>
      </c>
      <c r="U404" s="674" t="s">
        <v>2513</v>
      </c>
      <c r="V404" s="674" t="s">
        <v>2519</v>
      </c>
    </row>
    <row r="405" spans="1:22" ht="16.5" hidden="1" customHeight="1" outlineLevel="2" x14ac:dyDescent="0.2">
      <c r="A405" s="666" t="s">
        <v>2907</v>
      </c>
      <c r="B405" s="670" t="s">
        <v>3018</v>
      </c>
      <c r="C405" s="666" t="s">
        <v>2472</v>
      </c>
      <c r="D405" s="670" t="s">
        <v>2468</v>
      </c>
      <c r="E405" s="671">
        <v>1</v>
      </c>
      <c r="F405" s="670" t="s">
        <v>2469</v>
      </c>
      <c r="G405" s="672">
        <v>0</v>
      </c>
      <c r="H405" s="666" t="s">
        <v>2470</v>
      </c>
      <c r="I405" s="673">
        <v>1</v>
      </c>
      <c r="J405" s="673">
        <v>1</v>
      </c>
      <c r="K405" s="672">
        <v>263.12</v>
      </c>
      <c r="L405" s="683">
        <v>44823</v>
      </c>
      <c r="M405" s="670" t="s">
        <v>3565</v>
      </c>
      <c r="N405" s="670" t="s">
        <v>2509</v>
      </c>
      <c r="O405" s="670" t="s">
        <v>2509</v>
      </c>
      <c r="P405" s="670" t="s">
        <v>2518</v>
      </c>
      <c r="Q405" s="670" t="s">
        <v>3566</v>
      </c>
      <c r="R405" s="670" t="s">
        <v>2516</v>
      </c>
      <c r="S405" s="670" t="s">
        <v>2509</v>
      </c>
      <c r="T405" s="670" t="s">
        <v>2509</v>
      </c>
      <c r="U405" s="670" t="s">
        <v>2513</v>
      </c>
      <c r="V405" s="670" t="s">
        <v>2519</v>
      </c>
    </row>
    <row r="406" spans="1:22" ht="16.5" hidden="1" customHeight="1" outlineLevel="2" collapsed="1" x14ac:dyDescent="0.2">
      <c r="A406" s="665" t="s">
        <v>2907</v>
      </c>
      <c r="B406" s="674" t="s">
        <v>3018</v>
      </c>
      <c r="C406" s="665" t="s">
        <v>2472</v>
      </c>
      <c r="D406" s="674" t="s">
        <v>2468</v>
      </c>
      <c r="E406" s="675">
        <v>1</v>
      </c>
      <c r="F406" s="674" t="s">
        <v>2469</v>
      </c>
      <c r="G406" s="676">
        <v>0</v>
      </c>
      <c r="H406" s="665" t="s">
        <v>2470</v>
      </c>
      <c r="I406" s="677">
        <v>1</v>
      </c>
      <c r="J406" s="677">
        <v>1</v>
      </c>
      <c r="K406" s="676">
        <v>3.27</v>
      </c>
      <c r="L406" s="684">
        <v>44823</v>
      </c>
      <c r="M406" s="674" t="s">
        <v>3567</v>
      </c>
      <c r="N406" s="674" t="s">
        <v>2509</v>
      </c>
      <c r="O406" s="674" t="s">
        <v>2509</v>
      </c>
      <c r="P406" s="674" t="s">
        <v>2518</v>
      </c>
      <c r="Q406" s="674" t="s">
        <v>3568</v>
      </c>
      <c r="R406" s="674" t="s">
        <v>2516</v>
      </c>
      <c r="S406" s="674" t="s">
        <v>2509</v>
      </c>
      <c r="T406" s="674" t="s">
        <v>2509</v>
      </c>
      <c r="U406" s="674" t="s">
        <v>2513</v>
      </c>
      <c r="V406" s="674" t="s">
        <v>2519</v>
      </c>
    </row>
    <row r="407" spans="1:22" ht="16.5" hidden="1" customHeight="1" outlineLevel="2" x14ac:dyDescent="0.2">
      <c r="A407" s="666" t="s">
        <v>2907</v>
      </c>
      <c r="B407" s="670" t="s">
        <v>3018</v>
      </c>
      <c r="C407" s="666" t="s">
        <v>2472</v>
      </c>
      <c r="D407" s="670" t="s">
        <v>2468</v>
      </c>
      <c r="E407" s="671">
        <v>1</v>
      </c>
      <c r="F407" s="670" t="s">
        <v>2469</v>
      </c>
      <c r="G407" s="672">
        <v>0</v>
      </c>
      <c r="H407" s="666" t="s">
        <v>2470</v>
      </c>
      <c r="I407" s="673">
        <v>1</v>
      </c>
      <c r="J407" s="673">
        <v>1</v>
      </c>
      <c r="K407" s="672">
        <v>40.32</v>
      </c>
      <c r="L407" s="683">
        <v>44823</v>
      </c>
      <c r="M407" s="670" t="s">
        <v>3569</v>
      </c>
      <c r="N407" s="670" t="s">
        <v>2509</v>
      </c>
      <c r="O407" s="670" t="s">
        <v>2509</v>
      </c>
      <c r="P407" s="670" t="s">
        <v>2518</v>
      </c>
      <c r="Q407" s="670" t="s">
        <v>3570</v>
      </c>
      <c r="R407" s="670" t="s">
        <v>2516</v>
      </c>
      <c r="S407" s="670" t="s">
        <v>2509</v>
      </c>
      <c r="T407" s="670" t="s">
        <v>2509</v>
      </c>
      <c r="U407" s="670" t="s">
        <v>2513</v>
      </c>
      <c r="V407" s="670" t="s">
        <v>2519</v>
      </c>
    </row>
    <row r="408" spans="1:22" ht="16.5" hidden="1" customHeight="1" outlineLevel="2" x14ac:dyDescent="0.2">
      <c r="A408" s="665" t="s">
        <v>2906</v>
      </c>
      <c r="B408" s="674" t="s">
        <v>3018</v>
      </c>
      <c r="C408" s="665" t="s">
        <v>2467</v>
      </c>
      <c r="D408" s="674" t="s">
        <v>2468</v>
      </c>
      <c r="E408" s="675">
        <v>2</v>
      </c>
      <c r="F408" s="674" t="s">
        <v>2469</v>
      </c>
      <c r="G408" s="676">
        <v>3335.47</v>
      </c>
      <c r="H408" s="665" t="s">
        <v>2470</v>
      </c>
      <c r="I408" s="677">
        <v>1</v>
      </c>
      <c r="J408" s="677">
        <v>1</v>
      </c>
      <c r="K408" s="676">
        <v>3335.47</v>
      </c>
      <c r="L408" s="684">
        <v>44819</v>
      </c>
      <c r="M408" s="674" t="s">
        <v>3518</v>
      </c>
      <c r="N408" s="674" t="s">
        <v>2508</v>
      </c>
      <c r="O408" s="674" t="s">
        <v>2509</v>
      </c>
      <c r="P408" s="674" t="s">
        <v>2469</v>
      </c>
      <c r="Q408" s="674" t="s">
        <v>3519</v>
      </c>
      <c r="R408" s="674" t="s">
        <v>2510</v>
      </c>
      <c r="S408" s="674" t="s">
        <v>2511</v>
      </c>
      <c r="T408" s="674" t="s">
        <v>2512</v>
      </c>
      <c r="U408" s="674" t="s">
        <v>2513</v>
      </c>
      <c r="V408" s="674" t="s">
        <v>2514</v>
      </c>
    </row>
    <row r="409" spans="1:22" ht="16.5" hidden="1" customHeight="1" outlineLevel="2" x14ac:dyDescent="0.2">
      <c r="A409" s="666" t="s">
        <v>2906</v>
      </c>
      <c r="B409" s="670" t="s">
        <v>3018</v>
      </c>
      <c r="C409" s="666" t="s">
        <v>2467</v>
      </c>
      <c r="D409" s="670" t="s">
        <v>2468</v>
      </c>
      <c r="E409" s="671">
        <v>2</v>
      </c>
      <c r="F409" s="670" t="s">
        <v>2469</v>
      </c>
      <c r="G409" s="672">
        <v>-3335.47</v>
      </c>
      <c r="H409" s="666" t="s">
        <v>2470</v>
      </c>
      <c r="I409" s="673">
        <v>1</v>
      </c>
      <c r="J409" s="673">
        <v>1</v>
      </c>
      <c r="K409" s="672">
        <v>-3335.47</v>
      </c>
      <c r="L409" s="683">
        <v>44830</v>
      </c>
      <c r="M409" s="670" t="s">
        <v>3524</v>
      </c>
      <c r="N409" s="670" t="s">
        <v>2508</v>
      </c>
      <c r="O409" s="670" t="s">
        <v>2509</v>
      </c>
      <c r="P409" s="670" t="s">
        <v>2469</v>
      </c>
      <c r="Q409" s="670" t="s">
        <v>3525</v>
      </c>
      <c r="R409" s="670" t="s">
        <v>2510</v>
      </c>
      <c r="S409" s="670" t="s">
        <v>2511</v>
      </c>
      <c r="T409" s="670" t="s">
        <v>2512</v>
      </c>
      <c r="U409" s="670" t="s">
        <v>2513</v>
      </c>
      <c r="V409" s="670" t="s">
        <v>2514</v>
      </c>
    </row>
    <row r="410" spans="1:22" ht="16.5" hidden="1" customHeight="1" outlineLevel="2" collapsed="1" x14ac:dyDescent="0.2">
      <c r="A410" s="664" t="s">
        <v>2908</v>
      </c>
      <c r="B410" s="670"/>
      <c r="C410" s="666"/>
      <c r="D410" s="670"/>
      <c r="E410" s="671"/>
      <c r="F410" s="670"/>
      <c r="G410" s="672"/>
      <c r="H410" s="666"/>
      <c r="I410" s="673"/>
      <c r="J410" s="673"/>
      <c r="K410" s="672">
        <f>SUBTOTAL(9,K401:K409)</f>
        <v>4204.32</v>
      </c>
      <c r="L410" s="683"/>
      <c r="M410" s="670"/>
      <c r="N410" s="670"/>
      <c r="O410" s="670"/>
      <c r="P410" s="670"/>
      <c r="Q410" s="670"/>
      <c r="R410" s="670"/>
      <c r="S410" s="670"/>
      <c r="T410" s="670"/>
      <c r="U410" s="670"/>
      <c r="V410" s="670"/>
    </row>
    <row r="411" spans="1:22" ht="16.5" hidden="1" customHeight="1" outlineLevel="2" x14ac:dyDescent="0.2">
      <c r="A411" s="665" t="s">
        <v>2909</v>
      </c>
      <c r="B411" s="674" t="s">
        <v>2509</v>
      </c>
      <c r="C411" s="665" t="s">
        <v>2472</v>
      </c>
      <c r="D411" s="674" t="s">
        <v>2468</v>
      </c>
      <c r="E411" s="675">
        <v>1</v>
      </c>
      <c r="F411" s="674" t="s">
        <v>2469</v>
      </c>
      <c r="G411" s="676">
        <v>0</v>
      </c>
      <c r="H411" s="665" t="s">
        <v>2470</v>
      </c>
      <c r="I411" s="677">
        <v>1</v>
      </c>
      <c r="J411" s="677">
        <v>1</v>
      </c>
      <c r="K411" s="676">
        <v>16.32</v>
      </c>
      <c r="L411" s="684">
        <v>44819</v>
      </c>
      <c r="M411" s="674" t="s">
        <v>3571</v>
      </c>
      <c r="N411" s="674" t="s">
        <v>2509</v>
      </c>
      <c r="O411" s="674" t="s">
        <v>2509</v>
      </c>
      <c r="P411" s="674" t="s">
        <v>2518</v>
      </c>
      <c r="Q411" s="674" t="s">
        <v>3572</v>
      </c>
      <c r="R411" s="674" t="s">
        <v>2516</v>
      </c>
      <c r="S411" s="674" t="s">
        <v>2509</v>
      </c>
      <c r="T411" s="674" t="s">
        <v>2509</v>
      </c>
      <c r="U411" s="674" t="s">
        <v>2513</v>
      </c>
      <c r="V411" s="674" t="s">
        <v>2519</v>
      </c>
    </row>
    <row r="412" spans="1:22" ht="16.5" hidden="1" customHeight="1" outlineLevel="2" x14ac:dyDescent="0.2">
      <c r="A412" s="666" t="s">
        <v>2909</v>
      </c>
      <c r="B412" s="670" t="s">
        <v>2509</v>
      </c>
      <c r="C412" s="666" t="s">
        <v>2472</v>
      </c>
      <c r="D412" s="670" t="s">
        <v>2468</v>
      </c>
      <c r="E412" s="671">
        <v>1</v>
      </c>
      <c r="F412" s="670" t="s">
        <v>2469</v>
      </c>
      <c r="G412" s="672">
        <v>0</v>
      </c>
      <c r="H412" s="666" t="s">
        <v>2470</v>
      </c>
      <c r="I412" s="673">
        <v>1</v>
      </c>
      <c r="J412" s="673">
        <v>1</v>
      </c>
      <c r="K412" s="672">
        <v>547.67999999999995</v>
      </c>
      <c r="L412" s="683">
        <v>44819</v>
      </c>
      <c r="M412" s="670" t="s">
        <v>3573</v>
      </c>
      <c r="N412" s="670" t="s">
        <v>2509</v>
      </c>
      <c r="O412" s="670" t="s">
        <v>2509</v>
      </c>
      <c r="P412" s="670" t="s">
        <v>2518</v>
      </c>
      <c r="Q412" s="670" t="s">
        <v>3574</v>
      </c>
      <c r="R412" s="670" t="s">
        <v>2516</v>
      </c>
      <c r="S412" s="670" t="s">
        <v>2509</v>
      </c>
      <c r="T412" s="670" t="s">
        <v>2509</v>
      </c>
      <c r="U412" s="670" t="s">
        <v>2513</v>
      </c>
      <c r="V412" s="670" t="s">
        <v>2519</v>
      </c>
    </row>
    <row r="413" spans="1:22" ht="16.5" customHeight="1" outlineLevel="1" collapsed="1" x14ac:dyDescent="0.2">
      <c r="A413" s="665" t="s">
        <v>2910</v>
      </c>
      <c r="B413" s="674" t="s">
        <v>2509</v>
      </c>
      <c r="C413" s="665" t="s">
        <v>2467</v>
      </c>
      <c r="D413" s="674" t="s">
        <v>2468</v>
      </c>
      <c r="E413" s="675">
        <v>6</v>
      </c>
      <c r="F413" s="674" t="s">
        <v>2469</v>
      </c>
      <c r="G413" s="676">
        <v>1465.28</v>
      </c>
      <c r="H413" s="665" t="s">
        <v>2470</v>
      </c>
      <c r="I413" s="677">
        <v>1</v>
      </c>
      <c r="J413" s="677">
        <v>1</v>
      </c>
      <c r="K413" s="676">
        <v>1465.28</v>
      </c>
      <c r="L413" s="684">
        <v>44831</v>
      </c>
      <c r="M413" s="674" t="s">
        <v>3245</v>
      </c>
      <c r="N413" s="674" t="s">
        <v>2508</v>
      </c>
      <c r="O413" s="674" t="s">
        <v>2509</v>
      </c>
      <c r="P413" s="674" t="s">
        <v>2469</v>
      </c>
      <c r="Q413" s="674" t="s">
        <v>3246</v>
      </c>
      <c r="R413" s="674" t="s">
        <v>2510</v>
      </c>
      <c r="S413" s="674" t="s">
        <v>2511</v>
      </c>
      <c r="T413" s="674" t="s">
        <v>2512</v>
      </c>
      <c r="U413" s="674" t="s">
        <v>2513</v>
      </c>
      <c r="V413" s="674" t="s">
        <v>2514</v>
      </c>
    </row>
    <row r="414" spans="1:22" ht="16.5" hidden="1" customHeight="1" outlineLevel="2" x14ac:dyDescent="0.2">
      <c r="A414" s="666" t="s">
        <v>2910</v>
      </c>
      <c r="B414" s="670" t="s">
        <v>2509</v>
      </c>
      <c r="C414" s="666" t="s">
        <v>2467</v>
      </c>
      <c r="D414" s="670" t="s">
        <v>2468</v>
      </c>
      <c r="E414" s="671">
        <v>3</v>
      </c>
      <c r="F414" s="670" t="s">
        <v>2469</v>
      </c>
      <c r="G414" s="672">
        <v>2536.92</v>
      </c>
      <c r="H414" s="666" t="s">
        <v>2470</v>
      </c>
      <c r="I414" s="673">
        <v>1</v>
      </c>
      <c r="J414" s="673">
        <v>1</v>
      </c>
      <c r="K414" s="672">
        <v>2536.92</v>
      </c>
      <c r="L414" s="683">
        <v>44845</v>
      </c>
      <c r="M414" s="670" t="s">
        <v>3464</v>
      </c>
      <c r="N414" s="670" t="s">
        <v>2508</v>
      </c>
      <c r="O414" s="670" t="s">
        <v>2509</v>
      </c>
      <c r="P414" s="670" t="s">
        <v>2469</v>
      </c>
      <c r="Q414" s="670" t="s">
        <v>3465</v>
      </c>
      <c r="R414" s="670" t="s">
        <v>2510</v>
      </c>
      <c r="S414" s="670" t="s">
        <v>2511</v>
      </c>
      <c r="T414" s="670" t="s">
        <v>2512</v>
      </c>
      <c r="U414" s="670" t="s">
        <v>2513</v>
      </c>
      <c r="V414" s="670" t="s">
        <v>2514</v>
      </c>
    </row>
    <row r="415" spans="1:22" ht="16.5" hidden="1" customHeight="1" outlineLevel="2" x14ac:dyDescent="0.2">
      <c r="A415" s="665" t="s">
        <v>2910</v>
      </c>
      <c r="B415" s="674" t="s">
        <v>2509</v>
      </c>
      <c r="C415" s="665" t="s">
        <v>2467</v>
      </c>
      <c r="D415" s="674" t="s">
        <v>2468</v>
      </c>
      <c r="E415" s="675">
        <v>4</v>
      </c>
      <c r="F415" s="674" t="s">
        <v>2469</v>
      </c>
      <c r="G415" s="676">
        <v>-2536.92</v>
      </c>
      <c r="H415" s="665" t="s">
        <v>2470</v>
      </c>
      <c r="I415" s="677">
        <v>1</v>
      </c>
      <c r="J415" s="677">
        <v>1</v>
      </c>
      <c r="K415" s="676">
        <v>-2536.92</v>
      </c>
      <c r="L415" s="684">
        <v>44830</v>
      </c>
      <c r="M415" s="674" t="s">
        <v>3524</v>
      </c>
      <c r="N415" s="674" t="s">
        <v>2508</v>
      </c>
      <c r="O415" s="674" t="s">
        <v>2509</v>
      </c>
      <c r="P415" s="674" t="s">
        <v>2469</v>
      </c>
      <c r="Q415" s="674" t="s">
        <v>3525</v>
      </c>
      <c r="R415" s="674" t="s">
        <v>2510</v>
      </c>
      <c r="S415" s="674" t="s">
        <v>2511</v>
      </c>
      <c r="T415" s="674" t="s">
        <v>2512</v>
      </c>
      <c r="U415" s="674" t="s">
        <v>2513</v>
      </c>
      <c r="V415" s="674" t="s">
        <v>2514</v>
      </c>
    </row>
    <row r="416" spans="1:22" ht="16.5" hidden="1" customHeight="1" outlineLevel="2" x14ac:dyDescent="0.2">
      <c r="A416" s="666" t="s">
        <v>2909</v>
      </c>
      <c r="B416" s="670" t="s">
        <v>2509</v>
      </c>
      <c r="C416" s="666" t="s">
        <v>2472</v>
      </c>
      <c r="D416" s="670" t="s">
        <v>2468</v>
      </c>
      <c r="E416" s="671">
        <v>1</v>
      </c>
      <c r="F416" s="670" t="s">
        <v>2469</v>
      </c>
      <c r="G416" s="672">
        <v>0</v>
      </c>
      <c r="H416" s="666" t="s">
        <v>2470</v>
      </c>
      <c r="I416" s="673">
        <v>1</v>
      </c>
      <c r="J416" s="673">
        <v>1</v>
      </c>
      <c r="K416" s="672">
        <v>18.7</v>
      </c>
      <c r="L416" s="683">
        <v>44819</v>
      </c>
      <c r="M416" s="670" t="s">
        <v>3575</v>
      </c>
      <c r="N416" s="670" t="s">
        <v>2509</v>
      </c>
      <c r="O416" s="670" t="s">
        <v>2509</v>
      </c>
      <c r="P416" s="670" t="s">
        <v>2518</v>
      </c>
      <c r="Q416" s="670" t="s">
        <v>3576</v>
      </c>
      <c r="R416" s="670" t="s">
        <v>2516</v>
      </c>
      <c r="S416" s="670" t="s">
        <v>2509</v>
      </c>
      <c r="T416" s="670" t="s">
        <v>2509</v>
      </c>
      <c r="U416" s="670" t="s">
        <v>2513</v>
      </c>
      <c r="V416" s="670" t="s">
        <v>2519</v>
      </c>
    </row>
    <row r="417" spans="1:22" ht="16.5" customHeight="1" outlineLevel="1" collapsed="1" x14ac:dyDescent="0.2">
      <c r="A417" s="665" t="s">
        <v>2909</v>
      </c>
      <c r="B417" s="674" t="s">
        <v>2509</v>
      </c>
      <c r="C417" s="665" t="s">
        <v>2472</v>
      </c>
      <c r="D417" s="674" t="s">
        <v>2468</v>
      </c>
      <c r="E417" s="675">
        <v>1</v>
      </c>
      <c r="F417" s="674" t="s">
        <v>2469</v>
      </c>
      <c r="G417" s="676">
        <v>0</v>
      </c>
      <c r="H417" s="665" t="s">
        <v>2470</v>
      </c>
      <c r="I417" s="677">
        <v>1</v>
      </c>
      <c r="J417" s="677">
        <v>1</v>
      </c>
      <c r="K417" s="676">
        <v>18.7</v>
      </c>
      <c r="L417" s="684">
        <v>44819</v>
      </c>
      <c r="M417" s="674" t="s">
        <v>3577</v>
      </c>
      <c r="N417" s="674" t="s">
        <v>2509</v>
      </c>
      <c r="O417" s="674" t="s">
        <v>2509</v>
      </c>
      <c r="P417" s="674" t="s">
        <v>2518</v>
      </c>
      <c r="Q417" s="674" t="s">
        <v>3578</v>
      </c>
      <c r="R417" s="674" t="s">
        <v>2516</v>
      </c>
      <c r="S417" s="674" t="s">
        <v>2509</v>
      </c>
      <c r="T417" s="674" t="s">
        <v>2509</v>
      </c>
      <c r="U417" s="674" t="s">
        <v>2513</v>
      </c>
      <c r="V417" s="674" t="s">
        <v>2519</v>
      </c>
    </row>
    <row r="418" spans="1:22" ht="16.5" hidden="1" customHeight="1" outlineLevel="2" collapsed="1" x14ac:dyDescent="0.2">
      <c r="A418" s="666" t="s">
        <v>2910</v>
      </c>
      <c r="B418" s="670" t="s">
        <v>2509</v>
      </c>
      <c r="C418" s="666" t="s">
        <v>2467</v>
      </c>
      <c r="D418" s="670" t="s">
        <v>2468</v>
      </c>
      <c r="E418" s="671">
        <v>4</v>
      </c>
      <c r="F418" s="670" t="s">
        <v>2469</v>
      </c>
      <c r="G418" s="672">
        <v>2536.92</v>
      </c>
      <c r="H418" s="666" t="s">
        <v>2470</v>
      </c>
      <c r="I418" s="673">
        <v>1</v>
      </c>
      <c r="J418" s="673">
        <v>1</v>
      </c>
      <c r="K418" s="672">
        <v>2536.92</v>
      </c>
      <c r="L418" s="683">
        <v>44819</v>
      </c>
      <c r="M418" s="670" t="s">
        <v>3518</v>
      </c>
      <c r="N418" s="670" t="s">
        <v>2508</v>
      </c>
      <c r="O418" s="670" t="s">
        <v>2509</v>
      </c>
      <c r="P418" s="670" t="s">
        <v>2469</v>
      </c>
      <c r="Q418" s="670" t="s">
        <v>3519</v>
      </c>
      <c r="R418" s="670" t="s">
        <v>2510</v>
      </c>
      <c r="S418" s="670" t="s">
        <v>2511</v>
      </c>
      <c r="T418" s="670" t="s">
        <v>2512</v>
      </c>
      <c r="U418" s="670" t="s">
        <v>2513</v>
      </c>
      <c r="V418" s="670" t="s">
        <v>2514</v>
      </c>
    </row>
    <row r="419" spans="1:22" ht="16.5" hidden="1" customHeight="1" outlineLevel="2" x14ac:dyDescent="0.2">
      <c r="A419" s="665" t="s">
        <v>2909</v>
      </c>
      <c r="B419" s="674" t="s">
        <v>2509</v>
      </c>
      <c r="C419" s="665" t="s">
        <v>2472</v>
      </c>
      <c r="D419" s="674" t="s">
        <v>2468</v>
      </c>
      <c r="E419" s="675">
        <v>1</v>
      </c>
      <c r="F419" s="674" t="s">
        <v>2469</v>
      </c>
      <c r="G419" s="676">
        <v>0</v>
      </c>
      <c r="H419" s="665" t="s">
        <v>2470</v>
      </c>
      <c r="I419" s="677">
        <v>1</v>
      </c>
      <c r="J419" s="677">
        <v>1</v>
      </c>
      <c r="K419" s="676">
        <v>1224.53</v>
      </c>
      <c r="L419" s="684">
        <v>44819</v>
      </c>
      <c r="M419" s="674" t="s">
        <v>3579</v>
      </c>
      <c r="N419" s="674" t="s">
        <v>2509</v>
      </c>
      <c r="O419" s="674" t="s">
        <v>2509</v>
      </c>
      <c r="P419" s="674" t="s">
        <v>2518</v>
      </c>
      <c r="Q419" s="674" t="s">
        <v>3580</v>
      </c>
      <c r="R419" s="674" t="s">
        <v>2516</v>
      </c>
      <c r="S419" s="674" t="s">
        <v>2509</v>
      </c>
      <c r="T419" s="674" t="s">
        <v>2509</v>
      </c>
      <c r="U419" s="674" t="s">
        <v>2513</v>
      </c>
      <c r="V419" s="674" t="s">
        <v>2519</v>
      </c>
    </row>
    <row r="420" spans="1:22" ht="16.5" hidden="1" customHeight="1" outlineLevel="2" x14ac:dyDescent="0.2">
      <c r="A420" s="666" t="s">
        <v>2909</v>
      </c>
      <c r="B420" s="670" t="s">
        <v>2509</v>
      </c>
      <c r="C420" s="666" t="s">
        <v>2472</v>
      </c>
      <c r="D420" s="670" t="s">
        <v>2468</v>
      </c>
      <c r="E420" s="671">
        <v>1</v>
      </c>
      <c r="F420" s="670" t="s">
        <v>2469</v>
      </c>
      <c r="G420" s="672">
        <v>0</v>
      </c>
      <c r="H420" s="666" t="s">
        <v>2470</v>
      </c>
      <c r="I420" s="673">
        <v>1</v>
      </c>
      <c r="J420" s="673">
        <v>1</v>
      </c>
      <c r="K420" s="672">
        <v>5380.37</v>
      </c>
      <c r="L420" s="683">
        <v>44819</v>
      </c>
      <c r="M420" s="670" t="s">
        <v>3581</v>
      </c>
      <c r="N420" s="670" t="s">
        <v>2509</v>
      </c>
      <c r="O420" s="670" t="s">
        <v>2509</v>
      </c>
      <c r="P420" s="670" t="s">
        <v>2518</v>
      </c>
      <c r="Q420" s="670" t="s">
        <v>3582</v>
      </c>
      <c r="R420" s="670" t="s">
        <v>2516</v>
      </c>
      <c r="S420" s="670" t="s">
        <v>2509</v>
      </c>
      <c r="T420" s="670" t="s">
        <v>2509</v>
      </c>
      <c r="U420" s="670" t="s">
        <v>2513</v>
      </c>
      <c r="V420" s="670" t="s">
        <v>2519</v>
      </c>
    </row>
    <row r="421" spans="1:22" ht="16.5" hidden="1" customHeight="1" outlineLevel="2" x14ac:dyDescent="0.2">
      <c r="A421" s="665" t="s">
        <v>2909</v>
      </c>
      <c r="B421" s="674" t="s">
        <v>2509</v>
      </c>
      <c r="C421" s="665" t="s">
        <v>2472</v>
      </c>
      <c r="D421" s="674" t="s">
        <v>2468</v>
      </c>
      <c r="E421" s="675">
        <v>1</v>
      </c>
      <c r="F421" s="674" t="s">
        <v>2469</v>
      </c>
      <c r="G421" s="676">
        <v>0</v>
      </c>
      <c r="H421" s="665" t="s">
        <v>2470</v>
      </c>
      <c r="I421" s="677">
        <v>1</v>
      </c>
      <c r="J421" s="677">
        <v>1</v>
      </c>
      <c r="K421" s="676">
        <v>2503.7800000000002</v>
      </c>
      <c r="L421" s="684">
        <v>44819</v>
      </c>
      <c r="M421" s="674" t="s">
        <v>3583</v>
      </c>
      <c r="N421" s="674" t="s">
        <v>2509</v>
      </c>
      <c r="O421" s="674" t="s">
        <v>2509</v>
      </c>
      <c r="P421" s="674" t="s">
        <v>2518</v>
      </c>
      <c r="Q421" s="674" t="s">
        <v>3584</v>
      </c>
      <c r="R421" s="674" t="s">
        <v>2516</v>
      </c>
      <c r="S421" s="674" t="s">
        <v>2509</v>
      </c>
      <c r="T421" s="674" t="s">
        <v>2509</v>
      </c>
      <c r="U421" s="674" t="s">
        <v>2513</v>
      </c>
      <c r="V421" s="674" t="s">
        <v>2519</v>
      </c>
    </row>
    <row r="422" spans="1:22" ht="16.5" hidden="1" customHeight="1" outlineLevel="2" x14ac:dyDescent="0.2">
      <c r="A422" s="666" t="s">
        <v>2909</v>
      </c>
      <c r="B422" s="670" t="s">
        <v>2509</v>
      </c>
      <c r="C422" s="666" t="s">
        <v>2472</v>
      </c>
      <c r="D422" s="670" t="s">
        <v>2468</v>
      </c>
      <c r="E422" s="671">
        <v>1</v>
      </c>
      <c r="F422" s="670" t="s">
        <v>2469</v>
      </c>
      <c r="G422" s="672">
        <v>0</v>
      </c>
      <c r="H422" s="666" t="s">
        <v>2470</v>
      </c>
      <c r="I422" s="673">
        <v>1</v>
      </c>
      <c r="J422" s="673">
        <v>1</v>
      </c>
      <c r="K422" s="672">
        <v>263.12</v>
      </c>
      <c r="L422" s="683">
        <v>44819</v>
      </c>
      <c r="M422" s="670" t="s">
        <v>3585</v>
      </c>
      <c r="N422" s="670" t="s">
        <v>2509</v>
      </c>
      <c r="O422" s="670" t="s">
        <v>2509</v>
      </c>
      <c r="P422" s="670" t="s">
        <v>2518</v>
      </c>
      <c r="Q422" s="670" t="s">
        <v>3586</v>
      </c>
      <c r="R422" s="670" t="s">
        <v>2516</v>
      </c>
      <c r="S422" s="670" t="s">
        <v>2509</v>
      </c>
      <c r="T422" s="670" t="s">
        <v>2509</v>
      </c>
      <c r="U422" s="670" t="s">
        <v>2513</v>
      </c>
      <c r="V422" s="670" t="s">
        <v>2519</v>
      </c>
    </row>
    <row r="423" spans="1:22" ht="16.5" hidden="1" customHeight="1" outlineLevel="2" x14ac:dyDescent="0.2">
      <c r="A423" s="665" t="s">
        <v>2909</v>
      </c>
      <c r="B423" s="674" t="s">
        <v>2509</v>
      </c>
      <c r="C423" s="665" t="s">
        <v>2472</v>
      </c>
      <c r="D423" s="674" t="s">
        <v>2468</v>
      </c>
      <c r="E423" s="675">
        <v>1</v>
      </c>
      <c r="F423" s="674" t="s">
        <v>2469</v>
      </c>
      <c r="G423" s="676">
        <v>0</v>
      </c>
      <c r="H423" s="665" t="s">
        <v>2470</v>
      </c>
      <c r="I423" s="677">
        <v>1</v>
      </c>
      <c r="J423" s="677">
        <v>1</v>
      </c>
      <c r="K423" s="676">
        <v>287.02999999999997</v>
      </c>
      <c r="L423" s="684">
        <v>44819</v>
      </c>
      <c r="M423" s="674" t="s">
        <v>3587</v>
      </c>
      <c r="N423" s="674" t="s">
        <v>2509</v>
      </c>
      <c r="O423" s="674" t="s">
        <v>2509</v>
      </c>
      <c r="P423" s="674" t="s">
        <v>2518</v>
      </c>
      <c r="Q423" s="674" t="s">
        <v>3588</v>
      </c>
      <c r="R423" s="674" t="s">
        <v>2516</v>
      </c>
      <c r="S423" s="674" t="s">
        <v>2509</v>
      </c>
      <c r="T423" s="674" t="s">
        <v>2509</v>
      </c>
      <c r="U423" s="674" t="s">
        <v>2513</v>
      </c>
      <c r="V423" s="674" t="s">
        <v>2519</v>
      </c>
    </row>
    <row r="424" spans="1:22" ht="16.5" hidden="1" customHeight="1" outlineLevel="2" x14ac:dyDescent="0.2">
      <c r="A424" s="667" t="s">
        <v>2911</v>
      </c>
      <c r="B424" s="674"/>
      <c r="C424" s="665"/>
      <c r="D424" s="674"/>
      <c r="E424" s="675"/>
      <c r="F424" s="674"/>
      <c r="G424" s="676"/>
      <c r="H424" s="665"/>
      <c r="I424" s="677"/>
      <c r="J424" s="677"/>
      <c r="K424" s="676">
        <f>SUBTOTAL(9,K411:K423)</f>
        <v>14262.430000000002</v>
      </c>
      <c r="L424" s="684"/>
      <c r="M424" s="674"/>
      <c r="N424" s="674"/>
      <c r="O424" s="674"/>
      <c r="P424" s="674"/>
      <c r="Q424" s="674"/>
      <c r="R424" s="674"/>
      <c r="S424" s="674"/>
      <c r="T424" s="674"/>
      <c r="U424" s="674"/>
      <c r="V424" s="674"/>
    </row>
    <row r="425" spans="1:22" ht="16.5" customHeight="1" outlineLevel="1" collapsed="1" x14ac:dyDescent="0.2">
      <c r="A425" s="666" t="s">
        <v>2912</v>
      </c>
      <c r="B425" s="670" t="s">
        <v>2509</v>
      </c>
      <c r="C425" s="666" t="s">
        <v>2467</v>
      </c>
      <c r="D425" s="670" t="s">
        <v>2468</v>
      </c>
      <c r="E425" s="671">
        <v>2</v>
      </c>
      <c r="F425" s="670" t="s">
        <v>2469</v>
      </c>
      <c r="G425" s="672">
        <v>778</v>
      </c>
      <c r="H425" s="666" t="s">
        <v>2470</v>
      </c>
      <c r="I425" s="673">
        <v>1</v>
      </c>
      <c r="J425" s="673">
        <v>1</v>
      </c>
      <c r="K425" s="672">
        <v>778</v>
      </c>
      <c r="L425" s="683">
        <v>44845</v>
      </c>
      <c r="M425" s="670" t="s">
        <v>3589</v>
      </c>
      <c r="N425" s="670" t="s">
        <v>2508</v>
      </c>
      <c r="O425" s="670" t="s">
        <v>2509</v>
      </c>
      <c r="P425" s="670" t="s">
        <v>2469</v>
      </c>
      <c r="Q425" s="670" t="s">
        <v>3590</v>
      </c>
      <c r="R425" s="670" t="s">
        <v>2510</v>
      </c>
      <c r="S425" s="670" t="s">
        <v>2522</v>
      </c>
      <c r="T425" s="670" t="s">
        <v>2523</v>
      </c>
      <c r="U425" s="670" t="s">
        <v>2513</v>
      </c>
      <c r="V425" s="670" t="s">
        <v>2514</v>
      </c>
    </row>
    <row r="426" spans="1:22" ht="16.5" hidden="1" customHeight="1" outlineLevel="2" x14ac:dyDescent="0.2">
      <c r="A426" s="664" t="s">
        <v>2913</v>
      </c>
      <c r="B426" s="670"/>
      <c r="C426" s="666"/>
      <c r="D426" s="670"/>
      <c r="E426" s="671"/>
      <c r="F426" s="670"/>
      <c r="G426" s="672"/>
      <c r="H426" s="666"/>
      <c r="I426" s="673"/>
      <c r="J426" s="673"/>
      <c r="K426" s="672">
        <f>SUBTOTAL(9,K425:K425)</f>
        <v>778</v>
      </c>
      <c r="L426" s="683"/>
      <c r="M426" s="670"/>
      <c r="N426" s="670"/>
      <c r="O426" s="670"/>
      <c r="P426" s="670"/>
      <c r="Q426" s="670"/>
      <c r="R426" s="670"/>
      <c r="S426" s="670"/>
      <c r="T426" s="670"/>
      <c r="U426" s="670"/>
      <c r="V426" s="670"/>
    </row>
    <row r="427" spans="1:22" ht="16.5" customHeight="1" outlineLevel="1" collapsed="1" x14ac:dyDescent="0.2">
      <c r="A427" s="665" t="s">
        <v>2914</v>
      </c>
      <c r="B427" s="674" t="s">
        <v>3018</v>
      </c>
      <c r="C427" s="665" t="s">
        <v>2467</v>
      </c>
      <c r="D427" s="674" t="s">
        <v>2468</v>
      </c>
      <c r="E427" s="675">
        <v>1</v>
      </c>
      <c r="F427" s="674" t="s">
        <v>2469</v>
      </c>
      <c r="G427" s="676">
        <v>0</v>
      </c>
      <c r="H427" s="665" t="s">
        <v>2470</v>
      </c>
      <c r="I427" s="677">
        <v>1</v>
      </c>
      <c r="J427" s="677">
        <v>1</v>
      </c>
      <c r="K427" s="676">
        <v>58848.46</v>
      </c>
      <c r="L427" s="684">
        <v>44827</v>
      </c>
      <c r="M427" s="674" t="s">
        <v>3591</v>
      </c>
      <c r="N427" s="674" t="s">
        <v>2509</v>
      </c>
      <c r="O427" s="674" t="s">
        <v>2509</v>
      </c>
      <c r="P427" s="674" t="s">
        <v>3592</v>
      </c>
      <c r="Q427" s="674" t="s">
        <v>3593</v>
      </c>
      <c r="R427" s="674" t="s">
        <v>2516</v>
      </c>
      <c r="S427" s="674" t="s">
        <v>2509</v>
      </c>
      <c r="T427" s="674" t="s">
        <v>2509</v>
      </c>
      <c r="U427" s="674" t="s">
        <v>2513</v>
      </c>
      <c r="V427" s="674" t="s">
        <v>2517</v>
      </c>
    </row>
    <row r="428" spans="1:22" ht="16.5" hidden="1" customHeight="1" outlineLevel="2" x14ac:dyDescent="0.2">
      <c r="A428" s="666" t="s">
        <v>2915</v>
      </c>
      <c r="B428" s="670" t="s">
        <v>3018</v>
      </c>
      <c r="C428" s="666" t="s">
        <v>2467</v>
      </c>
      <c r="D428" s="670" t="s">
        <v>2468</v>
      </c>
      <c r="E428" s="671">
        <v>5</v>
      </c>
      <c r="F428" s="670" t="s">
        <v>2469</v>
      </c>
      <c r="G428" s="672">
        <v>3074.57</v>
      </c>
      <c r="H428" s="666" t="s">
        <v>2470</v>
      </c>
      <c r="I428" s="673">
        <v>1</v>
      </c>
      <c r="J428" s="673">
        <v>1</v>
      </c>
      <c r="K428" s="672">
        <v>3074.57</v>
      </c>
      <c r="L428" s="683">
        <v>44845</v>
      </c>
      <c r="M428" s="670" t="s">
        <v>3464</v>
      </c>
      <c r="N428" s="670" t="s">
        <v>2508</v>
      </c>
      <c r="O428" s="670" t="s">
        <v>2509</v>
      </c>
      <c r="P428" s="670" t="s">
        <v>2469</v>
      </c>
      <c r="Q428" s="670" t="s">
        <v>3465</v>
      </c>
      <c r="R428" s="670" t="s">
        <v>2510</v>
      </c>
      <c r="S428" s="670" t="s">
        <v>2511</v>
      </c>
      <c r="T428" s="670" t="s">
        <v>2512</v>
      </c>
      <c r="U428" s="670" t="s">
        <v>2513</v>
      </c>
      <c r="V428" s="670" t="s">
        <v>2514</v>
      </c>
    </row>
    <row r="429" spans="1:22" ht="16.5" customHeight="1" outlineLevel="1" collapsed="1" x14ac:dyDescent="0.2">
      <c r="A429" s="664" t="s">
        <v>2916</v>
      </c>
      <c r="B429" s="670"/>
      <c r="C429" s="666"/>
      <c r="D429" s="670"/>
      <c r="E429" s="671"/>
      <c r="F429" s="670"/>
      <c r="G429" s="672"/>
      <c r="H429" s="666"/>
      <c r="I429" s="673"/>
      <c r="J429" s="673"/>
      <c r="K429" s="672">
        <f>SUBTOTAL(9,K427:K428)</f>
        <v>61923.03</v>
      </c>
      <c r="L429" s="683"/>
      <c r="M429" s="670"/>
      <c r="N429" s="670"/>
      <c r="O429" s="670"/>
      <c r="P429" s="670"/>
      <c r="Q429" s="670"/>
      <c r="R429" s="670"/>
      <c r="S429" s="670"/>
      <c r="T429" s="670"/>
      <c r="U429" s="670"/>
      <c r="V429" s="670"/>
    </row>
    <row r="430" spans="1:22" ht="16.5" hidden="1" customHeight="1" outlineLevel="2" x14ac:dyDescent="0.2">
      <c r="A430" s="666" t="s">
        <v>2917</v>
      </c>
      <c r="B430" s="670" t="s">
        <v>3018</v>
      </c>
      <c r="C430" s="666" t="s">
        <v>2467</v>
      </c>
      <c r="D430" s="670" t="s">
        <v>2468</v>
      </c>
      <c r="E430" s="671">
        <v>2</v>
      </c>
      <c r="F430" s="670" t="s">
        <v>2469</v>
      </c>
      <c r="G430" s="672">
        <v>1436</v>
      </c>
      <c r="H430" s="666" t="s">
        <v>2470</v>
      </c>
      <c r="I430" s="673">
        <v>1</v>
      </c>
      <c r="J430" s="673">
        <v>1</v>
      </c>
      <c r="K430" s="672">
        <v>1436</v>
      </c>
      <c r="L430" s="683">
        <v>44720</v>
      </c>
      <c r="M430" s="670" t="s">
        <v>3594</v>
      </c>
      <c r="N430" s="670" t="s">
        <v>2508</v>
      </c>
      <c r="O430" s="670" t="s">
        <v>2509</v>
      </c>
      <c r="P430" s="670" t="s">
        <v>2469</v>
      </c>
      <c r="Q430" s="670" t="s">
        <v>3595</v>
      </c>
      <c r="R430" s="670" t="s">
        <v>2510</v>
      </c>
      <c r="S430" s="670" t="s">
        <v>2522</v>
      </c>
      <c r="T430" s="670" t="s">
        <v>2523</v>
      </c>
      <c r="U430" s="670" t="s">
        <v>2513</v>
      </c>
      <c r="V430" s="670" t="s">
        <v>2514</v>
      </c>
    </row>
    <row r="431" spans="1:22" ht="16.5" customHeight="1" outlineLevel="1" collapsed="1" x14ac:dyDescent="0.2">
      <c r="A431" s="665" t="s">
        <v>2918</v>
      </c>
      <c r="B431" s="674" t="s">
        <v>3018</v>
      </c>
      <c r="C431" s="665" t="s">
        <v>2467</v>
      </c>
      <c r="D431" s="674" t="s">
        <v>2468</v>
      </c>
      <c r="E431" s="675">
        <v>4</v>
      </c>
      <c r="F431" s="674" t="s">
        <v>2469</v>
      </c>
      <c r="G431" s="676">
        <v>8446.3700000000008</v>
      </c>
      <c r="H431" s="665" t="s">
        <v>2470</v>
      </c>
      <c r="I431" s="677">
        <v>1</v>
      </c>
      <c r="J431" s="677">
        <v>1</v>
      </c>
      <c r="K431" s="676">
        <v>8446.3700000000008</v>
      </c>
      <c r="L431" s="684">
        <v>44733</v>
      </c>
      <c r="M431" s="674" t="s">
        <v>3393</v>
      </c>
      <c r="N431" s="674" t="s">
        <v>2508</v>
      </c>
      <c r="O431" s="674" t="s">
        <v>2509</v>
      </c>
      <c r="P431" s="674" t="s">
        <v>2469</v>
      </c>
      <c r="Q431" s="674" t="s">
        <v>3394</v>
      </c>
      <c r="R431" s="674" t="s">
        <v>2510</v>
      </c>
      <c r="S431" s="674" t="s">
        <v>2511</v>
      </c>
      <c r="T431" s="674" t="s">
        <v>2512</v>
      </c>
      <c r="U431" s="674" t="s">
        <v>2513</v>
      </c>
      <c r="V431" s="674" t="s">
        <v>2514</v>
      </c>
    </row>
    <row r="432" spans="1:22" ht="16.5" hidden="1" customHeight="1" outlineLevel="2" x14ac:dyDescent="0.2">
      <c r="A432" s="666" t="s">
        <v>2918</v>
      </c>
      <c r="B432" s="670" t="s">
        <v>3018</v>
      </c>
      <c r="C432" s="666" t="s">
        <v>2467</v>
      </c>
      <c r="D432" s="670" t="s">
        <v>2468</v>
      </c>
      <c r="E432" s="671">
        <v>7</v>
      </c>
      <c r="F432" s="670" t="s">
        <v>2469</v>
      </c>
      <c r="G432" s="672">
        <v>5257.46</v>
      </c>
      <c r="H432" s="666" t="s">
        <v>2470</v>
      </c>
      <c r="I432" s="673">
        <v>1</v>
      </c>
      <c r="J432" s="673">
        <v>1</v>
      </c>
      <c r="K432" s="672">
        <v>5257.46</v>
      </c>
      <c r="L432" s="683">
        <v>44831</v>
      </c>
      <c r="M432" s="670" t="s">
        <v>3245</v>
      </c>
      <c r="N432" s="670" t="s">
        <v>2508</v>
      </c>
      <c r="O432" s="670" t="s">
        <v>2509</v>
      </c>
      <c r="P432" s="670" t="s">
        <v>2469</v>
      </c>
      <c r="Q432" s="670" t="s">
        <v>3246</v>
      </c>
      <c r="R432" s="670" t="s">
        <v>2510</v>
      </c>
      <c r="S432" s="670" t="s">
        <v>2511</v>
      </c>
      <c r="T432" s="670" t="s">
        <v>2512</v>
      </c>
      <c r="U432" s="670" t="s">
        <v>2513</v>
      </c>
      <c r="V432" s="670" t="s">
        <v>2514</v>
      </c>
    </row>
    <row r="433" spans="1:22" ht="16.5" customHeight="1" outlineLevel="1" collapsed="1" x14ac:dyDescent="0.2">
      <c r="A433" s="665" t="s">
        <v>2917</v>
      </c>
      <c r="B433" s="674" t="s">
        <v>3018</v>
      </c>
      <c r="C433" s="665" t="s">
        <v>2472</v>
      </c>
      <c r="D433" s="674" t="s">
        <v>2468</v>
      </c>
      <c r="E433" s="675">
        <v>1</v>
      </c>
      <c r="F433" s="674" t="s">
        <v>2469</v>
      </c>
      <c r="G433" s="676">
        <v>0</v>
      </c>
      <c r="H433" s="665" t="s">
        <v>2470</v>
      </c>
      <c r="I433" s="677">
        <v>1</v>
      </c>
      <c r="J433" s="677">
        <v>1</v>
      </c>
      <c r="K433" s="676">
        <v>0.92</v>
      </c>
      <c r="L433" s="684">
        <v>44736</v>
      </c>
      <c r="M433" s="674" t="s">
        <v>3596</v>
      </c>
      <c r="N433" s="674" t="s">
        <v>2509</v>
      </c>
      <c r="O433" s="674" t="s">
        <v>2509</v>
      </c>
      <c r="P433" s="674" t="s">
        <v>2518</v>
      </c>
      <c r="Q433" s="674" t="s">
        <v>3597</v>
      </c>
      <c r="R433" s="674" t="s">
        <v>2516</v>
      </c>
      <c r="S433" s="674" t="s">
        <v>2509</v>
      </c>
      <c r="T433" s="674" t="s">
        <v>2509</v>
      </c>
      <c r="U433" s="674" t="s">
        <v>2513</v>
      </c>
      <c r="V433" s="674" t="s">
        <v>2519</v>
      </c>
    </row>
    <row r="434" spans="1:22" ht="16.5" hidden="1" customHeight="1" outlineLevel="2" collapsed="1" x14ac:dyDescent="0.2">
      <c r="A434" s="666" t="s">
        <v>2917</v>
      </c>
      <c r="B434" s="670" t="s">
        <v>3018</v>
      </c>
      <c r="C434" s="666" t="s">
        <v>2472</v>
      </c>
      <c r="D434" s="670" t="s">
        <v>2468</v>
      </c>
      <c r="E434" s="671">
        <v>1</v>
      </c>
      <c r="F434" s="670" t="s">
        <v>2469</v>
      </c>
      <c r="G434" s="672">
        <v>0</v>
      </c>
      <c r="H434" s="666" t="s">
        <v>2470</v>
      </c>
      <c r="I434" s="673">
        <v>1</v>
      </c>
      <c r="J434" s="673">
        <v>1</v>
      </c>
      <c r="K434" s="672">
        <v>21.6</v>
      </c>
      <c r="L434" s="683">
        <v>44736</v>
      </c>
      <c r="M434" s="670" t="s">
        <v>3598</v>
      </c>
      <c r="N434" s="670" t="s">
        <v>2509</v>
      </c>
      <c r="O434" s="670" t="s">
        <v>2509</v>
      </c>
      <c r="P434" s="670" t="s">
        <v>2518</v>
      </c>
      <c r="Q434" s="670" t="s">
        <v>3599</v>
      </c>
      <c r="R434" s="670" t="s">
        <v>2516</v>
      </c>
      <c r="S434" s="670" t="s">
        <v>2509</v>
      </c>
      <c r="T434" s="670" t="s">
        <v>2509</v>
      </c>
      <c r="U434" s="670" t="s">
        <v>2513</v>
      </c>
      <c r="V434" s="670" t="s">
        <v>2519</v>
      </c>
    </row>
    <row r="435" spans="1:22" ht="16.5" customHeight="1" outlineLevel="1" collapsed="1" x14ac:dyDescent="0.2">
      <c r="A435" s="665" t="s">
        <v>2917</v>
      </c>
      <c r="B435" s="674" t="s">
        <v>3018</v>
      </c>
      <c r="C435" s="665" t="s">
        <v>2472</v>
      </c>
      <c r="D435" s="674" t="s">
        <v>2468</v>
      </c>
      <c r="E435" s="675">
        <v>1</v>
      </c>
      <c r="F435" s="674" t="s">
        <v>2469</v>
      </c>
      <c r="G435" s="676">
        <v>0</v>
      </c>
      <c r="H435" s="665" t="s">
        <v>2470</v>
      </c>
      <c r="I435" s="677">
        <v>1</v>
      </c>
      <c r="J435" s="677">
        <v>1</v>
      </c>
      <c r="K435" s="676">
        <v>18.7</v>
      </c>
      <c r="L435" s="684">
        <v>44736</v>
      </c>
      <c r="M435" s="674" t="s">
        <v>3600</v>
      </c>
      <c r="N435" s="674" t="s">
        <v>2509</v>
      </c>
      <c r="O435" s="674" t="s">
        <v>2509</v>
      </c>
      <c r="P435" s="674" t="s">
        <v>2518</v>
      </c>
      <c r="Q435" s="674" t="s">
        <v>3601</v>
      </c>
      <c r="R435" s="674" t="s">
        <v>2516</v>
      </c>
      <c r="S435" s="674" t="s">
        <v>2509</v>
      </c>
      <c r="T435" s="674" t="s">
        <v>2509</v>
      </c>
      <c r="U435" s="674" t="s">
        <v>2513</v>
      </c>
      <c r="V435" s="674" t="s">
        <v>2519</v>
      </c>
    </row>
    <row r="436" spans="1:22" ht="16.5" hidden="1" customHeight="1" outlineLevel="2" x14ac:dyDescent="0.2">
      <c r="A436" s="666" t="s">
        <v>2917</v>
      </c>
      <c r="B436" s="670" t="s">
        <v>3018</v>
      </c>
      <c r="C436" s="666" t="s">
        <v>2472</v>
      </c>
      <c r="D436" s="670" t="s">
        <v>2468</v>
      </c>
      <c r="E436" s="671">
        <v>1</v>
      </c>
      <c r="F436" s="670" t="s">
        <v>2469</v>
      </c>
      <c r="G436" s="672">
        <v>0</v>
      </c>
      <c r="H436" s="666" t="s">
        <v>2470</v>
      </c>
      <c r="I436" s="673">
        <v>1</v>
      </c>
      <c r="J436" s="673">
        <v>1</v>
      </c>
      <c r="K436" s="672">
        <v>18.7</v>
      </c>
      <c r="L436" s="683">
        <v>44736</v>
      </c>
      <c r="M436" s="670" t="s">
        <v>3602</v>
      </c>
      <c r="N436" s="670" t="s">
        <v>2509</v>
      </c>
      <c r="O436" s="670" t="s">
        <v>2509</v>
      </c>
      <c r="P436" s="670" t="s">
        <v>2518</v>
      </c>
      <c r="Q436" s="670" t="s">
        <v>3603</v>
      </c>
      <c r="R436" s="670" t="s">
        <v>2516</v>
      </c>
      <c r="S436" s="670" t="s">
        <v>2509</v>
      </c>
      <c r="T436" s="670" t="s">
        <v>2509</v>
      </c>
      <c r="U436" s="670" t="s">
        <v>2513</v>
      </c>
      <c r="V436" s="670" t="s">
        <v>2519</v>
      </c>
    </row>
    <row r="437" spans="1:22" ht="16.5" customHeight="1" outlineLevel="1" collapsed="1" x14ac:dyDescent="0.2">
      <c r="A437" s="665" t="s">
        <v>2917</v>
      </c>
      <c r="B437" s="674" t="s">
        <v>3018</v>
      </c>
      <c r="C437" s="665" t="s">
        <v>2472</v>
      </c>
      <c r="D437" s="674" t="s">
        <v>2468</v>
      </c>
      <c r="E437" s="675">
        <v>1</v>
      </c>
      <c r="F437" s="674" t="s">
        <v>2469</v>
      </c>
      <c r="G437" s="676">
        <v>0</v>
      </c>
      <c r="H437" s="665" t="s">
        <v>2470</v>
      </c>
      <c r="I437" s="677">
        <v>1</v>
      </c>
      <c r="J437" s="677">
        <v>1</v>
      </c>
      <c r="K437" s="676">
        <v>2.4</v>
      </c>
      <c r="L437" s="684">
        <v>44736</v>
      </c>
      <c r="M437" s="674" t="s">
        <v>3604</v>
      </c>
      <c r="N437" s="674" t="s">
        <v>2509</v>
      </c>
      <c r="O437" s="674" t="s">
        <v>2509</v>
      </c>
      <c r="P437" s="674" t="s">
        <v>2518</v>
      </c>
      <c r="Q437" s="674" t="s">
        <v>3605</v>
      </c>
      <c r="R437" s="674" t="s">
        <v>2516</v>
      </c>
      <c r="S437" s="674" t="s">
        <v>2509</v>
      </c>
      <c r="T437" s="674" t="s">
        <v>2509</v>
      </c>
      <c r="U437" s="674" t="s">
        <v>2513</v>
      </c>
      <c r="V437" s="674" t="s">
        <v>2519</v>
      </c>
    </row>
    <row r="438" spans="1:22" ht="16.5" hidden="1" customHeight="1" outlineLevel="2" x14ac:dyDescent="0.2">
      <c r="A438" s="666" t="s">
        <v>2917</v>
      </c>
      <c r="B438" s="670" t="s">
        <v>3018</v>
      </c>
      <c r="C438" s="666" t="s">
        <v>2472</v>
      </c>
      <c r="D438" s="670" t="s">
        <v>2468</v>
      </c>
      <c r="E438" s="671">
        <v>1</v>
      </c>
      <c r="F438" s="670" t="s">
        <v>2469</v>
      </c>
      <c r="G438" s="672">
        <v>0</v>
      </c>
      <c r="H438" s="666" t="s">
        <v>2470</v>
      </c>
      <c r="I438" s="673">
        <v>1</v>
      </c>
      <c r="J438" s="673">
        <v>1</v>
      </c>
      <c r="K438" s="672">
        <v>574.05999999999995</v>
      </c>
      <c r="L438" s="683">
        <v>44736</v>
      </c>
      <c r="M438" s="670" t="s">
        <v>3606</v>
      </c>
      <c r="N438" s="670" t="s">
        <v>2509</v>
      </c>
      <c r="O438" s="670" t="s">
        <v>2509</v>
      </c>
      <c r="P438" s="670" t="s">
        <v>2518</v>
      </c>
      <c r="Q438" s="670" t="s">
        <v>3607</v>
      </c>
      <c r="R438" s="670" t="s">
        <v>2516</v>
      </c>
      <c r="S438" s="670" t="s">
        <v>2509</v>
      </c>
      <c r="T438" s="670" t="s">
        <v>2509</v>
      </c>
      <c r="U438" s="670" t="s">
        <v>2513</v>
      </c>
      <c r="V438" s="670" t="s">
        <v>2519</v>
      </c>
    </row>
    <row r="439" spans="1:22" ht="16.5" customHeight="1" outlineLevel="1" collapsed="1" x14ac:dyDescent="0.2">
      <c r="A439" s="665" t="s">
        <v>2917</v>
      </c>
      <c r="B439" s="674" t="s">
        <v>3018</v>
      </c>
      <c r="C439" s="665" t="s">
        <v>2472</v>
      </c>
      <c r="D439" s="674" t="s">
        <v>2468</v>
      </c>
      <c r="E439" s="675">
        <v>1</v>
      </c>
      <c r="F439" s="674" t="s">
        <v>2469</v>
      </c>
      <c r="G439" s="676">
        <v>0</v>
      </c>
      <c r="H439" s="665" t="s">
        <v>2470</v>
      </c>
      <c r="I439" s="677">
        <v>1</v>
      </c>
      <c r="J439" s="677">
        <v>1</v>
      </c>
      <c r="K439" s="676">
        <v>263.12</v>
      </c>
      <c r="L439" s="684">
        <v>44736</v>
      </c>
      <c r="M439" s="674" t="s">
        <v>3608</v>
      </c>
      <c r="N439" s="674" t="s">
        <v>2509</v>
      </c>
      <c r="O439" s="674" t="s">
        <v>2509</v>
      </c>
      <c r="P439" s="674" t="s">
        <v>2518</v>
      </c>
      <c r="Q439" s="674" t="s">
        <v>3609</v>
      </c>
      <c r="R439" s="674" t="s">
        <v>2516</v>
      </c>
      <c r="S439" s="674" t="s">
        <v>2509</v>
      </c>
      <c r="T439" s="674" t="s">
        <v>2509</v>
      </c>
      <c r="U439" s="674" t="s">
        <v>2513</v>
      </c>
      <c r="V439" s="674" t="s">
        <v>2519</v>
      </c>
    </row>
    <row r="440" spans="1:22" ht="16.5" hidden="1" customHeight="1" outlineLevel="2" x14ac:dyDescent="0.2">
      <c r="A440" s="666" t="s">
        <v>2917</v>
      </c>
      <c r="B440" s="670" t="s">
        <v>3018</v>
      </c>
      <c r="C440" s="666" t="s">
        <v>2472</v>
      </c>
      <c r="D440" s="670" t="s">
        <v>2468</v>
      </c>
      <c r="E440" s="671">
        <v>1</v>
      </c>
      <c r="F440" s="670" t="s">
        <v>2469</v>
      </c>
      <c r="G440" s="672">
        <v>0</v>
      </c>
      <c r="H440" s="666" t="s">
        <v>2470</v>
      </c>
      <c r="I440" s="673">
        <v>1</v>
      </c>
      <c r="J440" s="673">
        <v>1</v>
      </c>
      <c r="K440" s="672">
        <v>62</v>
      </c>
      <c r="L440" s="683">
        <v>44736</v>
      </c>
      <c r="M440" s="670" t="s">
        <v>3610</v>
      </c>
      <c r="N440" s="670" t="s">
        <v>2509</v>
      </c>
      <c r="O440" s="670" t="s">
        <v>2509</v>
      </c>
      <c r="P440" s="670" t="s">
        <v>2518</v>
      </c>
      <c r="Q440" s="670" t="s">
        <v>3611</v>
      </c>
      <c r="R440" s="670" t="s">
        <v>2516</v>
      </c>
      <c r="S440" s="670" t="s">
        <v>2509</v>
      </c>
      <c r="T440" s="670" t="s">
        <v>2509</v>
      </c>
      <c r="U440" s="670" t="s">
        <v>2513</v>
      </c>
      <c r="V440" s="670" t="s">
        <v>2519</v>
      </c>
    </row>
    <row r="441" spans="1:22" ht="16.5" customHeight="1" outlineLevel="1" collapsed="1" x14ac:dyDescent="0.2">
      <c r="A441" s="665" t="s">
        <v>2917</v>
      </c>
      <c r="B441" s="674" t="s">
        <v>3018</v>
      </c>
      <c r="C441" s="665" t="s">
        <v>2472</v>
      </c>
      <c r="D441" s="674" t="s">
        <v>2468</v>
      </c>
      <c r="E441" s="675">
        <v>1</v>
      </c>
      <c r="F441" s="674" t="s">
        <v>2469</v>
      </c>
      <c r="G441" s="676">
        <v>0</v>
      </c>
      <c r="H441" s="665" t="s">
        <v>2470</v>
      </c>
      <c r="I441" s="677">
        <v>1</v>
      </c>
      <c r="J441" s="677">
        <v>1</v>
      </c>
      <c r="K441" s="676">
        <v>20.16</v>
      </c>
      <c r="L441" s="684">
        <v>44736</v>
      </c>
      <c r="M441" s="674" t="s">
        <v>3612</v>
      </c>
      <c r="N441" s="674" t="s">
        <v>2509</v>
      </c>
      <c r="O441" s="674" t="s">
        <v>2509</v>
      </c>
      <c r="P441" s="674" t="s">
        <v>2518</v>
      </c>
      <c r="Q441" s="674" t="s">
        <v>3613</v>
      </c>
      <c r="R441" s="674" t="s">
        <v>2516</v>
      </c>
      <c r="S441" s="674" t="s">
        <v>2509</v>
      </c>
      <c r="T441" s="674" t="s">
        <v>2509</v>
      </c>
      <c r="U441" s="674" t="s">
        <v>2513</v>
      </c>
      <c r="V441" s="674" t="s">
        <v>2519</v>
      </c>
    </row>
    <row r="442" spans="1:22" ht="16.5" hidden="1" customHeight="1" outlineLevel="2" x14ac:dyDescent="0.2">
      <c r="A442" s="666" t="s">
        <v>2917</v>
      </c>
      <c r="B442" s="670" t="s">
        <v>3018</v>
      </c>
      <c r="C442" s="666" t="s">
        <v>2472</v>
      </c>
      <c r="D442" s="670" t="s">
        <v>2468</v>
      </c>
      <c r="E442" s="671">
        <v>1</v>
      </c>
      <c r="F442" s="670" t="s">
        <v>2469</v>
      </c>
      <c r="G442" s="672">
        <v>0</v>
      </c>
      <c r="H442" s="666" t="s">
        <v>2470</v>
      </c>
      <c r="I442" s="673">
        <v>1</v>
      </c>
      <c r="J442" s="673">
        <v>1</v>
      </c>
      <c r="K442" s="672">
        <v>0.28000000000000003</v>
      </c>
      <c r="L442" s="683">
        <v>44736</v>
      </c>
      <c r="M442" s="670" t="s">
        <v>3614</v>
      </c>
      <c r="N442" s="670" t="s">
        <v>2509</v>
      </c>
      <c r="O442" s="670" t="s">
        <v>2509</v>
      </c>
      <c r="P442" s="670" t="s">
        <v>2518</v>
      </c>
      <c r="Q442" s="670" t="s">
        <v>3615</v>
      </c>
      <c r="R442" s="670" t="s">
        <v>2516</v>
      </c>
      <c r="S442" s="670" t="s">
        <v>2509</v>
      </c>
      <c r="T442" s="670" t="s">
        <v>2509</v>
      </c>
      <c r="U442" s="670" t="s">
        <v>2513</v>
      </c>
      <c r="V442" s="670" t="s">
        <v>2519</v>
      </c>
    </row>
    <row r="443" spans="1:22" ht="16.5" customHeight="1" outlineLevel="1" collapsed="1" x14ac:dyDescent="0.2">
      <c r="A443" s="665" t="s">
        <v>2917</v>
      </c>
      <c r="B443" s="674" t="s">
        <v>3018</v>
      </c>
      <c r="C443" s="665" t="s">
        <v>2472</v>
      </c>
      <c r="D443" s="674" t="s">
        <v>2468</v>
      </c>
      <c r="E443" s="675">
        <v>1</v>
      </c>
      <c r="F443" s="674" t="s">
        <v>2469</v>
      </c>
      <c r="G443" s="676">
        <v>0</v>
      </c>
      <c r="H443" s="665" t="s">
        <v>2470</v>
      </c>
      <c r="I443" s="677">
        <v>1</v>
      </c>
      <c r="J443" s="677">
        <v>1</v>
      </c>
      <c r="K443" s="676">
        <v>124</v>
      </c>
      <c r="L443" s="684">
        <v>44750</v>
      </c>
      <c r="M443" s="674" t="s">
        <v>3616</v>
      </c>
      <c r="N443" s="674" t="s">
        <v>2509</v>
      </c>
      <c r="O443" s="674" t="s">
        <v>2509</v>
      </c>
      <c r="P443" s="674" t="s">
        <v>2518</v>
      </c>
      <c r="Q443" s="674" t="s">
        <v>3617</v>
      </c>
      <c r="R443" s="674" t="s">
        <v>2516</v>
      </c>
      <c r="S443" s="674" t="s">
        <v>2509</v>
      </c>
      <c r="T443" s="674" t="s">
        <v>2509</v>
      </c>
      <c r="U443" s="674" t="s">
        <v>2513</v>
      </c>
      <c r="V443" s="674" t="s">
        <v>2519</v>
      </c>
    </row>
    <row r="444" spans="1:22" ht="16.5" hidden="1" customHeight="1" outlineLevel="2" collapsed="1" x14ac:dyDescent="0.2">
      <c r="A444" s="666" t="s">
        <v>2917</v>
      </c>
      <c r="B444" s="670" t="s">
        <v>3018</v>
      </c>
      <c r="C444" s="666" t="s">
        <v>2472</v>
      </c>
      <c r="D444" s="670" t="s">
        <v>2468</v>
      </c>
      <c r="E444" s="671">
        <v>1</v>
      </c>
      <c r="F444" s="670" t="s">
        <v>2469</v>
      </c>
      <c r="G444" s="672">
        <v>0</v>
      </c>
      <c r="H444" s="666" t="s">
        <v>2470</v>
      </c>
      <c r="I444" s="673">
        <v>1</v>
      </c>
      <c r="J444" s="673">
        <v>1</v>
      </c>
      <c r="K444" s="672">
        <v>526.24</v>
      </c>
      <c r="L444" s="683">
        <v>44750</v>
      </c>
      <c r="M444" s="670" t="s">
        <v>3618</v>
      </c>
      <c r="N444" s="670" t="s">
        <v>2509</v>
      </c>
      <c r="O444" s="670" t="s">
        <v>2509</v>
      </c>
      <c r="P444" s="670" t="s">
        <v>2518</v>
      </c>
      <c r="Q444" s="670" t="s">
        <v>3619</v>
      </c>
      <c r="R444" s="670" t="s">
        <v>2516</v>
      </c>
      <c r="S444" s="670" t="s">
        <v>2509</v>
      </c>
      <c r="T444" s="670" t="s">
        <v>2509</v>
      </c>
      <c r="U444" s="670" t="s">
        <v>2513</v>
      </c>
      <c r="V444" s="670" t="s">
        <v>2519</v>
      </c>
    </row>
    <row r="445" spans="1:22" ht="16.5" customHeight="1" outlineLevel="1" collapsed="1" x14ac:dyDescent="0.2">
      <c r="A445" s="665" t="s">
        <v>2917</v>
      </c>
      <c r="B445" s="674" t="s">
        <v>3018</v>
      </c>
      <c r="C445" s="665" t="s">
        <v>2472</v>
      </c>
      <c r="D445" s="674" t="s">
        <v>2468</v>
      </c>
      <c r="E445" s="675">
        <v>1</v>
      </c>
      <c r="F445" s="674" t="s">
        <v>2469</v>
      </c>
      <c r="G445" s="676">
        <v>0</v>
      </c>
      <c r="H445" s="665" t="s">
        <v>2470</v>
      </c>
      <c r="I445" s="677">
        <v>1</v>
      </c>
      <c r="J445" s="677">
        <v>1</v>
      </c>
      <c r="K445" s="676">
        <v>40.32</v>
      </c>
      <c r="L445" s="684">
        <v>44750</v>
      </c>
      <c r="M445" s="674" t="s">
        <v>3620</v>
      </c>
      <c r="N445" s="674" t="s">
        <v>2509</v>
      </c>
      <c r="O445" s="674" t="s">
        <v>2509</v>
      </c>
      <c r="P445" s="674" t="s">
        <v>2518</v>
      </c>
      <c r="Q445" s="674" t="s">
        <v>3621</v>
      </c>
      <c r="R445" s="674" t="s">
        <v>2516</v>
      </c>
      <c r="S445" s="674" t="s">
        <v>2509</v>
      </c>
      <c r="T445" s="674" t="s">
        <v>2509</v>
      </c>
      <c r="U445" s="674" t="s">
        <v>2513</v>
      </c>
      <c r="V445" s="674" t="s">
        <v>2519</v>
      </c>
    </row>
    <row r="446" spans="1:22" ht="16.5" hidden="1" customHeight="1" outlineLevel="2" x14ac:dyDescent="0.2">
      <c r="A446" s="666" t="s">
        <v>2917</v>
      </c>
      <c r="B446" s="670" t="s">
        <v>3018</v>
      </c>
      <c r="C446" s="666" t="s">
        <v>2472</v>
      </c>
      <c r="D446" s="670" t="s">
        <v>2468</v>
      </c>
      <c r="E446" s="671">
        <v>1</v>
      </c>
      <c r="F446" s="670" t="s">
        <v>2469</v>
      </c>
      <c r="G446" s="672">
        <v>0</v>
      </c>
      <c r="H446" s="666" t="s">
        <v>2470</v>
      </c>
      <c r="I446" s="673">
        <v>1</v>
      </c>
      <c r="J446" s="673">
        <v>1</v>
      </c>
      <c r="K446" s="672">
        <v>744</v>
      </c>
      <c r="L446" s="683">
        <v>44799</v>
      </c>
      <c r="M446" s="670" t="s">
        <v>3622</v>
      </c>
      <c r="N446" s="670" t="s">
        <v>2509</v>
      </c>
      <c r="O446" s="670" t="s">
        <v>2509</v>
      </c>
      <c r="P446" s="670" t="s">
        <v>2518</v>
      </c>
      <c r="Q446" s="670" t="s">
        <v>3623</v>
      </c>
      <c r="R446" s="670" t="s">
        <v>2516</v>
      </c>
      <c r="S446" s="670" t="s">
        <v>2509</v>
      </c>
      <c r="T446" s="670" t="s">
        <v>2509</v>
      </c>
      <c r="U446" s="670" t="s">
        <v>2513</v>
      </c>
      <c r="V446" s="670" t="s">
        <v>2519</v>
      </c>
    </row>
    <row r="447" spans="1:22" ht="16.5" customHeight="1" outlineLevel="1" collapsed="1" x14ac:dyDescent="0.2">
      <c r="A447" s="665" t="s">
        <v>2917</v>
      </c>
      <c r="B447" s="674" t="s">
        <v>3018</v>
      </c>
      <c r="C447" s="665" t="s">
        <v>2472</v>
      </c>
      <c r="D447" s="674" t="s">
        <v>2468</v>
      </c>
      <c r="E447" s="675">
        <v>1</v>
      </c>
      <c r="F447" s="674" t="s">
        <v>2469</v>
      </c>
      <c r="G447" s="676">
        <v>0</v>
      </c>
      <c r="H447" s="665" t="s">
        <v>2470</v>
      </c>
      <c r="I447" s="677">
        <v>1</v>
      </c>
      <c r="J447" s="677">
        <v>1</v>
      </c>
      <c r="K447" s="676">
        <v>683.4</v>
      </c>
      <c r="L447" s="684">
        <v>44750</v>
      </c>
      <c r="M447" s="674" t="s">
        <v>3624</v>
      </c>
      <c r="N447" s="674" t="s">
        <v>2509</v>
      </c>
      <c r="O447" s="674" t="s">
        <v>2509</v>
      </c>
      <c r="P447" s="674" t="s">
        <v>2518</v>
      </c>
      <c r="Q447" s="674" t="s">
        <v>3625</v>
      </c>
      <c r="R447" s="674" t="s">
        <v>2516</v>
      </c>
      <c r="S447" s="674" t="s">
        <v>2509</v>
      </c>
      <c r="T447" s="674" t="s">
        <v>2509</v>
      </c>
      <c r="U447" s="674" t="s">
        <v>2513</v>
      </c>
      <c r="V447" s="674" t="s">
        <v>2519</v>
      </c>
    </row>
    <row r="448" spans="1:22" ht="16.5" hidden="1" customHeight="1" outlineLevel="2" x14ac:dyDescent="0.2">
      <c r="A448" s="666" t="s">
        <v>2917</v>
      </c>
      <c r="B448" s="670" t="s">
        <v>3018</v>
      </c>
      <c r="C448" s="666" t="s">
        <v>2472</v>
      </c>
      <c r="D448" s="670" t="s">
        <v>2468</v>
      </c>
      <c r="E448" s="671">
        <v>1</v>
      </c>
      <c r="F448" s="670" t="s">
        <v>2469</v>
      </c>
      <c r="G448" s="672">
        <v>0</v>
      </c>
      <c r="H448" s="666" t="s">
        <v>2470</v>
      </c>
      <c r="I448" s="673">
        <v>1</v>
      </c>
      <c r="J448" s="673">
        <v>1</v>
      </c>
      <c r="K448" s="672">
        <v>0.92</v>
      </c>
      <c r="L448" s="683">
        <v>44750</v>
      </c>
      <c r="M448" s="670" t="s">
        <v>3626</v>
      </c>
      <c r="N448" s="670" t="s">
        <v>2509</v>
      </c>
      <c r="O448" s="670" t="s">
        <v>2509</v>
      </c>
      <c r="P448" s="670" t="s">
        <v>2518</v>
      </c>
      <c r="Q448" s="670" t="s">
        <v>3627</v>
      </c>
      <c r="R448" s="670" t="s">
        <v>2516</v>
      </c>
      <c r="S448" s="670" t="s">
        <v>2509</v>
      </c>
      <c r="T448" s="670" t="s">
        <v>2509</v>
      </c>
      <c r="U448" s="670" t="s">
        <v>2513</v>
      </c>
      <c r="V448" s="670" t="s">
        <v>2519</v>
      </c>
    </row>
    <row r="449" spans="1:22" ht="16.5" customHeight="1" outlineLevel="1" collapsed="1" x14ac:dyDescent="0.2">
      <c r="A449" s="665" t="s">
        <v>2917</v>
      </c>
      <c r="B449" s="674" t="s">
        <v>3018</v>
      </c>
      <c r="C449" s="665" t="s">
        <v>2472</v>
      </c>
      <c r="D449" s="674" t="s">
        <v>2468</v>
      </c>
      <c r="E449" s="675">
        <v>1</v>
      </c>
      <c r="F449" s="674" t="s">
        <v>2469</v>
      </c>
      <c r="G449" s="676">
        <v>0</v>
      </c>
      <c r="H449" s="665" t="s">
        <v>2470</v>
      </c>
      <c r="I449" s="677">
        <v>1</v>
      </c>
      <c r="J449" s="677">
        <v>1</v>
      </c>
      <c r="K449" s="676">
        <v>43.2</v>
      </c>
      <c r="L449" s="684">
        <v>44750</v>
      </c>
      <c r="M449" s="674" t="s">
        <v>3628</v>
      </c>
      <c r="N449" s="674" t="s">
        <v>2509</v>
      </c>
      <c r="O449" s="674" t="s">
        <v>2509</v>
      </c>
      <c r="P449" s="674" t="s">
        <v>2518</v>
      </c>
      <c r="Q449" s="674" t="s">
        <v>3629</v>
      </c>
      <c r="R449" s="674" t="s">
        <v>2516</v>
      </c>
      <c r="S449" s="674" t="s">
        <v>2509</v>
      </c>
      <c r="T449" s="674" t="s">
        <v>2509</v>
      </c>
      <c r="U449" s="674" t="s">
        <v>2513</v>
      </c>
      <c r="V449" s="674" t="s">
        <v>2519</v>
      </c>
    </row>
    <row r="450" spans="1:22" ht="16.5" hidden="1" customHeight="1" outlineLevel="2" x14ac:dyDescent="0.2">
      <c r="A450" s="666" t="s">
        <v>2917</v>
      </c>
      <c r="B450" s="670" t="s">
        <v>3018</v>
      </c>
      <c r="C450" s="666" t="s">
        <v>2472</v>
      </c>
      <c r="D450" s="670" t="s">
        <v>2468</v>
      </c>
      <c r="E450" s="671">
        <v>1</v>
      </c>
      <c r="F450" s="670" t="s">
        <v>2469</v>
      </c>
      <c r="G450" s="672">
        <v>0</v>
      </c>
      <c r="H450" s="666" t="s">
        <v>2470</v>
      </c>
      <c r="I450" s="673">
        <v>1</v>
      </c>
      <c r="J450" s="673">
        <v>1</v>
      </c>
      <c r="K450" s="672">
        <v>37.4</v>
      </c>
      <c r="L450" s="683">
        <v>44750</v>
      </c>
      <c r="M450" s="670" t="s">
        <v>3630</v>
      </c>
      <c r="N450" s="670" t="s">
        <v>2509</v>
      </c>
      <c r="O450" s="670" t="s">
        <v>2509</v>
      </c>
      <c r="P450" s="670" t="s">
        <v>2518</v>
      </c>
      <c r="Q450" s="670" t="s">
        <v>3631</v>
      </c>
      <c r="R450" s="670" t="s">
        <v>2516</v>
      </c>
      <c r="S450" s="670" t="s">
        <v>2509</v>
      </c>
      <c r="T450" s="670" t="s">
        <v>2509</v>
      </c>
      <c r="U450" s="670" t="s">
        <v>2513</v>
      </c>
      <c r="V450" s="670" t="s">
        <v>2519</v>
      </c>
    </row>
    <row r="451" spans="1:22" ht="16.5" customHeight="1" outlineLevel="1" collapsed="1" x14ac:dyDescent="0.2">
      <c r="A451" s="665" t="s">
        <v>2917</v>
      </c>
      <c r="B451" s="674" t="s">
        <v>3018</v>
      </c>
      <c r="C451" s="665" t="s">
        <v>2472</v>
      </c>
      <c r="D451" s="674" t="s">
        <v>2468</v>
      </c>
      <c r="E451" s="675">
        <v>1</v>
      </c>
      <c r="F451" s="674" t="s">
        <v>2469</v>
      </c>
      <c r="G451" s="676">
        <v>0</v>
      </c>
      <c r="H451" s="665" t="s">
        <v>2470</v>
      </c>
      <c r="I451" s="677">
        <v>1</v>
      </c>
      <c r="J451" s="677">
        <v>1</v>
      </c>
      <c r="K451" s="676">
        <v>37.4</v>
      </c>
      <c r="L451" s="684">
        <v>44750</v>
      </c>
      <c r="M451" s="674" t="s">
        <v>3632</v>
      </c>
      <c r="N451" s="674" t="s">
        <v>2509</v>
      </c>
      <c r="O451" s="674" t="s">
        <v>2509</v>
      </c>
      <c r="P451" s="674" t="s">
        <v>2518</v>
      </c>
      <c r="Q451" s="674" t="s">
        <v>3633</v>
      </c>
      <c r="R451" s="674" t="s">
        <v>2516</v>
      </c>
      <c r="S451" s="674" t="s">
        <v>2509</v>
      </c>
      <c r="T451" s="674" t="s">
        <v>2509</v>
      </c>
      <c r="U451" s="674" t="s">
        <v>2513</v>
      </c>
      <c r="V451" s="674" t="s">
        <v>2519</v>
      </c>
    </row>
    <row r="452" spans="1:22" ht="16.5" hidden="1" customHeight="1" outlineLevel="2" x14ac:dyDescent="0.2">
      <c r="A452" s="666" t="s">
        <v>2917</v>
      </c>
      <c r="B452" s="670" t="s">
        <v>3018</v>
      </c>
      <c r="C452" s="666" t="s">
        <v>2472</v>
      </c>
      <c r="D452" s="670" t="s">
        <v>2468</v>
      </c>
      <c r="E452" s="671">
        <v>1</v>
      </c>
      <c r="F452" s="670" t="s">
        <v>2469</v>
      </c>
      <c r="G452" s="672">
        <v>0</v>
      </c>
      <c r="H452" s="666" t="s">
        <v>2470</v>
      </c>
      <c r="I452" s="673">
        <v>1</v>
      </c>
      <c r="J452" s="673">
        <v>1</v>
      </c>
      <c r="K452" s="672">
        <v>4.8</v>
      </c>
      <c r="L452" s="683">
        <v>44750</v>
      </c>
      <c r="M452" s="670" t="s">
        <v>3634</v>
      </c>
      <c r="N452" s="670" t="s">
        <v>2509</v>
      </c>
      <c r="O452" s="670" t="s">
        <v>2509</v>
      </c>
      <c r="P452" s="670" t="s">
        <v>2518</v>
      </c>
      <c r="Q452" s="670" t="s">
        <v>3635</v>
      </c>
      <c r="R452" s="670" t="s">
        <v>2516</v>
      </c>
      <c r="S452" s="670" t="s">
        <v>2509</v>
      </c>
      <c r="T452" s="670" t="s">
        <v>2509</v>
      </c>
      <c r="U452" s="670" t="s">
        <v>2513</v>
      </c>
      <c r="V452" s="670" t="s">
        <v>2519</v>
      </c>
    </row>
    <row r="453" spans="1:22" ht="16.5" customHeight="1" outlineLevel="1" collapsed="1" x14ac:dyDescent="0.2">
      <c r="A453" s="665" t="s">
        <v>2917</v>
      </c>
      <c r="B453" s="674" t="s">
        <v>3018</v>
      </c>
      <c r="C453" s="665" t="s">
        <v>2472</v>
      </c>
      <c r="D453" s="674" t="s">
        <v>2468</v>
      </c>
      <c r="E453" s="675">
        <v>1</v>
      </c>
      <c r="F453" s="674" t="s">
        <v>2469</v>
      </c>
      <c r="G453" s="676">
        <v>0</v>
      </c>
      <c r="H453" s="665" t="s">
        <v>2470</v>
      </c>
      <c r="I453" s="677">
        <v>1</v>
      </c>
      <c r="J453" s="677">
        <v>1</v>
      </c>
      <c r="K453" s="676">
        <v>287.02999999999997</v>
      </c>
      <c r="L453" s="684">
        <v>44750</v>
      </c>
      <c r="M453" s="674" t="s">
        <v>3636</v>
      </c>
      <c r="N453" s="674" t="s">
        <v>2509</v>
      </c>
      <c r="O453" s="674" t="s">
        <v>2509</v>
      </c>
      <c r="P453" s="674" t="s">
        <v>2518</v>
      </c>
      <c r="Q453" s="674" t="s">
        <v>3637</v>
      </c>
      <c r="R453" s="674" t="s">
        <v>2516</v>
      </c>
      <c r="S453" s="674" t="s">
        <v>2509</v>
      </c>
      <c r="T453" s="674" t="s">
        <v>2509</v>
      </c>
      <c r="U453" s="674" t="s">
        <v>2513</v>
      </c>
      <c r="V453" s="674" t="s">
        <v>2519</v>
      </c>
    </row>
    <row r="454" spans="1:22" ht="16.5" hidden="1" customHeight="1" outlineLevel="2" collapsed="1" x14ac:dyDescent="0.2">
      <c r="A454" s="666" t="s">
        <v>2917</v>
      </c>
      <c r="B454" s="670" t="s">
        <v>3018</v>
      </c>
      <c r="C454" s="666" t="s">
        <v>2472</v>
      </c>
      <c r="D454" s="670" t="s">
        <v>2468</v>
      </c>
      <c r="E454" s="671">
        <v>1</v>
      </c>
      <c r="F454" s="670" t="s">
        <v>2469</v>
      </c>
      <c r="G454" s="672">
        <v>0</v>
      </c>
      <c r="H454" s="666" t="s">
        <v>2470</v>
      </c>
      <c r="I454" s="673">
        <v>1</v>
      </c>
      <c r="J454" s="673">
        <v>1</v>
      </c>
      <c r="K454" s="672">
        <v>683.4</v>
      </c>
      <c r="L454" s="683">
        <v>44736</v>
      </c>
      <c r="M454" s="670" t="s">
        <v>3638</v>
      </c>
      <c r="N454" s="670" t="s">
        <v>2509</v>
      </c>
      <c r="O454" s="670" t="s">
        <v>2509</v>
      </c>
      <c r="P454" s="670" t="s">
        <v>2518</v>
      </c>
      <c r="Q454" s="670" t="s">
        <v>3639</v>
      </c>
      <c r="R454" s="670" t="s">
        <v>2516</v>
      </c>
      <c r="S454" s="670" t="s">
        <v>2509</v>
      </c>
      <c r="T454" s="670" t="s">
        <v>2509</v>
      </c>
      <c r="U454" s="670" t="s">
        <v>2513</v>
      </c>
      <c r="V454" s="670" t="s">
        <v>2519</v>
      </c>
    </row>
    <row r="455" spans="1:22" ht="16.5" hidden="1" customHeight="1" outlineLevel="2" x14ac:dyDescent="0.2">
      <c r="A455" s="665" t="s">
        <v>2917</v>
      </c>
      <c r="B455" s="674" t="s">
        <v>3018</v>
      </c>
      <c r="C455" s="665" t="s">
        <v>2472</v>
      </c>
      <c r="D455" s="674" t="s">
        <v>2468</v>
      </c>
      <c r="E455" s="675">
        <v>1</v>
      </c>
      <c r="F455" s="674" t="s">
        <v>2469</v>
      </c>
      <c r="G455" s="676">
        <v>0</v>
      </c>
      <c r="H455" s="665" t="s">
        <v>2470</v>
      </c>
      <c r="I455" s="677">
        <v>1</v>
      </c>
      <c r="J455" s="677">
        <v>1</v>
      </c>
      <c r="K455" s="676">
        <v>0.28000000000000003</v>
      </c>
      <c r="L455" s="684">
        <v>44750</v>
      </c>
      <c r="M455" s="674" t="s">
        <v>3640</v>
      </c>
      <c r="N455" s="674" t="s">
        <v>2509</v>
      </c>
      <c r="O455" s="674" t="s">
        <v>2509</v>
      </c>
      <c r="P455" s="674" t="s">
        <v>2518</v>
      </c>
      <c r="Q455" s="674" t="s">
        <v>3641</v>
      </c>
      <c r="R455" s="674" t="s">
        <v>2516</v>
      </c>
      <c r="S455" s="674" t="s">
        <v>2509</v>
      </c>
      <c r="T455" s="674" t="s">
        <v>2509</v>
      </c>
      <c r="U455" s="674" t="s">
        <v>2513</v>
      </c>
      <c r="V455" s="674" t="s">
        <v>2519</v>
      </c>
    </row>
    <row r="456" spans="1:22" ht="16.5" hidden="1" customHeight="1" outlineLevel="2" x14ac:dyDescent="0.2">
      <c r="A456" s="667" t="s">
        <v>2919</v>
      </c>
      <c r="B456" s="674"/>
      <c r="C456" s="665"/>
      <c r="D456" s="674"/>
      <c r="E456" s="675"/>
      <c r="F456" s="674"/>
      <c r="G456" s="676"/>
      <c r="H456" s="665"/>
      <c r="I456" s="677"/>
      <c r="J456" s="677"/>
      <c r="K456" s="676">
        <f>SUBTOTAL(9,K430:K455)</f>
        <v>19334.160000000007</v>
      </c>
      <c r="L456" s="684"/>
      <c r="M456" s="674"/>
      <c r="N456" s="674"/>
      <c r="O456" s="674"/>
      <c r="P456" s="674"/>
      <c r="Q456" s="674"/>
      <c r="R456" s="674"/>
      <c r="S456" s="674"/>
      <c r="T456" s="674"/>
      <c r="U456" s="674"/>
      <c r="V456" s="674"/>
    </row>
    <row r="457" spans="1:22" ht="16.5" hidden="1" customHeight="1" outlineLevel="2" x14ac:dyDescent="0.2">
      <c r="A457" s="666" t="s">
        <v>2920</v>
      </c>
      <c r="B457" s="670" t="s">
        <v>3018</v>
      </c>
      <c r="C457" s="666" t="s">
        <v>2467</v>
      </c>
      <c r="D457" s="670" t="s">
        <v>2468</v>
      </c>
      <c r="E457" s="671">
        <v>2</v>
      </c>
      <c r="F457" s="670" t="s">
        <v>2469</v>
      </c>
      <c r="G457" s="672">
        <v>657</v>
      </c>
      <c r="H457" s="666" t="s">
        <v>2470</v>
      </c>
      <c r="I457" s="673">
        <v>1</v>
      </c>
      <c r="J457" s="673">
        <v>1</v>
      </c>
      <c r="K457" s="672">
        <v>657</v>
      </c>
      <c r="L457" s="683">
        <v>44613</v>
      </c>
      <c r="M457" s="670" t="s">
        <v>3642</v>
      </c>
      <c r="N457" s="670" t="s">
        <v>2508</v>
      </c>
      <c r="O457" s="670" t="s">
        <v>2509</v>
      </c>
      <c r="P457" s="670" t="s">
        <v>2469</v>
      </c>
      <c r="Q457" s="670" t="s">
        <v>3643</v>
      </c>
      <c r="R457" s="670" t="s">
        <v>2510</v>
      </c>
      <c r="S457" s="670" t="s">
        <v>2522</v>
      </c>
      <c r="T457" s="670" t="s">
        <v>2523</v>
      </c>
      <c r="U457" s="670" t="s">
        <v>2513</v>
      </c>
      <c r="V457" s="670" t="s">
        <v>2514</v>
      </c>
    </row>
    <row r="458" spans="1:22" ht="16.5" customHeight="1" outlineLevel="1" collapsed="1" x14ac:dyDescent="0.2">
      <c r="A458" s="665" t="s">
        <v>2920</v>
      </c>
      <c r="B458" s="674" t="s">
        <v>3018</v>
      </c>
      <c r="C458" s="665" t="s">
        <v>2467</v>
      </c>
      <c r="D458" s="674" t="s">
        <v>2468</v>
      </c>
      <c r="E458" s="675">
        <v>3</v>
      </c>
      <c r="F458" s="674" t="s">
        <v>2469</v>
      </c>
      <c r="G458" s="676">
        <v>5759</v>
      </c>
      <c r="H458" s="665" t="s">
        <v>2470</v>
      </c>
      <c r="I458" s="677">
        <v>1</v>
      </c>
      <c r="J458" s="677">
        <v>1</v>
      </c>
      <c r="K458" s="676">
        <v>5759</v>
      </c>
      <c r="L458" s="684">
        <v>44614</v>
      </c>
      <c r="M458" s="674" t="s">
        <v>3055</v>
      </c>
      <c r="N458" s="674" t="s">
        <v>2508</v>
      </c>
      <c r="O458" s="674" t="s">
        <v>2509</v>
      </c>
      <c r="P458" s="674" t="s">
        <v>2469</v>
      </c>
      <c r="Q458" s="674" t="s">
        <v>3056</v>
      </c>
      <c r="R458" s="674" t="s">
        <v>2510</v>
      </c>
      <c r="S458" s="674" t="s">
        <v>2511</v>
      </c>
      <c r="T458" s="674" t="s">
        <v>2512</v>
      </c>
      <c r="U458" s="674" t="s">
        <v>2513</v>
      </c>
      <c r="V458" s="674" t="s">
        <v>2514</v>
      </c>
    </row>
    <row r="459" spans="1:22" ht="16.5" hidden="1" customHeight="1" outlineLevel="2" x14ac:dyDescent="0.2">
      <c r="A459" s="667" t="s">
        <v>2921</v>
      </c>
      <c r="B459" s="674"/>
      <c r="C459" s="665"/>
      <c r="D459" s="674"/>
      <c r="E459" s="675"/>
      <c r="F459" s="674"/>
      <c r="G459" s="676"/>
      <c r="H459" s="665"/>
      <c r="I459" s="677"/>
      <c r="J459" s="677"/>
      <c r="K459" s="676">
        <f>SUBTOTAL(9,K457:K458)</f>
        <v>6416</v>
      </c>
      <c r="L459" s="684"/>
      <c r="M459" s="674"/>
      <c r="N459" s="674"/>
      <c r="O459" s="674"/>
      <c r="P459" s="674"/>
      <c r="Q459" s="674"/>
      <c r="R459" s="674"/>
      <c r="S459" s="674"/>
      <c r="T459" s="674"/>
      <c r="U459" s="674"/>
      <c r="V459" s="674"/>
    </row>
    <row r="460" spans="1:22" ht="16.5" customHeight="1" outlineLevel="1" collapsed="1" x14ac:dyDescent="0.2">
      <c r="A460" s="666" t="s">
        <v>2922</v>
      </c>
      <c r="B460" s="670" t="s">
        <v>3018</v>
      </c>
      <c r="C460" s="666" t="s">
        <v>2467</v>
      </c>
      <c r="D460" s="670" t="s">
        <v>2468</v>
      </c>
      <c r="E460" s="671">
        <v>5</v>
      </c>
      <c r="F460" s="670" t="s">
        <v>2469</v>
      </c>
      <c r="G460" s="672">
        <v>4943</v>
      </c>
      <c r="H460" s="666" t="s">
        <v>2470</v>
      </c>
      <c r="I460" s="673">
        <v>1</v>
      </c>
      <c r="J460" s="673">
        <v>1</v>
      </c>
      <c r="K460" s="672">
        <v>4943</v>
      </c>
      <c r="L460" s="683">
        <v>44608</v>
      </c>
      <c r="M460" s="670" t="s">
        <v>3150</v>
      </c>
      <c r="N460" s="670" t="s">
        <v>2508</v>
      </c>
      <c r="O460" s="670" t="s">
        <v>2509</v>
      </c>
      <c r="P460" s="670" t="s">
        <v>2469</v>
      </c>
      <c r="Q460" s="670" t="s">
        <v>3151</v>
      </c>
      <c r="R460" s="670" t="s">
        <v>2510</v>
      </c>
      <c r="S460" s="670" t="s">
        <v>2511</v>
      </c>
      <c r="T460" s="670" t="s">
        <v>2512</v>
      </c>
      <c r="U460" s="670" t="s">
        <v>2513</v>
      </c>
      <c r="V460" s="670" t="s">
        <v>2514</v>
      </c>
    </row>
    <row r="461" spans="1:22" ht="16.5" hidden="1" customHeight="1" outlineLevel="2" x14ac:dyDescent="0.2">
      <c r="A461" s="664" t="s">
        <v>2923</v>
      </c>
      <c r="B461" s="670"/>
      <c r="C461" s="666"/>
      <c r="D461" s="670"/>
      <c r="E461" s="671"/>
      <c r="F461" s="670"/>
      <c r="G461" s="672"/>
      <c r="H461" s="666"/>
      <c r="I461" s="673"/>
      <c r="J461" s="673"/>
      <c r="K461" s="672">
        <f>SUBTOTAL(9,K460:K460)</f>
        <v>4943</v>
      </c>
      <c r="L461" s="683"/>
      <c r="M461" s="670"/>
      <c r="N461" s="670"/>
      <c r="O461" s="670"/>
      <c r="P461" s="670"/>
      <c r="Q461" s="670"/>
      <c r="R461" s="670"/>
      <c r="S461" s="670"/>
      <c r="T461" s="670"/>
      <c r="U461" s="670"/>
      <c r="V461" s="670"/>
    </row>
    <row r="462" spans="1:22" ht="16.5" hidden="1" customHeight="1" outlineLevel="2" x14ac:dyDescent="0.2">
      <c r="A462" s="665" t="s">
        <v>2924</v>
      </c>
      <c r="B462" s="674" t="s">
        <v>3018</v>
      </c>
      <c r="C462" s="665" t="s">
        <v>2472</v>
      </c>
      <c r="D462" s="674" t="s">
        <v>2468</v>
      </c>
      <c r="E462" s="675">
        <v>1</v>
      </c>
      <c r="F462" s="674" t="s">
        <v>2469</v>
      </c>
      <c r="G462" s="676">
        <v>0</v>
      </c>
      <c r="H462" s="665" t="s">
        <v>2470</v>
      </c>
      <c r="I462" s="677">
        <v>1</v>
      </c>
      <c r="J462" s="677">
        <v>1</v>
      </c>
      <c r="K462" s="676">
        <v>1458</v>
      </c>
      <c r="L462" s="684">
        <v>44589</v>
      </c>
      <c r="M462" s="674" t="s">
        <v>3644</v>
      </c>
      <c r="N462" s="674" t="s">
        <v>2509</v>
      </c>
      <c r="O462" s="674" t="s">
        <v>2509</v>
      </c>
      <c r="P462" s="674" t="s">
        <v>2518</v>
      </c>
      <c r="Q462" s="674" t="s">
        <v>3645</v>
      </c>
      <c r="R462" s="674" t="s">
        <v>2516</v>
      </c>
      <c r="S462" s="674" t="s">
        <v>2509</v>
      </c>
      <c r="T462" s="674" t="s">
        <v>2509</v>
      </c>
      <c r="U462" s="674" t="s">
        <v>2513</v>
      </c>
      <c r="V462" s="674" t="s">
        <v>2519</v>
      </c>
    </row>
    <row r="463" spans="1:22" ht="16.5" hidden="1" customHeight="1" outlineLevel="2" x14ac:dyDescent="0.2">
      <c r="A463" s="666" t="s">
        <v>2924</v>
      </c>
      <c r="B463" s="670" t="s">
        <v>3018</v>
      </c>
      <c r="C463" s="666" t="s">
        <v>2472</v>
      </c>
      <c r="D463" s="670" t="s">
        <v>2468</v>
      </c>
      <c r="E463" s="671">
        <v>1</v>
      </c>
      <c r="F463" s="670" t="s">
        <v>2469</v>
      </c>
      <c r="G463" s="672">
        <v>0</v>
      </c>
      <c r="H463" s="666" t="s">
        <v>2470</v>
      </c>
      <c r="I463" s="673">
        <v>1</v>
      </c>
      <c r="J463" s="673">
        <v>1</v>
      </c>
      <c r="K463" s="672">
        <v>235.6</v>
      </c>
      <c r="L463" s="683">
        <v>44589</v>
      </c>
      <c r="M463" s="670" t="s">
        <v>3646</v>
      </c>
      <c r="N463" s="670" t="s">
        <v>2509</v>
      </c>
      <c r="O463" s="670" t="s">
        <v>2509</v>
      </c>
      <c r="P463" s="670" t="s">
        <v>2518</v>
      </c>
      <c r="Q463" s="670" t="s">
        <v>3647</v>
      </c>
      <c r="R463" s="670" t="s">
        <v>2516</v>
      </c>
      <c r="S463" s="670" t="s">
        <v>2509</v>
      </c>
      <c r="T463" s="670" t="s">
        <v>2509</v>
      </c>
      <c r="U463" s="670" t="s">
        <v>2513</v>
      </c>
      <c r="V463" s="670" t="s">
        <v>2519</v>
      </c>
    </row>
    <row r="464" spans="1:22" ht="16.5" hidden="1" customHeight="1" outlineLevel="2" x14ac:dyDescent="0.2">
      <c r="A464" s="665" t="s">
        <v>2924</v>
      </c>
      <c r="B464" s="674" t="s">
        <v>3018</v>
      </c>
      <c r="C464" s="665" t="s">
        <v>2472</v>
      </c>
      <c r="D464" s="674" t="s">
        <v>2468</v>
      </c>
      <c r="E464" s="675">
        <v>1</v>
      </c>
      <c r="F464" s="674" t="s">
        <v>2469</v>
      </c>
      <c r="G464" s="676">
        <v>0</v>
      </c>
      <c r="H464" s="665" t="s">
        <v>2470</v>
      </c>
      <c r="I464" s="677">
        <v>1</v>
      </c>
      <c r="J464" s="677">
        <v>1</v>
      </c>
      <c r="K464" s="676">
        <v>37.4</v>
      </c>
      <c r="L464" s="684">
        <v>44589</v>
      </c>
      <c r="M464" s="674" t="s">
        <v>3648</v>
      </c>
      <c r="N464" s="674" t="s">
        <v>2509</v>
      </c>
      <c r="O464" s="674" t="s">
        <v>2509</v>
      </c>
      <c r="P464" s="674" t="s">
        <v>2518</v>
      </c>
      <c r="Q464" s="674" t="s">
        <v>3649</v>
      </c>
      <c r="R464" s="674" t="s">
        <v>2516</v>
      </c>
      <c r="S464" s="674" t="s">
        <v>2509</v>
      </c>
      <c r="T464" s="674" t="s">
        <v>2509</v>
      </c>
      <c r="U464" s="674" t="s">
        <v>2513</v>
      </c>
      <c r="V464" s="674" t="s">
        <v>2519</v>
      </c>
    </row>
    <row r="465" spans="1:22" ht="16.5" hidden="1" customHeight="1" outlineLevel="2" x14ac:dyDescent="0.2">
      <c r="A465" s="666" t="s">
        <v>2924</v>
      </c>
      <c r="B465" s="670" t="s">
        <v>3018</v>
      </c>
      <c r="C465" s="666" t="s">
        <v>2472</v>
      </c>
      <c r="D465" s="670" t="s">
        <v>2468</v>
      </c>
      <c r="E465" s="671">
        <v>1</v>
      </c>
      <c r="F465" s="670" t="s">
        <v>2469</v>
      </c>
      <c r="G465" s="672">
        <v>0</v>
      </c>
      <c r="H465" s="666" t="s">
        <v>2470</v>
      </c>
      <c r="I465" s="673">
        <v>1</v>
      </c>
      <c r="J465" s="673">
        <v>1</v>
      </c>
      <c r="K465" s="672">
        <v>37.4</v>
      </c>
      <c r="L465" s="683">
        <v>44589</v>
      </c>
      <c r="M465" s="670" t="s">
        <v>3650</v>
      </c>
      <c r="N465" s="670" t="s">
        <v>2509</v>
      </c>
      <c r="O465" s="670" t="s">
        <v>2509</v>
      </c>
      <c r="P465" s="670" t="s">
        <v>2518</v>
      </c>
      <c r="Q465" s="670" t="s">
        <v>3651</v>
      </c>
      <c r="R465" s="670" t="s">
        <v>2516</v>
      </c>
      <c r="S465" s="670" t="s">
        <v>2509</v>
      </c>
      <c r="T465" s="670" t="s">
        <v>2509</v>
      </c>
      <c r="U465" s="670" t="s">
        <v>2513</v>
      </c>
      <c r="V465" s="670" t="s">
        <v>2519</v>
      </c>
    </row>
    <row r="466" spans="1:22" ht="16.5" hidden="1" customHeight="1" outlineLevel="2" x14ac:dyDescent="0.2">
      <c r="A466" s="665" t="s">
        <v>2924</v>
      </c>
      <c r="B466" s="674" t="s">
        <v>3018</v>
      </c>
      <c r="C466" s="665" t="s">
        <v>2472</v>
      </c>
      <c r="D466" s="674" t="s">
        <v>2468</v>
      </c>
      <c r="E466" s="675">
        <v>1</v>
      </c>
      <c r="F466" s="674" t="s">
        <v>2469</v>
      </c>
      <c r="G466" s="676">
        <v>0</v>
      </c>
      <c r="H466" s="665" t="s">
        <v>2470</v>
      </c>
      <c r="I466" s="677">
        <v>1</v>
      </c>
      <c r="J466" s="677">
        <v>1</v>
      </c>
      <c r="K466" s="676">
        <v>4.8</v>
      </c>
      <c r="L466" s="684">
        <v>44589</v>
      </c>
      <c r="M466" s="674" t="s">
        <v>3652</v>
      </c>
      <c r="N466" s="674" t="s">
        <v>2509</v>
      </c>
      <c r="O466" s="674" t="s">
        <v>2509</v>
      </c>
      <c r="P466" s="674" t="s">
        <v>2518</v>
      </c>
      <c r="Q466" s="674" t="s">
        <v>3653</v>
      </c>
      <c r="R466" s="674" t="s">
        <v>2516</v>
      </c>
      <c r="S466" s="674" t="s">
        <v>2509</v>
      </c>
      <c r="T466" s="674" t="s">
        <v>2509</v>
      </c>
      <c r="U466" s="674" t="s">
        <v>2513</v>
      </c>
      <c r="V466" s="674" t="s">
        <v>2519</v>
      </c>
    </row>
    <row r="467" spans="1:22" ht="16.5" hidden="1" customHeight="1" outlineLevel="2" x14ac:dyDescent="0.2">
      <c r="A467" s="666" t="s">
        <v>2924</v>
      </c>
      <c r="B467" s="670" t="s">
        <v>3018</v>
      </c>
      <c r="C467" s="666" t="s">
        <v>2472</v>
      </c>
      <c r="D467" s="670" t="s">
        <v>2468</v>
      </c>
      <c r="E467" s="671">
        <v>1</v>
      </c>
      <c r="F467" s="670" t="s">
        <v>2469</v>
      </c>
      <c r="G467" s="672">
        <v>0</v>
      </c>
      <c r="H467" s="666" t="s">
        <v>2470</v>
      </c>
      <c r="I467" s="673">
        <v>1</v>
      </c>
      <c r="J467" s="673">
        <v>1</v>
      </c>
      <c r="K467" s="672">
        <v>526.24</v>
      </c>
      <c r="L467" s="683">
        <v>44589</v>
      </c>
      <c r="M467" s="670" t="s">
        <v>3654</v>
      </c>
      <c r="N467" s="670" t="s">
        <v>2509</v>
      </c>
      <c r="O467" s="670" t="s">
        <v>2509</v>
      </c>
      <c r="P467" s="670" t="s">
        <v>2518</v>
      </c>
      <c r="Q467" s="670" t="s">
        <v>3655</v>
      </c>
      <c r="R467" s="670" t="s">
        <v>2516</v>
      </c>
      <c r="S467" s="670" t="s">
        <v>2509</v>
      </c>
      <c r="T467" s="670" t="s">
        <v>2509</v>
      </c>
      <c r="U467" s="670" t="s">
        <v>2513</v>
      </c>
      <c r="V467" s="670" t="s">
        <v>2519</v>
      </c>
    </row>
    <row r="468" spans="1:22" ht="16.5" hidden="1" customHeight="1" outlineLevel="2" collapsed="1" x14ac:dyDescent="0.2">
      <c r="A468" s="665" t="s">
        <v>2924</v>
      </c>
      <c r="B468" s="674" t="s">
        <v>3018</v>
      </c>
      <c r="C468" s="665" t="s">
        <v>2472</v>
      </c>
      <c r="D468" s="674" t="s">
        <v>2468</v>
      </c>
      <c r="E468" s="675">
        <v>1</v>
      </c>
      <c r="F468" s="674" t="s">
        <v>2469</v>
      </c>
      <c r="G468" s="676">
        <v>0</v>
      </c>
      <c r="H468" s="665" t="s">
        <v>2470</v>
      </c>
      <c r="I468" s="677">
        <v>1</v>
      </c>
      <c r="J468" s="677">
        <v>1</v>
      </c>
      <c r="K468" s="676">
        <v>4974.93</v>
      </c>
      <c r="L468" s="684">
        <v>44589</v>
      </c>
      <c r="M468" s="674" t="s">
        <v>3656</v>
      </c>
      <c r="N468" s="674" t="s">
        <v>2509</v>
      </c>
      <c r="O468" s="674" t="s">
        <v>2509</v>
      </c>
      <c r="P468" s="674" t="s">
        <v>2518</v>
      </c>
      <c r="Q468" s="674" t="s">
        <v>3657</v>
      </c>
      <c r="R468" s="674" t="s">
        <v>2516</v>
      </c>
      <c r="S468" s="674" t="s">
        <v>2509</v>
      </c>
      <c r="T468" s="674" t="s">
        <v>2509</v>
      </c>
      <c r="U468" s="674" t="s">
        <v>2513</v>
      </c>
      <c r="V468" s="674" t="s">
        <v>2519</v>
      </c>
    </row>
    <row r="469" spans="1:22" ht="16.5" hidden="1" customHeight="1" outlineLevel="2" x14ac:dyDescent="0.2">
      <c r="A469" s="666" t="s">
        <v>2924</v>
      </c>
      <c r="B469" s="670" t="s">
        <v>3018</v>
      </c>
      <c r="C469" s="666" t="s">
        <v>2472</v>
      </c>
      <c r="D469" s="670" t="s">
        <v>2468</v>
      </c>
      <c r="E469" s="671">
        <v>1</v>
      </c>
      <c r="F469" s="670" t="s">
        <v>2469</v>
      </c>
      <c r="G469" s="672">
        <v>0</v>
      </c>
      <c r="H469" s="666" t="s">
        <v>2470</v>
      </c>
      <c r="I469" s="673">
        <v>1</v>
      </c>
      <c r="J469" s="673">
        <v>1</v>
      </c>
      <c r="K469" s="672">
        <v>0.56000000000000005</v>
      </c>
      <c r="L469" s="683">
        <v>44589</v>
      </c>
      <c r="M469" s="670" t="s">
        <v>3658</v>
      </c>
      <c r="N469" s="670" t="s">
        <v>2509</v>
      </c>
      <c r="O469" s="670" t="s">
        <v>2509</v>
      </c>
      <c r="P469" s="670" t="s">
        <v>2518</v>
      </c>
      <c r="Q469" s="670" t="s">
        <v>3659</v>
      </c>
      <c r="R469" s="670" t="s">
        <v>2516</v>
      </c>
      <c r="S469" s="670" t="s">
        <v>2509</v>
      </c>
      <c r="T469" s="670" t="s">
        <v>2509</v>
      </c>
      <c r="U469" s="670" t="s">
        <v>2513</v>
      </c>
      <c r="V469" s="670" t="s">
        <v>2519</v>
      </c>
    </row>
    <row r="470" spans="1:22" ht="16.5" hidden="1" customHeight="1" outlineLevel="2" x14ac:dyDescent="0.2">
      <c r="A470" s="665" t="s">
        <v>2924</v>
      </c>
      <c r="B470" s="674" t="s">
        <v>3018</v>
      </c>
      <c r="C470" s="665" t="s">
        <v>2472</v>
      </c>
      <c r="D470" s="674" t="s">
        <v>2468</v>
      </c>
      <c r="E470" s="675">
        <v>1</v>
      </c>
      <c r="F470" s="674" t="s">
        <v>2469</v>
      </c>
      <c r="G470" s="676">
        <v>0</v>
      </c>
      <c r="H470" s="665" t="s">
        <v>2470</v>
      </c>
      <c r="I470" s="677">
        <v>1</v>
      </c>
      <c r="J470" s="677">
        <v>1</v>
      </c>
      <c r="K470" s="676">
        <v>40.32</v>
      </c>
      <c r="L470" s="684">
        <v>44589</v>
      </c>
      <c r="M470" s="674" t="s">
        <v>3660</v>
      </c>
      <c r="N470" s="674" t="s">
        <v>2509</v>
      </c>
      <c r="O470" s="674" t="s">
        <v>2509</v>
      </c>
      <c r="P470" s="674" t="s">
        <v>2518</v>
      </c>
      <c r="Q470" s="674" t="s">
        <v>3661</v>
      </c>
      <c r="R470" s="674" t="s">
        <v>2516</v>
      </c>
      <c r="S470" s="674" t="s">
        <v>2509</v>
      </c>
      <c r="T470" s="674" t="s">
        <v>2509</v>
      </c>
      <c r="U470" s="674" t="s">
        <v>2513</v>
      </c>
      <c r="V470" s="674" t="s">
        <v>2519</v>
      </c>
    </row>
    <row r="471" spans="1:22" ht="16.5" hidden="1" customHeight="1" outlineLevel="2" x14ac:dyDescent="0.2">
      <c r="A471" s="666" t="s">
        <v>2924</v>
      </c>
      <c r="B471" s="670" t="s">
        <v>3018</v>
      </c>
      <c r="C471" s="666" t="s">
        <v>2472</v>
      </c>
      <c r="D471" s="670" t="s">
        <v>2468</v>
      </c>
      <c r="E471" s="671">
        <v>1</v>
      </c>
      <c r="F471" s="670" t="s">
        <v>2469</v>
      </c>
      <c r="G471" s="672">
        <v>0</v>
      </c>
      <c r="H471" s="666" t="s">
        <v>2470</v>
      </c>
      <c r="I471" s="673">
        <v>1</v>
      </c>
      <c r="J471" s="673">
        <v>1</v>
      </c>
      <c r="K471" s="672">
        <v>14.28</v>
      </c>
      <c r="L471" s="683">
        <v>44589</v>
      </c>
      <c r="M471" s="670" t="s">
        <v>3662</v>
      </c>
      <c r="N471" s="670" t="s">
        <v>2509</v>
      </c>
      <c r="O471" s="670" t="s">
        <v>2509</v>
      </c>
      <c r="P471" s="670" t="s">
        <v>2518</v>
      </c>
      <c r="Q471" s="670" t="s">
        <v>3663</v>
      </c>
      <c r="R471" s="670" t="s">
        <v>2516</v>
      </c>
      <c r="S471" s="670" t="s">
        <v>2509</v>
      </c>
      <c r="T471" s="670" t="s">
        <v>2509</v>
      </c>
      <c r="U471" s="670" t="s">
        <v>2513</v>
      </c>
      <c r="V471" s="670" t="s">
        <v>2519</v>
      </c>
    </row>
    <row r="472" spans="1:22" ht="16.5" hidden="1" customHeight="1" outlineLevel="2" x14ac:dyDescent="0.2">
      <c r="A472" s="665" t="s">
        <v>2925</v>
      </c>
      <c r="B472" s="674" t="s">
        <v>3018</v>
      </c>
      <c r="C472" s="665" t="s">
        <v>2467</v>
      </c>
      <c r="D472" s="674" t="s">
        <v>2468</v>
      </c>
      <c r="E472" s="675">
        <v>3</v>
      </c>
      <c r="F472" s="674" t="s">
        <v>2469</v>
      </c>
      <c r="G472" s="676">
        <v>3209</v>
      </c>
      <c r="H472" s="665" t="s">
        <v>2470</v>
      </c>
      <c r="I472" s="677">
        <v>1</v>
      </c>
      <c r="J472" s="677">
        <v>1</v>
      </c>
      <c r="K472" s="676">
        <v>3209</v>
      </c>
      <c r="L472" s="684">
        <v>44595</v>
      </c>
      <c r="M472" s="674" t="s">
        <v>3664</v>
      </c>
      <c r="N472" s="674" t="s">
        <v>2508</v>
      </c>
      <c r="O472" s="674" t="s">
        <v>2509</v>
      </c>
      <c r="P472" s="674" t="s">
        <v>2469</v>
      </c>
      <c r="Q472" s="674" t="s">
        <v>3665</v>
      </c>
      <c r="R472" s="674" t="s">
        <v>2510</v>
      </c>
      <c r="S472" s="674" t="s">
        <v>2511</v>
      </c>
      <c r="T472" s="674" t="s">
        <v>2512</v>
      </c>
      <c r="U472" s="674" t="s">
        <v>2513</v>
      </c>
      <c r="V472" s="674" t="s">
        <v>2514</v>
      </c>
    </row>
    <row r="473" spans="1:22" ht="16.5" hidden="1" customHeight="1" outlineLevel="2" x14ac:dyDescent="0.2">
      <c r="A473" s="666" t="s">
        <v>2925</v>
      </c>
      <c r="B473" s="670" t="s">
        <v>3018</v>
      </c>
      <c r="C473" s="666" t="s">
        <v>2467</v>
      </c>
      <c r="D473" s="670" t="s">
        <v>2468</v>
      </c>
      <c r="E473" s="671">
        <v>7</v>
      </c>
      <c r="F473" s="670" t="s">
        <v>2469</v>
      </c>
      <c r="G473" s="672">
        <v>3432.35</v>
      </c>
      <c r="H473" s="666" t="s">
        <v>2470</v>
      </c>
      <c r="I473" s="673">
        <v>1</v>
      </c>
      <c r="J473" s="673">
        <v>1</v>
      </c>
      <c r="K473" s="672">
        <v>3432.35</v>
      </c>
      <c r="L473" s="683">
        <v>44671</v>
      </c>
      <c r="M473" s="670" t="s">
        <v>3053</v>
      </c>
      <c r="N473" s="670" t="s">
        <v>2508</v>
      </c>
      <c r="O473" s="670" t="s">
        <v>2509</v>
      </c>
      <c r="P473" s="670" t="s">
        <v>2469</v>
      </c>
      <c r="Q473" s="670" t="s">
        <v>3054</v>
      </c>
      <c r="R473" s="670" t="s">
        <v>2510</v>
      </c>
      <c r="S473" s="670" t="s">
        <v>2511</v>
      </c>
      <c r="T473" s="670" t="s">
        <v>2512</v>
      </c>
      <c r="U473" s="670" t="s">
        <v>2513</v>
      </c>
      <c r="V473" s="670" t="s">
        <v>2514</v>
      </c>
    </row>
    <row r="474" spans="1:22" ht="16.5" customHeight="1" outlineLevel="1" collapsed="1" x14ac:dyDescent="0.2">
      <c r="A474" s="665" t="s">
        <v>2924</v>
      </c>
      <c r="B474" s="674" t="s">
        <v>3018</v>
      </c>
      <c r="C474" s="665" t="s">
        <v>2472</v>
      </c>
      <c r="D474" s="674" t="s">
        <v>2468</v>
      </c>
      <c r="E474" s="675">
        <v>1</v>
      </c>
      <c r="F474" s="674" t="s">
        <v>2469</v>
      </c>
      <c r="G474" s="676">
        <v>0</v>
      </c>
      <c r="H474" s="665" t="s">
        <v>2470</v>
      </c>
      <c r="I474" s="677">
        <v>1</v>
      </c>
      <c r="J474" s="677">
        <v>1</v>
      </c>
      <c r="K474" s="676">
        <v>32.4</v>
      </c>
      <c r="L474" s="684">
        <v>44589</v>
      </c>
      <c r="M474" s="674" t="s">
        <v>3666</v>
      </c>
      <c r="N474" s="674" t="s">
        <v>2509</v>
      </c>
      <c r="O474" s="674" t="s">
        <v>2509</v>
      </c>
      <c r="P474" s="674" t="s">
        <v>2518</v>
      </c>
      <c r="Q474" s="674" t="s">
        <v>3667</v>
      </c>
      <c r="R474" s="674" t="s">
        <v>2516</v>
      </c>
      <c r="S474" s="674" t="s">
        <v>2509</v>
      </c>
      <c r="T474" s="674" t="s">
        <v>2509</v>
      </c>
      <c r="U474" s="674" t="s">
        <v>2513</v>
      </c>
      <c r="V474" s="674" t="s">
        <v>2519</v>
      </c>
    </row>
    <row r="475" spans="1:22" ht="16.5" hidden="1" customHeight="1" outlineLevel="2" x14ac:dyDescent="0.2">
      <c r="A475" s="666" t="s">
        <v>2924</v>
      </c>
      <c r="B475" s="670" t="s">
        <v>3018</v>
      </c>
      <c r="C475" s="666" t="s">
        <v>2472</v>
      </c>
      <c r="D475" s="670" t="s">
        <v>2468</v>
      </c>
      <c r="E475" s="671">
        <v>1</v>
      </c>
      <c r="F475" s="670" t="s">
        <v>2469</v>
      </c>
      <c r="G475" s="672">
        <v>0</v>
      </c>
      <c r="H475" s="666" t="s">
        <v>2470</v>
      </c>
      <c r="I475" s="673">
        <v>1</v>
      </c>
      <c r="J475" s="673">
        <v>1</v>
      </c>
      <c r="K475" s="672">
        <v>93</v>
      </c>
      <c r="L475" s="683">
        <v>44589</v>
      </c>
      <c r="M475" s="670" t="s">
        <v>3668</v>
      </c>
      <c r="N475" s="670" t="s">
        <v>2509</v>
      </c>
      <c r="O475" s="670" t="s">
        <v>2509</v>
      </c>
      <c r="P475" s="670" t="s">
        <v>2518</v>
      </c>
      <c r="Q475" s="670" t="s">
        <v>3669</v>
      </c>
      <c r="R475" s="670" t="s">
        <v>2516</v>
      </c>
      <c r="S475" s="670" t="s">
        <v>2509</v>
      </c>
      <c r="T475" s="670" t="s">
        <v>2509</v>
      </c>
      <c r="U475" s="670" t="s">
        <v>2513</v>
      </c>
      <c r="V475" s="670" t="s">
        <v>2519</v>
      </c>
    </row>
    <row r="476" spans="1:22" ht="16.5" hidden="1" customHeight="1" outlineLevel="2" x14ac:dyDescent="0.2">
      <c r="A476" s="665" t="s">
        <v>2924</v>
      </c>
      <c r="B476" s="674" t="s">
        <v>3018</v>
      </c>
      <c r="C476" s="665" t="s">
        <v>2472</v>
      </c>
      <c r="D476" s="674" t="s">
        <v>2468</v>
      </c>
      <c r="E476" s="675">
        <v>1</v>
      </c>
      <c r="F476" s="674" t="s">
        <v>2469</v>
      </c>
      <c r="G476" s="676">
        <v>0</v>
      </c>
      <c r="H476" s="665" t="s">
        <v>2470</v>
      </c>
      <c r="I476" s="677">
        <v>1</v>
      </c>
      <c r="J476" s="677">
        <v>1</v>
      </c>
      <c r="K476" s="676">
        <v>531.52</v>
      </c>
      <c r="L476" s="684">
        <v>44589</v>
      </c>
      <c r="M476" s="674" t="s">
        <v>3670</v>
      </c>
      <c r="N476" s="674" t="s">
        <v>2509</v>
      </c>
      <c r="O476" s="674" t="s">
        <v>2509</v>
      </c>
      <c r="P476" s="674" t="s">
        <v>2518</v>
      </c>
      <c r="Q476" s="674" t="s">
        <v>3671</v>
      </c>
      <c r="R476" s="674" t="s">
        <v>2516</v>
      </c>
      <c r="S476" s="674" t="s">
        <v>2509</v>
      </c>
      <c r="T476" s="674" t="s">
        <v>2509</v>
      </c>
      <c r="U476" s="674" t="s">
        <v>2513</v>
      </c>
      <c r="V476" s="674" t="s">
        <v>2519</v>
      </c>
    </row>
    <row r="477" spans="1:22" ht="16.5" hidden="1" customHeight="1" outlineLevel="2" x14ac:dyDescent="0.2">
      <c r="A477" s="666" t="s">
        <v>2924</v>
      </c>
      <c r="B477" s="670" t="s">
        <v>3018</v>
      </c>
      <c r="C477" s="666" t="s">
        <v>2472</v>
      </c>
      <c r="D477" s="670" t="s">
        <v>2468</v>
      </c>
      <c r="E477" s="671">
        <v>1</v>
      </c>
      <c r="F477" s="670" t="s">
        <v>2469</v>
      </c>
      <c r="G477" s="672">
        <v>0</v>
      </c>
      <c r="H477" s="666" t="s">
        <v>2470</v>
      </c>
      <c r="I477" s="673">
        <v>1</v>
      </c>
      <c r="J477" s="673">
        <v>1</v>
      </c>
      <c r="K477" s="672">
        <v>683.4</v>
      </c>
      <c r="L477" s="683">
        <v>44589</v>
      </c>
      <c r="M477" s="670" t="s">
        <v>3672</v>
      </c>
      <c r="N477" s="670" t="s">
        <v>2509</v>
      </c>
      <c r="O477" s="670" t="s">
        <v>2509</v>
      </c>
      <c r="P477" s="670" t="s">
        <v>2518</v>
      </c>
      <c r="Q477" s="670" t="s">
        <v>3673</v>
      </c>
      <c r="R477" s="670" t="s">
        <v>2516</v>
      </c>
      <c r="S477" s="670" t="s">
        <v>2509</v>
      </c>
      <c r="T477" s="670" t="s">
        <v>2509</v>
      </c>
      <c r="U477" s="670" t="s">
        <v>2513</v>
      </c>
      <c r="V477" s="670" t="s">
        <v>2519</v>
      </c>
    </row>
    <row r="478" spans="1:22" ht="16.5" customHeight="1" outlineLevel="1" collapsed="1" x14ac:dyDescent="0.2">
      <c r="A478" s="665" t="s">
        <v>2924</v>
      </c>
      <c r="B478" s="674" t="s">
        <v>3018</v>
      </c>
      <c r="C478" s="665" t="s">
        <v>2472</v>
      </c>
      <c r="D478" s="674" t="s">
        <v>2468</v>
      </c>
      <c r="E478" s="675">
        <v>1</v>
      </c>
      <c r="F478" s="674" t="s">
        <v>2469</v>
      </c>
      <c r="G478" s="676">
        <v>0</v>
      </c>
      <c r="H478" s="665" t="s">
        <v>2470</v>
      </c>
      <c r="I478" s="677">
        <v>1</v>
      </c>
      <c r="J478" s="677">
        <v>1</v>
      </c>
      <c r="K478" s="676">
        <v>1.84</v>
      </c>
      <c r="L478" s="684">
        <v>44589</v>
      </c>
      <c r="M478" s="674" t="s">
        <v>3674</v>
      </c>
      <c r="N478" s="674" t="s">
        <v>2509</v>
      </c>
      <c r="O478" s="674" t="s">
        <v>2509</v>
      </c>
      <c r="P478" s="674" t="s">
        <v>2518</v>
      </c>
      <c r="Q478" s="674" t="s">
        <v>3675</v>
      </c>
      <c r="R478" s="674" t="s">
        <v>2516</v>
      </c>
      <c r="S478" s="674" t="s">
        <v>2509</v>
      </c>
      <c r="T478" s="674" t="s">
        <v>2509</v>
      </c>
      <c r="U478" s="674" t="s">
        <v>2513</v>
      </c>
      <c r="V478" s="674" t="s">
        <v>2519</v>
      </c>
    </row>
    <row r="479" spans="1:22" ht="16.5" hidden="1" customHeight="1" outlineLevel="2" x14ac:dyDescent="0.2">
      <c r="A479" s="667" t="s">
        <v>2926</v>
      </c>
      <c r="B479" s="674"/>
      <c r="C479" s="665"/>
      <c r="D479" s="674"/>
      <c r="E479" s="675"/>
      <c r="F479" s="674"/>
      <c r="G479" s="676"/>
      <c r="H479" s="665"/>
      <c r="I479" s="677"/>
      <c r="J479" s="677"/>
      <c r="K479" s="676">
        <f>SUBTOTAL(9,K462:K478)</f>
        <v>15313.04</v>
      </c>
      <c r="L479" s="684"/>
      <c r="M479" s="674"/>
      <c r="N479" s="674"/>
      <c r="O479" s="674"/>
      <c r="P479" s="674"/>
      <c r="Q479" s="674"/>
      <c r="R479" s="674"/>
      <c r="S479" s="674"/>
      <c r="T479" s="674"/>
      <c r="U479" s="674"/>
      <c r="V479" s="674"/>
    </row>
    <row r="480" spans="1:22" ht="16.5" hidden="1" customHeight="1" outlineLevel="2" collapsed="1" x14ac:dyDescent="0.2">
      <c r="A480" s="666" t="s">
        <v>2927</v>
      </c>
      <c r="B480" s="670" t="s">
        <v>2509</v>
      </c>
      <c r="C480" s="666" t="s">
        <v>2472</v>
      </c>
      <c r="D480" s="670" t="s">
        <v>2468</v>
      </c>
      <c r="E480" s="671">
        <v>1</v>
      </c>
      <c r="F480" s="670" t="s">
        <v>2469</v>
      </c>
      <c r="G480" s="672">
        <v>0</v>
      </c>
      <c r="H480" s="666" t="s">
        <v>2470</v>
      </c>
      <c r="I480" s="673">
        <v>1</v>
      </c>
      <c r="J480" s="673">
        <v>1</v>
      </c>
      <c r="K480" s="672">
        <v>0.28000000000000003</v>
      </c>
      <c r="L480" s="683">
        <v>44652</v>
      </c>
      <c r="M480" s="670" t="s">
        <v>3676</v>
      </c>
      <c r="N480" s="670" t="s">
        <v>2509</v>
      </c>
      <c r="O480" s="670" t="s">
        <v>2509</v>
      </c>
      <c r="P480" s="670" t="s">
        <v>2518</v>
      </c>
      <c r="Q480" s="670" t="s">
        <v>3677</v>
      </c>
      <c r="R480" s="670" t="s">
        <v>2516</v>
      </c>
      <c r="S480" s="670" t="s">
        <v>2509</v>
      </c>
      <c r="T480" s="670" t="s">
        <v>2509</v>
      </c>
      <c r="U480" s="670" t="s">
        <v>2513</v>
      </c>
      <c r="V480" s="670" t="s">
        <v>2519</v>
      </c>
    </row>
    <row r="481" spans="1:22" ht="16.5" hidden="1" customHeight="1" outlineLevel="2" x14ac:dyDescent="0.2">
      <c r="A481" s="665" t="s">
        <v>2928</v>
      </c>
      <c r="B481" s="674" t="s">
        <v>2509</v>
      </c>
      <c r="C481" s="665" t="s">
        <v>2467</v>
      </c>
      <c r="D481" s="674" t="s">
        <v>2468</v>
      </c>
      <c r="E481" s="675">
        <v>7</v>
      </c>
      <c r="F481" s="674" t="s">
        <v>2469</v>
      </c>
      <c r="G481" s="676">
        <v>2646</v>
      </c>
      <c r="H481" s="665" t="s">
        <v>2470</v>
      </c>
      <c r="I481" s="677">
        <v>1</v>
      </c>
      <c r="J481" s="677">
        <v>1</v>
      </c>
      <c r="K481" s="676">
        <v>2646</v>
      </c>
      <c r="L481" s="684">
        <v>44608</v>
      </c>
      <c r="M481" s="674" t="s">
        <v>3150</v>
      </c>
      <c r="N481" s="674" t="s">
        <v>2508</v>
      </c>
      <c r="O481" s="674" t="s">
        <v>2509</v>
      </c>
      <c r="P481" s="674" t="s">
        <v>2469</v>
      </c>
      <c r="Q481" s="674" t="s">
        <v>3151</v>
      </c>
      <c r="R481" s="674" t="s">
        <v>2510</v>
      </c>
      <c r="S481" s="674" t="s">
        <v>2511</v>
      </c>
      <c r="T481" s="674" t="s">
        <v>2512</v>
      </c>
      <c r="U481" s="674" t="s">
        <v>2513</v>
      </c>
      <c r="V481" s="674" t="s">
        <v>2514</v>
      </c>
    </row>
    <row r="482" spans="1:22" ht="16.5" hidden="1" customHeight="1" outlineLevel="2" x14ac:dyDescent="0.2">
      <c r="A482" s="666" t="s">
        <v>2928</v>
      </c>
      <c r="B482" s="670" t="s">
        <v>2509</v>
      </c>
      <c r="C482" s="666" t="s">
        <v>2467</v>
      </c>
      <c r="D482" s="670" t="s">
        <v>2468</v>
      </c>
      <c r="E482" s="671">
        <v>2</v>
      </c>
      <c r="F482" s="670" t="s">
        <v>2469</v>
      </c>
      <c r="G482" s="672">
        <v>2801.38</v>
      </c>
      <c r="H482" s="666" t="s">
        <v>2470</v>
      </c>
      <c r="I482" s="673">
        <v>1</v>
      </c>
      <c r="J482" s="673">
        <v>1</v>
      </c>
      <c r="K482" s="672">
        <v>2801.38</v>
      </c>
      <c r="L482" s="683">
        <v>44733</v>
      </c>
      <c r="M482" s="670" t="s">
        <v>3263</v>
      </c>
      <c r="N482" s="670" t="s">
        <v>2508</v>
      </c>
      <c r="O482" s="670" t="s">
        <v>2509</v>
      </c>
      <c r="P482" s="670" t="s">
        <v>2469</v>
      </c>
      <c r="Q482" s="670" t="s">
        <v>3264</v>
      </c>
      <c r="R482" s="670" t="s">
        <v>2510</v>
      </c>
      <c r="S482" s="670" t="s">
        <v>2511</v>
      </c>
      <c r="T482" s="670" t="s">
        <v>2512</v>
      </c>
      <c r="U482" s="670" t="s">
        <v>2513</v>
      </c>
      <c r="V482" s="670" t="s">
        <v>2514</v>
      </c>
    </row>
    <row r="483" spans="1:22" ht="16.5" hidden="1" customHeight="1" outlineLevel="2" x14ac:dyDescent="0.2">
      <c r="A483" s="665" t="s">
        <v>2927</v>
      </c>
      <c r="B483" s="674" t="s">
        <v>2509</v>
      </c>
      <c r="C483" s="665" t="s">
        <v>2472</v>
      </c>
      <c r="D483" s="674" t="s">
        <v>2468</v>
      </c>
      <c r="E483" s="675">
        <v>1</v>
      </c>
      <c r="F483" s="674" t="s">
        <v>2469</v>
      </c>
      <c r="G483" s="676">
        <v>0</v>
      </c>
      <c r="H483" s="665" t="s">
        <v>2470</v>
      </c>
      <c r="I483" s="677">
        <v>1</v>
      </c>
      <c r="J483" s="677">
        <v>1</v>
      </c>
      <c r="K483" s="676">
        <v>683.4</v>
      </c>
      <c r="L483" s="684">
        <v>44652</v>
      </c>
      <c r="M483" s="674" t="s">
        <v>3678</v>
      </c>
      <c r="N483" s="674" t="s">
        <v>2509</v>
      </c>
      <c r="O483" s="674" t="s">
        <v>2509</v>
      </c>
      <c r="P483" s="674" t="s">
        <v>2518</v>
      </c>
      <c r="Q483" s="674" t="s">
        <v>3679</v>
      </c>
      <c r="R483" s="674" t="s">
        <v>2516</v>
      </c>
      <c r="S483" s="674" t="s">
        <v>2509</v>
      </c>
      <c r="T483" s="674" t="s">
        <v>2509</v>
      </c>
      <c r="U483" s="674" t="s">
        <v>2513</v>
      </c>
      <c r="V483" s="674" t="s">
        <v>2519</v>
      </c>
    </row>
    <row r="484" spans="1:22" ht="16.5" hidden="1" customHeight="1" outlineLevel="2" x14ac:dyDescent="0.2">
      <c r="A484" s="666" t="s">
        <v>2927</v>
      </c>
      <c r="B484" s="670" t="s">
        <v>2509</v>
      </c>
      <c r="C484" s="666" t="s">
        <v>2472</v>
      </c>
      <c r="D484" s="670" t="s">
        <v>2468</v>
      </c>
      <c r="E484" s="671">
        <v>1</v>
      </c>
      <c r="F484" s="670" t="s">
        <v>2469</v>
      </c>
      <c r="G484" s="672">
        <v>0</v>
      </c>
      <c r="H484" s="666" t="s">
        <v>2470</v>
      </c>
      <c r="I484" s="673">
        <v>1</v>
      </c>
      <c r="J484" s="673">
        <v>1</v>
      </c>
      <c r="K484" s="672">
        <v>0.92</v>
      </c>
      <c r="L484" s="683">
        <v>44652</v>
      </c>
      <c r="M484" s="670" t="s">
        <v>3680</v>
      </c>
      <c r="N484" s="670" t="s">
        <v>2509</v>
      </c>
      <c r="O484" s="670" t="s">
        <v>2509</v>
      </c>
      <c r="P484" s="670" t="s">
        <v>2518</v>
      </c>
      <c r="Q484" s="670" t="s">
        <v>3681</v>
      </c>
      <c r="R484" s="670" t="s">
        <v>2516</v>
      </c>
      <c r="S484" s="670" t="s">
        <v>2509</v>
      </c>
      <c r="T484" s="670" t="s">
        <v>2509</v>
      </c>
      <c r="U484" s="670" t="s">
        <v>2513</v>
      </c>
      <c r="V484" s="670" t="s">
        <v>2519</v>
      </c>
    </row>
    <row r="485" spans="1:22" ht="16.5" hidden="1" customHeight="1" outlineLevel="2" collapsed="1" x14ac:dyDescent="0.2">
      <c r="A485" s="665" t="s">
        <v>2927</v>
      </c>
      <c r="B485" s="674" t="s">
        <v>2509</v>
      </c>
      <c r="C485" s="665" t="s">
        <v>2472</v>
      </c>
      <c r="D485" s="674" t="s">
        <v>2468</v>
      </c>
      <c r="E485" s="675">
        <v>1</v>
      </c>
      <c r="F485" s="674" t="s">
        <v>2469</v>
      </c>
      <c r="G485" s="676">
        <v>0</v>
      </c>
      <c r="H485" s="665" t="s">
        <v>2470</v>
      </c>
      <c r="I485" s="677">
        <v>1</v>
      </c>
      <c r="J485" s="677">
        <v>1</v>
      </c>
      <c r="K485" s="676">
        <v>21.6</v>
      </c>
      <c r="L485" s="684">
        <v>44652</v>
      </c>
      <c r="M485" s="674" t="s">
        <v>3682</v>
      </c>
      <c r="N485" s="674" t="s">
        <v>2509</v>
      </c>
      <c r="O485" s="674" t="s">
        <v>2509</v>
      </c>
      <c r="P485" s="674" t="s">
        <v>2518</v>
      </c>
      <c r="Q485" s="674" t="s">
        <v>3683</v>
      </c>
      <c r="R485" s="674" t="s">
        <v>2516</v>
      </c>
      <c r="S485" s="674" t="s">
        <v>2509</v>
      </c>
      <c r="T485" s="674" t="s">
        <v>2509</v>
      </c>
      <c r="U485" s="674" t="s">
        <v>2513</v>
      </c>
      <c r="V485" s="674" t="s">
        <v>2519</v>
      </c>
    </row>
    <row r="486" spans="1:22" ht="16.5" hidden="1" customHeight="1" outlineLevel="2" x14ac:dyDescent="0.2">
      <c r="A486" s="666" t="s">
        <v>2927</v>
      </c>
      <c r="B486" s="670" t="s">
        <v>2509</v>
      </c>
      <c r="C486" s="666" t="s">
        <v>2472</v>
      </c>
      <c r="D486" s="670" t="s">
        <v>2468</v>
      </c>
      <c r="E486" s="671">
        <v>1</v>
      </c>
      <c r="F486" s="670" t="s">
        <v>2469</v>
      </c>
      <c r="G486" s="672">
        <v>0</v>
      </c>
      <c r="H486" s="666" t="s">
        <v>2470</v>
      </c>
      <c r="I486" s="673">
        <v>1</v>
      </c>
      <c r="J486" s="673">
        <v>1</v>
      </c>
      <c r="K486" s="672">
        <v>18.7</v>
      </c>
      <c r="L486" s="683">
        <v>44652</v>
      </c>
      <c r="M486" s="670" t="s">
        <v>3684</v>
      </c>
      <c r="N486" s="670" t="s">
        <v>2509</v>
      </c>
      <c r="O486" s="670" t="s">
        <v>2509</v>
      </c>
      <c r="P486" s="670" t="s">
        <v>2518</v>
      </c>
      <c r="Q486" s="670" t="s">
        <v>3685</v>
      </c>
      <c r="R486" s="670" t="s">
        <v>2516</v>
      </c>
      <c r="S486" s="670" t="s">
        <v>2509</v>
      </c>
      <c r="T486" s="670" t="s">
        <v>2509</v>
      </c>
      <c r="U486" s="670" t="s">
        <v>2513</v>
      </c>
      <c r="V486" s="670" t="s">
        <v>2519</v>
      </c>
    </row>
    <row r="487" spans="1:22" ht="16.5" hidden="1" customHeight="1" outlineLevel="2" x14ac:dyDescent="0.2">
      <c r="A487" s="665" t="s">
        <v>2927</v>
      </c>
      <c r="B487" s="674" t="s">
        <v>2509</v>
      </c>
      <c r="C487" s="665" t="s">
        <v>2472</v>
      </c>
      <c r="D487" s="674" t="s">
        <v>2468</v>
      </c>
      <c r="E487" s="675">
        <v>1</v>
      </c>
      <c r="F487" s="674" t="s">
        <v>2469</v>
      </c>
      <c r="G487" s="676">
        <v>0</v>
      </c>
      <c r="H487" s="665" t="s">
        <v>2470</v>
      </c>
      <c r="I487" s="677">
        <v>1</v>
      </c>
      <c r="J487" s="677">
        <v>1</v>
      </c>
      <c r="K487" s="676">
        <v>18.7</v>
      </c>
      <c r="L487" s="684">
        <v>44652</v>
      </c>
      <c r="M487" s="674" t="s">
        <v>3686</v>
      </c>
      <c r="N487" s="674" t="s">
        <v>2509</v>
      </c>
      <c r="O487" s="674" t="s">
        <v>2509</v>
      </c>
      <c r="P487" s="674" t="s">
        <v>2518</v>
      </c>
      <c r="Q487" s="674" t="s">
        <v>3687</v>
      </c>
      <c r="R487" s="674" t="s">
        <v>2516</v>
      </c>
      <c r="S487" s="674" t="s">
        <v>2509</v>
      </c>
      <c r="T487" s="674" t="s">
        <v>2509</v>
      </c>
      <c r="U487" s="674" t="s">
        <v>2513</v>
      </c>
      <c r="V487" s="674" t="s">
        <v>2519</v>
      </c>
    </row>
    <row r="488" spans="1:22" ht="16.5" hidden="1" customHeight="1" outlineLevel="2" x14ac:dyDescent="0.2">
      <c r="A488" s="666" t="s">
        <v>2927</v>
      </c>
      <c r="B488" s="670" t="s">
        <v>2509</v>
      </c>
      <c r="C488" s="666" t="s">
        <v>2472</v>
      </c>
      <c r="D488" s="670" t="s">
        <v>2468</v>
      </c>
      <c r="E488" s="671">
        <v>1</v>
      </c>
      <c r="F488" s="670" t="s">
        <v>2469</v>
      </c>
      <c r="G488" s="672">
        <v>0</v>
      </c>
      <c r="H488" s="666" t="s">
        <v>2470</v>
      </c>
      <c r="I488" s="673">
        <v>1</v>
      </c>
      <c r="J488" s="673">
        <v>1</v>
      </c>
      <c r="K488" s="672">
        <v>2.4</v>
      </c>
      <c r="L488" s="683">
        <v>44652</v>
      </c>
      <c r="M488" s="670" t="s">
        <v>3688</v>
      </c>
      <c r="N488" s="670" t="s">
        <v>2509</v>
      </c>
      <c r="O488" s="670" t="s">
        <v>2509</v>
      </c>
      <c r="P488" s="670" t="s">
        <v>2518</v>
      </c>
      <c r="Q488" s="670" t="s">
        <v>3689</v>
      </c>
      <c r="R488" s="670" t="s">
        <v>2516</v>
      </c>
      <c r="S488" s="670" t="s">
        <v>2509</v>
      </c>
      <c r="T488" s="670" t="s">
        <v>2509</v>
      </c>
      <c r="U488" s="670" t="s">
        <v>2513</v>
      </c>
      <c r="V488" s="670" t="s">
        <v>2519</v>
      </c>
    </row>
    <row r="489" spans="1:22" ht="16.5" hidden="1" customHeight="1" outlineLevel="2" x14ac:dyDescent="0.2">
      <c r="A489" s="665" t="s">
        <v>2927</v>
      </c>
      <c r="B489" s="674" t="s">
        <v>2509</v>
      </c>
      <c r="C489" s="665" t="s">
        <v>2472</v>
      </c>
      <c r="D489" s="674" t="s">
        <v>2468</v>
      </c>
      <c r="E489" s="675">
        <v>1</v>
      </c>
      <c r="F489" s="674" t="s">
        <v>2469</v>
      </c>
      <c r="G489" s="676">
        <v>0</v>
      </c>
      <c r="H489" s="665" t="s">
        <v>2470</v>
      </c>
      <c r="I489" s="677">
        <v>1</v>
      </c>
      <c r="J489" s="677">
        <v>1</v>
      </c>
      <c r="K489" s="676">
        <v>263.12</v>
      </c>
      <c r="L489" s="684">
        <v>44652</v>
      </c>
      <c r="M489" s="674" t="s">
        <v>3690</v>
      </c>
      <c r="N489" s="674" t="s">
        <v>2509</v>
      </c>
      <c r="O489" s="674" t="s">
        <v>2509</v>
      </c>
      <c r="P489" s="674" t="s">
        <v>2518</v>
      </c>
      <c r="Q489" s="674" t="s">
        <v>3691</v>
      </c>
      <c r="R489" s="674" t="s">
        <v>2516</v>
      </c>
      <c r="S489" s="674" t="s">
        <v>2509</v>
      </c>
      <c r="T489" s="674" t="s">
        <v>2509</v>
      </c>
      <c r="U489" s="674" t="s">
        <v>2513</v>
      </c>
      <c r="V489" s="674" t="s">
        <v>2519</v>
      </c>
    </row>
    <row r="490" spans="1:22" ht="16.5" hidden="1" customHeight="1" outlineLevel="2" x14ac:dyDescent="0.2">
      <c r="A490" s="666" t="s">
        <v>2927</v>
      </c>
      <c r="B490" s="670" t="s">
        <v>2509</v>
      </c>
      <c r="C490" s="666" t="s">
        <v>2472</v>
      </c>
      <c r="D490" s="670" t="s">
        <v>2468</v>
      </c>
      <c r="E490" s="671">
        <v>1</v>
      </c>
      <c r="F490" s="670" t="s">
        <v>2469</v>
      </c>
      <c r="G490" s="672">
        <v>0</v>
      </c>
      <c r="H490" s="666" t="s">
        <v>2470</v>
      </c>
      <c r="I490" s="673">
        <v>1</v>
      </c>
      <c r="J490" s="673">
        <v>1</v>
      </c>
      <c r="K490" s="672">
        <v>62</v>
      </c>
      <c r="L490" s="683">
        <v>44652</v>
      </c>
      <c r="M490" s="670" t="s">
        <v>3692</v>
      </c>
      <c r="N490" s="670" t="s">
        <v>2509</v>
      </c>
      <c r="O490" s="670" t="s">
        <v>2509</v>
      </c>
      <c r="P490" s="670" t="s">
        <v>2518</v>
      </c>
      <c r="Q490" s="670" t="s">
        <v>3693</v>
      </c>
      <c r="R490" s="670" t="s">
        <v>2516</v>
      </c>
      <c r="S490" s="670" t="s">
        <v>2509</v>
      </c>
      <c r="T490" s="670" t="s">
        <v>2509</v>
      </c>
      <c r="U490" s="670" t="s">
        <v>2513</v>
      </c>
      <c r="V490" s="670" t="s">
        <v>2519</v>
      </c>
    </row>
    <row r="491" spans="1:22" ht="16.5" hidden="1" customHeight="1" outlineLevel="2" x14ac:dyDescent="0.2">
      <c r="A491" s="665" t="s">
        <v>2927</v>
      </c>
      <c r="B491" s="674" t="s">
        <v>2509</v>
      </c>
      <c r="C491" s="665" t="s">
        <v>2472</v>
      </c>
      <c r="D491" s="674" t="s">
        <v>2468</v>
      </c>
      <c r="E491" s="675">
        <v>1</v>
      </c>
      <c r="F491" s="674" t="s">
        <v>2469</v>
      </c>
      <c r="G491" s="676">
        <v>0</v>
      </c>
      <c r="H491" s="665" t="s">
        <v>2470</v>
      </c>
      <c r="I491" s="677">
        <v>1</v>
      </c>
      <c r="J491" s="677">
        <v>1</v>
      </c>
      <c r="K491" s="676">
        <v>20.16</v>
      </c>
      <c r="L491" s="684">
        <v>44652</v>
      </c>
      <c r="M491" s="674" t="s">
        <v>3694</v>
      </c>
      <c r="N491" s="674" t="s">
        <v>2509</v>
      </c>
      <c r="O491" s="674" t="s">
        <v>2509</v>
      </c>
      <c r="P491" s="674" t="s">
        <v>2518</v>
      </c>
      <c r="Q491" s="674" t="s">
        <v>3695</v>
      </c>
      <c r="R491" s="674" t="s">
        <v>2516</v>
      </c>
      <c r="S491" s="674" t="s">
        <v>2509</v>
      </c>
      <c r="T491" s="674" t="s">
        <v>2509</v>
      </c>
      <c r="U491" s="674" t="s">
        <v>2513</v>
      </c>
      <c r="V491" s="674" t="s">
        <v>2519</v>
      </c>
    </row>
    <row r="492" spans="1:22" ht="16.5" hidden="1" customHeight="1" outlineLevel="2" collapsed="1" x14ac:dyDescent="0.2">
      <c r="A492" s="667" t="s">
        <v>2929</v>
      </c>
      <c r="B492" s="674"/>
      <c r="C492" s="665"/>
      <c r="D492" s="674"/>
      <c r="E492" s="675"/>
      <c r="F492" s="674"/>
      <c r="G492" s="676"/>
      <c r="H492" s="665"/>
      <c r="I492" s="677"/>
      <c r="J492" s="677"/>
      <c r="K492" s="676">
        <f>SUBTOTAL(9,K480:K491)</f>
        <v>6538.6599999999989</v>
      </c>
      <c r="L492" s="684"/>
      <c r="M492" s="674"/>
      <c r="N492" s="674"/>
      <c r="O492" s="674"/>
      <c r="P492" s="674"/>
      <c r="Q492" s="674"/>
      <c r="R492" s="674"/>
      <c r="S492" s="674"/>
      <c r="T492" s="674"/>
      <c r="U492" s="674"/>
      <c r="V492" s="674"/>
    </row>
    <row r="493" spans="1:22" ht="16.5" hidden="1" customHeight="1" outlineLevel="2" x14ac:dyDescent="0.2">
      <c r="A493" s="666" t="s">
        <v>2930</v>
      </c>
      <c r="B493" s="670" t="s">
        <v>2509</v>
      </c>
      <c r="C493" s="666" t="s">
        <v>2467</v>
      </c>
      <c r="D493" s="670" t="s">
        <v>2468</v>
      </c>
      <c r="E493" s="671">
        <v>2</v>
      </c>
      <c r="F493" s="670" t="s">
        <v>2469</v>
      </c>
      <c r="G493" s="672">
        <v>150</v>
      </c>
      <c r="H493" s="666" t="s">
        <v>2475</v>
      </c>
      <c r="I493" s="673">
        <v>24.335000000000001</v>
      </c>
      <c r="J493" s="673">
        <v>1</v>
      </c>
      <c r="K493" s="672">
        <v>3650.25</v>
      </c>
      <c r="L493" s="683">
        <v>44608</v>
      </c>
      <c r="M493" s="670" t="s">
        <v>3696</v>
      </c>
      <c r="N493" s="670" t="s">
        <v>2528</v>
      </c>
      <c r="O493" s="670" t="s">
        <v>2509</v>
      </c>
      <c r="P493" s="670" t="s">
        <v>2469</v>
      </c>
      <c r="Q493" s="670" t="s">
        <v>3697</v>
      </c>
      <c r="R493" s="670" t="s">
        <v>2510</v>
      </c>
      <c r="S493" s="670" t="s">
        <v>2526</v>
      </c>
      <c r="T493" s="670" t="s">
        <v>2527</v>
      </c>
      <c r="U493" s="670" t="s">
        <v>2513</v>
      </c>
      <c r="V493" s="670" t="s">
        <v>2514</v>
      </c>
    </row>
    <row r="494" spans="1:22" ht="16.5" customHeight="1" outlineLevel="1" collapsed="1" x14ac:dyDescent="0.2">
      <c r="A494" s="664" t="s">
        <v>2931</v>
      </c>
      <c r="B494" s="670"/>
      <c r="C494" s="666"/>
      <c r="D494" s="670"/>
      <c r="E494" s="671"/>
      <c r="F494" s="670"/>
      <c r="G494" s="672"/>
      <c r="H494" s="666"/>
      <c r="I494" s="673"/>
      <c r="J494" s="673"/>
      <c r="K494" s="672">
        <f>SUBTOTAL(9,K493:K493)</f>
        <v>3650.25</v>
      </c>
      <c r="L494" s="683"/>
      <c r="M494" s="670"/>
      <c r="N494" s="670"/>
      <c r="O494" s="670"/>
      <c r="P494" s="670"/>
      <c r="Q494" s="670"/>
      <c r="R494" s="670"/>
      <c r="S494" s="670"/>
      <c r="T494" s="670"/>
      <c r="U494" s="670"/>
      <c r="V494" s="670"/>
    </row>
    <row r="495" spans="1:22" ht="16.5" hidden="1" customHeight="1" outlineLevel="2" x14ac:dyDescent="0.2">
      <c r="A495" s="665" t="s">
        <v>2932</v>
      </c>
      <c r="B495" s="674" t="s">
        <v>2509</v>
      </c>
      <c r="C495" s="665" t="s">
        <v>2467</v>
      </c>
      <c r="D495" s="674" t="s">
        <v>2468</v>
      </c>
      <c r="E495" s="675">
        <v>2</v>
      </c>
      <c r="F495" s="674" t="s">
        <v>2469</v>
      </c>
      <c r="G495" s="676">
        <v>150</v>
      </c>
      <c r="H495" s="665" t="s">
        <v>2475</v>
      </c>
      <c r="I495" s="677">
        <v>24.335000000000001</v>
      </c>
      <c r="J495" s="677">
        <v>1</v>
      </c>
      <c r="K495" s="676">
        <v>3650.25</v>
      </c>
      <c r="L495" s="684">
        <v>44608</v>
      </c>
      <c r="M495" s="674" t="s">
        <v>3698</v>
      </c>
      <c r="N495" s="674" t="s">
        <v>2528</v>
      </c>
      <c r="O495" s="674" t="s">
        <v>2509</v>
      </c>
      <c r="P495" s="674" t="s">
        <v>2469</v>
      </c>
      <c r="Q495" s="674" t="s">
        <v>3699</v>
      </c>
      <c r="R495" s="674" t="s">
        <v>2510</v>
      </c>
      <c r="S495" s="674" t="s">
        <v>2526</v>
      </c>
      <c r="T495" s="674" t="s">
        <v>2527</v>
      </c>
      <c r="U495" s="674" t="s">
        <v>2513</v>
      </c>
      <c r="V495" s="674" t="s">
        <v>2514</v>
      </c>
    </row>
    <row r="496" spans="1:22" ht="16.5" hidden="1" customHeight="1" outlineLevel="2" x14ac:dyDescent="0.2">
      <c r="A496" s="667" t="s">
        <v>2933</v>
      </c>
      <c r="B496" s="674"/>
      <c r="C496" s="665"/>
      <c r="D496" s="674"/>
      <c r="E496" s="675"/>
      <c r="F496" s="674"/>
      <c r="G496" s="676"/>
      <c r="H496" s="665"/>
      <c r="I496" s="677"/>
      <c r="J496" s="677"/>
      <c r="K496" s="676">
        <f>SUBTOTAL(9,K495:K495)</f>
        <v>3650.25</v>
      </c>
      <c r="L496" s="684"/>
      <c r="M496" s="674"/>
      <c r="N496" s="674"/>
      <c r="O496" s="674"/>
      <c r="P496" s="674"/>
      <c r="Q496" s="674"/>
      <c r="R496" s="674"/>
      <c r="S496" s="674"/>
      <c r="T496" s="674"/>
      <c r="U496" s="674"/>
      <c r="V496" s="674"/>
    </row>
    <row r="497" spans="1:22" ht="16.5" hidden="1" customHeight="1" outlineLevel="2" x14ac:dyDescent="0.2">
      <c r="A497" s="666" t="s">
        <v>2934</v>
      </c>
      <c r="B497" s="670" t="s">
        <v>2509</v>
      </c>
      <c r="C497" s="666" t="s">
        <v>2467</v>
      </c>
      <c r="D497" s="670" t="s">
        <v>2468</v>
      </c>
      <c r="E497" s="671">
        <v>2</v>
      </c>
      <c r="F497" s="670" t="s">
        <v>2469</v>
      </c>
      <c r="G497" s="672">
        <v>150</v>
      </c>
      <c r="H497" s="666" t="s">
        <v>2475</v>
      </c>
      <c r="I497" s="673">
        <v>24.335000000000001</v>
      </c>
      <c r="J497" s="673">
        <v>1</v>
      </c>
      <c r="K497" s="672">
        <v>3650.25</v>
      </c>
      <c r="L497" s="683">
        <v>44608</v>
      </c>
      <c r="M497" s="670" t="s">
        <v>3700</v>
      </c>
      <c r="N497" s="670" t="s">
        <v>2528</v>
      </c>
      <c r="O497" s="670" t="s">
        <v>2509</v>
      </c>
      <c r="P497" s="670" t="s">
        <v>2469</v>
      </c>
      <c r="Q497" s="670" t="s">
        <v>3701</v>
      </c>
      <c r="R497" s="670" t="s">
        <v>2510</v>
      </c>
      <c r="S497" s="670" t="s">
        <v>2526</v>
      </c>
      <c r="T497" s="670" t="s">
        <v>2527</v>
      </c>
      <c r="U497" s="670" t="s">
        <v>2513</v>
      </c>
      <c r="V497" s="670" t="s">
        <v>2514</v>
      </c>
    </row>
    <row r="498" spans="1:22" ht="16.5" hidden="1" customHeight="1" outlineLevel="2" x14ac:dyDescent="0.2">
      <c r="A498" s="664" t="s">
        <v>2935</v>
      </c>
      <c r="B498" s="670"/>
      <c r="C498" s="666"/>
      <c r="D498" s="670"/>
      <c r="E498" s="671"/>
      <c r="F498" s="670"/>
      <c r="G498" s="672"/>
      <c r="H498" s="666"/>
      <c r="I498" s="673"/>
      <c r="J498" s="673"/>
      <c r="K498" s="672">
        <f>SUBTOTAL(9,K497:K497)</f>
        <v>3650.25</v>
      </c>
      <c r="L498" s="683"/>
      <c r="M498" s="670"/>
      <c r="N498" s="670"/>
      <c r="O498" s="670"/>
      <c r="P498" s="670"/>
      <c r="Q498" s="670"/>
      <c r="R498" s="670"/>
      <c r="S498" s="670"/>
      <c r="T498" s="670"/>
      <c r="U498" s="670"/>
      <c r="V498" s="670"/>
    </row>
    <row r="499" spans="1:22" ht="16.5" hidden="1" customHeight="1" outlineLevel="2" x14ac:dyDescent="0.2">
      <c r="A499" s="665" t="s">
        <v>2936</v>
      </c>
      <c r="B499" s="674" t="s">
        <v>3018</v>
      </c>
      <c r="C499" s="665" t="s">
        <v>2467</v>
      </c>
      <c r="D499" s="674" t="s">
        <v>2468</v>
      </c>
      <c r="E499" s="675">
        <v>2</v>
      </c>
      <c r="F499" s="674" t="s">
        <v>2469</v>
      </c>
      <c r="G499" s="676">
        <v>150</v>
      </c>
      <c r="H499" s="665" t="s">
        <v>2475</v>
      </c>
      <c r="I499" s="677">
        <v>24.335000000000001</v>
      </c>
      <c r="J499" s="677">
        <v>1</v>
      </c>
      <c r="K499" s="676">
        <v>3650.25</v>
      </c>
      <c r="L499" s="684">
        <v>44617</v>
      </c>
      <c r="M499" s="674" t="s">
        <v>3702</v>
      </c>
      <c r="N499" s="674" t="s">
        <v>2528</v>
      </c>
      <c r="O499" s="674" t="s">
        <v>2509</v>
      </c>
      <c r="P499" s="674" t="s">
        <v>2469</v>
      </c>
      <c r="Q499" s="674" t="s">
        <v>3703</v>
      </c>
      <c r="R499" s="674" t="s">
        <v>2510</v>
      </c>
      <c r="S499" s="674" t="s">
        <v>2526</v>
      </c>
      <c r="T499" s="674" t="s">
        <v>2527</v>
      </c>
      <c r="U499" s="674" t="s">
        <v>2513</v>
      </c>
      <c r="V499" s="674" t="s">
        <v>2514</v>
      </c>
    </row>
    <row r="500" spans="1:22" ht="16.5" hidden="1" customHeight="1" outlineLevel="2" collapsed="1" x14ac:dyDescent="0.2">
      <c r="A500" s="667" t="s">
        <v>2937</v>
      </c>
      <c r="B500" s="674"/>
      <c r="C500" s="665"/>
      <c r="D500" s="674"/>
      <c r="E500" s="675"/>
      <c r="F500" s="674"/>
      <c r="G500" s="676"/>
      <c r="H500" s="665"/>
      <c r="I500" s="677"/>
      <c r="J500" s="677"/>
      <c r="K500" s="676">
        <f>SUBTOTAL(9,K499:K499)</f>
        <v>3650.25</v>
      </c>
      <c r="L500" s="684"/>
      <c r="M500" s="674"/>
      <c r="N500" s="674"/>
      <c r="O500" s="674"/>
      <c r="P500" s="674"/>
      <c r="Q500" s="674"/>
      <c r="R500" s="674"/>
      <c r="S500" s="674"/>
      <c r="T500" s="674"/>
      <c r="U500" s="674"/>
      <c r="V500" s="674"/>
    </row>
    <row r="501" spans="1:22" ht="16.5" customHeight="1" outlineLevel="1" collapsed="1" x14ac:dyDescent="0.2">
      <c r="A501" s="666" t="s">
        <v>2938</v>
      </c>
      <c r="B501" s="670" t="s">
        <v>2509</v>
      </c>
      <c r="C501" s="666" t="s">
        <v>2467</v>
      </c>
      <c r="D501" s="670" t="s">
        <v>2468</v>
      </c>
      <c r="E501" s="671">
        <v>2</v>
      </c>
      <c r="F501" s="670" t="s">
        <v>2469</v>
      </c>
      <c r="G501" s="672">
        <v>150</v>
      </c>
      <c r="H501" s="666" t="s">
        <v>2475</v>
      </c>
      <c r="I501" s="673">
        <v>24.335000000000001</v>
      </c>
      <c r="J501" s="673">
        <v>1</v>
      </c>
      <c r="K501" s="672">
        <v>3650.25</v>
      </c>
      <c r="L501" s="683">
        <v>44608</v>
      </c>
      <c r="M501" s="670" t="s">
        <v>3704</v>
      </c>
      <c r="N501" s="670" t="s">
        <v>2528</v>
      </c>
      <c r="O501" s="670" t="s">
        <v>2509</v>
      </c>
      <c r="P501" s="670" t="s">
        <v>2469</v>
      </c>
      <c r="Q501" s="670" t="s">
        <v>3705</v>
      </c>
      <c r="R501" s="670" t="s">
        <v>2510</v>
      </c>
      <c r="S501" s="670" t="s">
        <v>2526</v>
      </c>
      <c r="T501" s="670" t="s">
        <v>2527</v>
      </c>
      <c r="U501" s="670" t="s">
        <v>2513</v>
      </c>
      <c r="V501" s="670" t="s">
        <v>2514</v>
      </c>
    </row>
    <row r="502" spans="1:22" ht="16.5" hidden="1" customHeight="1" outlineLevel="2" collapsed="1" x14ac:dyDescent="0.2">
      <c r="A502" s="664" t="s">
        <v>2939</v>
      </c>
      <c r="B502" s="670"/>
      <c r="C502" s="666"/>
      <c r="D502" s="670"/>
      <c r="E502" s="671"/>
      <c r="F502" s="670"/>
      <c r="G502" s="672"/>
      <c r="H502" s="666"/>
      <c r="I502" s="673"/>
      <c r="J502" s="673"/>
      <c r="K502" s="672">
        <f>SUBTOTAL(9,K501:K501)</f>
        <v>3650.25</v>
      </c>
      <c r="L502" s="683"/>
      <c r="M502" s="670"/>
      <c r="N502" s="670"/>
      <c r="O502" s="670"/>
      <c r="P502" s="670"/>
      <c r="Q502" s="670"/>
      <c r="R502" s="670"/>
      <c r="S502" s="670"/>
      <c r="T502" s="670"/>
      <c r="U502" s="670"/>
      <c r="V502" s="670"/>
    </row>
    <row r="503" spans="1:22" ht="16.5" customHeight="1" outlineLevel="1" collapsed="1" x14ac:dyDescent="0.2">
      <c r="A503" s="665" t="s">
        <v>2940</v>
      </c>
      <c r="B503" s="674" t="s">
        <v>2509</v>
      </c>
      <c r="C503" s="665" t="s">
        <v>2467</v>
      </c>
      <c r="D503" s="674" t="s">
        <v>2468</v>
      </c>
      <c r="E503" s="675">
        <v>2</v>
      </c>
      <c r="F503" s="674" t="s">
        <v>2469</v>
      </c>
      <c r="G503" s="676">
        <v>150</v>
      </c>
      <c r="H503" s="665" t="s">
        <v>2475</v>
      </c>
      <c r="I503" s="677">
        <v>24.335000000000001</v>
      </c>
      <c r="J503" s="677">
        <v>1</v>
      </c>
      <c r="K503" s="676">
        <v>3650.25</v>
      </c>
      <c r="L503" s="684">
        <v>44608</v>
      </c>
      <c r="M503" s="674" t="s">
        <v>3706</v>
      </c>
      <c r="N503" s="674" t="s">
        <v>2528</v>
      </c>
      <c r="O503" s="674" t="s">
        <v>2509</v>
      </c>
      <c r="P503" s="674" t="s">
        <v>2469</v>
      </c>
      <c r="Q503" s="674" t="s">
        <v>3707</v>
      </c>
      <c r="R503" s="674" t="s">
        <v>2510</v>
      </c>
      <c r="S503" s="674" t="s">
        <v>2526</v>
      </c>
      <c r="T503" s="674" t="s">
        <v>2527</v>
      </c>
      <c r="U503" s="674" t="s">
        <v>2513</v>
      </c>
      <c r="V503" s="674" t="s">
        <v>2514</v>
      </c>
    </row>
    <row r="504" spans="1:22" ht="16.5" hidden="1" customHeight="1" outlineLevel="2" collapsed="1" x14ac:dyDescent="0.2">
      <c r="A504" s="667" t="s">
        <v>2941</v>
      </c>
      <c r="B504" s="674"/>
      <c r="C504" s="665"/>
      <c r="D504" s="674"/>
      <c r="E504" s="675"/>
      <c r="F504" s="674"/>
      <c r="G504" s="676"/>
      <c r="H504" s="665"/>
      <c r="I504" s="677"/>
      <c r="J504" s="677"/>
      <c r="K504" s="676">
        <f>SUBTOTAL(9,K503:K503)</f>
        <v>3650.25</v>
      </c>
      <c r="L504" s="684"/>
      <c r="M504" s="674"/>
      <c r="N504" s="674"/>
      <c r="O504" s="674"/>
      <c r="P504" s="674"/>
      <c r="Q504" s="674"/>
      <c r="R504" s="674"/>
      <c r="S504" s="674"/>
      <c r="T504" s="674"/>
      <c r="U504" s="674"/>
      <c r="V504" s="674"/>
    </row>
    <row r="505" spans="1:22" ht="16.5" hidden="1" customHeight="1" outlineLevel="2" x14ac:dyDescent="0.2">
      <c r="A505" s="666" t="s">
        <v>2942</v>
      </c>
      <c r="B505" s="670" t="s">
        <v>2509</v>
      </c>
      <c r="C505" s="666" t="s">
        <v>2467</v>
      </c>
      <c r="D505" s="670" t="s">
        <v>2468</v>
      </c>
      <c r="E505" s="671">
        <v>2</v>
      </c>
      <c r="F505" s="670" t="s">
        <v>2469</v>
      </c>
      <c r="G505" s="672">
        <v>150</v>
      </c>
      <c r="H505" s="666" t="s">
        <v>2475</v>
      </c>
      <c r="I505" s="673">
        <v>24.335000000000001</v>
      </c>
      <c r="J505" s="673">
        <v>1</v>
      </c>
      <c r="K505" s="672">
        <v>3650.25</v>
      </c>
      <c r="L505" s="683">
        <v>44608</v>
      </c>
      <c r="M505" s="670" t="s">
        <v>3708</v>
      </c>
      <c r="N505" s="670" t="s">
        <v>2528</v>
      </c>
      <c r="O505" s="670" t="s">
        <v>2509</v>
      </c>
      <c r="P505" s="670" t="s">
        <v>2469</v>
      </c>
      <c r="Q505" s="670" t="s">
        <v>3709</v>
      </c>
      <c r="R505" s="670" t="s">
        <v>2510</v>
      </c>
      <c r="S505" s="670" t="s">
        <v>2526</v>
      </c>
      <c r="T505" s="670" t="s">
        <v>2527</v>
      </c>
      <c r="U505" s="670" t="s">
        <v>2513</v>
      </c>
      <c r="V505" s="670" t="s">
        <v>2514</v>
      </c>
    </row>
    <row r="506" spans="1:22" ht="16.5" hidden="1" customHeight="1" outlineLevel="2" collapsed="1" x14ac:dyDescent="0.2">
      <c r="A506" s="664" t="s">
        <v>2943</v>
      </c>
      <c r="B506" s="670"/>
      <c r="C506" s="666"/>
      <c r="D506" s="670"/>
      <c r="E506" s="671"/>
      <c r="F506" s="670"/>
      <c r="G506" s="672"/>
      <c r="H506" s="666"/>
      <c r="I506" s="673"/>
      <c r="J506" s="673"/>
      <c r="K506" s="672">
        <f>SUBTOTAL(9,K505:K505)</f>
        <v>3650.25</v>
      </c>
      <c r="L506" s="683"/>
      <c r="M506" s="670"/>
      <c r="N506" s="670"/>
      <c r="O506" s="670"/>
      <c r="P506" s="670"/>
      <c r="Q506" s="670"/>
      <c r="R506" s="670"/>
      <c r="S506" s="670"/>
      <c r="T506" s="670"/>
      <c r="U506" s="670"/>
      <c r="V506" s="670"/>
    </row>
    <row r="507" spans="1:22" ht="16.5" hidden="1" customHeight="1" outlineLevel="2" x14ac:dyDescent="0.2">
      <c r="A507" s="665" t="s">
        <v>2944</v>
      </c>
      <c r="B507" s="674" t="s">
        <v>2509</v>
      </c>
      <c r="C507" s="665" t="s">
        <v>2467</v>
      </c>
      <c r="D507" s="674" t="s">
        <v>2468</v>
      </c>
      <c r="E507" s="675">
        <v>2</v>
      </c>
      <c r="F507" s="674" t="s">
        <v>2469</v>
      </c>
      <c r="G507" s="676">
        <v>150</v>
      </c>
      <c r="H507" s="665" t="s">
        <v>2475</v>
      </c>
      <c r="I507" s="677">
        <v>24.335000000000001</v>
      </c>
      <c r="J507" s="677">
        <v>1</v>
      </c>
      <c r="K507" s="676">
        <v>3650.25</v>
      </c>
      <c r="L507" s="684">
        <v>44608</v>
      </c>
      <c r="M507" s="674" t="s">
        <v>3710</v>
      </c>
      <c r="N507" s="674" t="s">
        <v>2528</v>
      </c>
      <c r="O507" s="674" t="s">
        <v>2509</v>
      </c>
      <c r="P507" s="674" t="s">
        <v>2469</v>
      </c>
      <c r="Q507" s="674" t="s">
        <v>3711</v>
      </c>
      <c r="R507" s="674" t="s">
        <v>2510</v>
      </c>
      <c r="S507" s="674" t="s">
        <v>2526</v>
      </c>
      <c r="T507" s="674" t="s">
        <v>2527</v>
      </c>
      <c r="U507" s="674" t="s">
        <v>2513</v>
      </c>
      <c r="V507" s="674" t="s">
        <v>2514</v>
      </c>
    </row>
    <row r="508" spans="1:22" ht="16.5" customHeight="1" outlineLevel="1" collapsed="1" x14ac:dyDescent="0.2">
      <c r="A508" s="667" t="s">
        <v>2945</v>
      </c>
      <c r="B508" s="674"/>
      <c r="C508" s="665"/>
      <c r="D508" s="674"/>
      <c r="E508" s="675"/>
      <c r="F508" s="674"/>
      <c r="G508" s="676"/>
      <c r="H508" s="665"/>
      <c r="I508" s="677"/>
      <c r="J508" s="677"/>
      <c r="K508" s="676">
        <f>SUBTOTAL(9,K507:K507)</f>
        <v>3650.25</v>
      </c>
      <c r="L508" s="684"/>
      <c r="M508" s="674"/>
      <c r="N508" s="674"/>
      <c r="O508" s="674"/>
      <c r="P508" s="674"/>
      <c r="Q508" s="674"/>
      <c r="R508" s="674"/>
      <c r="S508" s="674"/>
      <c r="T508" s="674"/>
      <c r="U508" s="674"/>
      <c r="V508" s="674"/>
    </row>
    <row r="509" spans="1:22" ht="16.5" hidden="1" customHeight="1" outlineLevel="2" x14ac:dyDescent="0.2">
      <c r="A509" s="666" t="s">
        <v>2946</v>
      </c>
      <c r="B509" s="670" t="s">
        <v>2509</v>
      </c>
      <c r="C509" s="666" t="s">
        <v>2467</v>
      </c>
      <c r="D509" s="670" t="s">
        <v>2468</v>
      </c>
      <c r="E509" s="671">
        <v>2</v>
      </c>
      <c r="F509" s="670" t="s">
        <v>2469</v>
      </c>
      <c r="G509" s="672">
        <v>150</v>
      </c>
      <c r="H509" s="666" t="s">
        <v>2475</v>
      </c>
      <c r="I509" s="673">
        <v>24.335000000000001</v>
      </c>
      <c r="J509" s="673">
        <v>1</v>
      </c>
      <c r="K509" s="672">
        <v>3650.25</v>
      </c>
      <c r="L509" s="683">
        <v>44608</v>
      </c>
      <c r="M509" s="670" t="s">
        <v>3712</v>
      </c>
      <c r="N509" s="670" t="s">
        <v>2528</v>
      </c>
      <c r="O509" s="670" t="s">
        <v>2509</v>
      </c>
      <c r="P509" s="670" t="s">
        <v>2469</v>
      </c>
      <c r="Q509" s="670" t="s">
        <v>3713</v>
      </c>
      <c r="R509" s="670" t="s">
        <v>2510</v>
      </c>
      <c r="S509" s="670" t="s">
        <v>2526</v>
      </c>
      <c r="T509" s="670" t="s">
        <v>2527</v>
      </c>
      <c r="U509" s="670" t="s">
        <v>2513</v>
      </c>
      <c r="V509" s="670" t="s">
        <v>2514</v>
      </c>
    </row>
    <row r="510" spans="1:22" ht="16.5" customHeight="1" outlineLevel="1" collapsed="1" x14ac:dyDescent="0.2">
      <c r="A510" s="664" t="s">
        <v>2947</v>
      </c>
      <c r="B510" s="670"/>
      <c r="C510" s="666"/>
      <c r="D510" s="670"/>
      <c r="E510" s="671"/>
      <c r="F510" s="670"/>
      <c r="G510" s="672"/>
      <c r="H510" s="666"/>
      <c r="I510" s="673"/>
      <c r="J510" s="673"/>
      <c r="K510" s="672">
        <f>SUBTOTAL(9,K509:K509)</f>
        <v>3650.25</v>
      </c>
      <c r="L510" s="683"/>
      <c r="M510" s="670"/>
      <c r="N510" s="670"/>
      <c r="O510" s="670"/>
      <c r="P510" s="670"/>
      <c r="Q510" s="670"/>
      <c r="R510" s="670"/>
      <c r="S510" s="670"/>
      <c r="T510" s="670"/>
      <c r="U510" s="670"/>
      <c r="V510" s="670"/>
    </row>
    <row r="511" spans="1:22" ht="16.5" hidden="1" customHeight="1" outlineLevel="2" x14ac:dyDescent="0.2">
      <c r="A511" s="665" t="s">
        <v>2948</v>
      </c>
      <c r="B511" s="674" t="s">
        <v>2509</v>
      </c>
      <c r="C511" s="665" t="s">
        <v>2467</v>
      </c>
      <c r="D511" s="674" t="s">
        <v>2468</v>
      </c>
      <c r="E511" s="675">
        <v>2</v>
      </c>
      <c r="F511" s="674" t="s">
        <v>2469</v>
      </c>
      <c r="G511" s="676">
        <v>150</v>
      </c>
      <c r="H511" s="665" t="s">
        <v>2475</v>
      </c>
      <c r="I511" s="677">
        <v>24.335000000000001</v>
      </c>
      <c r="J511" s="677">
        <v>1</v>
      </c>
      <c r="K511" s="676">
        <v>3650.25</v>
      </c>
      <c r="L511" s="684">
        <v>44608</v>
      </c>
      <c r="M511" s="674" t="s">
        <v>3714</v>
      </c>
      <c r="N511" s="674" t="s">
        <v>2528</v>
      </c>
      <c r="O511" s="674" t="s">
        <v>2509</v>
      </c>
      <c r="P511" s="674" t="s">
        <v>2469</v>
      </c>
      <c r="Q511" s="674" t="s">
        <v>3715</v>
      </c>
      <c r="R511" s="674" t="s">
        <v>2510</v>
      </c>
      <c r="S511" s="674" t="s">
        <v>2526</v>
      </c>
      <c r="T511" s="674" t="s">
        <v>2527</v>
      </c>
      <c r="U511" s="674" t="s">
        <v>2513</v>
      </c>
      <c r="V511" s="674" t="s">
        <v>2514</v>
      </c>
    </row>
    <row r="512" spans="1:22" ht="16.5" customHeight="1" outlineLevel="1" collapsed="1" x14ac:dyDescent="0.2">
      <c r="A512" s="667" t="s">
        <v>2949</v>
      </c>
      <c r="B512" s="674"/>
      <c r="C512" s="665"/>
      <c r="D512" s="674"/>
      <c r="E512" s="675"/>
      <c r="F512" s="674"/>
      <c r="G512" s="676"/>
      <c r="H512" s="665"/>
      <c r="I512" s="677"/>
      <c r="J512" s="677"/>
      <c r="K512" s="676">
        <f>SUBTOTAL(9,K511:K511)</f>
        <v>3650.25</v>
      </c>
      <c r="L512" s="684"/>
      <c r="M512" s="674"/>
      <c r="N512" s="674"/>
      <c r="O512" s="674"/>
      <c r="P512" s="674"/>
      <c r="Q512" s="674"/>
      <c r="R512" s="674"/>
      <c r="S512" s="674"/>
      <c r="T512" s="674"/>
      <c r="U512" s="674"/>
      <c r="V512" s="674"/>
    </row>
    <row r="513" spans="1:22" ht="16.5" hidden="1" customHeight="1" outlineLevel="2" x14ac:dyDescent="0.2">
      <c r="A513" s="666" t="s">
        <v>2950</v>
      </c>
      <c r="B513" s="670" t="s">
        <v>2509</v>
      </c>
      <c r="C513" s="666" t="s">
        <v>2467</v>
      </c>
      <c r="D513" s="670" t="s">
        <v>2468</v>
      </c>
      <c r="E513" s="671">
        <v>2</v>
      </c>
      <c r="F513" s="670" t="s">
        <v>2469</v>
      </c>
      <c r="G513" s="672">
        <v>150</v>
      </c>
      <c r="H513" s="666" t="s">
        <v>2475</v>
      </c>
      <c r="I513" s="673">
        <v>24.335000000000001</v>
      </c>
      <c r="J513" s="673">
        <v>1</v>
      </c>
      <c r="K513" s="672">
        <v>3650.25</v>
      </c>
      <c r="L513" s="683">
        <v>44609</v>
      </c>
      <c r="M513" s="670" t="s">
        <v>3716</v>
      </c>
      <c r="N513" s="670" t="s">
        <v>2508</v>
      </c>
      <c r="O513" s="670" t="s">
        <v>2509</v>
      </c>
      <c r="P513" s="670" t="s">
        <v>2469</v>
      </c>
      <c r="Q513" s="670" t="s">
        <v>3717</v>
      </c>
      <c r="R513" s="670" t="s">
        <v>2510</v>
      </c>
      <c r="S513" s="670" t="s">
        <v>2526</v>
      </c>
      <c r="T513" s="670" t="s">
        <v>2527</v>
      </c>
      <c r="U513" s="670" t="s">
        <v>2513</v>
      </c>
      <c r="V513" s="670" t="s">
        <v>2514</v>
      </c>
    </row>
    <row r="514" spans="1:22" ht="16.5" customHeight="1" outlineLevel="1" collapsed="1" x14ac:dyDescent="0.2">
      <c r="A514" s="664" t="s">
        <v>2951</v>
      </c>
      <c r="B514" s="670"/>
      <c r="C514" s="666"/>
      <c r="D514" s="670"/>
      <c r="E514" s="671"/>
      <c r="F514" s="670"/>
      <c r="G514" s="672"/>
      <c r="H514" s="666"/>
      <c r="I514" s="673"/>
      <c r="J514" s="673"/>
      <c r="K514" s="672">
        <f>SUBTOTAL(9,K513:K513)</f>
        <v>3650.25</v>
      </c>
      <c r="L514" s="683"/>
      <c r="M514" s="670"/>
      <c r="N514" s="670"/>
      <c r="O514" s="670"/>
      <c r="P514" s="670"/>
      <c r="Q514" s="670"/>
      <c r="R514" s="670"/>
      <c r="S514" s="670"/>
      <c r="T514" s="670"/>
      <c r="U514" s="670"/>
      <c r="V514" s="670"/>
    </row>
    <row r="515" spans="1:22" ht="16.5" hidden="1" customHeight="1" outlineLevel="2" x14ac:dyDescent="0.2">
      <c r="A515" s="665" t="s">
        <v>2952</v>
      </c>
      <c r="B515" s="674" t="s">
        <v>2509</v>
      </c>
      <c r="C515" s="665" t="s">
        <v>2467</v>
      </c>
      <c r="D515" s="674" t="s">
        <v>2468</v>
      </c>
      <c r="E515" s="675">
        <v>2</v>
      </c>
      <c r="F515" s="674" t="s">
        <v>2469</v>
      </c>
      <c r="G515" s="676">
        <v>150</v>
      </c>
      <c r="H515" s="665" t="s">
        <v>2475</v>
      </c>
      <c r="I515" s="677">
        <v>24.335000000000001</v>
      </c>
      <c r="J515" s="677">
        <v>1</v>
      </c>
      <c r="K515" s="676">
        <v>3650.25</v>
      </c>
      <c r="L515" s="684">
        <v>44609</v>
      </c>
      <c r="M515" s="674" t="s">
        <v>3718</v>
      </c>
      <c r="N515" s="674" t="s">
        <v>2508</v>
      </c>
      <c r="O515" s="674" t="s">
        <v>2509</v>
      </c>
      <c r="P515" s="674" t="s">
        <v>2469</v>
      </c>
      <c r="Q515" s="674" t="s">
        <v>3719</v>
      </c>
      <c r="R515" s="674" t="s">
        <v>2510</v>
      </c>
      <c r="S515" s="674" t="s">
        <v>2526</v>
      </c>
      <c r="T515" s="674" t="s">
        <v>2527</v>
      </c>
      <c r="U515" s="674" t="s">
        <v>2513</v>
      </c>
      <c r="V515" s="674" t="s">
        <v>2514</v>
      </c>
    </row>
    <row r="516" spans="1:22" ht="16.5" hidden="1" customHeight="1" outlineLevel="2" x14ac:dyDescent="0.2">
      <c r="A516" s="667" t="s">
        <v>2953</v>
      </c>
      <c r="B516" s="674"/>
      <c r="C516" s="665"/>
      <c r="D516" s="674"/>
      <c r="E516" s="675"/>
      <c r="F516" s="674"/>
      <c r="G516" s="676"/>
      <c r="H516" s="665"/>
      <c r="I516" s="677"/>
      <c r="J516" s="677"/>
      <c r="K516" s="676">
        <f>SUBTOTAL(9,K515:K515)</f>
        <v>3650.25</v>
      </c>
      <c r="L516" s="684"/>
      <c r="M516" s="674"/>
      <c r="N516" s="674"/>
      <c r="O516" s="674"/>
      <c r="P516" s="674"/>
      <c r="Q516" s="674"/>
      <c r="R516" s="674"/>
      <c r="S516" s="674"/>
      <c r="T516" s="674"/>
      <c r="U516" s="674"/>
      <c r="V516" s="674"/>
    </row>
    <row r="517" spans="1:22" ht="16.5" customHeight="1" outlineLevel="1" collapsed="1" x14ac:dyDescent="0.2">
      <c r="A517" s="666" t="s">
        <v>2954</v>
      </c>
      <c r="B517" s="670" t="s">
        <v>2509</v>
      </c>
      <c r="C517" s="666" t="s">
        <v>2467</v>
      </c>
      <c r="D517" s="670" t="s">
        <v>2468</v>
      </c>
      <c r="E517" s="671">
        <v>2</v>
      </c>
      <c r="F517" s="670" t="s">
        <v>2469</v>
      </c>
      <c r="G517" s="672">
        <v>150</v>
      </c>
      <c r="H517" s="666" t="s">
        <v>2475</v>
      </c>
      <c r="I517" s="673">
        <v>24.335000000000001</v>
      </c>
      <c r="J517" s="673">
        <v>1</v>
      </c>
      <c r="K517" s="672">
        <v>3650.25</v>
      </c>
      <c r="L517" s="683">
        <v>44609</v>
      </c>
      <c r="M517" s="670" t="s">
        <v>3720</v>
      </c>
      <c r="N517" s="670" t="s">
        <v>2508</v>
      </c>
      <c r="O517" s="670" t="s">
        <v>2509</v>
      </c>
      <c r="P517" s="670" t="s">
        <v>2469</v>
      </c>
      <c r="Q517" s="670" t="s">
        <v>3721</v>
      </c>
      <c r="R517" s="670" t="s">
        <v>2510</v>
      </c>
      <c r="S517" s="670" t="s">
        <v>2526</v>
      </c>
      <c r="T517" s="670" t="s">
        <v>2527</v>
      </c>
      <c r="U517" s="670" t="s">
        <v>2513</v>
      </c>
      <c r="V517" s="670" t="s">
        <v>2514</v>
      </c>
    </row>
    <row r="518" spans="1:22" ht="16.5" hidden="1" customHeight="1" outlineLevel="2" x14ac:dyDescent="0.2">
      <c r="A518" s="664" t="s">
        <v>2955</v>
      </c>
      <c r="B518" s="670"/>
      <c r="C518" s="666"/>
      <c r="D518" s="670"/>
      <c r="E518" s="671"/>
      <c r="F518" s="670"/>
      <c r="G518" s="672"/>
      <c r="H518" s="666"/>
      <c r="I518" s="673"/>
      <c r="J518" s="673"/>
      <c r="K518" s="672">
        <f>SUBTOTAL(9,K517:K517)</f>
        <v>3650.25</v>
      </c>
      <c r="L518" s="683"/>
      <c r="M518" s="670"/>
      <c r="N518" s="670"/>
      <c r="O518" s="670"/>
      <c r="P518" s="670"/>
      <c r="Q518" s="670"/>
      <c r="R518" s="670"/>
      <c r="S518" s="670"/>
      <c r="T518" s="670"/>
      <c r="U518" s="670"/>
      <c r="V518" s="670"/>
    </row>
    <row r="519" spans="1:22" ht="16.5" hidden="1" customHeight="1" outlineLevel="2" x14ac:dyDescent="0.2">
      <c r="A519" s="665" t="s">
        <v>2956</v>
      </c>
      <c r="B519" s="674" t="s">
        <v>2509</v>
      </c>
      <c r="C519" s="665" t="s">
        <v>2467</v>
      </c>
      <c r="D519" s="674" t="s">
        <v>2468</v>
      </c>
      <c r="E519" s="675">
        <v>2</v>
      </c>
      <c r="F519" s="674" t="s">
        <v>2469</v>
      </c>
      <c r="G519" s="676">
        <v>150</v>
      </c>
      <c r="H519" s="665" t="s">
        <v>2475</v>
      </c>
      <c r="I519" s="677">
        <v>24.335000000000001</v>
      </c>
      <c r="J519" s="677">
        <v>1</v>
      </c>
      <c r="K519" s="676">
        <v>3650.25</v>
      </c>
      <c r="L519" s="684">
        <v>44609</v>
      </c>
      <c r="M519" s="674" t="s">
        <v>3722</v>
      </c>
      <c r="N519" s="674" t="s">
        <v>2508</v>
      </c>
      <c r="O519" s="674" t="s">
        <v>2509</v>
      </c>
      <c r="P519" s="674" t="s">
        <v>2469</v>
      </c>
      <c r="Q519" s="674" t="s">
        <v>3723</v>
      </c>
      <c r="R519" s="674" t="s">
        <v>2510</v>
      </c>
      <c r="S519" s="674" t="s">
        <v>2526</v>
      </c>
      <c r="T519" s="674" t="s">
        <v>2527</v>
      </c>
      <c r="U519" s="674" t="s">
        <v>2513</v>
      </c>
      <c r="V519" s="674" t="s">
        <v>2514</v>
      </c>
    </row>
    <row r="520" spans="1:22" ht="16.5" hidden="1" customHeight="1" outlineLevel="2" collapsed="1" x14ac:dyDescent="0.2">
      <c r="A520" s="667" t="s">
        <v>2957</v>
      </c>
      <c r="B520" s="674"/>
      <c r="C520" s="665"/>
      <c r="D520" s="674"/>
      <c r="E520" s="675"/>
      <c r="F520" s="674"/>
      <c r="G520" s="676"/>
      <c r="H520" s="665"/>
      <c r="I520" s="677"/>
      <c r="J520" s="677"/>
      <c r="K520" s="676">
        <f>SUBTOTAL(9,K519:K519)</f>
        <v>3650.25</v>
      </c>
      <c r="L520" s="684"/>
      <c r="M520" s="674"/>
      <c r="N520" s="674"/>
      <c r="O520" s="674"/>
      <c r="P520" s="674"/>
      <c r="Q520" s="674"/>
      <c r="R520" s="674"/>
      <c r="S520" s="674"/>
      <c r="T520" s="674"/>
      <c r="U520" s="674"/>
      <c r="V520" s="674"/>
    </row>
    <row r="521" spans="1:22" ht="16.5" hidden="1" customHeight="1" outlineLevel="2" x14ac:dyDescent="0.2">
      <c r="A521" s="666" t="s">
        <v>2958</v>
      </c>
      <c r="B521" s="670" t="s">
        <v>2509</v>
      </c>
      <c r="C521" s="666" t="s">
        <v>2467</v>
      </c>
      <c r="D521" s="670" t="s">
        <v>2468</v>
      </c>
      <c r="E521" s="671">
        <v>2</v>
      </c>
      <c r="F521" s="670" t="s">
        <v>2469</v>
      </c>
      <c r="G521" s="672">
        <v>150</v>
      </c>
      <c r="H521" s="666" t="s">
        <v>2475</v>
      </c>
      <c r="I521" s="673">
        <v>24.335000000000001</v>
      </c>
      <c r="J521" s="673">
        <v>1</v>
      </c>
      <c r="K521" s="672">
        <v>3650.25</v>
      </c>
      <c r="L521" s="683">
        <v>44609</v>
      </c>
      <c r="M521" s="670" t="s">
        <v>3724</v>
      </c>
      <c r="N521" s="670" t="s">
        <v>2508</v>
      </c>
      <c r="O521" s="670" t="s">
        <v>2509</v>
      </c>
      <c r="P521" s="670" t="s">
        <v>2469</v>
      </c>
      <c r="Q521" s="670" t="s">
        <v>3725</v>
      </c>
      <c r="R521" s="670" t="s">
        <v>2510</v>
      </c>
      <c r="S521" s="670" t="s">
        <v>2526</v>
      </c>
      <c r="T521" s="670" t="s">
        <v>2527</v>
      </c>
      <c r="U521" s="670" t="s">
        <v>2513</v>
      </c>
      <c r="V521" s="670" t="s">
        <v>2514</v>
      </c>
    </row>
    <row r="522" spans="1:22" ht="16.5" customHeight="1" outlineLevel="1" collapsed="1" x14ac:dyDescent="0.2">
      <c r="A522" s="664" t="s">
        <v>2959</v>
      </c>
      <c r="B522" s="670"/>
      <c r="C522" s="666"/>
      <c r="D522" s="670"/>
      <c r="E522" s="671"/>
      <c r="F522" s="670"/>
      <c r="G522" s="672"/>
      <c r="H522" s="666"/>
      <c r="I522" s="673"/>
      <c r="J522" s="673"/>
      <c r="K522" s="672">
        <f>SUBTOTAL(9,K521:K521)</f>
        <v>3650.25</v>
      </c>
      <c r="L522" s="683"/>
      <c r="M522" s="670"/>
      <c r="N522" s="670"/>
      <c r="O522" s="670"/>
      <c r="P522" s="670"/>
      <c r="Q522" s="670"/>
      <c r="R522" s="670"/>
      <c r="S522" s="670"/>
      <c r="T522" s="670"/>
      <c r="U522" s="670"/>
      <c r="V522" s="670"/>
    </row>
    <row r="523" spans="1:22" ht="16.5" hidden="1" customHeight="1" outlineLevel="2" x14ac:dyDescent="0.2">
      <c r="A523" s="665" t="s">
        <v>2960</v>
      </c>
      <c r="B523" s="674" t="s">
        <v>2509</v>
      </c>
      <c r="C523" s="665" t="s">
        <v>2467</v>
      </c>
      <c r="D523" s="674" t="s">
        <v>2468</v>
      </c>
      <c r="E523" s="675">
        <v>2</v>
      </c>
      <c r="F523" s="674" t="s">
        <v>2469</v>
      </c>
      <c r="G523" s="676">
        <v>150</v>
      </c>
      <c r="H523" s="665" t="s">
        <v>2475</v>
      </c>
      <c r="I523" s="677">
        <v>24.335000000000001</v>
      </c>
      <c r="J523" s="677">
        <v>1</v>
      </c>
      <c r="K523" s="676">
        <v>3650.25</v>
      </c>
      <c r="L523" s="684">
        <v>44609</v>
      </c>
      <c r="M523" s="674" t="s">
        <v>3726</v>
      </c>
      <c r="N523" s="674" t="s">
        <v>2508</v>
      </c>
      <c r="O523" s="674" t="s">
        <v>2509</v>
      </c>
      <c r="P523" s="674" t="s">
        <v>2469</v>
      </c>
      <c r="Q523" s="674" t="s">
        <v>3727</v>
      </c>
      <c r="R523" s="674" t="s">
        <v>2510</v>
      </c>
      <c r="S523" s="674" t="s">
        <v>2526</v>
      </c>
      <c r="T523" s="674" t="s">
        <v>2527</v>
      </c>
      <c r="U523" s="674" t="s">
        <v>2513</v>
      </c>
      <c r="V523" s="674" t="s">
        <v>2514</v>
      </c>
    </row>
    <row r="524" spans="1:22" ht="16.5" hidden="1" customHeight="1" outlineLevel="2" x14ac:dyDescent="0.2">
      <c r="A524" s="667" t="s">
        <v>2961</v>
      </c>
      <c r="B524" s="674"/>
      <c r="C524" s="665"/>
      <c r="D524" s="674"/>
      <c r="E524" s="675"/>
      <c r="F524" s="674"/>
      <c r="G524" s="676"/>
      <c r="H524" s="665"/>
      <c r="I524" s="677"/>
      <c r="J524" s="677"/>
      <c r="K524" s="676">
        <f>SUBTOTAL(9,K523:K523)</f>
        <v>3650.25</v>
      </c>
      <c r="L524" s="684"/>
      <c r="M524" s="674"/>
      <c r="N524" s="674"/>
      <c r="O524" s="674"/>
      <c r="P524" s="674"/>
      <c r="Q524" s="674"/>
      <c r="R524" s="674"/>
      <c r="S524" s="674"/>
      <c r="T524" s="674"/>
      <c r="U524" s="674"/>
      <c r="V524" s="674"/>
    </row>
    <row r="525" spans="1:22" ht="16.5" hidden="1" customHeight="1" outlineLevel="2" x14ac:dyDescent="0.2">
      <c r="A525" s="666" t="s">
        <v>2962</v>
      </c>
      <c r="B525" s="670" t="s">
        <v>2509</v>
      </c>
      <c r="C525" s="666" t="s">
        <v>2467</v>
      </c>
      <c r="D525" s="670" t="s">
        <v>2468</v>
      </c>
      <c r="E525" s="671">
        <v>2</v>
      </c>
      <c r="F525" s="670" t="s">
        <v>2469</v>
      </c>
      <c r="G525" s="672">
        <v>150</v>
      </c>
      <c r="H525" s="666" t="s">
        <v>2475</v>
      </c>
      <c r="I525" s="673">
        <v>24.335000000000001</v>
      </c>
      <c r="J525" s="673">
        <v>1</v>
      </c>
      <c r="K525" s="672">
        <v>3650.25</v>
      </c>
      <c r="L525" s="683">
        <v>44609</v>
      </c>
      <c r="M525" s="670" t="s">
        <v>3728</v>
      </c>
      <c r="N525" s="670" t="s">
        <v>2508</v>
      </c>
      <c r="O525" s="670" t="s">
        <v>2509</v>
      </c>
      <c r="P525" s="670" t="s">
        <v>2469</v>
      </c>
      <c r="Q525" s="670" t="s">
        <v>3729</v>
      </c>
      <c r="R525" s="670" t="s">
        <v>2510</v>
      </c>
      <c r="S525" s="670" t="s">
        <v>2526</v>
      </c>
      <c r="T525" s="670" t="s">
        <v>2527</v>
      </c>
      <c r="U525" s="670" t="s">
        <v>2513</v>
      </c>
      <c r="V525" s="670" t="s">
        <v>2514</v>
      </c>
    </row>
    <row r="526" spans="1:22" ht="16.5" customHeight="1" outlineLevel="1" collapsed="1" x14ac:dyDescent="0.2">
      <c r="A526" s="664" t="s">
        <v>2963</v>
      </c>
      <c r="B526" s="670"/>
      <c r="C526" s="666"/>
      <c r="D526" s="670"/>
      <c r="E526" s="671"/>
      <c r="F526" s="670"/>
      <c r="G526" s="672"/>
      <c r="H526" s="666"/>
      <c r="I526" s="673"/>
      <c r="J526" s="673"/>
      <c r="K526" s="672">
        <f>SUBTOTAL(9,K525:K525)</f>
        <v>3650.25</v>
      </c>
      <c r="L526" s="683"/>
      <c r="M526" s="670"/>
      <c r="N526" s="670"/>
      <c r="O526" s="670"/>
      <c r="P526" s="670"/>
      <c r="Q526" s="670"/>
      <c r="R526" s="670"/>
      <c r="S526" s="670"/>
      <c r="T526" s="670"/>
      <c r="U526" s="670"/>
      <c r="V526" s="670"/>
    </row>
    <row r="527" spans="1:22" ht="16.5" hidden="1" customHeight="1" outlineLevel="2" x14ac:dyDescent="0.2">
      <c r="A527" s="665" t="s">
        <v>2964</v>
      </c>
      <c r="B527" s="674" t="s">
        <v>2509</v>
      </c>
      <c r="C527" s="665" t="s">
        <v>2467</v>
      </c>
      <c r="D527" s="674" t="s">
        <v>2468</v>
      </c>
      <c r="E527" s="675">
        <v>2</v>
      </c>
      <c r="F527" s="674" t="s">
        <v>2469</v>
      </c>
      <c r="G527" s="676">
        <v>150</v>
      </c>
      <c r="H527" s="665" t="s">
        <v>2475</v>
      </c>
      <c r="I527" s="677">
        <v>24.335000000000001</v>
      </c>
      <c r="J527" s="677">
        <v>1</v>
      </c>
      <c r="K527" s="676">
        <v>3650.25</v>
      </c>
      <c r="L527" s="684">
        <v>44609</v>
      </c>
      <c r="M527" s="674" t="s">
        <v>3730</v>
      </c>
      <c r="N527" s="674" t="s">
        <v>2508</v>
      </c>
      <c r="O527" s="674" t="s">
        <v>2509</v>
      </c>
      <c r="P527" s="674" t="s">
        <v>2469</v>
      </c>
      <c r="Q527" s="674" t="s">
        <v>3731</v>
      </c>
      <c r="R527" s="674" t="s">
        <v>2510</v>
      </c>
      <c r="S527" s="674" t="s">
        <v>2526</v>
      </c>
      <c r="T527" s="674" t="s">
        <v>2527</v>
      </c>
      <c r="U527" s="674" t="s">
        <v>2513</v>
      </c>
      <c r="V527" s="674" t="s">
        <v>2514</v>
      </c>
    </row>
    <row r="528" spans="1:22" ht="16.5" hidden="1" customHeight="1" outlineLevel="2" collapsed="1" x14ac:dyDescent="0.2">
      <c r="A528" s="667" t="s">
        <v>2965</v>
      </c>
      <c r="B528" s="674"/>
      <c r="C528" s="665"/>
      <c r="D528" s="674"/>
      <c r="E528" s="675"/>
      <c r="F528" s="674"/>
      <c r="G528" s="676"/>
      <c r="H528" s="665"/>
      <c r="I528" s="677"/>
      <c r="J528" s="677"/>
      <c r="K528" s="676">
        <f>SUBTOTAL(9,K527:K527)</f>
        <v>3650.25</v>
      </c>
      <c r="L528" s="684"/>
      <c r="M528" s="674"/>
      <c r="N528" s="674"/>
      <c r="O528" s="674"/>
      <c r="P528" s="674"/>
      <c r="Q528" s="674"/>
      <c r="R528" s="674"/>
      <c r="S528" s="674"/>
      <c r="T528" s="674"/>
      <c r="U528" s="674"/>
      <c r="V528" s="674"/>
    </row>
    <row r="529" spans="1:22" ht="16.5" customHeight="1" outlineLevel="1" collapsed="1" x14ac:dyDescent="0.2">
      <c r="A529" s="666" t="s">
        <v>2966</v>
      </c>
      <c r="B529" s="670" t="s">
        <v>2509</v>
      </c>
      <c r="C529" s="666" t="s">
        <v>2467</v>
      </c>
      <c r="D529" s="670" t="s">
        <v>2468</v>
      </c>
      <c r="E529" s="671">
        <v>2</v>
      </c>
      <c r="F529" s="670" t="s">
        <v>2469</v>
      </c>
      <c r="G529" s="672">
        <v>150</v>
      </c>
      <c r="H529" s="666" t="s">
        <v>2475</v>
      </c>
      <c r="I529" s="673">
        <v>24.335000000000001</v>
      </c>
      <c r="J529" s="673">
        <v>1</v>
      </c>
      <c r="K529" s="672">
        <v>3650.25</v>
      </c>
      <c r="L529" s="683">
        <v>44609</v>
      </c>
      <c r="M529" s="670" t="s">
        <v>3732</v>
      </c>
      <c r="N529" s="670" t="s">
        <v>2508</v>
      </c>
      <c r="O529" s="670" t="s">
        <v>2509</v>
      </c>
      <c r="P529" s="670" t="s">
        <v>2469</v>
      </c>
      <c r="Q529" s="670" t="s">
        <v>3733</v>
      </c>
      <c r="R529" s="670" t="s">
        <v>2510</v>
      </c>
      <c r="S529" s="670" t="s">
        <v>2526</v>
      </c>
      <c r="T529" s="670" t="s">
        <v>2527</v>
      </c>
      <c r="U529" s="670" t="s">
        <v>2513</v>
      </c>
      <c r="V529" s="670" t="s">
        <v>2514</v>
      </c>
    </row>
    <row r="530" spans="1:22" ht="16.5" hidden="1" customHeight="1" outlineLevel="2" collapsed="1" x14ac:dyDescent="0.2">
      <c r="A530" s="664" t="s">
        <v>2967</v>
      </c>
      <c r="B530" s="670"/>
      <c r="C530" s="666"/>
      <c r="D530" s="670"/>
      <c r="E530" s="671"/>
      <c r="F530" s="670"/>
      <c r="G530" s="672"/>
      <c r="H530" s="666"/>
      <c r="I530" s="673"/>
      <c r="J530" s="673"/>
      <c r="K530" s="672">
        <f>SUBTOTAL(9,K529:K529)</f>
        <v>3650.25</v>
      </c>
      <c r="L530" s="683"/>
      <c r="M530" s="670"/>
      <c r="N530" s="670"/>
      <c r="O530" s="670"/>
      <c r="P530" s="670"/>
      <c r="Q530" s="670"/>
      <c r="R530" s="670"/>
      <c r="S530" s="670"/>
      <c r="T530" s="670"/>
      <c r="U530" s="670"/>
      <c r="V530" s="670"/>
    </row>
    <row r="531" spans="1:22" ht="16.5" customHeight="1" outlineLevel="1" collapsed="1" x14ac:dyDescent="0.2">
      <c r="A531" s="665" t="s">
        <v>2968</v>
      </c>
      <c r="B531" s="674" t="s">
        <v>2509</v>
      </c>
      <c r="C531" s="665" t="s">
        <v>2467</v>
      </c>
      <c r="D531" s="674" t="s">
        <v>2468</v>
      </c>
      <c r="E531" s="675">
        <v>2</v>
      </c>
      <c r="F531" s="674" t="s">
        <v>2469</v>
      </c>
      <c r="G531" s="676">
        <v>150</v>
      </c>
      <c r="H531" s="665" t="s">
        <v>2475</v>
      </c>
      <c r="I531" s="677">
        <v>24.335000000000001</v>
      </c>
      <c r="J531" s="677">
        <v>1</v>
      </c>
      <c r="K531" s="676">
        <v>3650.25</v>
      </c>
      <c r="L531" s="684">
        <v>44609</v>
      </c>
      <c r="M531" s="674" t="s">
        <v>3734</v>
      </c>
      <c r="N531" s="674" t="s">
        <v>2508</v>
      </c>
      <c r="O531" s="674" t="s">
        <v>2509</v>
      </c>
      <c r="P531" s="674" t="s">
        <v>2469</v>
      </c>
      <c r="Q531" s="674" t="s">
        <v>3735</v>
      </c>
      <c r="R531" s="674" t="s">
        <v>2510</v>
      </c>
      <c r="S531" s="674" t="s">
        <v>2526</v>
      </c>
      <c r="T531" s="674" t="s">
        <v>2527</v>
      </c>
      <c r="U531" s="674" t="s">
        <v>2513</v>
      </c>
      <c r="V531" s="674" t="s">
        <v>2514</v>
      </c>
    </row>
    <row r="532" spans="1:22" ht="16.5" hidden="1" customHeight="1" outlineLevel="2" collapsed="1" x14ac:dyDescent="0.2">
      <c r="A532" s="667" t="s">
        <v>2969</v>
      </c>
      <c r="B532" s="674"/>
      <c r="C532" s="665"/>
      <c r="D532" s="674"/>
      <c r="E532" s="675"/>
      <c r="F532" s="674"/>
      <c r="G532" s="676"/>
      <c r="H532" s="665"/>
      <c r="I532" s="677"/>
      <c r="J532" s="677"/>
      <c r="K532" s="676">
        <f>SUBTOTAL(9,K531:K531)</f>
        <v>3650.25</v>
      </c>
      <c r="L532" s="684"/>
      <c r="M532" s="674"/>
      <c r="N532" s="674"/>
      <c r="O532" s="674"/>
      <c r="P532" s="674"/>
      <c r="Q532" s="674"/>
      <c r="R532" s="674"/>
      <c r="S532" s="674"/>
      <c r="T532" s="674"/>
      <c r="U532" s="674"/>
      <c r="V532" s="674"/>
    </row>
    <row r="533" spans="1:22" ht="16.5" customHeight="1" outlineLevel="1" collapsed="1" x14ac:dyDescent="0.2">
      <c r="A533" s="666" t="s">
        <v>2970</v>
      </c>
      <c r="B533" s="670" t="s">
        <v>2509</v>
      </c>
      <c r="C533" s="666" t="s">
        <v>2467</v>
      </c>
      <c r="D533" s="670" t="s">
        <v>2468</v>
      </c>
      <c r="E533" s="671">
        <v>2</v>
      </c>
      <c r="F533" s="670" t="s">
        <v>2469</v>
      </c>
      <c r="G533" s="672">
        <v>150</v>
      </c>
      <c r="H533" s="666" t="s">
        <v>2475</v>
      </c>
      <c r="I533" s="673">
        <v>24.335000000000001</v>
      </c>
      <c r="J533" s="673">
        <v>1</v>
      </c>
      <c r="K533" s="672">
        <v>3650.25</v>
      </c>
      <c r="L533" s="683">
        <v>44609</v>
      </c>
      <c r="M533" s="670" t="s">
        <v>3736</v>
      </c>
      <c r="N533" s="670" t="s">
        <v>2508</v>
      </c>
      <c r="O533" s="670" t="s">
        <v>2509</v>
      </c>
      <c r="P533" s="670" t="s">
        <v>2469</v>
      </c>
      <c r="Q533" s="670" t="s">
        <v>3737</v>
      </c>
      <c r="R533" s="670" t="s">
        <v>2510</v>
      </c>
      <c r="S533" s="670" t="s">
        <v>2526</v>
      </c>
      <c r="T533" s="670" t="s">
        <v>2527</v>
      </c>
      <c r="U533" s="670" t="s">
        <v>2513</v>
      </c>
      <c r="V533" s="670" t="s">
        <v>2514</v>
      </c>
    </row>
    <row r="534" spans="1:22" ht="16.5" hidden="1" customHeight="1" outlineLevel="2" x14ac:dyDescent="0.2">
      <c r="A534" s="664" t="s">
        <v>2971</v>
      </c>
      <c r="B534" s="670"/>
      <c r="C534" s="666"/>
      <c r="D534" s="670"/>
      <c r="E534" s="671"/>
      <c r="F534" s="670"/>
      <c r="G534" s="672"/>
      <c r="H534" s="666"/>
      <c r="I534" s="673"/>
      <c r="J534" s="673"/>
      <c r="K534" s="672">
        <f>SUBTOTAL(9,K533:K533)</f>
        <v>3650.25</v>
      </c>
      <c r="L534" s="683"/>
      <c r="M534" s="670"/>
      <c r="N534" s="670"/>
      <c r="O534" s="670"/>
      <c r="P534" s="670"/>
      <c r="Q534" s="670"/>
      <c r="R534" s="670"/>
      <c r="S534" s="670"/>
      <c r="T534" s="670"/>
      <c r="U534" s="670"/>
      <c r="V534" s="670"/>
    </row>
    <row r="535" spans="1:22" ht="16.5" customHeight="1" outlineLevel="1" collapsed="1" x14ac:dyDescent="0.2">
      <c r="A535" s="665" t="s">
        <v>2972</v>
      </c>
      <c r="B535" s="674" t="s">
        <v>2509</v>
      </c>
      <c r="C535" s="665" t="s">
        <v>2467</v>
      </c>
      <c r="D535" s="674" t="s">
        <v>2468</v>
      </c>
      <c r="E535" s="675">
        <v>2</v>
      </c>
      <c r="F535" s="674" t="s">
        <v>2469</v>
      </c>
      <c r="G535" s="676">
        <v>150</v>
      </c>
      <c r="H535" s="665" t="s">
        <v>2475</v>
      </c>
      <c r="I535" s="677">
        <v>24.335000000000001</v>
      </c>
      <c r="J535" s="677">
        <v>1</v>
      </c>
      <c r="K535" s="676">
        <v>3650.25</v>
      </c>
      <c r="L535" s="684">
        <v>44609</v>
      </c>
      <c r="M535" s="674" t="s">
        <v>3738</v>
      </c>
      <c r="N535" s="674" t="s">
        <v>2508</v>
      </c>
      <c r="O535" s="674" t="s">
        <v>2509</v>
      </c>
      <c r="P535" s="674" t="s">
        <v>2469</v>
      </c>
      <c r="Q535" s="674" t="s">
        <v>3739</v>
      </c>
      <c r="R535" s="674" t="s">
        <v>2510</v>
      </c>
      <c r="S535" s="674" t="s">
        <v>2526</v>
      </c>
      <c r="T535" s="674" t="s">
        <v>2527</v>
      </c>
      <c r="U535" s="674" t="s">
        <v>2513</v>
      </c>
      <c r="V535" s="674" t="s">
        <v>2514</v>
      </c>
    </row>
    <row r="536" spans="1:22" ht="16.5" hidden="1" customHeight="1" outlineLevel="2" x14ac:dyDescent="0.2">
      <c r="A536" s="667" t="s">
        <v>2973</v>
      </c>
      <c r="B536" s="674"/>
      <c r="C536" s="665"/>
      <c r="D536" s="674"/>
      <c r="E536" s="675"/>
      <c r="F536" s="674"/>
      <c r="G536" s="676"/>
      <c r="H536" s="665"/>
      <c r="I536" s="677"/>
      <c r="J536" s="677"/>
      <c r="K536" s="676">
        <f>SUBTOTAL(9,K535:K535)</f>
        <v>3650.25</v>
      </c>
      <c r="L536" s="684"/>
      <c r="M536" s="674"/>
      <c r="N536" s="674"/>
      <c r="O536" s="674"/>
      <c r="P536" s="674"/>
      <c r="Q536" s="674"/>
      <c r="R536" s="674"/>
      <c r="S536" s="674"/>
      <c r="T536" s="674"/>
      <c r="U536" s="674"/>
      <c r="V536" s="674"/>
    </row>
    <row r="537" spans="1:22" ht="16.5" customHeight="1" outlineLevel="1" collapsed="1" x14ac:dyDescent="0.2">
      <c r="A537" s="666" t="s">
        <v>2974</v>
      </c>
      <c r="B537" s="670" t="s">
        <v>2509</v>
      </c>
      <c r="C537" s="666" t="s">
        <v>2467</v>
      </c>
      <c r="D537" s="670" t="s">
        <v>2468</v>
      </c>
      <c r="E537" s="671">
        <v>2</v>
      </c>
      <c r="F537" s="670" t="s">
        <v>2469</v>
      </c>
      <c r="G537" s="672">
        <v>150</v>
      </c>
      <c r="H537" s="666" t="s">
        <v>2475</v>
      </c>
      <c r="I537" s="673">
        <v>24.335000000000001</v>
      </c>
      <c r="J537" s="673">
        <v>1</v>
      </c>
      <c r="K537" s="672">
        <v>3650.25</v>
      </c>
      <c r="L537" s="683">
        <v>44609</v>
      </c>
      <c r="M537" s="670" t="s">
        <v>3740</v>
      </c>
      <c r="N537" s="670" t="s">
        <v>2508</v>
      </c>
      <c r="O537" s="670" t="s">
        <v>2509</v>
      </c>
      <c r="P537" s="670" t="s">
        <v>2469</v>
      </c>
      <c r="Q537" s="670" t="s">
        <v>3741</v>
      </c>
      <c r="R537" s="670" t="s">
        <v>2510</v>
      </c>
      <c r="S537" s="670" t="s">
        <v>2526</v>
      </c>
      <c r="T537" s="670" t="s">
        <v>2527</v>
      </c>
      <c r="U537" s="670" t="s">
        <v>2513</v>
      </c>
      <c r="V537" s="670" t="s">
        <v>2514</v>
      </c>
    </row>
    <row r="538" spans="1:22" ht="16.5" hidden="1" customHeight="1" outlineLevel="2" x14ac:dyDescent="0.2">
      <c r="A538" s="664" t="s">
        <v>2975</v>
      </c>
      <c r="B538" s="670"/>
      <c r="C538" s="666"/>
      <c r="D538" s="670"/>
      <c r="E538" s="671"/>
      <c r="F538" s="670"/>
      <c r="G538" s="672"/>
      <c r="H538" s="666"/>
      <c r="I538" s="673"/>
      <c r="J538" s="673"/>
      <c r="K538" s="672">
        <f>SUBTOTAL(9,K537:K537)</f>
        <v>3650.25</v>
      </c>
      <c r="L538" s="683"/>
      <c r="M538" s="670"/>
      <c r="N538" s="670"/>
      <c r="O538" s="670"/>
      <c r="P538" s="670"/>
      <c r="Q538" s="670"/>
      <c r="R538" s="670"/>
      <c r="S538" s="670"/>
      <c r="T538" s="670"/>
      <c r="U538" s="670"/>
      <c r="V538" s="670"/>
    </row>
    <row r="539" spans="1:22" ht="16.5" customHeight="1" outlineLevel="1" collapsed="1" x14ac:dyDescent="0.2">
      <c r="A539" s="665" t="s">
        <v>2976</v>
      </c>
      <c r="B539" s="674" t="s">
        <v>2509</v>
      </c>
      <c r="C539" s="665" t="s">
        <v>2467</v>
      </c>
      <c r="D539" s="674" t="s">
        <v>2468</v>
      </c>
      <c r="E539" s="675">
        <v>2</v>
      </c>
      <c r="F539" s="674" t="s">
        <v>2469</v>
      </c>
      <c r="G539" s="676">
        <v>150</v>
      </c>
      <c r="H539" s="665" t="s">
        <v>2475</v>
      </c>
      <c r="I539" s="677">
        <v>24.335000000000001</v>
      </c>
      <c r="J539" s="677">
        <v>1</v>
      </c>
      <c r="K539" s="676">
        <v>3650.25</v>
      </c>
      <c r="L539" s="684">
        <v>44609</v>
      </c>
      <c r="M539" s="674" t="s">
        <v>3742</v>
      </c>
      <c r="N539" s="674" t="s">
        <v>2508</v>
      </c>
      <c r="O539" s="674" t="s">
        <v>2509</v>
      </c>
      <c r="P539" s="674" t="s">
        <v>2469</v>
      </c>
      <c r="Q539" s="674" t="s">
        <v>3743</v>
      </c>
      <c r="R539" s="674" t="s">
        <v>2510</v>
      </c>
      <c r="S539" s="674" t="s">
        <v>2526</v>
      </c>
      <c r="T539" s="674" t="s">
        <v>2527</v>
      </c>
      <c r="U539" s="674" t="s">
        <v>2513</v>
      </c>
      <c r="V539" s="674" t="s">
        <v>2514</v>
      </c>
    </row>
    <row r="540" spans="1:22" ht="16.5" hidden="1" customHeight="1" outlineLevel="2" collapsed="1" x14ac:dyDescent="0.2">
      <c r="A540" s="667" t="s">
        <v>2977</v>
      </c>
      <c r="B540" s="674"/>
      <c r="C540" s="665"/>
      <c r="D540" s="674"/>
      <c r="E540" s="675"/>
      <c r="F540" s="674"/>
      <c r="G540" s="676"/>
      <c r="H540" s="665"/>
      <c r="I540" s="677"/>
      <c r="J540" s="677"/>
      <c r="K540" s="676">
        <f>SUBTOTAL(9,K539:K539)</f>
        <v>3650.25</v>
      </c>
      <c r="L540" s="684"/>
      <c r="M540" s="674"/>
      <c r="N540" s="674"/>
      <c r="O540" s="674"/>
      <c r="P540" s="674"/>
      <c r="Q540" s="674"/>
      <c r="R540" s="674"/>
      <c r="S540" s="674"/>
      <c r="T540" s="674"/>
      <c r="U540" s="674"/>
      <c r="V540" s="674"/>
    </row>
    <row r="541" spans="1:22" ht="16.5" customHeight="1" outlineLevel="1" collapsed="1" x14ac:dyDescent="0.2">
      <c r="A541" s="666" t="s">
        <v>2978</v>
      </c>
      <c r="B541" s="670" t="s">
        <v>2509</v>
      </c>
      <c r="C541" s="666" t="s">
        <v>2467</v>
      </c>
      <c r="D541" s="670" t="s">
        <v>2468</v>
      </c>
      <c r="E541" s="671">
        <v>2</v>
      </c>
      <c r="F541" s="670" t="s">
        <v>2469</v>
      </c>
      <c r="G541" s="672">
        <v>150</v>
      </c>
      <c r="H541" s="666" t="s">
        <v>2475</v>
      </c>
      <c r="I541" s="673">
        <v>24.335000000000001</v>
      </c>
      <c r="J541" s="673">
        <v>1</v>
      </c>
      <c r="K541" s="672">
        <v>3650.25</v>
      </c>
      <c r="L541" s="683">
        <v>44609</v>
      </c>
      <c r="M541" s="670" t="s">
        <v>3744</v>
      </c>
      <c r="N541" s="670" t="s">
        <v>2508</v>
      </c>
      <c r="O541" s="670" t="s">
        <v>2509</v>
      </c>
      <c r="P541" s="670" t="s">
        <v>2469</v>
      </c>
      <c r="Q541" s="670" t="s">
        <v>3745</v>
      </c>
      <c r="R541" s="670" t="s">
        <v>2510</v>
      </c>
      <c r="S541" s="670" t="s">
        <v>2526</v>
      </c>
      <c r="T541" s="670" t="s">
        <v>2527</v>
      </c>
      <c r="U541" s="670" t="s">
        <v>2513</v>
      </c>
      <c r="V541" s="670" t="s">
        <v>2514</v>
      </c>
    </row>
    <row r="542" spans="1:22" ht="16.5" hidden="1" customHeight="1" outlineLevel="2" x14ac:dyDescent="0.2">
      <c r="A542" s="664" t="s">
        <v>2979</v>
      </c>
      <c r="B542" s="670"/>
      <c r="C542" s="666"/>
      <c r="D542" s="670"/>
      <c r="E542" s="671"/>
      <c r="F542" s="670"/>
      <c r="G542" s="672"/>
      <c r="H542" s="666"/>
      <c r="I542" s="673"/>
      <c r="J542" s="673"/>
      <c r="K542" s="672">
        <f>SUBTOTAL(9,K541:K541)</f>
        <v>3650.25</v>
      </c>
      <c r="L542" s="683"/>
      <c r="M542" s="670"/>
      <c r="N542" s="670"/>
      <c r="O542" s="670"/>
      <c r="P542" s="670"/>
      <c r="Q542" s="670"/>
      <c r="R542" s="670"/>
      <c r="S542" s="670"/>
      <c r="T542" s="670"/>
      <c r="U542" s="670"/>
      <c r="V542" s="670"/>
    </row>
    <row r="543" spans="1:22" ht="16.5" hidden="1" customHeight="1" outlineLevel="2" x14ac:dyDescent="0.2">
      <c r="A543" s="665" t="s">
        <v>2980</v>
      </c>
      <c r="B543" s="674" t="s">
        <v>2509</v>
      </c>
      <c r="C543" s="665" t="s">
        <v>2467</v>
      </c>
      <c r="D543" s="674" t="s">
        <v>2468</v>
      </c>
      <c r="E543" s="675">
        <v>2</v>
      </c>
      <c r="F543" s="674" t="s">
        <v>2469</v>
      </c>
      <c r="G543" s="676">
        <v>150</v>
      </c>
      <c r="H543" s="665" t="s">
        <v>2475</v>
      </c>
      <c r="I543" s="677">
        <v>24.335000000000001</v>
      </c>
      <c r="J543" s="677">
        <v>1</v>
      </c>
      <c r="K543" s="676">
        <v>3650.25</v>
      </c>
      <c r="L543" s="684">
        <v>44609</v>
      </c>
      <c r="M543" s="674" t="s">
        <v>3746</v>
      </c>
      <c r="N543" s="674" t="s">
        <v>2508</v>
      </c>
      <c r="O543" s="674" t="s">
        <v>2509</v>
      </c>
      <c r="P543" s="674" t="s">
        <v>2469</v>
      </c>
      <c r="Q543" s="674" t="s">
        <v>3747</v>
      </c>
      <c r="R543" s="674" t="s">
        <v>2510</v>
      </c>
      <c r="S543" s="674" t="s">
        <v>2526</v>
      </c>
      <c r="T543" s="674" t="s">
        <v>2527</v>
      </c>
      <c r="U543" s="674" t="s">
        <v>2513</v>
      </c>
      <c r="V543" s="674" t="s">
        <v>2514</v>
      </c>
    </row>
    <row r="544" spans="1:22" ht="16.5" hidden="1" customHeight="1" outlineLevel="2" x14ac:dyDescent="0.2">
      <c r="A544" s="667" t="s">
        <v>2981</v>
      </c>
      <c r="B544" s="674"/>
      <c r="C544" s="665"/>
      <c r="D544" s="674"/>
      <c r="E544" s="675"/>
      <c r="F544" s="674"/>
      <c r="G544" s="676"/>
      <c r="H544" s="665"/>
      <c r="I544" s="677"/>
      <c r="J544" s="677"/>
      <c r="K544" s="676">
        <f>SUBTOTAL(9,K543:K543)</f>
        <v>3650.25</v>
      </c>
      <c r="L544" s="684"/>
      <c r="M544" s="674"/>
      <c r="N544" s="674"/>
      <c r="O544" s="674"/>
      <c r="P544" s="674"/>
      <c r="Q544" s="674"/>
      <c r="R544" s="674"/>
      <c r="S544" s="674"/>
      <c r="T544" s="674"/>
      <c r="U544" s="674"/>
      <c r="V544" s="674"/>
    </row>
    <row r="545" spans="1:22" ht="16.5" customHeight="1" outlineLevel="1" collapsed="1" x14ac:dyDescent="0.2">
      <c r="A545" s="666" t="s">
        <v>2982</v>
      </c>
      <c r="B545" s="670" t="s">
        <v>2509</v>
      </c>
      <c r="C545" s="666" t="s">
        <v>2467</v>
      </c>
      <c r="D545" s="670" t="s">
        <v>2468</v>
      </c>
      <c r="E545" s="671">
        <v>2</v>
      </c>
      <c r="F545" s="670" t="s">
        <v>2469</v>
      </c>
      <c r="G545" s="672">
        <v>150</v>
      </c>
      <c r="H545" s="666" t="s">
        <v>2475</v>
      </c>
      <c r="I545" s="673">
        <v>24.335000000000001</v>
      </c>
      <c r="J545" s="673">
        <v>1</v>
      </c>
      <c r="K545" s="672">
        <v>3650.25</v>
      </c>
      <c r="L545" s="683">
        <v>44609</v>
      </c>
      <c r="M545" s="670" t="s">
        <v>3748</v>
      </c>
      <c r="N545" s="670" t="s">
        <v>2508</v>
      </c>
      <c r="O545" s="670" t="s">
        <v>2509</v>
      </c>
      <c r="P545" s="670" t="s">
        <v>2469</v>
      </c>
      <c r="Q545" s="670" t="s">
        <v>3749</v>
      </c>
      <c r="R545" s="670" t="s">
        <v>2510</v>
      </c>
      <c r="S545" s="670" t="s">
        <v>2526</v>
      </c>
      <c r="T545" s="670" t="s">
        <v>2527</v>
      </c>
      <c r="U545" s="670" t="s">
        <v>2513</v>
      </c>
      <c r="V545" s="670" t="s">
        <v>2514</v>
      </c>
    </row>
    <row r="546" spans="1:22" ht="16.5" hidden="1" customHeight="1" outlineLevel="2" x14ac:dyDescent="0.2">
      <c r="A546" s="664" t="s">
        <v>2983</v>
      </c>
      <c r="B546" s="670"/>
      <c r="C546" s="666"/>
      <c r="D546" s="670"/>
      <c r="E546" s="671"/>
      <c r="F546" s="670"/>
      <c r="G546" s="672"/>
      <c r="H546" s="666"/>
      <c r="I546" s="673"/>
      <c r="J546" s="673"/>
      <c r="K546" s="672">
        <f>SUBTOTAL(9,K545:K545)</f>
        <v>3650.25</v>
      </c>
      <c r="L546" s="683"/>
      <c r="M546" s="670"/>
      <c r="N546" s="670"/>
      <c r="O546" s="670"/>
      <c r="P546" s="670"/>
      <c r="Q546" s="670"/>
      <c r="R546" s="670"/>
      <c r="S546" s="670"/>
      <c r="T546" s="670"/>
      <c r="U546" s="670"/>
      <c r="V546" s="670"/>
    </row>
    <row r="547" spans="1:22" ht="16.5" customHeight="1" outlineLevel="1" collapsed="1" x14ac:dyDescent="0.2">
      <c r="A547" s="665" t="s">
        <v>2984</v>
      </c>
      <c r="B547" s="674" t="s">
        <v>2509</v>
      </c>
      <c r="C547" s="665" t="s">
        <v>2467</v>
      </c>
      <c r="D547" s="674" t="s">
        <v>2468</v>
      </c>
      <c r="E547" s="675">
        <v>2</v>
      </c>
      <c r="F547" s="674" t="s">
        <v>2469</v>
      </c>
      <c r="G547" s="676">
        <v>150</v>
      </c>
      <c r="H547" s="665" t="s">
        <v>2475</v>
      </c>
      <c r="I547" s="677">
        <v>24.335000000000001</v>
      </c>
      <c r="J547" s="677">
        <v>1</v>
      </c>
      <c r="K547" s="676">
        <v>3650.25</v>
      </c>
      <c r="L547" s="684">
        <v>44609</v>
      </c>
      <c r="M547" s="674" t="s">
        <v>3750</v>
      </c>
      <c r="N547" s="674" t="s">
        <v>2508</v>
      </c>
      <c r="O547" s="674" t="s">
        <v>2509</v>
      </c>
      <c r="P547" s="674" t="s">
        <v>2469</v>
      </c>
      <c r="Q547" s="674" t="s">
        <v>3751</v>
      </c>
      <c r="R547" s="674" t="s">
        <v>2510</v>
      </c>
      <c r="S547" s="674" t="s">
        <v>2526</v>
      </c>
      <c r="T547" s="674" t="s">
        <v>2527</v>
      </c>
      <c r="U547" s="674" t="s">
        <v>2513</v>
      </c>
      <c r="V547" s="674" t="s">
        <v>2514</v>
      </c>
    </row>
    <row r="548" spans="1:22" ht="16.5" hidden="1" customHeight="1" outlineLevel="2" x14ac:dyDescent="0.2">
      <c r="A548" s="667" t="s">
        <v>2985</v>
      </c>
      <c r="B548" s="674"/>
      <c r="C548" s="665"/>
      <c r="D548" s="674"/>
      <c r="E548" s="675"/>
      <c r="F548" s="674"/>
      <c r="G548" s="676"/>
      <c r="H548" s="665"/>
      <c r="I548" s="677"/>
      <c r="J548" s="677"/>
      <c r="K548" s="676">
        <f>SUBTOTAL(9,K547:K547)</f>
        <v>3650.25</v>
      </c>
      <c r="L548" s="684"/>
      <c r="M548" s="674"/>
      <c r="N548" s="674"/>
      <c r="O548" s="674"/>
      <c r="P548" s="674"/>
      <c r="Q548" s="674"/>
      <c r="R548" s="674"/>
      <c r="S548" s="674"/>
      <c r="T548" s="674"/>
      <c r="U548" s="674"/>
      <c r="V548" s="674"/>
    </row>
    <row r="549" spans="1:22" ht="16.5" customHeight="1" outlineLevel="1" collapsed="1" x14ac:dyDescent="0.2">
      <c r="A549" s="666" t="s">
        <v>2986</v>
      </c>
      <c r="B549" s="670" t="s">
        <v>2509</v>
      </c>
      <c r="C549" s="666" t="s">
        <v>2467</v>
      </c>
      <c r="D549" s="670" t="s">
        <v>2468</v>
      </c>
      <c r="E549" s="671">
        <v>2</v>
      </c>
      <c r="F549" s="670" t="s">
        <v>2469</v>
      </c>
      <c r="G549" s="672">
        <v>150</v>
      </c>
      <c r="H549" s="666" t="s">
        <v>2475</v>
      </c>
      <c r="I549" s="673">
        <v>24.335000000000001</v>
      </c>
      <c r="J549" s="673">
        <v>1</v>
      </c>
      <c r="K549" s="672">
        <v>3650.25</v>
      </c>
      <c r="L549" s="683">
        <v>44609</v>
      </c>
      <c r="M549" s="670" t="s">
        <v>3752</v>
      </c>
      <c r="N549" s="670" t="s">
        <v>2508</v>
      </c>
      <c r="O549" s="670" t="s">
        <v>2509</v>
      </c>
      <c r="P549" s="670" t="s">
        <v>2469</v>
      </c>
      <c r="Q549" s="670" t="s">
        <v>3753</v>
      </c>
      <c r="R549" s="670" t="s">
        <v>2510</v>
      </c>
      <c r="S549" s="670" t="s">
        <v>2526</v>
      </c>
      <c r="T549" s="670" t="s">
        <v>2527</v>
      </c>
      <c r="U549" s="670" t="s">
        <v>2513</v>
      </c>
      <c r="V549" s="670" t="s">
        <v>2514</v>
      </c>
    </row>
    <row r="550" spans="1:22" ht="16.5" hidden="1" customHeight="1" outlineLevel="2" x14ac:dyDescent="0.2">
      <c r="A550" s="664" t="s">
        <v>2987</v>
      </c>
      <c r="B550" s="670"/>
      <c r="C550" s="666"/>
      <c r="D550" s="670"/>
      <c r="E550" s="671"/>
      <c r="F550" s="670"/>
      <c r="G550" s="672"/>
      <c r="H550" s="666"/>
      <c r="I550" s="673"/>
      <c r="J550" s="673"/>
      <c r="K550" s="672">
        <f>SUBTOTAL(9,K549:K549)</f>
        <v>3650.25</v>
      </c>
      <c r="L550" s="683"/>
      <c r="M550" s="670"/>
      <c r="N550" s="670"/>
      <c r="O550" s="670"/>
      <c r="P550" s="670"/>
      <c r="Q550" s="670"/>
      <c r="R550" s="670"/>
      <c r="S550" s="670"/>
      <c r="T550" s="670"/>
      <c r="U550" s="670"/>
      <c r="V550" s="670"/>
    </row>
    <row r="551" spans="1:22" ht="16.5" hidden="1" customHeight="1" outlineLevel="2" x14ac:dyDescent="0.2">
      <c r="A551" s="665" t="s">
        <v>2988</v>
      </c>
      <c r="B551" s="674" t="s">
        <v>2509</v>
      </c>
      <c r="C551" s="665" t="s">
        <v>2467</v>
      </c>
      <c r="D551" s="674" t="s">
        <v>2468</v>
      </c>
      <c r="E551" s="675">
        <v>2</v>
      </c>
      <c r="F551" s="674" t="s">
        <v>2469</v>
      </c>
      <c r="G551" s="676">
        <v>150</v>
      </c>
      <c r="H551" s="665" t="s">
        <v>2475</v>
      </c>
      <c r="I551" s="677">
        <v>24.335000000000001</v>
      </c>
      <c r="J551" s="677">
        <v>1</v>
      </c>
      <c r="K551" s="676">
        <v>3650.25</v>
      </c>
      <c r="L551" s="684">
        <v>44609</v>
      </c>
      <c r="M551" s="674" t="s">
        <v>3754</v>
      </c>
      <c r="N551" s="674" t="s">
        <v>2508</v>
      </c>
      <c r="O551" s="674" t="s">
        <v>2509</v>
      </c>
      <c r="P551" s="674" t="s">
        <v>2469</v>
      </c>
      <c r="Q551" s="674" t="s">
        <v>3755</v>
      </c>
      <c r="R551" s="674" t="s">
        <v>2510</v>
      </c>
      <c r="S551" s="674" t="s">
        <v>2526</v>
      </c>
      <c r="T551" s="674" t="s">
        <v>2527</v>
      </c>
      <c r="U551" s="674" t="s">
        <v>2513</v>
      </c>
      <c r="V551" s="674" t="s">
        <v>2514</v>
      </c>
    </row>
    <row r="552" spans="1:22" ht="16.5" customHeight="1" outlineLevel="1" collapsed="1" x14ac:dyDescent="0.2">
      <c r="A552" s="667" t="s">
        <v>2989</v>
      </c>
      <c r="B552" s="674"/>
      <c r="C552" s="665"/>
      <c r="D552" s="674"/>
      <c r="E552" s="675"/>
      <c r="F552" s="674"/>
      <c r="G552" s="676"/>
      <c r="H552" s="665"/>
      <c r="I552" s="677"/>
      <c r="J552" s="677"/>
      <c r="K552" s="676">
        <f>SUBTOTAL(9,K551:K551)</f>
        <v>3650.25</v>
      </c>
      <c r="L552" s="684"/>
      <c r="M552" s="674"/>
      <c r="N552" s="674"/>
      <c r="O552" s="674"/>
      <c r="P552" s="674"/>
      <c r="Q552" s="674"/>
      <c r="R552" s="674"/>
      <c r="S552" s="674"/>
      <c r="T552" s="674"/>
      <c r="U552" s="674"/>
      <c r="V552" s="674"/>
    </row>
    <row r="553" spans="1:22" ht="16.5" hidden="1" customHeight="1" outlineLevel="2" x14ac:dyDescent="0.2">
      <c r="A553" s="666" t="s">
        <v>2990</v>
      </c>
      <c r="B553" s="670" t="s">
        <v>2509</v>
      </c>
      <c r="C553" s="666" t="s">
        <v>2467</v>
      </c>
      <c r="D553" s="670" t="s">
        <v>2468</v>
      </c>
      <c r="E553" s="671">
        <v>2</v>
      </c>
      <c r="F553" s="670" t="s">
        <v>2469</v>
      </c>
      <c r="G553" s="672">
        <v>150</v>
      </c>
      <c r="H553" s="666" t="s">
        <v>2475</v>
      </c>
      <c r="I553" s="673">
        <v>24.335000000000001</v>
      </c>
      <c r="J553" s="673">
        <v>1</v>
      </c>
      <c r="K553" s="672">
        <v>3650.25</v>
      </c>
      <c r="L553" s="683">
        <v>44609</v>
      </c>
      <c r="M553" s="670" t="s">
        <v>3756</v>
      </c>
      <c r="N553" s="670" t="s">
        <v>2508</v>
      </c>
      <c r="O553" s="670" t="s">
        <v>2509</v>
      </c>
      <c r="P553" s="670" t="s">
        <v>2469</v>
      </c>
      <c r="Q553" s="670" t="s">
        <v>3757</v>
      </c>
      <c r="R553" s="670" t="s">
        <v>2510</v>
      </c>
      <c r="S553" s="670" t="s">
        <v>2526</v>
      </c>
      <c r="T553" s="670" t="s">
        <v>2527</v>
      </c>
      <c r="U553" s="670" t="s">
        <v>2513</v>
      </c>
      <c r="V553" s="670" t="s">
        <v>2514</v>
      </c>
    </row>
    <row r="554" spans="1:22" ht="16.5" customHeight="1" outlineLevel="1" collapsed="1" x14ac:dyDescent="0.2">
      <c r="A554" s="664" t="s">
        <v>2991</v>
      </c>
      <c r="B554" s="670"/>
      <c r="C554" s="666"/>
      <c r="D554" s="670"/>
      <c r="E554" s="671"/>
      <c r="F554" s="670"/>
      <c r="G554" s="672"/>
      <c r="H554" s="666"/>
      <c r="I554" s="673"/>
      <c r="J554" s="673"/>
      <c r="K554" s="672">
        <f>SUBTOTAL(9,K553:K553)</f>
        <v>3650.25</v>
      </c>
      <c r="L554" s="683"/>
      <c r="M554" s="670"/>
      <c r="N554" s="670"/>
      <c r="O554" s="670"/>
      <c r="P554" s="670"/>
      <c r="Q554" s="670"/>
      <c r="R554" s="670"/>
      <c r="S554" s="670"/>
      <c r="T554" s="670"/>
      <c r="U554" s="670"/>
      <c r="V554" s="670"/>
    </row>
    <row r="555" spans="1:22" ht="16.5" hidden="1" customHeight="1" outlineLevel="2" collapsed="1" x14ac:dyDescent="0.2">
      <c r="A555" s="665" t="s">
        <v>2992</v>
      </c>
      <c r="B555" s="674" t="s">
        <v>3018</v>
      </c>
      <c r="C555" s="665" t="s">
        <v>2472</v>
      </c>
      <c r="D555" s="674" t="s">
        <v>2468</v>
      </c>
      <c r="E555" s="675">
        <v>1</v>
      </c>
      <c r="F555" s="674" t="s">
        <v>2469</v>
      </c>
      <c r="G555" s="676">
        <v>0</v>
      </c>
      <c r="H555" s="665" t="s">
        <v>2470</v>
      </c>
      <c r="I555" s="677">
        <v>1</v>
      </c>
      <c r="J555" s="677">
        <v>1</v>
      </c>
      <c r="K555" s="676">
        <v>263.12</v>
      </c>
      <c r="L555" s="684">
        <v>44788</v>
      </c>
      <c r="M555" s="674" t="s">
        <v>3758</v>
      </c>
      <c r="N555" s="674" t="s">
        <v>2509</v>
      </c>
      <c r="O555" s="674" t="s">
        <v>2509</v>
      </c>
      <c r="P555" s="674" t="s">
        <v>2518</v>
      </c>
      <c r="Q555" s="674" t="s">
        <v>3759</v>
      </c>
      <c r="R555" s="674" t="s">
        <v>2516</v>
      </c>
      <c r="S555" s="674" t="s">
        <v>2509</v>
      </c>
      <c r="T555" s="674" t="s">
        <v>2509</v>
      </c>
      <c r="U555" s="674" t="s">
        <v>2513</v>
      </c>
      <c r="V555" s="674" t="s">
        <v>2519</v>
      </c>
    </row>
    <row r="556" spans="1:22" ht="16.5" hidden="1" customHeight="1" outlineLevel="2" x14ac:dyDescent="0.2">
      <c r="A556" s="666" t="s">
        <v>2992</v>
      </c>
      <c r="B556" s="670" t="s">
        <v>3018</v>
      </c>
      <c r="C556" s="666" t="s">
        <v>2472</v>
      </c>
      <c r="D556" s="670" t="s">
        <v>2468</v>
      </c>
      <c r="E556" s="671">
        <v>1</v>
      </c>
      <c r="F556" s="670" t="s">
        <v>2469</v>
      </c>
      <c r="G556" s="672">
        <v>0</v>
      </c>
      <c r="H556" s="666" t="s">
        <v>2470</v>
      </c>
      <c r="I556" s="673">
        <v>1</v>
      </c>
      <c r="J556" s="673">
        <v>1</v>
      </c>
      <c r="K556" s="672">
        <v>2.4</v>
      </c>
      <c r="L556" s="683">
        <v>44788</v>
      </c>
      <c r="M556" s="670" t="s">
        <v>3760</v>
      </c>
      <c r="N556" s="670" t="s">
        <v>2509</v>
      </c>
      <c r="O556" s="670" t="s">
        <v>2509</v>
      </c>
      <c r="P556" s="670" t="s">
        <v>2518</v>
      </c>
      <c r="Q556" s="670" t="s">
        <v>3761</v>
      </c>
      <c r="R556" s="670" t="s">
        <v>2516</v>
      </c>
      <c r="S556" s="670" t="s">
        <v>2509</v>
      </c>
      <c r="T556" s="670" t="s">
        <v>2509</v>
      </c>
      <c r="U556" s="670" t="s">
        <v>2513</v>
      </c>
      <c r="V556" s="670" t="s">
        <v>2519</v>
      </c>
    </row>
    <row r="557" spans="1:22" ht="16.5" hidden="1" customHeight="1" outlineLevel="2" x14ac:dyDescent="0.2">
      <c r="A557" s="665" t="s">
        <v>2992</v>
      </c>
      <c r="B557" s="674" t="s">
        <v>3018</v>
      </c>
      <c r="C557" s="665" t="s">
        <v>2472</v>
      </c>
      <c r="D557" s="674" t="s">
        <v>2468</v>
      </c>
      <c r="E557" s="675">
        <v>1</v>
      </c>
      <c r="F557" s="674" t="s">
        <v>2469</v>
      </c>
      <c r="G557" s="676">
        <v>0</v>
      </c>
      <c r="H557" s="665" t="s">
        <v>2470</v>
      </c>
      <c r="I557" s="677">
        <v>1</v>
      </c>
      <c r="J557" s="677">
        <v>1</v>
      </c>
      <c r="K557" s="676">
        <v>18.7</v>
      </c>
      <c r="L557" s="684">
        <v>44788</v>
      </c>
      <c r="M557" s="674" t="s">
        <v>3762</v>
      </c>
      <c r="N557" s="674" t="s">
        <v>2509</v>
      </c>
      <c r="O557" s="674" t="s">
        <v>2509</v>
      </c>
      <c r="P557" s="674" t="s">
        <v>2518</v>
      </c>
      <c r="Q557" s="674" t="s">
        <v>3763</v>
      </c>
      <c r="R557" s="674" t="s">
        <v>2516</v>
      </c>
      <c r="S557" s="674" t="s">
        <v>2509</v>
      </c>
      <c r="T557" s="674" t="s">
        <v>2509</v>
      </c>
      <c r="U557" s="674" t="s">
        <v>2513</v>
      </c>
      <c r="V557" s="674" t="s">
        <v>2519</v>
      </c>
    </row>
    <row r="558" spans="1:22" ht="16.5" hidden="1" customHeight="1" outlineLevel="2" x14ac:dyDescent="0.2">
      <c r="A558" s="666" t="s">
        <v>2992</v>
      </c>
      <c r="B558" s="670" t="s">
        <v>3018</v>
      </c>
      <c r="C558" s="666" t="s">
        <v>2472</v>
      </c>
      <c r="D558" s="670" t="s">
        <v>2468</v>
      </c>
      <c r="E558" s="671">
        <v>1</v>
      </c>
      <c r="F558" s="670" t="s">
        <v>2469</v>
      </c>
      <c r="G558" s="672">
        <v>0</v>
      </c>
      <c r="H558" s="666" t="s">
        <v>2470</v>
      </c>
      <c r="I558" s="673">
        <v>1</v>
      </c>
      <c r="J558" s="673">
        <v>1</v>
      </c>
      <c r="K558" s="672">
        <v>20.16</v>
      </c>
      <c r="L558" s="683">
        <v>44788</v>
      </c>
      <c r="M558" s="670" t="s">
        <v>3764</v>
      </c>
      <c r="N558" s="670" t="s">
        <v>2509</v>
      </c>
      <c r="O558" s="670" t="s">
        <v>2509</v>
      </c>
      <c r="P558" s="670" t="s">
        <v>2518</v>
      </c>
      <c r="Q558" s="670" t="s">
        <v>3765</v>
      </c>
      <c r="R558" s="670" t="s">
        <v>2516</v>
      </c>
      <c r="S558" s="670" t="s">
        <v>2509</v>
      </c>
      <c r="T558" s="670" t="s">
        <v>2509</v>
      </c>
      <c r="U558" s="670" t="s">
        <v>2513</v>
      </c>
      <c r="V558" s="670" t="s">
        <v>2519</v>
      </c>
    </row>
    <row r="559" spans="1:22" ht="16.5" hidden="1" customHeight="1" outlineLevel="2" collapsed="1" x14ac:dyDescent="0.2">
      <c r="A559" s="665" t="s">
        <v>2992</v>
      </c>
      <c r="B559" s="674" t="s">
        <v>3018</v>
      </c>
      <c r="C559" s="665" t="s">
        <v>2472</v>
      </c>
      <c r="D559" s="674" t="s">
        <v>2468</v>
      </c>
      <c r="E559" s="675">
        <v>1</v>
      </c>
      <c r="F559" s="674" t="s">
        <v>2469</v>
      </c>
      <c r="G559" s="676">
        <v>0</v>
      </c>
      <c r="H559" s="665" t="s">
        <v>2470</v>
      </c>
      <c r="I559" s="677">
        <v>1</v>
      </c>
      <c r="J559" s="677">
        <v>1</v>
      </c>
      <c r="K559" s="676">
        <v>217</v>
      </c>
      <c r="L559" s="684">
        <v>44788</v>
      </c>
      <c r="M559" s="674" t="s">
        <v>3766</v>
      </c>
      <c r="N559" s="674" t="s">
        <v>2509</v>
      </c>
      <c r="O559" s="674" t="s">
        <v>2509</v>
      </c>
      <c r="P559" s="674" t="s">
        <v>2518</v>
      </c>
      <c r="Q559" s="674" t="s">
        <v>3767</v>
      </c>
      <c r="R559" s="674" t="s">
        <v>2516</v>
      </c>
      <c r="S559" s="674" t="s">
        <v>2509</v>
      </c>
      <c r="T559" s="674" t="s">
        <v>2509</v>
      </c>
      <c r="U559" s="674" t="s">
        <v>2513</v>
      </c>
      <c r="V559" s="674" t="s">
        <v>2519</v>
      </c>
    </row>
    <row r="560" spans="1:22" ht="16.5" customHeight="1" outlineLevel="1" collapsed="1" x14ac:dyDescent="0.2">
      <c r="A560" s="666" t="s">
        <v>2992</v>
      </c>
      <c r="B560" s="670" t="s">
        <v>3018</v>
      </c>
      <c r="C560" s="666" t="s">
        <v>2472</v>
      </c>
      <c r="D560" s="670" t="s">
        <v>2468</v>
      </c>
      <c r="E560" s="671">
        <v>1</v>
      </c>
      <c r="F560" s="670" t="s">
        <v>2469</v>
      </c>
      <c r="G560" s="672">
        <v>0</v>
      </c>
      <c r="H560" s="666" t="s">
        <v>2470</v>
      </c>
      <c r="I560" s="673">
        <v>1</v>
      </c>
      <c r="J560" s="673">
        <v>1</v>
      </c>
      <c r="K560" s="672">
        <v>0.28000000000000003</v>
      </c>
      <c r="L560" s="683">
        <v>44788</v>
      </c>
      <c r="M560" s="670" t="s">
        <v>3768</v>
      </c>
      <c r="N560" s="670" t="s">
        <v>2509</v>
      </c>
      <c r="O560" s="670" t="s">
        <v>2509</v>
      </c>
      <c r="P560" s="670" t="s">
        <v>2518</v>
      </c>
      <c r="Q560" s="670" t="s">
        <v>3769</v>
      </c>
      <c r="R560" s="670" t="s">
        <v>2516</v>
      </c>
      <c r="S560" s="670" t="s">
        <v>2509</v>
      </c>
      <c r="T560" s="670" t="s">
        <v>2509</v>
      </c>
      <c r="U560" s="670" t="s">
        <v>2513</v>
      </c>
      <c r="V560" s="670" t="s">
        <v>2519</v>
      </c>
    </row>
    <row r="561" spans="1:22" ht="16.5" hidden="1" customHeight="1" outlineLevel="2" x14ac:dyDescent="0.2">
      <c r="A561" s="665" t="s">
        <v>2993</v>
      </c>
      <c r="B561" s="674" t="s">
        <v>3018</v>
      </c>
      <c r="C561" s="665" t="s">
        <v>2467</v>
      </c>
      <c r="D561" s="674" t="s">
        <v>2468</v>
      </c>
      <c r="E561" s="675">
        <v>3</v>
      </c>
      <c r="F561" s="674" t="s">
        <v>2469</v>
      </c>
      <c r="G561" s="676">
        <v>530</v>
      </c>
      <c r="H561" s="665" t="s">
        <v>2470</v>
      </c>
      <c r="I561" s="677">
        <v>1</v>
      </c>
      <c r="J561" s="677">
        <v>1</v>
      </c>
      <c r="K561" s="676">
        <v>530</v>
      </c>
      <c r="L561" s="684">
        <v>44774</v>
      </c>
      <c r="M561" s="674" t="s">
        <v>3770</v>
      </c>
      <c r="N561" s="674" t="s">
        <v>2508</v>
      </c>
      <c r="O561" s="674" t="s">
        <v>2509</v>
      </c>
      <c r="P561" s="674" t="s">
        <v>2469</v>
      </c>
      <c r="Q561" s="674" t="s">
        <v>3771</v>
      </c>
      <c r="R561" s="674" t="s">
        <v>2510</v>
      </c>
      <c r="S561" s="674" t="s">
        <v>2522</v>
      </c>
      <c r="T561" s="674" t="s">
        <v>2523</v>
      </c>
      <c r="U561" s="674" t="s">
        <v>2513</v>
      </c>
      <c r="V561" s="674" t="s">
        <v>2514</v>
      </c>
    </row>
    <row r="562" spans="1:22" ht="16.5" customHeight="1" outlineLevel="1" collapsed="1" x14ac:dyDescent="0.2">
      <c r="A562" s="666" t="s">
        <v>2992</v>
      </c>
      <c r="B562" s="670" t="s">
        <v>3018</v>
      </c>
      <c r="C562" s="666" t="s">
        <v>2467</v>
      </c>
      <c r="D562" s="670" t="s">
        <v>2468</v>
      </c>
      <c r="E562" s="671">
        <v>2</v>
      </c>
      <c r="F562" s="670" t="s">
        <v>2469</v>
      </c>
      <c r="G562" s="672">
        <v>1467</v>
      </c>
      <c r="H562" s="666" t="s">
        <v>2470</v>
      </c>
      <c r="I562" s="673">
        <v>1</v>
      </c>
      <c r="J562" s="673">
        <v>1</v>
      </c>
      <c r="K562" s="672">
        <v>1467</v>
      </c>
      <c r="L562" s="683">
        <v>44783</v>
      </c>
      <c r="M562" s="670" t="s">
        <v>3772</v>
      </c>
      <c r="N562" s="670" t="s">
        <v>2508</v>
      </c>
      <c r="O562" s="670" t="s">
        <v>2509</v>
      </c>
      <c r="P562" s="670" t="s">
        <v>2469</v>
      </c>
      <c r="Q562" s="670" t="s">
        <v>3773</v>
      </c>
      <c r="R562" s="670" t="s">
        <v>2510</v>
      </c>
      <c r="S562" s="670" t="s">
        <v>2522</v>
      </c>
      <c r="T562" s="670" t="s">
        <v>2523</v>
      </c>
      <c r="U562" s="670" t="s">
        <v>2513</v>
      </c>
      <c r="V562" s="670" t="s">
        <v>2514</v>
      </c>
    </row>
    <row r="563" spans="1:22" ht="16.5" hidden="1" customHeight="1" outlineLevel="2" x14ac:dyDescent="0.2">
      <c r="A563" s="665" t="s">
        <v>2993</v>
      </c>
      <c r="B563" s="674" t="s">
        <v>3018</v>
      </c>
      <c r="C563" s="665" t="s">
        <v>2467</v>
      </c>
      <c r="D563" s="674" t="s">
        <v>2468</v>
      </c>
      <c r="E563" s="675">
        <v>6</v>
      </c>
      <c r="F563" s="674" t="s">
        <v>2469</v>
      </c>
      <c r="G563" s="676">
        <v>8996.1</v>
      </c>
      <c r="H563" s="665" t="s">
        <v>2470</v>
      </c>
      <c r="I563" s="677">
        <v>1</v>
      </c>
      <c r="J563" s="677">
        <v>1</v>
      </c>
      <c r="K563" s="676">
        <v>8996.1</v>
      </c>
      <c r="L563" s="684">
        <v>44785</v>
      </c>
      <c r="M563" s="674" t="s">
        <v>3434</v>
      </c>
      <c r="N563" s="674" t="s">
        <v>2508</v>
      </c>
      <c r="O563" s="674" t="s">
        <v>2509</v>
      </c>
      <c r="P563" s="674" t="s">
        <v>2469</v>
      </c>
      <c r="Q563" s="674" t="s">
        <v>3435</v>
      </c>
      <c r="R563" s="674" t="s">
        <v>2510</v>
      </c>
      <c r="S563" s="674" t="s">
        <v>2511</v>
      </c>
      <c r="T563" s="674" t="s">
        <v>2512</v>
      </c>
      <c r="U563" s="674" t="s">
        <v>2513</v>
      </c>
      <c r="V563" s="674" t="s">
        <v>2514</v>
      </c>
    </row>
    <row r="564" spans="1:22" ht="16.5" hidden="1" customHeight="1" outlineLevel="2" collapsed="1" x14ac:dyDescent="0.2">
      <c r="A564" s="666" t="s">
        <v>2993</v>
      </c>
      <c r="B564" s="670" t="s">
        <v>3018</v>
      </c>
      <c r="C564" s="666" t="s">
        <v>2467</v>
      </c>
      <c r="D564" s="670" t="s">
        <v>2468</v>
      </c>
      <c r="E564" s="671">
        <v>2</v>
      </c>
      <c r="F564" s="670" t="s">
        <v>2469</v>
      </c>
      <c r="G564" s="672">
        <v>502</v>
      </c>
      <c r="H564" s="666" t="s">
        <v>2470</v>
      </c>
      <c r="I564" s="673">
        <v>1</v>
      </c>
      <c r="J564" s="673">
        <v>1</v>
      </c>
      <c r="K564" s="672">
        <v>502</v>
      </c>
      <c r="L564" s="683">
        <v>44816</v>
      </c>
      <c r="M564" s="670" t="s">
        <v>3774</v>
      </c>
      <c r="N564" s="670" t="s">
        <v>2508</v>
      </c>
      <c r="O564" s="670" t="s">
        <v>2509</v>
      </c>
      <c r="P564" s="670" t="s">
        <v>2469</v>
      </c>
      <c r="Q564" s="670" t="s">
        <v>3775</v>
      </c>
      <c r="R564" s="670" t="s">
        <v>2510</v>
      </c>
      <c r="S564" s="670" t="s">
        <v>2522</v>
      </c>
      <c r="T564" s="670" t="s">
        <v>2523</v>
      </c>
      <c r="U564" s="670" t="s">
        <v>2513</v>
      </c>
      <c r="V564" s="670" t="s">
        <v>2514</v>
      </c>
    </row>
    <row r="565" spans="1:22" ht="16.5" hidden="1" customHeight="1" outlineLevel="2" x14ac:dyDescent="0.2">
      <c r="A565" s="665" t="s">
        <v>2993</v>
      </c>
      <c r="B565" s="674" t="s">
        <v>3018</v>
      </c>
      <c r="C565" s="665" t="s">
        <v>2467</v>
      </c>
      <c r="D565" s="674" t="s">
        <v>2468</v>
      </c>
      <c r="E565" s="675">
        <v>4</v>
      </c>
      <c r="F565" s="674" t="s">
        <v>2469</v>
      </c>
      <c r="G565" s="676">
        <v>2974.63</v>
      </c>
      <c r="H565" s="665" t="s">
        <v>2470</v>
      </c>
      <c r="I565" s="677">
        <v>1</v>
      </c>
      <c r="J565" s="677">
        <v>1</v>
      </c>
      <c r="K565" s="676">
        <v>2974.63</v>
      </c>
      <c r="L565" s="684">
        <v>44823</v>
      </c>
      <c r="M565" s="674" t="s">
        <v>3776</v>
      </c>
      <c r="N565" s="674" t="s">
        <v>2508</v>
      </c>
      <c r="O565" s="674" t="s">
        <v>2509</v>
      </c>
      <c r="P565" s="674" t="s">
        <v>2469</v>
      </c>
      <c r="Q565" s="674" t="s">
        <v>3777</v>
      </c>
      <c r="R565" s="674" t="s">
        <v>2510</v>
      </c>
      <c r="S565" s="674" t="s">
        <v>2511</v>
      </c>
      <c r="T565" s="674" t="s">
        <v>2512</v>
      </c>
      <c r="U565" s="674" t="s">
        <v>2513</v>
      </c>
      <c r="V565" s="674" t="s">
        <v>2514</v>
      </c>
    </row>
    <row r="566" spans="1:22" ht="16.5" hidden="1" customHeight="1" outlineLevel="2" x14ac:dyDescent="0.2">
      <c r="A566" s="666" t="s">
        <v>2993</v>
      </c>
      <c r="B566" s="670" t="s">
        <v>3018</v>
      </c>
      <c r="C566" s="666" t="s">
        <v>2467</v>
      </c>
      <c r="D566" s="670" t="s">
        <v>2468</v>
      </c>
      <c r="E566" s="671">
        <v>2</v>
      </c>
      <c r="F566" s="670" t="s">
        <v>2469</v>
      </c>
      <c r="G566" s="672">
        <v>1900</v>
      </c>
      <c r="H566" s="666" t="s">
        <v>2470</v>
      </c>
      <c r="I566" s="673">
        <v>1</v>
      </c>
      <c r="J566" s="673">
        <v>1</v>
      </c>
      <c r="K566" s="672">
        <v>1900</v>
      </c>
      <c r="L566" s="683">
        <v>44830</v>
      </c>
      <c r="M566" s="670" t="s">
        <v>3526</v>
      </c>
      <c r="N566" s="670" t="s">
        <v>2508</v>
      </c>
      <c r="O566" s="670" t="s">
        <v>2509</v>
      </c>
      <c r="P566" s="670" t="s">
        <v>2469</v>
      </c>
      <c r="Q566" s="670" t="s">
        <v>3527</v>
      </c>
      <c r="R566" s="670" t="s">
        <v>2510</v>
      </c>
      <c r="S566" s="670" t="s">
        <v>2511</v>
      </c>
      <c r="T566" s="670" t="s">
        <v>2512</v>
      </c>
      <c r="U566" s="670" t="s">
        <v>2513</v>
      </c>
      <c r="V566" s="670" t="s">
        <v>2514</v>
      </c>
    </row>
    <row r="567" spans="1:22" ht="16.5" customHeight="1" outlineLevel="1" collapsed="1" x14ac:dyDescent="0.2">
      <c r="A567" s="665" t="s">
        <v>2992</v>
      </c>
      <c r="B567" s="674" t="s">
        <v>3018</v>
      </c>
      <c r="C567" s="665" t="s">
        <v>2472</v>
      </c>
      <c r="D567" s="674" t="s">
        <v>2468</v>
      </c>
      <c r="E567" s="675">
        <v>1</v>
      </c>
      <c r="F567" s="674" t="s">
        <v>2469</v>
      </c>
      <c r="G567" s="676">
        <v>0</v>
      </c>
      <c r="H567" s="665" t="s">
        <v>2470</v>
      </c>
      <c r="I567" s="677">
        <v>1</v>
      </c>
      <c r="J567" s="677">
        <v>1</v>
      </c>
      <c r="K567" s="676">
        <v>531.52</v>
      </c>
      <c r="L567" s="684">
        <v>44788</v>
      </c>
      <c r="M567" s="674" t="s">
        <v>3778</v>
      </c>
      <c r="N567" s="674" t="s">
        <v>2509</v>
      </c>
      <c r="O567" s="674" t="s">
        <v>2509</v>
      </c>
      <c r="P567" s="674" t="s">
        <v>2518</v>
      </c>
      <c r="Q567" s="674" t="s">
        <v>3779</v>
      </c>
      <c r="R567" s="674" t="s">
        <v>2516</v>
      </c>
      <c r="S567" s="674" t="s">
        <v>2509</v>
      </c>
      <c r="T567" s="674" t="s">
        <v>2509</v>
      </c>
      <c r="U567" s="674" t="s">
        <v>2513</v>
      </c>
      <c r="V567" s="674" t="s">
        <v>2519</v>
      </c>
    </row>
    <row r="568" spans="1:22" ht="16.5" hidden="1" customHeight="1" outlineLevel="2" x14ac:dyDescent="0.2">
      <c r="A568" s="666" t="s">
        <v>2992</v>
      </c>
      <c r="B568" s="670" t="s">
        <v>3018</v>
      </c>
      <c r="C568" s="666" t="s">
        <v>2472</v>
      </c>
      <c r="D568" s="670" t="s">
        <v>2468</v>
      </c>
      <c r="E568" s="671">
        <v>1</v>
      </c>
      <c r="F568" s="670" t="s">
        <v>2469</v>
      </c>
      <c r="G568" s="672">
        <v>0</v>
      </c>
      <c r="H568" s="666" t="s">
        <v>2470</v>
      </c>
      <c r="I568" s="673">
        <v>1</v>
      </c>
      <c r="J568" s="673">
        <v>1</v>
      </c>
      <c r="K568" s="672">
        <v>0.92</v>
      </c>
      <c r="L568" s="683">
        <v>44788</v>
      </c>
      <c r="M568" s="670" t="s">
        <v>3780</v>
      </c>
      <c r="N568" s="670" t="s">
        <v>2509</v>
      </c>
      <c r="O568" s="670" t="s">
        <v>2509</v>
      </c>
      <c r="P568" s="670" t="s">
        <v>2518</v>
      </c>
      <c r="Q568" s="670" t="s">
        <v>3781</v>
      </c>
      <c r="R568" s="670" t="s">
        <v>2516</v>
      </c>
      <c r="S568" s="670" t="s">
        <v>2509</v>
      </c>
      <c r="T568" s="670" t="s">
        <v>2509</v>
      </c>
      <c r="U568" s="670" t="s">
        <v>2513</v>
      </c>
      <c r="V568" s="670" t="s">
        <v>2519</v>
      </c>
    </row>
    <row r="569" spans="1:22" ht="16.5" hidden="1" customHeight="1" outlineLevel="2" x14ac:dyDescent="0.2">
      <c r="A569" s="665" t="s">
        <v>2992</v>
      </c>
      <c r="B569" s="674" t="s">
        <v>3018</v>
      </c>
      <c r="C569" s="665" t="s">
        <v>2472</v>
      </c>
      <c r="D569" s="674" t="s">
        <v>2468</v>
      </c>
      <c r="E569" s="675">
        <v>1</v>
      </c>
      <c r="F569" s="674" t="s">
        <v>2469</v>
      </c>
      <c r="G569" s="676">
        <v>0</v>
      </c>
      <c r="H569" s="665" t="s">
        <v>2470</v>
      </c>
      <c r="I569" s="677">
        <v>1</v>
      </c>
      <c r="J569" s="677">
        <v>1</v>
      </c>
      <c r="K569" s="676">
        <v>18.7</v>
      </c>
      <c r="L569" s="684">
        <v>44788</v>
      </c>
      <c r="M569" s="674" t="s">
        <v>3782</v>
      </c>
      <c r="N569" s="674" t="s">
        <v>2509</v>
      </c>
      <c r="O569" s="674" t="s">
        <v>2509</v>
      </c>
      <c r="P569" s="674" t="s">
        <v>2518</v>
      </c>
      <c r="Q569" s="674" t="s">
        <v>3783</v>
      </c>
      <c r="R569" s="674" t="s">
        <v>2516</v>
      </c>
      <c r="S569" s="674" t="s">
        <v>2509</v>
      </c>
      <c r="T569" s="674" t="s">
        <v>2509</v>
      </c>
      <c r="U569" s="674" t="s">
        <v>2513</v>
      </c>
      <c r="V569" s="674" t="s">
        <v>2519</v>
      </c>
    </row>
    <row r="570" spans="1:22" ht="16.5" hidden="1" customHeight="1" outlineLevel="2" x14ac:dyDescent="0.2">
      <c r="A570" s="666" t="s">
        <v>2992</v>
      </c>
      <c r="B570" s="670" t="s">
        <v>3018</v>
      </c>
      <c r="C570" s="666" t="s">
        <v>2472</v>
      </c>
      <c r="D570" s="670" t="s">
        <v>2468</v>
      </c>
      <c r="E570" s="671">
        <v>1</v>
      </c>
      <c r="F570" s="670" t="s">
        <v>2469</v>
      </c>
      <c r="G570" s="672">
        <v>0</v>
      </c>
      <c r="H570" s="666" t="s">
        <v>2470</v>
      </c>
      <c r="I570" s="673">
        <v>1</v>
      </c>
      <c r="J570" s="673">
        <v>1</v>
      </c>
      <c r="K570" s="672">
        <v>10.8</v>
      </c>
      <c r="L570" s="683">
        <v>44788</v>
      </c>
      <c r="M570" s="670" t="s">
        <v>3784</v>
      </c>
      <c r="N570" s="670" t="s">
        <v>2509</v>
      </c>
      <c r="O570" s="670" t="s">
        <v>2509</v>
      </c>
      <c r="P570" s="670" t="s">
        <v>2518</v>
      </c>
      <c r="Q570" s="670" t="s">
        <v>3785</v>
      </c>
      <c r="R570" s="670" t="s">
        <v>2516</v>
      </c>
      <c r="S570" s="670" t="s">
        <v>2509</v>
      </c>
      <c r="T570" s="670" t="s">
        <v>2509</v>
      </c>
      <c r="U570" s="670" t="s">
        <v>2513</v>
      </c>
      <c r="V570" s="670" t="s">
        <v>2519</v>
      </c>
    </row>
    <row r="571" spans="1:22" ht="16.5" hidden="1" customHeight="1" outlineLevel="2" x14ac:dyDescent="0.2">
      <c r="A571" s="664" t="s">
        <v>2994</v>
      </c>
      <c r="B571" s="670"/>
      <c r="C571" s="666"/>
      <c r="D571" s="670"/>
      <c r="E571" s="671"/>
      <c r="F571" s="670"/>
      <c r="G571" s="672"/>
      <c r="H571" s="666"/>
      <c r="I571" s="673"/>
      <c r="J571" s="673"/>
      <c r="K571" s="672">
        <f>SUBTOTAL(9,K555:K570)</f>
        <v>17453.329999999998</v>
      </c>
      <c r="L571" s="683"/>
      <c r="M571" s="670"/>
      <c r="N571" s="670"/>
      <c r="O571" s="670"/>
      <c r="P571" s="670"/>
      <c r="Q571" s="670"/>
      <c r="R571" s="670"/>
      <c r="S571" s="670"/>
      <c r="T571" s="670"/>
      <c r="U571" s="670"/>
      <c r="V571" s="670"/>
    </row>
    <row r="572" spans="1:22" ht="16.5" customHeight="1" outlineLevel="1" collapsed="1" x14ac:dyDescent="0.2">
      <c r="A572" s="665" t="s">
        <v>2995</v>
      </c>
      <c r="B572" s="674" t="s">
        <v>3018</v>
      </c>
      <c r="C572" s="665" t="s">
        <v>2472</v>
      </c>
      <c r="D572" s="674" t="s">
        <v>2468</v>
      </c>
      <c r="E572" s="675">
        <v>1</v>
      </c>
      <c r="F572" s="674" t="s">
        <v>2469</v>
      </c>
      <c r="G572" s="676">
        <v>0</v>
      </c>
      <c r="H572" s="665" t="s">
        <v>2470</v>
      </c>
      <c r="I572" s="677">
        <v>1</v>
      </c>
      <c r="J572" s="677">
        <v>1</v>
      </c>
      <c r="K572" s="676">
        <v>20.16</v>
      </c>
      <c r="L572" s="684">
        <v>44840</v>
      </c>
      <c r="M572" s="674" t="s">
        <v>3786</v>
      </c>
      <c r="N572" s="674" t="s">
        <v>2509</v>
      </c>
      <c r="O572" s="674" t="s">
        <v>2509</v>
      </c>
      <c r="P572" s="674" t="s">
        <v>2518</v>
      </c>
      <c r="Q572" s="674" t="s">
        <v>3787</v>
      </c>
      <c r="R572" s="674" t="s">
        <v>2516</v>
      </c>
      <c r="S572" s="674" t="s">
        <v>2509</v>
      </c>
      <c r="T572" s="674" t="s">
        <v>2509</v>
      </c>
      <c r="U572" s="674" t="s">
        <v>2513</v>
      </c>
      <c r="V572" s="674" t="s">
        <v>2519</v>
      </c>
    </row>
    <row r="573" spans="1:22" ht="16.5" hidden="1" customHeight="1" outlineLevel="2" x14ac:dyDescent="0.2">
      <c r="A573" s="666" t="s">
        <v>2995</v>
      </c>
      <c r="B573" s="670" t="s">
        <v>3018</v>
      </c>
      <c r="C573" s="666" t="s">
        <v>2472</v>
      </c>
      <c r="D573" s="670" t="s">
        <v>2468</v>
      </c>
      <c r="E573" s="671">
        <v>1</v>
      </c>
      <c r="F573" s="670" t="s">
        <v>2469</v>
      </c>
      <c r="G573" s="672">
        <v>0</v>
      </c>
      <c r="H573" s="666" t="s">
        <v>2470</v>
      </c>
      <c r="I573" s="673">
        <v>1</v>
      </c>
      <c r="J573" s="673">
        <v>1</v>
      </c>
      <c r="K573" s="672">
        <v>1224.53</v>
      </c>
      <c r="L573" s="683">
        <v>44840</v>
      </c>
      <c r="M573" s="670" t="s">
        <v>3788</v>
      </c>
      <c r="N573" s="670" t="s">
        <v>2509</v>
      </c>
      <c r="O573" s="670" t="s">
        <v>2509</v>
      </c>
      <c r="P573" s="670" t="s">
        <v>2518</v>
      </c>
      <c r="Q573" s="670" t="s">
        <v>3789</v>
      </c>
      <c r="R573" s="670" t="s">
        <v>2516</v>
      </c>
      <c r="S573" s="670" t="s">
        <v>2509</v>
      </c>
      <c r="T573" s="670" t="s">
        <v>2509</v>
      </c>
      <c r="U573" s="670" t="s">
        <v>2513</v>
      </c>
      <c r="V573" s="670" t="s">
        <v>2519</v>
      </c>
    </row>
    <row r="574" spans="1:22" ht="16.5" hidden="1" customHeight="1" outlineLevel="2" x14ac:dyDescent="0.2">
      <c r="A574" s="665" t="s">
        <v>2995</v>
      </c>
      <c r="B574" s="674" t="s">
        <v>3018</v>
      </c>
      <c r="C574" s="665" t="s">
        <v>2472</v>
      </c>
      <c r="D574" s="674" t="s">
        <v>2468</v>
      </c>
      <c r="E574" s="675">
        <v>1</v>
      </c>
      <c r="F574" s="674" t="s">
        <v>2469</v>
      </c>
      <c r="G574" s="676">
        <v>0</v>
      </c>
      <c r="H574" s="665" t="s">
        <v>2470</v>
      </c>
      <c r="I574" s="677">
        <v>1</v>
      </c>
      <c r="J574" s="677">
        <v>1</v>
      </c>
      <c r="K574" s="676">
        <v>62</v>
      </c>
      <c r="L574" s="684">
        <v>44840</v>
      </c>
      <c r="M574" s="674" t="s">
        <v>3790</v>
      </c>
      <c r="N574" s="674" t="s">
        <v>2509</v>
      </c>
      <c r="O574" s="674" t="s">
        <v>2509</v>
      </c>
      <c r="P574" s="674" t="s">
        <v>2518</v>
      </c>
      <c r="Q574" s="674" t="s">
        <v>3791</v>
      </c>
      <c r="R574" s="674" t="s">
        <v>2516</v>
      </c>
      <c r="S574" s="674" t="s">
        <v>2509</v>
      </c>
      <c r="T574" s="674" t="s">
        <v>2509</v>
      </c>
      <c r="U574" s="674" t="s">
        <v>2513</v>
      </c>
      <c r="V574" s="674" t="s">
        <v>2519</v>
      </c>
    </row>
    <row r="575" spans="1:22" ht="16.5" hidden="1" customHeight="1" outlineLevel="2" collapsed="1" x14ac:dyDescent="0.2">
      <c r="A575" s="666" t="s">
        <v>2995</v>
      </c>
      <c r="B575" s="670" t="s">
        <v>3018</v>
      </c>
      <c r="C575" s="666" t="s">
        <v>2472</v>
      </c>
      <c r="D575" s="670" t="s">
        <v>2468</v>
      </c>
      <c r="E575" s="671">
        <v>1</v>
      </c>
      <c r="F575" s="670" t="s">
        <v>2469</v>
      </c>
      <c r="G575" s="672">
        <v>0</v>
      </c>
      <c r="H575" s="666" t="s">
        <v>2470</v>
      </c>
      <c r="I575" s="673">
        <v>1</v>
      </c>
      <c r="J575" s="673">
        <v>1</v>
      </c>
      <c r="K575" s="672">
        <v>263.12</v>
      </c>
      <c r="L575" s="683">
        <v>44840</v>
      </c>
      <c r="M575" s="670" t="s">
        <v>3792</v>
      </c>
      <c r="N575" s="670" t="s">
        <v>2509</v>
      </c>
      <c r="O575" s="670" t="s">
        <v>2509</v>
      </c>
      <c r="P575" s="670" t="s">
        <v>2518</v>
      </c>
      <c r="Q575" s="670" t="s">
        <v>3793</v>
      </c>
      <c r="R575" s="670" t="s">
        <v>2516</v>
      </c>
      <c r="S575" s="670" t="s">
        <v>2509</v>
      </c>
      <c r="T575" s="670" t="s">
        <v>2509</v>
      </c>
      <c r="U575" s="670" t="s">
        <v>2513</v>
      </c>
      <c r="V575" s="670" t="s">
        <v>2519</v>
      </c>
    </row>
    <row r="576" spans="1:22" ht="16.5" customHeight="1" outlineLevel="1" collapsed="1" x14ac:dyDescent="0.2">
      <c r="A576" s="665" t="s">
        <v>2995</v>
      </c>
      <c r="B576" s="674" t="s">
        <v>3018</v>
      </c>
      <c r="C576" s="665" t="s">
        <v>2472</v>
      </c>
      <c r="D576" s="674" t="s">
        <v>2468</v>
      </c>
      <c r="E576" s="675">
        <v>1</v>
      </c>
      <c r="F576" s="674" t="s">
        <v>2469</v>
      </c>
      <c r="G576" s="676">
        <v>0</v>
      </c>
      <c r="H576" s="665" t="s">
        <v>2470</v>
      </c>
      <c r="I576" s="677">
        <v>1</v>
      </c>
      <c r="J576" s="677">
        <v>1</v>
      </c>
      <c r="K576" s="676">
        <v>2.4</v>
      </c>
      <c r="L576" s="684">
        <v>44840</v>
      </c>
      <c r="M576" s="674" t="s">
        <v>3794</v>
      </c>
      <c r="N576" s="674" t="s">
        <v>2509</v>
      </c>
      <c r="O576" s="674" t="s">
        <v>2509</v>
      </c>
      <c r="P576" s="674" t="s">
        <v>2518</v>
      </c>
      <c r="Q576" s="674" t="s">
        <v>3795</v>
      </c>
      <c r="R576" s="674" t="s">
        <v>2516</v>
      </c>
      <c r="S576" s="674" t="s">
        <v>2509</v>
      </c>
      <c r="T576" s="674" t="s">
        <v>2509</v>
      </c>
      <c r="U576" s="674" t="s">
        <v>2513</v>
      </c>
      <c r="V576" s="674" t="s">
        <v>2519</v>
      </c>
    </row>
    <row r="577" spans="1:22" ht="16.5" hidden="1" customHeight="1" outlineLevel="2" collapsed="1" x14ac:dyDescent="0.2">
      <c r="A577" s="666" t="s">
        <v>2995</v>
      </c>
      <c r="B577" s="670" t="s">
        <v>3018</v>
      </c>
      <c r="C577" s="666" t="s">
        <v>2472</v>
      </c>
      <c r="D577" s="670" t="s">
        <v>2468</v>
      </c>
      <c r="E577" s="671">
        <v>1</v>
      </c>
      <c r="F577" s="670" t="s">
        <v>2469</v>
      </c>
      <c r="G577" s="672">
        <v>0</v>
      </c>
      <c r="H577" s="666" t="s">
        <v>2470</v>
      </c>
      <c r="I577" s="673">
        <v>1</v>
      </c>
      <c r="J577" s="673">
        <v>1</v>
      </c>
      <c r="K577" s="672">
        <v>18.7</v>
      </c>
      <c r="L577" s="683">
        <v>44840</v>
      </c>
      <c r="M577" s="670" t="s">
        <v>3796</v>
      </c>
      <c r="N577" s="670" t="s">
        <v>2509</v>
      </c>
      <c r="O577" s="670" t="s">
        <v>2509</v>
      </c>
      <c r="P577" s="670" t="s">
        <v>2518</v>
      </c>
      <c r="Q577" s="670" t="s">
        <v>3797</v>
      </c>
      <c r="R577" s="670" t="s">
        <v>2516</v>
      </c>
      <c r="S577" s="670" t="s">
        <v>2509</v>
      </c>
      <c r="T577" s="670" t="s">
        <v>2509</v>
      </c>
      <c r="U577" s="670" t="s">
        <v>2513</v>
      </c>
      <c r="V577" s="670" t="s">
        <v>2519</v>
      </c>
    </row>
    <row r="578" spans="1:22" ht="16.5" hidden="1" customHeight="1" outlineLevel="2" x14ac:dyDescent="0.2">
      <c r="A578" s="665" t="s">
        <v>2995</v>
      </c>
      <c r="B578" s="674" t="s">
        <v>3018</v>
      </c>
      <c r="C578" s="665" t="s">
        <v>2472</v>
      </c>
      <c r="D578" s="674" t="s">
        <v>2468</v>
      </c>
      <c r="E578" s="675">
        <v>1</v>
      </c>
      <c r="F578" s="674" t="s">
        <v>2469</v>
      </c>
      <c r="G578" s="676">
        <v>0</v>
      </c>
      <c r="H578" s="665" t="s">
        <v>2470</v>
      </c>
      <c r="I578" s="677">
        <v>1</v>
      </c>
      <c r="J578" s="677">
        <v>1</v>
      </c>
      <c r="K578" s="676">
        <v>18.7</v>
      </c>
      <c r="L578" s="684">
        <v>44840</v>
      </c>
      <c r="M578" s="674" t="s">
        <v>3798</v>
      </c>
      <c r="N578" s="674" t="s">
        <v>2509</v>
      </c>
      <c r="O578" s="674" t="s">
        <v>2509</v>
      </c>
      <c r="P578" s="674" t="s">
        <v>2518</v>
      </c>
      <c r="Q578" s="674" t="s">
        <v>3799</v>
      </c>
      <c r="R578" s="674" t="s">
        <v>2516</v>
      </c>
      <c r="S578" s="674" t="s">
        <v>2509</v>
      </c>
      <c r="T578" s="674" t="s">
        <v>2509</v>
      </c>
      <c r="U578" s="674" t="s">
        <v>2513</v>
      </c>
      <c r="V578" s="674" t="s">
        <v>2519</v>
      </c>
    </row>
    <row r="579" spans="1:22" ht="16.5" hidden="1" customHeight="1" outlineLevel="2" x14ac:dyDescent="0.2">
      <c r="A579" s="666" t="s">
        <v>2995</v>
      </c>
      <c r="B579" s="670" t="s">
        <v>3018</v>
      </c>
      <c r="C579" s="666" t="s">
        <v>2472</v>
      </c>
      <c r="D579" s="670" t="s">
        <v>2468</v>
      </c>
      <c r="E579" s="671">
        <v>1</v>
      </c>
      <c r="F579" s="670" t="s">
        <v>2469</v>
      </c>
      <c r="G579" s="672">
        <v>0</v>
      </c>
      <c r="H579" s="666" t="s">
        <v>2470</v>
      </c>
      <c r="I579" s="673">
        <v>1</v>
      </c>
      <c r="J579" s="673">
        <v>1</v>
      </c>
      <c r="K579" s="672">
        <v>21.6</v>
      </c>
      <c r="L579" s="683">
        <v>44840</v>
      </c>
      <c r="M579" s="670" t="s">
        <v>3800</v>
      </c>
      <c r="N579" s="670" t="s">
        <v>2509</v>
      </c>
      <c r="O579" s="670" t="s">
        <v>2509</v>
      </c>
      <c r="P579" s="670" t="s">
        <v>2518</v>
      </c>
      <c r="Q579" s="670" t="s">
        <v>3801</v>
      </c>
      <c r="R579" s="670" t="s">
        <v>2516</v>
      </c>
      <c r="S579" s="670" t="s">
        <v>2509</v>
      </c>
      <c r="T579" s="670" t="s">
        <v>2509</v>
      </c>
      <c r="U579" s="670" t="s">
        <v>2513</v>
      </c>
      <c r="V579" s="670" t="s">
        <v>2519</v>
      </c>
    </row>
    <row r="580" spans="1:22" ht="16.5" customHeight="1" outlineLevel="1" collapsed="1" x14ac:dyDescent="0.2">
      <c r="A580" s="665" t="s">
        <v>2995</v>
      </c>
      <c r="B580" s="674" t="s">
        <v>3018</v>
      </c>
      <c r="C580" s="665" t="s">
        <v>2472</v>
      </c>
      <c r="D580" s="674" t="s">
        <v>2468</v>
      </c>
      <c r="E580" s="675">
        <v>1</v>
      </c>
      <c r="F580" s="674" t="s">
        <v>2469</v>
      </c>
      <c r="G580" s="676">
        <v>0</v>
      </c>
      <c r="H580" s="665" t="s">
        <v>2470</v>
      </c>
      <c r="I580" s="677">
        <v>1</v>
      </c>
      <c r="J580" s="677">
        <v>1</v>
      </c>
      <c r="K580" s="676">
        <v>547.67999999999995</v>
      </c>
      <c r="L580" s="684">
        <v>44840</v>
      </c>
      <c r="M580" s="674" t="s">
        <v>3802</v>
      </c>
      <c r="N580" s="674" t="s">
        <v>2509</v>
      </c>
      <c r="O580" s="674" t="s">
        <v>2509</v>
      </c>
      <c r="P580" s="674" t="s">
        <v>2518</v>
      </c>
      <c r="Q580" s="674" t="s">
        <v>3803</v>
      </c>
      <c r="R580" s="674" t="s">
        <v>2516</v>
      </c>
      <c r="S580" s="674" t="s">
        <v>2509</v>
      </c>
      <c r="T580" s="674" t="s">
        <v>2509</v>
      </c>
      <c r="U580" s="674" t="s">
        <v>2513</v>
      </c>
      <c r="V580" s="674" t="s">
        <v>2519</v>
      </c>
    </row>
    <row r="581" spans="1:22" ht="16.5" hidden="1" customHeight="1" outlineLevel="2" x14ac:dyDescent="0.2">
      <c r="A581" s="666" t="s">
        <v>2995</v>
      </c>
      <c r="B581" s="670" t="s">
        <v>3018</v>
      </c>
      <c r="C581" s="666" t="s">
        <v>2472</v>
      </c>
      <c r="D581" s="670" t="s">
        <v>2468</v>
      </c>
      <c r="E581" s="671">
        <v>1</v>
      </c>
      <c r="F581" s="670" t="s">
        <v>2469</v>
      </c>
      <c r="G581" s="672">
        <v>0</v>
      </c>
      <c r="H581" s="666" t="s">
        <v>2470</v>
      </c>
      <c r="I581" s="673">
        <v>1</v>
      </c>
      <c r="J581" s="673">
        <v>1</v>
      </c>
      <c r="K581" s="672">
        <v>0.28000000000000003</v>
      </c>
      <c r="L581" s="683">
        <v>44840</v>
      </c>
      <c r="M581" s="670" t="s">
        <v>3804</v>
      </c>
      <c r="N581" s="670" t="s">
        <v>2509</v>
      </c>
      <c r="O581" s="670" t="s">
        <v>2509</v>
      </c>
      <c r="P581" s="670" t="s">
        <v>2518</v>
      </c>
      <c r="Q581" s="670" t="s">
        <v>3805</v>
      </c>
      <c r="R581" s="670" t="s">
        <v>2516</v>
      </c>
      <c r="S581" s="670" t="s">
        <v>2509</v>
      </c>
      <c r="T581" s="670" t="s">
        <v>2509</v>
      </c>
      <c r="U581" s="670" t="s">
        <v>2513</v>
      </c>
      <c r="V581" s="670" t="s">
        <v>2519</v>
      </c>
    </row>
    <row r="582" spans="1:22" ht="16.5" hidden="1" customHeight="1" outlineLevel="2" collapsed="1" x14ac:dyDescent="0.2">
      <c r="A582" s="665" t="s">
        <v>2996</v>
      </c>
      <c r="B582" s="674" t="s">
        <v>3018</v>
      </c>
      <c r="C582" s="665" t="s">
        <v>2467</v>
      </c>
      <c r="D582" s="674" t="s">
        <v>2468</v>
      </c>
      <c r="E582" s="675">
        <v>2</v>
      </c>
      <c r="F582" s="674" t="s">
        <v>2469</v>
      </c>
      <c r="G582" s="676">
        <v>13634.49</v>
      </c>
      <c r="H582" s="665" t="s">
        <v>2470</v>
      </c>
      <c r="I582" s="677">
        <v>1</v>
      </c>
      <c r="J582" s="677">
        <v>1</v>
      </c>
      <c r="K582" s="676">
        <v>13634.49</v>
      </c>
      <c r="L582" s="684">
        <v>44830</v>
      </c>
      <c r="M582" s="674" t="s">
        <v>3806</v>
      </c>
      <c r="N582" s="674" t="s">
        <v>2508</v>
      </c>
      <c r="O582" s="674" t="s">
        <v>2509</v>
      </c>
      <c r="P582" s="674" t="s">
        <v>2469</v>
      </c>
      <c r="Q582" s="674" t="s">
        <v>3807</v>
      </c>
      <c r="R582" s="674" t="s">
        <v>2510</v>
      </c>
      <c r="S582" s="674" t="s">
        <v>2511</v>
      </c>
      <c r="T582" s="674" t="s">
        <v>2512</v>
      </c>
      <c r="U582" s="674" t="s">
        <v>2513</v>
      </c>
      <c r="V582" s="674" t="s">
        <v>2514</v>
      </c>
    </row>
    <row r="583" spans="1:22" ht="16.5" hidden="1" customHeight="1" outlineLevel="2" x14ac:dyDescent="0.2">
      <c r="A583" s="666" t="s">
        <v>2995</v>
      </c>
      <c r="B583" s="670" t="s">
        <v>3018</v>
      </c>
      <c r="C583" s="666" t="s">
        <v>2467</v>
      </c>
      <c r="D583" s="670" t="s">
        <v>2468</v>
      </c>
      <c r="E583" s="671">
        <v>10</v>
      </c>
      <c r="F583" s="670" t="s">
        <v>2469</v>
      </c>
      <c r="G583" s="672">
        <v>2956.1</v>
      </c>
      <c r="H583" s="666" t="s">
        <v>2470</v>
      </c>
      <c r="I583" s="673">
        <v>1</v>
      </c>
      <c r="J583" s="673">
        <v>1</v>
      </c>
      <c r="K583" s="672">
        <v>2956.1</v>
      </c>
      <c r="L583" s="683">
        <v>44785</v>
      </c>
      <c r="M583" s="670" t="s">
        <v>3041</v>
      </c>
      <c r="N583" s="670" t="s">
        <v>2508</v>
      </c>
      <c r="O583" s="670" t="s">
        <v>2509</v>
      </c>
      <c r="P583" s="670" t="s">
        <v>2469</v>
      </c>
      <c r="Q583" s="670" t="s">
        <v>3042</v>
      </c>
      <c r="R583" s="670" t="s">
        <v>2510</v>
      </c>
      <c r="S583" s="670" t="s">
        <v>2511</v>
      </c>
      <c r="T583" s="670" t="s">
        <v>2512</v>
      </c>
      <c r="U583" s="670" t="s">
        <v>2513</v>
      </c>
      <c r="V583" s="670" t="s">
        <v>2514</v>
      </c>
    </row>
    <row r="584" spans="1:22" ht="16.5" customHeight="1" outlineLevel="1" collapsed="1" x14ac:dyDescent="0.2">
      <c r="A584" s="665" t="s">
        <v>2995</v>
      </c>
      <c r="B584" s="674" t="s">
        <v>3018</v>
      </c>
      <c r="C584" s="665" t="s">
        <v>2472</v>
      </c>
      <c r="D584" s="674" t="s">
        <v>2468</v>
      </c>
      <c r="E584" s="675">
        <v>1</v>
      </c>
      <c r="F584" s="674" t="s">
        <v>2469</v>
      </c>
      <c r="G584" s="676">
        <v>0</v>
      </c>
      <c r="H584" s="665" t="s">
        <v>2470</v>
      </c>
      <c r="I584" s="677">
        <v>1</v>
      </c>
      <c r="J584" s="677">
        <v>1</v>
      </c>
      <c r="K584" s="676">
        <v>16.32</v>
      </c>
      <c r="L584" s="684">
        <v>44840</v>
      </c>
      <c r="M584" s="674" t="s">
        <v>3808</v>
      </c>
      <c r="N584" s="674" t="s">
        <v>2509</v>
      </c>
      <c r="O584" s="674" t="s">
        <v>2509</v>
      </c>
      <c r="P584" s="674" t="s">
        <v>2518</v>
      </c>
      <c r="Q584" s="674" t="s">
        <v>3809</v>
      </c>
      <c r="R584" s="674" t="s">
        <v>2516</v>
      </c>
      <c r="S584" s="674" t="s">
        <v>2509</v>
      </c>
      <c r="T584" s="674" t="s">
        <v>2509</v>
      </c>
      <c r="U584" s="674" t="s">
        <v>2513</v>
      </c>
      <c r="V584" s="674" t="s">
        <v>2519</v>
      </c>
    </row>
    <row r="585" spans="1:22" ht="16.5" hidden="1" customHeight="1" outlineLevel="2" collapsed="1" x14ac:dyDescent="0.2">
      <c r="A585" s="666" t="s">
        <v>2995</v>
      </c>
      <c r="B585" s="670" t="s">
        <v>3018</v>
      </c>
      <c r="C585" s="666" t="s">
        <v>2472</v>
      </c>
      <c r="D585" s="670" t="s">
        <v>2468</v>
      </c>
      <c r="E585" s="671">
        <v>1</v>
      </c>
      <c r="F585" s="670" t="s">
        <v>2469</v>
      </c>
      <c r="G585" s="672">
        <v>0</v>
      </c>
      <c r="H585" s="666" t="s">
        <v>2470</v>
      </c>
      <c r="I585" s="673">
        <v>1</v>
      </c>
      <c r="J585" s="673">
        <v>1</v>
      </c>
      <c r="K585" s="672">
        <v>0.92</v>
      </c>
      <c r="L585" s="683">
        <v>44840</v>
      </c>
      <c r="M585" s="670" t="s">
        <v>3810</v>
      </c>
      <c r="N585" s="670" t="s">
        <v>2509</v>
      </c>
      <c r="O585" s="670" t="s">
        <v>2509</v>
      </c>
      <c r="P585" s="670" t="s">
        <v>2518</v>
      </c>
      <c r="Q585" s="670" t="s">
        <v>3811</v>
      </c>
      <c r="R585" s="670" t="s">
        <v>2516</v>
      </c>
      <c r="S585" s="670" t="s">
        <v>2509</v>
      </c>
      <c r="T585" s="670" t="s">
        <v>2509</v>
      </c>
      <c r="U585" s="670" t="s">
        <v>2513</v>
      </c>
      <c r="V585" s="670" t="s">
        <v>2519</v>
      </c>
    </row>
    <row r="586" spans="1:22" ht="16.5" hidden="1" customHeight="1" outlineLevel="2" x14ac:dyDescent="0.2">
      <c r="A586" s="665" t="s">
        <v>2995</v>
      </c>
      <c r="B586" s="674" t="s">
        <v>3018</v>
      </c>
      <c r="C586" s="665" t="s">
        <v>2472</v>
      </c>
      <c r="D586" s="674" t="s">
        <v>2468</v>
      </c>
      <c r="E586" s="675">
        <v>1</v>
      </c>
      <c r="F586" s="674" t="s">
        <v>2469</v>
      </c>
      <c r="G586" s="676">
        <v>0</v>
      </c>
      <c r="H586" s="665" t="s">
        <v>2470</v>
      </c>
      <c r="I586" s="677">
        <v>1</v>
      </c>
      <c r="J586" s="677">
        <v>1</v>
      </c>
      <c r="K586" s="676">
        <v>683.4</v>
      </c>
      <c r="L586" s="684">
        <v>44840</v>
      </c>
      <c r="M586" s="674" t="s">
        <v>3812</v>
      </c>
      <c r="N586" s="674" t="s">
        <v>2509</v>
      </c>
      <c r="O586" s="674" t="s">
        <v>2509</v>
      </c>
      <c r="P586" s="674" t="s">
        <v>2518</v>
      </c>
      <c r="Q586" s="674" t="s">
        <v>3813</v>
      </c>
      <c r="R586" s="674" t="s">
        <v>2516</v>
      </c>
      <c r="S586" s="674" t="s">
        <v>2509</v>
      </c>
      <c r="T586" s="674" t="s">
        <v>2509</v>
      </c>
      <c r="U586" s="674" t="s">
        <v>2513</v>
      </c>
      <c r="V586" s="674" t="s">
        <v>2519</v>
      </c>
    </row>
    <row r="587" spans="1:22" ht="16.5" hidden="1" customHeight="1" outlineLevel="2" collapsed="1" x14ac:dyDescent="0.2">
      <c r="A587" s="667" t="s">
        <v>2997</v>
      </c>
      <c r="B587" s="674"/>
      <c r="C587" s="665"/>
      <c r="D587" s="674"/>
      <c r="E587" s="675"/>
      <c r="F587" s="674"/>
      <c r="G587" s="676"/>
      <c r="H587" s="665"/>
      <c r="I587" s="677"/>
      <c r="J587" s="677"/>
      <c r="K587" s="676">
        <f>SUBTOTAL(9,K572:K586)</f>
        <v>19470.399999999998</v>
      </c>
      <c r="L587" s="684"/>
      <c r="M587" s="674"/>
      <c r="N587" s="674"/>
      <c r="O587" s="674"/>
      <c r="P587" s="674"/>
      <c r="Q587" s="674"/>
      <c r="R587" s="674"/>
      <c r="S587" s="674"/>
      <c r="T587" s="674"/>
      <c r="U587" s="674"/>
      <c r="V587" s="674"/>
    </row>
    <row r="588" spans="1:22" ht="16.5" customHeight="1" outlineLevel="1" collapsed="1" x14ac:dyDescent="0.2">
      <c r="A588" s="666" t="s">
        <v>2998</v>
      </c>
      <c r="B588" s="670" t="s">
        <v>2509</v>
      </c>
      <c r="C588" s="666" t="s">
        <v>2467</v>
      </c>
      <c r="D588" s="670" t="s">
        <v>2468</v>
      </c>
      <c r="E588" s="671">
        <v>2</v>
      </c>
      <c r="F588" s="670" t="s">
        <v>2469</v>
      </c>
      <c r="G588" s="672">
        <v>4982.5</v>
      </c>
      <c r="H588" s="666" t="s">
        <v>2470</v>
      </c>
      <c r="I588" s="673">
        <v>1</v>
      </c>
      <c r="J588" s="673">
        <v>1</v>
      </c>
      <c r="K588" s="672">
        <v>4982.5</v>
      </c>
      <c r="L588" s="683">
        <v>44785</v>
      </c>
      <c r="M588" s="670" t="s">
        <v>3127</v>
      </c>
      <c r="N588" s="670" t="s">
        <v>2508</v>
      </c>
      <c r="O588" s="670" t="s">
        <v>2509</v>
      </c>
      <c r="P588" s="670" t="s">
        <v>2469</v>
      </c>
      <c r="Q588" s="670" t="s">
        <v>3128</v>
      </c>
      <c r="R588" s="670" t="s">
        <v>2510</v>
      </c>
      <c r="S588" s="670" t="s">
        <v>2511</v>
      </c>
      <c r="T588" s="670" t="s">
        <v>2512</v>
      </c>
      <c r="U588" s="670" t="s">
        <v>2513</v>
      </c>
      <c r="V588" s="670" t="s">
        <v>2514</v>
      </c>
    </row>
    <row r="589" spans="1:22" ht="16.5" hidden="1" customHeight="1" outlineLevel="2" x14ac:dyDescent="0.2">
      <c r="A589" s="665" t="s">
        <v>2998</v>
      </c>
      <c r="B589" s="674" t="s">
        <v>2509</v>
      </c>
      <c r="C589" s="665" t="s">
        <v>2467</v>
      </c>
      <c r="D589" s="674" t="s">
        <v>2468</v>
      </c>
      <c r="E589" s="675">
        <v>2</v>
      </c>
      <c r="F589" s="674" t="s">
        <v>2469</v>
      </c>
      <c r="G589" s="676">
        <v>4266.53</v>
      </c>
      <c r="H589" s="665" t="s">
        <v>2470</v>
      </c>
      <c r="I589" s="677">
        <v>1</v>
      </c>
      <c r="J589" s="677">
        <v>1</v>
      </c>
      <c r="K589" s="676">
        <v>4266.53</v>
      </c>
      <c r="L589" s="684">
        <v>44845</v>
      </c>
      <c r="M589" s="674" t="s">
        <v>3814</v>
      </c>
      <c r="N589" s="674" t="s">
        <v>2508</v>
      </c>
      <c r="O589" s="674" t="s">
        <v>2509</v>
      </c>
      <c r="P589" s="674" t="s">
        <v>2469</v>
      </c>
      <c r="Q589" s="674" t="s">
        <v>3815</v>
      </c>
      <c r="R589" s="674" t="s">
        <v>2510</v>
      </c>
      <c r="S589" s="674" t="s">
        <v>2511</v>
      </c>
      <c r="T589" s="674" t="s">
        <v>2512</v>
      </c>
      <c r="U589" s="674" t="s">
        <v>2513</v>
      </c>
      <c r="V589" s="674" t="s">
        <v>2514</v>
      </c>
    </row>
    <row r="590" spans="1:22" ht="16.5" hidden="1" customHeight="1" outlineLevel="2" x14ac:dyDescent="0.2">
      <c r="A590" s="666" t="s">
        <v>2999</v>
      </c>
      <c r="B590" s="670" t="s">
        <v>2509</v>
      </c>
      <c r="C590" s="666" t="s">
        <v>2472</v>
      </c>
      <c r="D590" s="670" t="s">
        <v>2468</v>
      </c>
      <c r="E590" s="671">
        <v>1</v>
      </c>
      <c r="F590" s="670" t="s">
        <v>2469</v>
      </c>
      <c r="G590" s="672">
        <v>0</v>
      </c>
      <c r="H590" s="666" t="s">
        <v>2470</v>
      </c>
      <c r="I590" s="673">
        <v>1</v>
      </c>
      <c r="J590" s="673">
        <v>1</v>
      </c>
      <c r="K590" s="672">
        <v>7.2</v>
      </c>
      <c r="L590" s="683">
        <v>44823</v>
      </c>
      <c r="M590" s="670" t="s">
        <v>3816</v>
      </c>
      <c r="N590" s="670" t="s">
        <v>2509</v>
      </c>
      <c r="O590" s="670" t="s">
        <v>2509</v>
      </c>
      <c r="P590" s="670" t="s">
        <v>2518</v>
      </c>
      <c r="Q590" s="670" t="s">
        <v>3817</v>
      </c>
      <c r="R590" s="670" t="s">
        <v>2516</v>
      </c>
      <c r="S590" s="670" t="s">
        <v>2509</v>
      </c>
      <c r="T590" s="670" t="s">
        <v>2509</v>
      </c>
      <c r="U590" s="670" t="s">
        <v>2513</v>
      </c>
      <c r="V590" s="670" t="s">
        <v>2519</v>
      </c>
    </row>
    <row r="591" spans="1:22" ht="16.5" hidden="1" customHeight="1" outlineLevel="2" x14ac:dyDescent="0.2">
      <c r="A591" s="665" t="s">
        <v>2999</v>
      </c>
      <c r="B591" s="674" t="s">
        <v>2509</v>
      </c>
      <c r="C591" s="665" t="s">
        <v>2472</v>
      </c>
      <c r="D591" s="674" t="s">
        <v>2468</v>
      </c>
      <c r="E591" s="675">
        <v>1</v>
      </c>
      <c r="F591" s="674" t="s">
        <v>2469</v>
      </c>
      <c r="G591" s="676">
        <v>0</v>
      </c>
      <c r="H591" s="665" t="s">
        <v>2470</v>
      </c>
      <c r="I591" s="677">
        <v>1</v>
      </c>
      <c r="J591" s="677">
        <v>1</v>
      </c>
      <c r="K591" s="676">
        <v>56.1</v>
      </c>
      <c r="L591" s="684">
        <v>44823</v>
      </c>
      <c r="M591" s="674" t="s">
        <v>3818</v>
      </c>
      <c r="N591" s="674" t="s">
        <v>2509</v>
      </c>
      <c r="O591" s="674" t="s">
        <v>2509</v>
      </c>
      <c r="P591" s="674" t="s">
        <v>2518</v>
      </c>
      <c r="Q591" s="674" t="s">
        <v>3819</v>
      </c>
      <c r="R591" s="674" t="s">
        <v>2516</v>
      </c>
      <c r="S591" s="674" t="s">
        <v>2509</v>
      </c>
      <c r="T591" s="674" t="s">
        <v>2509</v>
      </c>
      <c r="U591" s="674" t="s">
        <v>2513</v>
      </c>
      <c r="V591" s="674" t="s">
        <v>2519</v>
      </c>
    </row>
    <row r="592" spans="1:22" ht="16.5" customHeight="1" outlineLevel="1" collapsed="1" x14ac:dyDescent="0.2">
      <c r="A592" s="666" t="s">
        <v>2999</v>
      </c>
      <c r="B592" s="670" t="s">
        <v>2509</v>
      </c>
      <c r="C592" s="666" t="s">
        <v>2472</v>
      </c>
      <c r="D592" s="670" t="s">
        <v>2468</v>
      </c>
      <c r="E592" s="671">
        <v>1</v>
      </c>
      <c r="F592" s="670" t="s">
        <v>2469</v>
      </c>
      <c r="G592" s="672">
        <v>0</v>
      </c>
      <c r="H592" s="666" t="s">
        <v>2470</v>
      </c>
      <c r="I592" s="673">
        <v>1</v>
      </c>
      <c r="J592" s="673">
        <v>1</v>
      </c>
      <c r="K592" s="672">
        <v>56.1</v>
      </c>
      <c r="L592" s="683">
        <v>44823</v>
      </c>
      <c r="M592" s="670" t="s">
        <v>3820</v>
      </c>
      <c r="N592" s="670" t="s">
        <v>2509</v>
      </c>
      <c r="O592" s="670" t="s">
        <v>2509</v>
      </c>
      <c r="P592" s="670" t="s">
        <v>2518</v>
      </c>
      <c r="Q592" s="670" t="s">
        <v>3821</v>
      </c>
      <c r="R592" s="670" t="s">
        <v>2516</v>
      </c>
      <c r="S592" s="670" t="s">
        <v>2509</v>
      </c>
      <c r="T592" s="670" t="s">
        <v>2509</v>
      </c>
      <c r="U592" s="670" t="s">
        <v>2513</v>
      </c>
      <c r="V592" s="670" t="s">
        <v>2519</v>
      </c>
    </row>
    <row r="593" spans="1:22" ht="16.5" hidden="1" customHeight="1" outlineLevel="2" x14ac:dyDescent="0.2">
      <c r="A593" s="665" t="s">
        <v>2999</v>
      </c>
      <c r="B593" s="674" t="s">
        <v>2509</v>
      </c>
      <c r="C593" s="665" t="s">
        <v>2472</v>
      </c>
      <c r="D593" s="674" t="s">
        <v>2468</v>
      </c>
      <c r="E593" s="675">
        <v>1</v>
      </c>
      <c r="F593" s="674" t="s">
        <v>2469</v>
      </c>
      <c r="G593" s="676">
        <v>0</v>
      </c>
      <c r="H593" s="665" t="s">
        <v>2470</v>
      </c>
      <c r="I593" s="677">
        <v>1</v>
      </c>
      <c r="J593" s="677">
        <v>1</v>
      </c>
      <c r="K593" s="676">
        <v>32.4</v>
      </c>
      <c r="L593" s="684">
        <v>44823</v>
      </c>
      <c r="M593" s="674" t="s">
        <v>3822</v>
      </c>
      <c r="N593" s="674" t="s">
        <v>2509</v>
      </c>
      <c r="O593" s="674" t="s">
        <v>2509</v>
      </c>
      <c r="P593" s="674" t="s">
        <v>2518</v>
      </c>
      <c r="Q593" s="674" t="s">
        <v>3823</v>
      </c>
      <c r="R593" s="674" t="s">
        <v>2516</v>
      </c>
      <c r="S593" s="674" t="s">
        <v>2509</v>
      </c>
      <c r="T593" s="674" t="s">
        <v>2509</v>
      </c>
      <c r="U593" s="674" t="s">
        <v>2513</v>
      </c>
      <c r="V593" s="674" t="s">
        <v>2519</v>
      </c>
    </row>
    <row r="594" spans="1:22" ht="16.5" hidden="1" customHeight="1" outlineLevel="2" x14ac:dyDescent="0.2">
      <c r="A594" s="666" t="s">
        <v>2999</v>
      </c>
      <c r="B594" s="670" t="s">
        <v>2509</v>
      </c>
      <c r="C594" s="666" t="s">
        <v>2472</v>
      </c>
      <c r="D594" s="670" t="s">
        <v>2468</v>
      </c>
      <c r="E594" s="671">
        <v>1</v>
      </c>
      <c r="F594" s="670" t="s">
        <v>2469</v>
      </c>
      <c r="G594" s="672">
        <v>0</v>
      </c>
      <c r="H594" s="666" t="s">
        <v>2470</v>
      </c>
      <c r="I594" s="673">
        <v>1</v>
      </c>
      <c r="J594" s="673">
        <v>1</v>
      </c>
      <c r="K594" s="672">
        <v>2.76</v>
      </c>
      <c r="L594" s="683">
        <v>44823</v>
      </c>
      <c r="M594" s="670" t="s">
        <v>3824</v>
      </c>
      <c r="N594" s="670" t="s">
        <v>2509</v>
      </c>
      <c r="O594" s="670" t="s">
        <v>2509</v>
      </c>
      <c r="P594" s="670" t="s">
        <v>2518</v>
      </c>
      <c r="Q594" s="670" t="s">
        <v>3825</v>
      </c>
      <c r="R594" s="670" t="s">
        <v>2516</v>
      </c>
      <c r="S594" s="670" t="s">
        <v>2509</v>
      </c>
      <c r="T594" s="670" t="s">
        <v>2509</v>
      </c>
      <c r="U594" s="670" t="s">
        <v>2513</v>
      </c>
      <c r="V594" s="670" t="s">
        <v>2519</v>
      </c>
    </row>
    <row r="595" spans="1:22" ht="16.5" customHeight="1" outlineLevel="1" collapsed="1" x14ac:dyDescent="0.2">
      <c r="A595" s="665" t="s">
        <v>2999</v>
      </c>
      <c r="B595" s="674" t="s">
        <v>2509</v>
      </c>
      <c r="C595" s="665" t="s">
        <v>2472</v>
      </c>
      <c r="D595" s="674" t="s">
        <v>2468</v>
      </c>
      <c r="E595" s="675">
        <v>1</v>
      </c>
      <c r="F595" s="674" t="s">
        <v>2469</v>
      </c>
      <c r="G595" s="676">
        <v>0</v>
      </c>
      <c r="H595" s="665" t="s">
        <v>2470</v>
      </c>
      <c r="I595" s="677">
        <v>1</v>
      </c>
      <c r="J595" s="677">
        <v>1</v>
      </c>
      <c r="K595" s="676">
        <v>1594.57</v>
      </c>
      <c r="L595" s="684">
        <v>44823</v>
      </c>
      <c r="M595" s="674" t="s">
        <v>3826</v>
      </c>
      <c r="N595" s="674" t="s">
        <v>2509</v>
      </c>
      <c r="O595" s="674" t="s">
        <v>2509</v>
      </c>
      <c r="P595" s="674" t="s">
        <v>2518</v>
      </c>
      <c r="Q595" s="674" t="s">
        <v>3827</v>
      </c>
      <c r="R595" s="674" t="s">
        <v>2516</v>
      </c>
      <c r="S595" s="674" t="s">
        <v>2509</v>
      </c>
      <c r="T595" s="674" t="s">
        <v>2509</v>
      </c>
      <c r="U595" s="674" t="s">
        <v>2513</v>
      </c>
      <c r="V595" s="674" t="s">
        <v>2519</v>
      </c>
    </row>
    <row r="596" spans="1:22" ht="16.5" hidden="1" customHeight="1" outlineLevel="2" x14ac:dyDescent="0.2">
      <c r="A596" s="666" t="s">
        <v>2998</v>
      </c>
      <c r="B596" s="670" t="s">
        <v>2509</v>
      </c>
      <c r="C596" s="666" t="s">
        <v>2467</v>
      </c>
      <c r="D596" s="670" t="s">
        <v>2468</v>
      </c>
      <c r="E596" s="671">
        <v>2</v>
      </c>
      <c r="F596" s="670" t="s">
        <v>2469</v>
      </c>
      <c r="G596" s="672">
        <v>9348.07</v>
      </c>
      <c r="H596" s="666" t="s">
        <v>2470</v>
      </c>
      <c r="I596" s="673">
        <v>1</v>
      </c>
      <c r="J596" s="673">
        <v>1</v>
      </c>
      <c r="K596" s="672">
        <v>9348.07</v>
      </c>
      <c r="L596" s="683">
        <v>44784</v>
      </c>
      <c r="M596" s="670" t="s">
        <v>3828</v>
      </c>
      <c r="N596" s="670" t="s">
        <v>2508</v>
      </c>
      <c r="O596" s="670" t="s">
        <v>2509</v>
      </c>
      <c r="P596" s="670" t="s">
        <v>2469</v>
      </c>
      <c r="Q596" s="670" t="s">
        <v>3829</v>
      </c>
      <c r="R596" s="670" t="s">
        <v>2510</v>
      </c>
      <c r="S596" s="670" t="s">
        <v>2511</v>
      </c>
      <c r="T596" s="670" t="s">
        <v>2512</v>
      </c>
      <c r="U596" s="670" t="s">
        <v>2513</v>
      </c>
      <c r="V596" s="670" t="s">
        <v>2514</v>
      </c>
    </row>
    <row r="597" spans="1:22" ht="16.5" hidden="1" customHeight="1" outlineLevel="2" collapsed="1" x14ac:dyDescent="0.2">
      <c r="A597" s="665" t="s">
        <v>2998</v>
      </c>
      <c r="B597" s="674" t="s">
        <v>2509</v>
      </c>
      <c r="C597" s="665" t="s">
        <v>2467</v>
      </c>
      <c r="D597" s="674" t="s">
        <v>2468</v>
      </c>
      <c r="E597" s="675">
        <v>3</v>
      </c>
      <c r="F597" s="674" t="s">
        <v>2469</v>
      </c>
      <c r="G597" s="676">
        <v>4815.8900000000003</v>
      </c>
      <c r="H597" s="665" t="s">
        <v>2470</v>
      </c>
      <c r="I597" s="677">
        <v>1</v>
      </c>
      <c r="J597" s="677">
        <v>1</v>
      </c>
      <c r="K597" s="676">
        <v>4815.8900000000003</v>
      </c>
      <c r="L597" s="684">
        <v>44785</v>
      </c>
      <c r="M597" s="674" t="s">
        <v>3041</v>
      </c>
      <c r="N597" s="674" t="s">
        <v>2508</v>
      </c>
      <c r="O597" s="674" t="s">
        <v>2509</v>
      </c>
      <c r="P597" s="674" t="s">
        <v>2469</v>
      </c>
      <c r="Q597" s="674" t="s">
        <v>3042</v>
      </c>
      <c r="R597" s="674" t="s">
        <v>2510</v>
      </c>
      <c r="S597" s="674" t="s">
        <v>2511</v>
      </c>
      <c r="T597" s="674" t="s">
        <v>2512</v>
      </c>
      <c r="U597" s="674" t="s">
        <v>2513</v>
      </c>
      <c r="V597" s="674" t="s">
        <v>2514</v>
      </c>
    </row>
    <row r="598" spans="1:22" ht="16.5" hidden="1" customHeight="1" outlineLevel="2" x14ac:dyDescent="0.2">
      <c r="A598" s="666" t="s">
        <v>2999</v>
      </c>
      <c r="B598" s="670" t="s">
        <v>2509</v>
      </c>
      <c r="C598" s="666" t="s">
        <v>2472</v>
      </c>
      <c r="D598" s="670" t="s">
        <v>2468</v>
      </c>
      <c r="E598" s="671">
        <v>1</v>
      </c>
      <c r="F598" s="670" t="s">
        <v>2469</v>
      </c>
      <c r="G598" s="672">
        <v>0</v>
      </c>
      <c r="H598" s="666" t="s">
        <v>2470</v>
      </c>
      <c r="I598" s="673">
        <v>1</v>
      </c>
      <c r="J598" s="673">
        <v>1</v>
      </c>
      <c r="K598" s="672">
        <v>3.06</v>
      </c>
      <c r="L598" s="683">
        <v>44823</v>
      </c>
      <c r="M598" s="670" t="s">
        <v>3830</v>
      </c>
      <c r="N598" s="670" t="s">
        <v>2509</v>
      </c>
      <c r="O598" s="670" t="s">
        <v>2509</v>
      </c>
      <c r="P598" s="670" t="s">
        <v>2518</v>
      </c>
      <c r="Q598" s="670" t="s">
        <v>3831</v>
      </c>
      <c r="R598" s="670" t="s">
        <v>2516</v>
      </c>
      <c r="S598" s="670" t="s">
        <v>2509</v>
      </c>
      <c r="T598" s="670" t="s">
        <v>2509</v>
      </c>
      <c r="U598" s="670" t="s">
        <v>2513</v>
      </c>
      <c r="V598" s="670" t="s">
        <v>2519</v>
      </c>
    </row>
    <row r="599" spans="1:22" ht="16.5" hidden="1" customHeight="1" outlineLevel="2" collapsed="1" x14ac:dyDescent="0.2">
      <c r="A599" s="665" t="s">
        <v>2999</v>
      </c>
      <c r="B599" s="674" t="s">
        <v>2509</v>
      </c>
      <c r="C599" s="665" t="s">
        <v>2472</v>
      </c>
      <c r="D599" s="674" t="s">
        <v>2468</v>
      </c>
      <c r="E599" s="675">
        <v>1</v>
      </c>
      <c r="F599" s="674" t="s">
        <v>2469</v>
      </c>
      <c r="G599" s="676">
        <v>0</v>
      </c>
      <c r="H599" s="665" t="s">
        <v>2470</v>
      </c>
      <c r="I599" s="677">
        <v>1</v>
      </c>
      <c r="J599" s="677">
        <v>1</v>
      </c>
      <c r="K599" s="676">
        <v>0.84</v>
      </c>
      <c r="L599" s="684">
        <v>44823</v>
      </c>
      <c r="M599" s="674" t="s">
        <v>3832</v>
      </c>
      <c r="N599" s="674" t="s">
        <v>2509</v>
      </c>
      <c r="O599" s="674" t="s">
        <v>2509</v>
      </c>
      <c r="P599" s="674" t="s">
        <v>2518</v>
      </c>
      <c r="Q599" s="674" t="s">
        <v>3833</v>
      </c>
      <c r="R599" s="674" t="s">
        <v>2516</v>
      </c>
      <c r="S599" s="674" t="s">
        <v>2509</v>
      </c>
      <c r="T599" s="674" t="s">
        <v>2509</v>
      </c>
      <c r="U599" s="674" t="s">
        <v>2513</v>
      </c>
      <c r="V599" s="674" t="s">
        <v>2519</v>
      </c>
    </row>
    <row r="600" spans="1:22" ht="16.5" hidden="1" customHeight="1" outlineLevel="2" x14ac:dyDescent="0.2">
      <c r="A600" s="666" t="s">
        <v>2999</v>
      </c>
      <c r="B600" s="670" t="s">
        <v>2509</v>
      </c>
      <c r="C600" s="666" t="s">
        <v>2472</v>
      </c>
      <c r="D600" s="670" t="s">
        <v>2468</v>
      </c>
      <c r="E600" s="671">
        <v>1</v>
      </c>
      <c r="F600" s="670" t="s">
        <v>2469</v>
      </c>
      <c r="G600" s="672">
        <v>0</v>
      </c>
      <c r="H600" s="666" t="s">
        <v>2470</v>
      </c>
      <c r="I600" s="673">
        <v>1</v>
      </c>
      <c r="J600" s="673">
        <v>1</v>
      </c>
      <c r="K600" s="672">
        <v>60.48</v>
      </c>
      <c r="L600" s="683">
        <v>44823</v>
      </c>
      <c r="M600" s="670" t="s">
        <v>3834</v>
      </c>
      <c r="N600" s="670" t="s">
        <v>2509</v>
      </c>
      <c r="O600" s="670" t="s">
        <v>2509</v>
      </c>
      <c r="P600" s="670" t="s">
        <v>2518</v>
      </c>
      <c r="Q600" s="670" t="s">
        <v>3835</v>
      </c>
      <c r="R600" s="670" t="s">
        <v>2516</v>
      </c>
      <c r="S600" s="670" t="s">
        <v>2509</v>
      </c>
      <c r="T600" s="670" t="s">
        <v>2509</v>
      </c>
      <c r="U600" s="670" t="s">
        <v>2513</v>
      </c>
      <c r="V600" s="670" t="s">
        <v>2519</v>
      </c>
    </row>
    <row r="601" spans="1:22" ht="16.5" hidden="1" customHeight="1" outlineLevel="2" collapsed="1" x14ac:dyDescent="0.2">
      <c r="A601" s="665" t="s">
        <v>2999</v>
      </c>
      <c r="B601" s="674" t="s">
        <v>2509</v>
      </c>
      <c r="C601" s="665" t="s">
        <v>2472</v>
      </c>
      <c r="D601" s="674" t="s">
        <v>2468</v>
      </c>
      <c r="E601" s="675">
        <v>1</v>
      </c>
      <c r="F601" s="674" t="s">
        <v>2469</v>
      </c>
      <c r="G601" s="676">
        <v>0</v>
      </c>
      <c r="H601" s="665" t="s">
        <v>2470</v>
      </c>
      <c r="I601" s="677">
        <v>1</v>
      </c>
      <c r="J601" s="677">
        <v>1</v>
      </c>
      <c r="K601" s="676">
        <v>96.1</v>
      </c>
      <c r="L601" s="684">
        <v>44823</v>
      </c>
      <c r="M601" s="674" t="s">
        <v>3836</v>
      </c>
      <c r="N601" s="674" t="s">
        <v>2509</v>
      </c>
      <c r="O601" s="674" t="s">
        <v>2509</v>
      </c>
      <c r="P601" s="674" t="s">
        <v>2518</v>
      </c>
      <c r="Q601" s="674" t="s">
        <v>3837</v>
      </c>
      <c r="R601" s="674" t="s">
        <v>2516</v>
      </c>
      <c r="S601" s="674" t="s">
        <v>2509</v>
      </c>
      <c r="T601" s="674" t="s">
        <v>2509</v>
      </c>
      <c r="U601" s="674" t="s">
        <v>2513</v>
      </c>
      <c r="V601" s="674" t="s">
        <v>2519</v>
      </c>
    </row>
    <row r="602" spans="1:22" ht="16.5" hidden="1" customHeight="1" outlineLevel="2" x14ac:dyDescent="0.2">
      <c r="A602" s="666" t="s">
        <v>2999</v>
      </c>
      <c r="B602" s="670" t="s">
        <v>2509</v>
      </c>
      <c r="C602" s="666" t="s">
        <v>2472</v>
      </c>
      <c r="D602" s="670" t="s">
        <v>2468</v>
      </c>
      <c r="E602" s="671">
        <v>1</v>
      </c>
      <c r="F602" s="670" t="s">
        <v>2469</v>
      </c>
      <c r="G602" s="672">
        <v>0</v>
      </c>
      <c r="H602" s="666" t="s">
        <v>2470</v>
      </c>
      <c r="I602" s="673">
        <v>1</v>
      </c>
      <c r="J602" s="673">
        <v>1</v>
      </c>
      <c r="K602" s="672">
        <v>789.36</v>
      </c>
      <c r="L602" s="683">
        <v>44823</v>
      </c>
      <c r="M602" s="670" t="s">
        <v>3838</v>
      </c>
      <c r="N602" s="670" t="s">
        <v>2509</v>
      </c>
      <c r="O602" s="670" t="s">
        <v>2509</v>
      </c>
      <c r="P602" s="670" t="s">
        <v>2518</v>
      </c>
      <c r="Q602" s="670" t="s">
        <v>3839</v>
      </c>
      <c r="R602" s="670" t="s">
        <v>2516</v>
      </c>
      <c r="S602" s="670" t="s">
        <v>2509</v>
      </c>
      <c r="T602" s="670" t="s">
        <v>2509</v>
      </c>
      <c r="U602" s="670" t="s">
        <v>2513</v>
      </c>
      <c r="V602" s="670" t="s">
        <v>2519</v>
      </c>
    </row>
    <row r="603" spans="1:22" ht="16.5" customHeight="1" outlineLevel="1" collapsed="1" x14ac:dyDescent="0.2">
      <c r="A603" s="665" t="s">
        <v>2999</v>
      </c>
      <c r="B603" s="674" t="s">
        <v>2509</v>
      </c>
      <c r="C603" s="665" t="s">
        <v>2472</v>
      </c>
      <c r="D603" s="674" t="s">
        <v>2468</v>
      </c>
      <c r="E603" s="675">
        <v>1</v>
      </c>
      <c r="F603" s="674" t="s">
        <v>2469</v>
      </c>
      <c r="G603" s="676">
        <v>0</v>
      </c>
      <c r="H603" s="665" t="s">
        <v>2470</v>
      </c>
      <c r="I603" s="677">
        <v>1</v>
      </c>
      <c r="J603" s="677">
        <v>1</v>
      </c>
      <c r="K603" s="676">
        <v>574.05999999999995</v>
      </c>
      <c r="L603" s="684">
        <v>44823</v>
      </c>
      <c r="M603" s="674" t="s">
        <v>3840</v>
      </c>
      <c r="N603" s="674" t="s">
        <v>2509</v>
      </c>
      <c r="O603" s="674" t="s">
        <v>2509</v>
      </c>
      <c r="P603" s="674" t="s">
        <v>2518</v>
      </c>
      <c r="Q603" s="674" t="s">
        <v>3841</v>
      </c>
      <c r="R603" s="674" t="s">
        <v>2516</v>
      </c>
      <c r="S603" s="674" t="s">
        <v>2509</v>
      </c>
      <c r="T603" s="674" t="s">
        <v>2509</v>
      </c>
      <c r="U603" s="674" t="s">
        <v>2513</v>
      </c>
      <c r="V603" s="674" t="s">
        <v>2519</v>
      </c>
    </row>
    <row r="604" spans="1:22" ht="16.5" hidden="1" customHeight="1" outlineLevel="2" x14ac:dyDescent="0.2">
      <c r="A604" s="667" t="s">
        <v>3000</v>
      </c>
      <c r="B604" s="674"/>
      <c r="C604" s="665"/>
      <c r="D604" s="674"/>
      <c r="E604" s="675"/>
      <c r="F604" s="674"/>
      <c r="G604" s="676"/>
      <c r="H604" s="665"/>
      <c r="I604" s="677"/>
      <c r="J604" s="677"/>
      <c r="K604" s="676">
        <f>SUBTOTAL(9,K588:K603)</f>
        <v>26686.02</v>
      </c>
      <c r="L604" s="684"/>
      <c r="M604" s="674"/>
      <c r="N604" s="674"/>
      <c r="O604" s="674"/>
      <c r="P604" s="674"/>
      <c r="Q604" s="674"/>
      <c r="R604" s="674"/>
      <c r="S604" s="674"/>
      <c r="T604" s="674"/>
      <c r="U604" s="674"/>
      <c r="V604" s="674"/>
    </row>
    <row r="605" spans="1:22" ht="16.5" hidden="1" customHeight="1" outlineLevel="2" collapsed="1" x14ac:dyDescent="0.2">
      <c r="A605" s="666" t="s">
        <v>3001</v>
      </c>
      <c r="B605" s="670" t="s">
        <v>3018</v>
      </c>
      <c r="C605" s="666" t="s">
        <v>2467</v>
      </c>
      <c r="D605" s="670" t="s">
        <v>2468</v>
      </c>
      <c r="E605" s="671">
        <v>5</v>
      </c>
      <c r="F605" s="670" t="s">
        <v>2469</v>
      </c>
      <c r="G605" s="672">
        <v>2145.06</v>
      </c>
      <c r="H605" s="666" t="s">
        <v>2470</v>
      </c>
      <c r="I605" s="673">
        <v>1</v>
      </c>
      <c r="J605" s="673">
        <v>1</v>
      </c>
      <c r="K605" s="672">
        <v>2145.06</v>
      </c>
      <c r="L605" s="683">
        <v>44831</v>
      </c>
      <c r="M605" s="670" t="s">
        <v>3245</v>
      </c>
      <c r="N605" s="670" t="s">
        <v>2508</v>
      </c>
      <c r="O605" s="670" t="s">
        <v>2509</v>
      </c>
      <c r="P605" s="670" t="s">
        <v>2469</v>
      </c>
      <c r="Q605" s="670" t="s">
        <v>3246</v>
      </c>
      <c r="R605" s="670" t="s">
        <v>2510</v>
      </c>
      <c r="S605" s="670" t="s">
        <v>2511</v>
      </c>
      <c r="T605" s="670" t="s">
        <v>2512</v>
      </c>
      <c r="U605" s="670" t="s">
        <v>2513</v>
      </c>
      <c r="V605" s="670" t="s">
        <v>2514</v>
      </c>
    </row>
    <row r="606" spans="1:22" ht="16.5" customHeight="1" outlineLevel="1" collapsed="1" x14ac:dyDescent="0.2">
      <c r="A606" s="665" t="s">
        <v>3001</v>
      </c>
      <c r="B606" s="674" t="s">
        <v>3018</v>
      </c>
      <c r="C606" s="665" t="s">
        <v>2467</v>
      </c>
      <c r="D606" s="674" t="s">
        <v>2468</v>
      </c>
      <c r="E606" s="675">
        <v>6</v>
      </c>
      <c r="F606" s="674" t="s">
        <v>2469</v>
      </c>
      <c r="G606" s="676">
        <v>2811.82</v>
      </c>
      <c r="H606" s="665" t="s">
        <v>2470</v>
      </c>
      <c r="I606" s="677">
        <v>1</v>
      </c>
      <c r="J606" s="677">
        <v>1</v>
      </c>
      <c r="K606" s="676">
        <v>2811.82</v>
      </c>
      <c r="L606" s="684">
        <v>44845</v>
      </c>
      <c r="M606" s="674" t="s">
        <v>3464</v>
      </c>
      <c r="N606" s="674" t="s">
        <v>2508</v>
      </c>
      <c r="O606" s="674" t="s">
        <v>2509</v>
      </c>
      <c r="P606" s="674" t="s">
        <v>2469</v>
      </c>
      <c r="Q606" s="674" t="s">
        <v>3465</v>
      </c>
      <c r="R606" s="674" t="s">
        <v>2510</v>
      </c>
      <c r="S606" s="674" t="s">
        <v>2511</v>
      </c>
      <c r="T606" s="674" t="s">
        <v>2512</v>
      </c>
      <c r="U606" s="674" t="s">
        <v>2513</v>
      </c>
      <c r="V606" s="674" t="s">
        <v>2514</v>
      </c>
    </row>
    <row r="607" spans="1:22" ht="16.5" hidden="1" customHeight="1" outlineLevel="2" collapsed="1" x14ac:dyDescent="0.2">
      <c r="A607" s="666" t="s">
        <v>3002</v>
      </c>
      <c r="B607" s="670" t="s">
        <v>3018</v>
      </c>
      <c r="C607" s="666" t="s">
        <v>2472</v>
      </c>
      <c r="D607" s="670" t="s">
        <v>2468</v>
      </c>
      <c r="E607" s="671">
        <v>1</v>
      </c>
      <c r="F607" s="670" t="s">
        <v>2469</v>
      </c>
      <c r="G607" s="672">
        <v>0</v>
      </c>
      <c r="H607" s="666" t="s">
        <v>2470</v>
      </c>
      <c r="I607" s="673">
        <v>1</v>
      </c>
      <c r="J607" s="673">
        <v>1</v>
      </c>
      <c r="K607" s="672">
        <v>18.7</v>
      </c>
      <c r="L607" s="683">
        <v>44844</v>
      </c>
      <c r="M607" s="670" t="s">
        <v>3842</v>
      </c>
      <c r="N607" s="670" t="s">
        <v>2509</v>
      </c>
      <c r="O607" s="670" t="s">
        <v>2509</v>
      </c>
      <c r="P607" s="670" t="s">
        <v>2518</v>
      </c>
      <c r="Q607" s="670" t="s">
        <v>3843</v>
      </c>
      <c r="R607" s="670" t="s">
        <v>2516</v>
      </c>
      <c r="S607" s="670" t="s">
        <v>2509</v>
      </c>
      <c r="T607" s="670" t="s">
        <v>2509</v>
      </c>
      <c r="U607" s="670" t="s">
        <v>2513</v>
      </c>
      <c r="V607" s="670" t="s">
        <v>2519</v>
      </c>
    </row>
    <row r="608" spans="1:22" ht="16.5" customHeight="1" outlineLevel="1" collapsed="1" x14ac:dyDescent="0.2">
      <c r="A608" s="665" t="s">
        <v>3002</v>
      </c>
      <c r="B608" s="674" t="s">
        <v>3018</v>
      </c>
      <c r="C608" s="665" t="s">
        <v>2472</v>
      </c>
      <c r="D608" s="674" t="s">
        <v>2468</v>
      </c>
      <c r="E608" s="675">
        <v>1</v>
      </c>
      <c r="F608" s="674" t="s">
        <v>2469</v>
      </c>
      <c r="G608" s="676">
        <v>0</v>
      </c>
      <c r="H608" s="665" t="s">
        <v>2470</v>
      </c>
      <c r="I608" s="677">
        <v>1</v>
      </c>
      <c r="J608" s="677">
        <v>1</v>
      </c>
      <c r="K608" s="676">
        <v>10.8</v>
      </c>
      <c r="L608" s="684">
        <v>44844</v>
      </c>
      <c r="M608" s="674" t="s">
        <v>3844</v>
      </c>
      <c r="N608" s="674" t="s">
        <v>2509</v>
      </c>
      <c r="O608" s="674" t="s">
        <v>2509</v>
      </c>
      <c r="P608" s="674" t="s">
        <v>2518</v>
      </c>
      <c r="Q608" s="674" t="s">
        <v>3845</v>
      </c>
      <c r="R608" s="674" t="s">
        <v>2516</v>
      </c>
      <c r="S608" s="674" t="s">
        <v>2509</v>
      </c>
      <c r="T608" s="674" t="s">
        <v>2509</v>
      </c>
      <c r="U608" s="674" t="s">
        <v>2513</v>
      </c>
      <c r="V608" s="674" t="s">
        <v>2519</v>
      </c>
    </row>
    <row r="609" spans="1:22" ht="16.5" hidden="1" customHeight="1" outlineLevel="2" x14ac:dyDescent="0.2">
      <c r="A609" s="666" t="s">
        <v>3002</v>
      </c>
      <c r="B609" s="670" t="s">
        <v>3018</v>
      </c>
      <c r="C609" s="666" t="s">
        <v>2472</v>
      </c>
      <c r="D609" s="670" t="s">
        <v>2468</v>
      </c>
      <c r="E609" s="671">
        <v>1</v>
      </c>
      <c r="F609" s="670" t="s">
        <v>2469</v>
      </c>
      <c r="G609" s="672">
        <v>0</v>
      </c>
      <c r="H609" s="666" t="s">
        <v>2470</v>
      </c>
      <c r="I609" s="673">
        <v>1</v>
      </c>
      <c r="J609" s="673">
        <v>1</v>
      </c>
      <c r="K609" s="672">
        <v>0.92</v>
      </c>
      <c r="L609" s="683">
        <v>44844</v>
      </c>
      <c r="M609" s="670" t="s">
        <v>3846</v>
      </c>
      <c r="N609" s="670" t="s">
        <v>2509</v>
      </c>
      <c r="O609" s="670" t="s">
        <v>2509</v>
      </c>
      <c r="P609" s="670" t="s">
        <v>2518</v>
      </c>
      <c r="Q609" s="670" t="s">
        <v>3847</v>
      </c>
      <c r="R609" s="670" t="s">
        <v>2516</v>
      </c>
      <c r="S609" s="670" t="s">
        <v>2509</v>
      </c>
      <c r="T609" s="670" t="s">
        <v>2509</v>
      </c>
      <c r="U609" s="670" t="s">
        <v>2513</v>
      </c>
      <c r="V609" s="670" t="s">
        <v>2519</v>
      </c>
    </row>
    <row r="610" spans="1:22" ht="16.5" customHeight="1" outlineLevel="1" collapsed="1" x14ac:dyDescent="0.2">
      <c r="A610" s="665" t="s">
        <v>3002</v>
      </c>
      <c r="B610" s="674" t="s">
        <v>3018</v>
      </c>
      <c r="C610" s="665" t="s">
        <v>2472</v>
      </c>
      <c r="D610" s="674" t="s">
        <v>2468</v>
      </c>
      <c r="E610" s="675">
        <v>1</v>
      </c>
      <c r="F610" s="674" t="s">
        <v>2469</v>
      </c>
      <c r="G610" s="676">
        <v>0</v>
      </c>
      <c r="H610" s="665" t="s">
        <v>2470</v>
      </c>
      <c r="I610" s="677">
        <v>1</v>
      </c>
      <c r="J610" s="677">
        <v>1</v>
      </c>
      <c r="K610" s="676">
        <v>531.52</v>
      </c>
      <c r="L610" s="684">
        <v>44844</v>
      </c>
      <c r="M610" s="674" t="s">
        <v>3848</v>
      </c>
      <c r="N610" s="674" t="s">
        <v>2509</v>
      </c>
      <c r="O610" s="674" t="s">
        <v>2509</v>
      </c>
      <c r="P610" s="674" t="s">
        <v>2518</v>
      </c>
      <c r="Q610" s="674" t="s">
        <v>3849</v>
      </c>
      <c r="R610" s="674" t="s">
        <v>2516</v>
      </c>
      <c r="S610" s="674" t="s">
        <v>2509</v>
      </c>
      <c r="T610" s="674" t="s">
        <v>2509</v>
      </c>
      <c r="U610" s="674" t="s">
        <v>2513</v>
      </c>
      <c r="V610" s="674" t="s">
        <v>2519</v>
      </c>
    </row>
    <row r="611" spans="1:22" ht="16.5" customHeight="1" x14ac:dyDescent="0.2">
      <c r="A611" s="666" t="s">
        <v>3002</v>
      </c>
      <c r="B611" s="670" t="s">
        <v>3018</v>
      </c>
      <c r="C611" s="666" t="s">
        <v>2472</v>
      </c>
      <c r="D611" s="670" t="s">
        <v>2468</v>
      </c>
      <c r="E611" s="671">
        <v>1</v>
      </c>
      <c r="F611" s="670" t="s">
        <v>2469</v>
      </c>
      <c r="G611" s="672">
        <v>0</v>
      </c>
      <c r="H611" s="666" t="s">
        <v>2470</v>
      </c>
      <c r="I611" s="673">
        <v>1</v>
      </c>
      <c r="J611" s="673">
        <v>1</v>
      </c>
      <c r="K611" s="672">
        <v>6.12</v>
      </c>
      <c r="L611" s="683">
        <v>44844</v>
      </c>
      <c r="M611" s="670" t="s">
        <v>3850</v>
      </c>
      <c r="N611" s="670" t="s">
        <v>2509</v>
      </c>
      <c r="O611" s="670" t="s">
        <v>2509</v>
      </c>
      <c r="P611" s="670" t="s">
        <v>2518</v>
      </c>
      <c r="Q611" s="670" t="s">
        <v>3851</v>
      </c>
      <c r="R611" s="670" t="s">
        <v>2516</v>
      </c>
      <c r="S611" s="670" t="s">
        <v>2509</v>
      </c>
      <c r="T611" s="670" t="s">
        <v>2509</v>
      </c>
      <c r="U611" s="670" t="s">
        <v>2513</v>
      </c>
      <c r="V611" s="670" t="s">
        <v>2519</v>
      </c>
    </row>
    <row r="612" spans="1:22" x14ac:dyDescent="0.2">
      <c r="A612" s="665" t="s">
        <v>3002</v>
      </c>
      <c r="B612" s="674" t="s">
        <v>3018</v>
      </c>
      <c r="C612" s="665" t="s">
        <v>2472</v>
      </c>
      <c r="D612" s="674" t="s">
        <v>2468</v>
      </c>
      <c r="E612" s="675">
        <v>1</v>
      </c>
      <c r="F612" s="674" t="s">
        <v>2469</v>
      </c>
      <c r="G612" s="676">
        <v>0</v>
      </c>
      <c r="H612" s="665" t="s">
        <v>2470</v>
      </c>
      <c r="I612" s="677">
        <v>1</v>
      </c>
      <c r="J612" s="677">
        <v>1</v>
      </c>
      <c r="K612" s="676">
        <v>0.28000000000000003</v>
      </c>
      <c r="L612" s="684">
        <v>44844</v>
      </c>
      <c r="M612" s="674" t="s">
        <v>3852</v>
      </c>
      <c r="N612" s="674" t="s">
        <v>2509</v>
      </c>
      <c r="O612" s="674" t="s">
        <v>2509</v>
      </c>
      <c r="P612" s="674" t="s">
        <v>2518</v>
      </c>
      <c r="Q612" s="674" t="s">
        <v>3853</v>
      </c>
      <c r="R612" s="674" t="s">
        <v>2516</v>
      </c>
      <c r="S612" s="674" t="s">
        <v>2509</v>
      </c>
      <c r="T612" s="674" t="s">
        <v>2509</v>
      </c>
      <c r="U612" s="674" t="s">
        <v>2513</v>
      </c>
      <c r="V612" s="674" t="s">
        <v>2519</v>
      </c>
    </row>
    <row r="613" spans="1:22" x14ac:dyDescent="0.2">
      <c r="A613" s="666" t="s">
        <v>3002</v>
      </c>
      <c r="B613" s="670" t="s">
        <v>3018</v>
      </c>
      <c r="C613" s="666" t="s">
        <v>2472</v>
      </c>
      <c r="D613" s="670" t="s">
        <v>2468</v>
      </c>
      <c r="E613" s="671">
        <v>1</v>
      </c>
      <c r="F613" s="670" t="s">
        <v>2469</v>
      </c>
      <c r="G613" s="672">
        <v>0</v>
      </c>
      <c r="H613" s="666" t="s">
        <v>2470</v>
      </c>
      <c r="I613" s="673">
        <v>1</v>
      </c>
      <c r="J613" s="673">
        <v>1</v>
      </c>
      <c r="K613" s="672">
        <v>1.6</v>
      </c>
      <c r="L613" s="683">
        <v>44844</v>
      </c>
      <c r="M613" s="670" t="s">
        <v>3854</v>
      </c>
      <c r="N613" s="670" t="s">
        <v>2509</v>
      </c>
      <c r="O613" s="670" t="s">
        <v>2509</v>
      </c>
      <c r="P613" s="670" t="s">
        <v>2518</v>
      </c>
      <c r="Q613" s="670" t="s">
        <v>3855</v>
      </c>
      <c r="R613" s="670" t="s">
        <v>2516</v>
      </c>
      <c r="S613" s="670" t="s">
        <v>2509</v>
      </c>
      <c r="T613" s="670" t="s">
        <v>2509</v>
      </c>
      <c r="U613" s="670" t="s">
        <v>2513</v>
      </c>
      <c r="V613" s="670" t="s">
        <v>2519</v>
      </c>
    </row>
    <row r="614" spans="1:22" x14ac:dyDescent="0.2">
      <c r="A614" s="665" t="s">
        <v>3002</v>
      </c>
      <c r="B614" s="674" t="s">
        <v>3018</v>
      </c>
      <c r="C614" s="665" t="s">
        <v>2472</v>
      </c>
      <c r="D614" s="674" t="s">
        <v>2468</v>
      </c>
      <c r="E614" s="675">
        <v>1</v>
      </c>
      <c r="F614" s="674" t="s">
        <v>2469</v>
      </c>
      <c r="G614" s="676">
        <v>0</v>
      </c>
      <c r="H614" s="665" t="s">
        <v>2470</v>
      </c>
      <c r="I614" s="677">
        <v>1</v>
      </c>
      <c r="J614" s="677">
        <v>1</v>
      </c>
      <c r="K614" s="676">
        <v>20.16</v>
      </c>
      <c r="L614" s="684">
        <v>44844</v>
      </c>
      <c r="M614" s="674" t="s">
        <v>3856</v>
      </c>
      <c r="N614" s="674" t="s">
        <v>2509</v>
      </c>
      <c r="O614" s="674" t="s">
        <v>2509</v>
      </c>
      <c r="P614" s="674" t="s">
        <v>2518</v>
      </c>
      <c r="Q614" s="674" t="s">
        <v>3857</v>
      </c>
      <c r="R614" s="674" t="s">
        <v>2516</v>
      </c>
      <c r="S614" s="674" t="s">
        <v>2509</v>
      </c>
      <c r="T614" s="674" t="s">
        <v>2509</v>
      </c>
      <c r="U614" s="674" t="s">
        <v>2513</v>
      </c>
      <c r="V614" s="674" t="s">
        <v>2519</v>
      </c>
    </row>
    <row r="615" spans="1:22" x14ac:dyDescent="0.2">
      <c r="A615" s="666" t="s">
        <v>3002</v>
      </c>
      <c r="B615" s="670" t="s">
        <v>3018</v>
      </c>
      <c r="C615" s="666" t="s">
        <v>2472</v>
      </c>
      <c r="D615" s="670" t="s">
        <v>2468</v>
      </c>
      <c r="E615" s="671">
        <v>1</v>
      </c>
      <c r="F615" s="670" t="s">
        <v>2469</v>
      </c>
      <c r="G615" s="672">
        <v>0</v>
      </c>
      <c r="H615" s="666" t="s">
        <v>2470</v>
      </c>
      <c r="I615" s="673">
        <v>1</v>
      </c>
      <c r="J615" s="673">
        <v>1</v>
      </c>
      <c r="K615" s="672">
        <v>31</v>
      </c>
      <c r="L615" s="683">
        <v>44844</v>
      </c>
      <c r="M615" s="670" t="s">
        <v>3858</v>
      </c>
      <c r="N615" s="670" t="s">
        <v>2509</v>
      </c>
      <c r="O615" s="670" t="s">
        <v>2509</v>
      </c>
      <c r="P615" s="670" t="s">
        <v>2518</v>
      </c>
      <c r="Q615" s="670" t="s">
        <v>3859</v>
      </c>
      <c r="R615" s="670" t="s">
        <v>2516</v>
      </c>
      <c r="S615" s="670" t="s">
        <v>2509</v>
      </c>
      <c r="T615" s="670" t="s">
        <v>2509</v>
      </c>
      <c r="U615" s="670" t="s">
        <v>2513</v>
      </c>
      <c r="V615" s="670" t="s">
        <v>2519</v>
      </c>
    </row>
    <row r="616" spans="1:22" x14ac:dyDescent="0.2">
      <c r="A616" s="665" t="s">
        <v>3002</v>
      </c>
      <c r="B616" s="674" t="s">
        <v>3018</v>
      </c>
      <c r="C616" s="665" t="s">
        <v>2472</v>
      </c>
      <c r="D616" s="674" t="s">
        <v>2468</v>
      </c>
      <c r="E616" s="675">
        <v>1</v>
      </c>
      <c r="F616" s="674" t="s">
        <v>2469</v>
      </c>
      <c r="G616" s="676">
        <v>0</v>
      </c>
      <c r="H616" s="665" t="s">
        <v>2470</v>
      </c>
      <c r="I616" s="677">
        <v>1</v>
      </c>
      <c r="J616" s="677">
        <v>1</v>
      </c>
      <c r="K616" s="676">
        <v>263.12</v>
      </c>
      <c r="L616" s="684">
        <v>44844</v>
      </c>
      <c r="M616" s="674" t="s">
        <v>3860</v>
      </c>
      <c r="N616" s="674" t="s">
        <v>2509</v>
      </c>
      <c r="O616" s="674" t="s">
        <v>2509</v>
      </c>
      <c r="P616" s="674" t="s">
        <v>2518</v>
      </c>
      <c r="Q616" s="674" t="s">
        <v>3861</v>
      </c>
      <c r="R616" s="674" t="s">
        <v>2516</v>
      </c>
      <c r="S616" s="674" t="s">
        <v>2509</v>
      </c>
      <c r="T616" s="674" t="s">
        <v>2509</v>
      </c>
      <c r="U616" s="674" t="s">
        <v>2513</v>
      </c>
      <c r="V616" s="674" t="s">
        <v>2519</v>
      </c>
    </row>
    <row r="617" spans="1:22" x14ac:dyDescent="0.2">
      <c r="A617" s="666" t="s">
        <v>3002</v>
      </c>
      <c r="B617" s="670" t="s">
        <v>3018</v>
      </c>
      <c r="C617" s="666" t="s">
        <v>2472</v>
      </c>
      <c r="D617" s="670" t="s">
        <v>2468</v>
      </c>
      <c r="E617" s="671">
        <v>1</v>
      </c>
      <c r="F617" s="670" t="s">
        <v>2469</v>
      </c>
      <c r="G617" s="672">
        <v>0</v>
      </c>
      <c r="H617" s="666" t="s">
        <v>2470</v>
      </c>
      <c r="I617" s="673">
        <v>1</v>
      </c>
      <c r="J617" s="673">
        <v>1</v>
      </c>
      <c r="K617" s="672">
        <v>2.4</v>
      </c>
      <c r="L617" s="683">
        <v>44844</v>
      </c>
      <c r="M617" s="670" t="s">
        <v>3862</v>
      </c>
      <c r="N617" s="670" t="s">
        <v>2509</v>
      </c>
      <c r="O617" s="670" t="s">
        <v>2509</v>
      </c>
      <c r="P617" s="670" t="s">
        <v>2518</v>
      </c>
      <c r="Q617" s="670" t="s">
        <v>3863</v>
      </c>
      <c r="R617" s="670" t="s">
        <v>2516</v>
      </c>
      <c r="S617" s="670" t="s">
        <v>2509</v>
      </c>
      <c r="T617" s="670" t="s">
        <v>2509</v>
      </c>
      <c r="U617" s="670" t="s">
        <v>2513</v>
      </c>
      <c r="V617" s="670" t="s">
        <v>2519</v>
      </c>
    </row>
    <row r="618" spans="1:22" x14ac:dyDescent="0.2">
      <c r="A618" s="665" t="s">
        <v>3002</v>
      </c>
      <c r="B618" s="674" t="s">
        <v>3018</v>
      </c>
      <c r="C618" s="665" t="s">
        <v>2472</v>
      </c>
      <c r="D618" s="674" t="s">
        <v>2468</v>
      </c>
      <c r="E618" s="675">
        <v>1</v>
      </c>
      <c r="F618" s="674" t="s">
        <v>2469</v>
      </c>
      <c r="G618" s="676">
        <v>0</v>
      </c>
      <c r="H618" s="665" t="s">
        <v>2470</v>
      </c>
      <c r="I618" s="677">
        <v>1</v>
      </c>
      <c r="J618" s="677">
        <v>1</v>
      </c>
      <c r="K618" s="676">
        <v>18.7</v>
      </c>
      <c r="L618" s="684">
        <v>44844</v>
      </c>
      <c r="M618" s="674" t="s">
        <v>3864</v>
      </c>
      <c r="N618" s="674" t="s">
        <v>2509</v>
      </c>
      <c r="O618" s="674" t="s">
        <v>2509</v>
      </c>
      <c r="P618" s="674" t="s">
        <v>2518</v>
      </c>
      <c r="Q618" s="674" t="s">
        <v>3865</v>
      </c>
      <c r="R618" s="674" t="s">
        <v>2516</v>
      </c>
      <c r="S618" s="674" t="s">
        <v>2509</v>
      </c>
      <c r="T618" s="674" t="s">
        <v>2509</v>
      </c>
      <c r="U618" s="674" t="s">
        <v>2513</v>
      </c>
      <c r="V618" s="674" t="s">
        <v>2519</v>
      </c>
    </row>
    <row r="619" spans="1:22" x14ac:dyDescent="0.2">
      <c r="A619" s="667" t="s">
        <v>3003</v>
      </c>
      <c r="B619" s="674"/>
      <c r="C619" s="665"/>
      <c r="D619" s="674"/>
      <c r="E619" s="675"/>
      <c r="F619" s="674"/>
      <c r="G619" s="676"/>
      <c r="H619" s="665"/>
      <c r="I619" s="677"/>
      <c r="J619" s="677"/>
      <c r="K619" s="676">
        <f>SUBTOTAL(9,K605:K618)</f>
        <v>5862.1999999999989</v>
      </c>
      <c r="L619" s="684"/>
      <c r="M619" s="674"/>
      <c r="N619" s="674"/>
      <c r="O619" s="674"/>
      <c r="P619" s="674"/>
      <c r="Q619" s="674"/>
      <c r="R619" s="674"/>
      <c r="S619" s="674"/>
      <c r="T619" s="674"/>
      <c r="U619" s="674"/>
      <c r="V619" s="674"/>
    </row>
    <row r="620" spans="1:22" x14ac:dyDescent="0.2">
      <c r="A620" s="666" t="s">
        <v>3004</v>
      </c>
      <c r="B620" s="670" t="s">
        <v>2509</v>
      </c>
      <c r="C620" s="666" t="s">
        <v>2467</v>
      </c>
      <c r="D620" s="670" t="s">
        <v>2468</v>
      </c>
      <c r="E620" s="671">
        <v>2</v>
      </c>
      <c r="F620" s="670" t="s">
        <v>2469</v>
      </c>
      <c r="G620" s="672">
        <v>150</v>
      </c>
      <c r="H620" s="666" t="s">
        <v>2475</v>
      </c>
      <c r="I620" s="673">
        <v>24.53</v>
      </c>
      <c r="J620" s="673">
        <v>1</v>
      </c>
      <c r="K620" s="672">
        <v>3679.5</v>
      </c>
      <c r="L620" s="683">
        <v>44845</v>
      </c>
      <c r="M620" s="670" t="s">
        <v>3866</v>
      </c>
      <c r="N620" s="670" t="s">
        <v>2528</v>
      </c>
      <c r="O620" s="670" t="s">
        <v>2509</v>
      </c>
      <c r="P620" s="670" t="s">
        <v>2469</v>
      </c>
      <c r="Q620" s="670" t="s">
        <v>3867</v>
      </c>
      <c r="R620" s="670" t="s">
        <v>2510</v>
      </c>
      <c r="S620" s="670" t="s">
        <v>2526</v>
      </c>
      <c r="T620" s="670" t="s">
        <v>2527</v>
      </c>
      <c r="U620" s="670" t="s">
        <v>2513</v>
      </c>
      <c r="V620" s="670" t="s">
        <v>2514</v>
      </c>
    </row>
    <row r="621" spans="1:22" x14ac:dyDescent="0.2">
      <c r="A621" s="664" t="s">
        <v>3005</v>
      </c>
      <c r="B621" s="670"/>
      <c r="C621" s="666"/>
      <c r="D621" s="670"/>
      <c r="E621" s="671"/>
      <c r="F621" s="670"/>
      <c r="G621" s="672"/>
      <c r="H621" s="666"/>
      <c r="I621" s="673"/>
      <c r="J621" s="673"/>
      <c r="K621" s="672">
        <f>SUBTOTAL(9,K620:K620)</f>
        <v>3679.5</v>
      </c>
      <c r="L621" s="683"/>
      <c r="M621" s="670"/>
      <c r="N621" s="670"/>
      <c r="O621" s="670"/>
      <c r="P621" s="670"/>
      <c r="Q621" s="670"/>
      <c r="R621" s="670"/>
      <c r="S621" s="670"/>
      <c r="T621" s="670"/>
      <c r="U621" s="670"/>
      <c r="V621" s="670"/>
    </row>
    <row r="622" spans="1:22" x14ac:dyDescent="0.2">
      <c r="A622" s="665" t="s">
        <v>3006</v>
      </c>
      <c r="B622" s="674" t="s">
        <v>2509</v>
      </c>
      <c r="C622" s="665" t="s">
        <v>2467</v>
      </c>
      <c r="D622" s="674" t="s">
        <v>2468</v>
      </c>
      <c r="E622" s="675">
        <v>2</v>
      </c>
      <c r="F622" s="674" t="s">
        <v>2469</v>
      </c>
      <c r="G622" s="676">
        <v>150</v>
      </c>
      <c r="H622" s="665" t="s">
        <v>2475</v>
      </c>
      <c r="I622" s="677">
        <v>24.53</v>
      </c>
      <c r="J622" s="677">
        <v>1</v>
      </c>
      <c r="K622" s="676">
        <v>3679.5</v>
      </c>
      <c r="L622" s="684">
        <v>44845</v>
      </c>
      <c r="M622" s="674" t="s">
        <v>3868</v>
      </c>
      <c r="N622" s="674" t="s">
        <v>2528</v>
      </c>
      <c r="O622" s="674" t="s">
        <v>2509</v>
      </c>
      <c r="P622" s="674" t="s">
        <v>2469</v>
      </c>
      <c r="Q622" s="674" t="s">
        <v>3869</v>
      </c>
      <c r="R622" s="674" t="s">
        <v>2510</v>
      </c>
      <c r="S622" s="674" t="s">
        <v>2526</v>
      </c>
      <c r="T622" s="674" t="s">
        <v>2527</v>
      </c>
      <c r="U622" s="674" t="s">
        <v>2513</v>
      </c>
      <c r="V622" s="674" t="s">
        <v>2514</v>
      </c>
    </row>
    <row r="623" spans="1:22" x14ac:dyDescent="0.2">
      <c r="A623" s="667" t="s">
        <v>3007</v>
      </c>
      <c r="B623" s="674"/>
      <c r="C623" s="665"/>
      <c r="D623" s="674"/>
      <c r="E623" s="675"/>
      <c r="F623" s="674"/>
      <c r="G623" s="676"/>
      <c r="H623" s="665"/>
      <c r="I623" s="677"/>
      <c r="J623" s="677"/>
      <c r="K623" s="676">
        <f>SUBTOTAL(9,K622:K622)</f>
        <v>3679.5</v>
      </c>
      <c r="L623" s="684"/>
      <c r="M623" s="674"/>
      <c r="N623" s="674"/>
      <c r="O623" s="674"/>
      <c r="P623" s="674"/>
      <c r="Q623" s="674"/>
      <c r="R623" s="674"/>
      <c r="S623" s="674"/>
      <c r="T623" s="674"/>
      <c r="U623" s="674"/>
      <c r="V623" s="674"/>
    </row>
    <row r="624" spans="1:22" x14ac:dyDescent="0.2">
      <c r="A624" s="666" t="s">
        <v>3008</v>
      </c>
      <c r="B624" s="670" t="s">
        <v>2509</v>
      </c>
      <c r="C624" s="666" t="s">
        <v>2467</v>
      </c>
      <c r="D624" s="670" t="s">
        <v>2468</v>
      </c>
      <c r="E624" s="671">
        <v>2</v>
      </c>
      <c r="F624" s="670" t="s">
        <v>2469</v>
      </c>
      <c r="G624" s="672">
        <v>150</v>
      </c>
      <c r="H624" s="666" t="s">
        <v>2475</v>
      </c>
      <c r="I624" s="673">
        <v>24.53</v>
      </c>
      <c r="J624" s="673">
        <v>1</v>
      </c>
      <c r="K624" s="672">
        <v>3679.5</v>
      </c>
      <c r="L624" s="683">
        <v>44845</v>
      </c>
      <c r="M624" s="670" t="s">
        <v>3870</v>
      </c>
      <c r="N624" s="670" t="s">
        <v>2528</v>
      </c>
      <c r="O624" s="670" t="s">
        <v>2509</v>
      </c>
      <c r="P624" s="670" t="s">
        <v>2469</v>
      </c>
      <c r="Q624" s="670" t="s">
        <v>3871</v>
      </c>
      <c r="R624" s="670" t="s">
        <v>2510</v>
      </c>
      <c r="S624" s="670" t="s">
        <v>2526</v>
      </c>
      <c r="T624" s="670" t="s">
        <v>2527</v>
      </c>
      <c r="U624" s="670" t="s">
        <v>2513</v>
      </c>
      <c r="V624" s="670" t="s">
        <v>2514</v>
      </c>
    </row>
    <row r="625" spans="1:22" x14ac:dyDescent="0.2">
      <c r="A625" s="664" t="s">
        <v>3009</v>
      </c>
      <c r="B625" s="670"/>
      <c r="C625" s="666"/>
      <c r="D625" s="670"/>
      <c r="E625" s="671"/>
      <c r="F625" s="670"/>
      <c r="G625" s="672"/>
      <c r="H625" s="666"/>
      <c r="I625" s="673"/>
      <c r="J625" s="673"/>
      <c r="K625" s="672">
        <f>SUBTOTAL(9,K624:K624)</f>
        <v>3679.5</v>
      </c>
      <c r="L625" s="683"/>
      <c r="M625" s="670"/>
      <c r="N625" s="670"/>
      <c r="O625" s="670"/>
      <c r="P625" s="670"/>
      <c r="Q625" s="670"/>
      <c r="R625" s="670"/>
      <c r="S625" s="670"/>
      <c r="T625" s="670"/>
      <c r="U625" s="670"/>
      <c r="V625" s="670"/>
    </row>
    <row r="626" spans="1:22" x14ac:dyDescent="0.2">
      <c r="A626" s="665" t="s">
        <v>3010</v>
      </c>
      <c r="B626" s="674" t="s">
        <v>2509</v>
      </c>
      <c r="C626" s="665" t="s">
        <v>2467</v>
      </c>
      <c r="D626" s="674" t="s">
        <v>2468</v>
      </c>
      <c r="E626" s="675">
        <v>2</v>
      </c>
      <c r="F626" s="674" t="s">
        <v>2469</v>
      </c>
      <c r="G626" s="676">
        <v>150</v>
      </c>
      <c r="H626" s="665" t="s">
        <v>2475</v>
      </c>
      <c r="I626" s="677">
        <v>24.53</v>
      </c>
      <c r="J626" s="677">
        <v>1</v>
      </c>
      <c r="K626" s="676">
        <v>3679.5</v>
      </c>
      <c r="L626" s="684">
        <v>44845</v>
      </c>
      <c r="M626" s="674" t="s">
        <v>3872</v>
      </c>
      <c r="N626" s="674" t="s">
        <v>2528</v>
      </c>
      <c r="O626" s="674" t="s">
        <v>2509</v>
      </c>
      <c r="P626" s="674" t="s">
        <v>2469</v>
      </c>
      <c r="Q626" s="674" t="s">
        <v>3873</v>
      </c>
      <c r="R626" s="674" t="s">
        <v>2510</v>
      </c>
      <c r="S626" s="674" t="s">
        <v>2526</v>
      </c>
      <c r="T626" s="674" t="s">
        <v>2527</v>
      </c>
      <c r="U626" s="674" t="s">
        <v>2513</v>
      </c>
      <c r="V626" s="674" t="s">
        <v>2514</v>
      </c>
    </row>
    <row r="627" spans="1:22" x14ac:dyDescent="0.2">
      <c r="A627" s="667" t="s">
        <v>3011</v>
      </c>
      <c r="B627" s="674"/>
      <c r="C627" s="665"/>
      <c r="D627" s="674"/>
      <c r="E627" s="675"/>
      <c r="F627" s="674"/>
      <c r="G627" s="676"/>
      <c r="H627" s="665"/>
      <c r="I627" s="677"/>
      <c r="J627" s="677"/>
      <c r="K627" s="676">
        <f>SUBTOTAL(9,K626:K626)</f>
        <v>3679.5</v>
      </c>
      <c r="L627" s="684"/>
      <c r="M627" s="674"/>
      <c r="N627" s="674"/>
      <c r="O627" s="674"/>
      <c r="P627" s="674"/>
      <c r="Q627" s="674"/>
      <c r="R627" s="674"/>
      <c r="S627" s="674"/>
      <c r="T627" s="674"/>
      <c r="U627" s="674"/>
      <c r="V627" s="674"/>
    </row>
    <row r="628" spans="1:22" x14ac:dyDescent="0.2">
      <c r="A628" s="666" t="s">
        <v>3012</v>
      </c>
      <c r="B628" s="670" t="s">
        <v>2509</v>
      </c>
      <c r="C628" s="666" t="s">
        <v>2467</v>
      </c>
      <c r="D628" s="670" t="s">
        <v>2468</v>
      </c>
      <c r="E628" s="671">
        <v>2</v>
      </c>
      <c r="F628" s="670" t="s">
        <v>2469</v>
      </c>
      <c r="G628" s="672">
        <v>150</v>
      </c>
      <c r="H628" s="666" t="s">
        <v>2475</v>
      </c>
      <c r="I628" s="673">
        <v>24.53</v>
      </c>
      <c r="J628" s="673">
        <v>1</v>
      </c>
      <c r="K628" s="672">
        <v>3679.5</v>
      </c>
      <c r="L628" s="683">
        <v>44845</v>
      </c>
      <c r="M628" s="670" t="s">
        <v>3874</v>
      </c>
      <c r="N628" s="670" t="s">
        <v>2528</v>
      </c>
      <c r="O628" s="670" t="s">
        <v>2509</v>
      </c>
      <c r="P628" s="670" t="s">
        <v>2469</v>
      </c>
      <c r="Q628" s="670" t="s">
        <v>3875</v>
      </c>
      <c r="R628" s="670" t="s">
        <v>2510</v>
      </c>
      <c r="S628" s="670" t="s">
        <v>2526</v>
      </c>
      <c r="T628" s="670" t="s">
        <v>2527</v>
      </c>
      <c r="U628" s="670" t="s">
        <v>2513</v>
      </c>
      <c r="V628" s="670" t="s">
        <v>2514</v>
      </c>
    </row>
    <row r="629" spans="1:22" x14ac:dyDescent="0.2">
      <c r="A629" s="664" t="s">
        <v>3013</v>
      </c>
      <c r="B629" s="670"/>
      <c r="C629" s="666"/>
      <c r="D629" s="670"/>
      <c r="E629" s="671"/>
      <c r="F629" s="670"/>
      <c r="G629" s="672"/>
      <c r="H629" s="666"/>
      <c r="I629" s="673"/>
      <c r="J629" s="673"/>
      <c r="K629" s="672">
        <f>SUBTOTAL(9,K628:K628)</f>
        <v>3679.5</v>
      </c>
      <c r="L629" s="683"/>
      <c r="M629" s="670"/>
      <c r="N629" s="670"/>
      <c r="O629" s="670"/>
      <c r="P629" s="670"/>
      <c r="Q629" s="670"/>
      <c r="R629" s="670"/>
      <c r="S629" s="670"/>
      <c r="T629" s="670"/>
      <c r="U629" s="670"/>
      <c r="V629" s="670"/>
    </row>
    <row r="630" spans="1:22" x14ac:dyDescent="0.2">
      <c r="A630" s="665" t="s">
        <v>3014</v>
      </c>
      <c r="B630" s="674" t="s">
        <v>2509</v>
      </c>
      <c r="C630" s="665" t="s">
        <v>2467</v>
      </c>
      <c r="D630" s="674" t="s">
        <v>2468</v>
      </c>
      <c r="E630" s="675">
        <v>2</v>
      </c>
      <c r="F630" s="674" t="s">
        <v>2469</v>
      </c>
      <c r="G630" s="676">
        <v>150</v>
      </c>
      <c r="H630" s="665" t="s">
        <v>2475</v>
      </c>
      <c r="I630" s="677">
        <v>24.53</v>
      </c>
      <c r="J630" s="677">
        <v>1</v>
      </c>
      <c r="K630" s="676">
        <v>3679.5</v>
      </c>
      <c r="L630" s="684">
        <v>44845</v>
      </c>
      <c r="M630" s="674" t="s">
        <v>3876</v>
      </c>
      <c r="N630" s="674" t="s">
        <v>2528</v>
      </c>
      <c r="O630" s="674" t="s">
        <v>2509</v>
      </c>
      <c r="P630" s="674" t="s">
        <v>2469</v>
      </c>
      <c r="Q630" s="674" t="s">
        <v>3877</v>
      </c>
      <c r="R630" s="674" t="s">
        <v>2510</v>
      </c>
      <c r="S630" s="674" t="s">
        <v>2526</v>
      </c>
      <c r="T630" s="674" t="s">
        <v>2527</v>
      </c>
      <c r="U630" s="674" t="s">
        <v>2513</v>
      </c>
      <c r="V630" s="674" t="s">
        <v>2514</v>
      </c>
    </row>
    <row r="631" spans="1:22" x14ac:dyDescent="0.2">
      <c r="A631" s="668" t="s">
        <v>3015</v>
      </c>
      <c r="B631" s="678"/>
      <c r="C631" s="679"/>
      <c r="D631" s="678"/>
      <c r="E631" s="680"/>
      <c r="F631" s="678"/>
      <c r="G631" s="681"/>
      <c r="H631" s="679"/>
      <c r="I631" s="682"/>
      <c r="J631" s="682"/>
      <c r="K631" s="681">
        <f>SUBTOTAL(9,K630:K630)</f>
        <v>3679.5</v>
      </c>
      <c r="L631" s="685"/>
      <c r="M631" s="678"/>
      <c r="N631" s="678"/>
      <c r="O631" s="678"/>
      <c r="P631" s="678"/>
      <c r="Q631" s="678"/>
      <c r="R631" s="678"/>
      <c r="S631" s="678"/>
      <c r="T631" s="678"/>
      <c r="U631" s="678"/>
      <c r="V631" s="678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B761-B430-4AF8-AF52-891749045DA8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1750-26E3-4B97-970D-14C6FE89F2D9}">
  <dimension ref="A1:V637"/>
  <sheetViews>
    <sheetView topLeftCell="A276" workbookViewId="0">
      <selection activeCell="X362" sqref="X362"/>
    </sheetView>
  </sheetViews>
  <sheetFormatPr defaultRowHeight="12.75" outlineLevelRow="2" x14ac:dyDescent="0.2"/>
  <cols>
    <col min="1" max="1" width="16.28515625" style="686" bestFit="1" customWidth="1"/>
    <col min="2" max="2" width="8.7109375" style="686" customWidth="1"/>
    <col min="3" max="3" width="15.140625" style="686" customWidth="1"/>
    <col min="4" max="4" width="6.140625" style="686" customWidth="1"/>
    <col min="5" max="5" width="6.42578125" style="686" customWidth="1"/>
    <col min="6" max="6" width="24.5703125" style="686" customWidth="1"/>
    <col min="7" max="7" width="11.140625" style="686" customWidth="1"/>
    <col min="8" max="8" width="4.85546875" style="686" customWidth="1"/>
    <col min="9" max="9" width="5.7109375" style="686" customWidth="1"/>
    <col min="10" max="10" width="9.7109375" style="686" customWidth="1"/>
    <col min="11" max="11" width="17.5703125" style="686" customWidth="1"/>
    <col min="12" max="12" width="11.85546875" style="686" customWidth="1"/>
    <col min="13" max="13" width="8" style="686" customWidth="1"/>
    <col min="14" max="14" width="9" style="686" customWidth="1"/>
    <col min="15" max="15" width="9.28515625" style="686" customWidth="1"/>
    <col min="16" max="16" width="24.5703125" style="686" customWidth="1"/>
    <col min="17" max="17" width="13.42578125" style="686" customWidth="1"/>
    <col min="18" max="18" width="11.5703125" style="686" customWidth="1"/>
    <col min="19" max="19" width="7.85546875" style="686" customWidth="1"/>
    <col min="20" max="20" width="21.140625" style="686" customWidth="1"/>
    <col min="21" max="21" width="7.28515625" style="686" customWidth="1"/>
    <col min="22" max="22" width="9" style="686" customWidth="1"/>
    <col min="23" max="16384" width="9.140625" style="686"/>
  </cols>
  <sheetData>
    <row r="1" spans="1:22" x14ac:dyDescent="0.2">
      <c r="A1" s="710" t="s">
        <v>2493</v>
      </c>
      <c r="B1" s="710" t="s">
        <v>2497</v>
      </c>
      <c r="C1" s="710" t="s">
        <v>2494</v>
      </c>
      <c r="D1" s="710" t="s">
        <v>2495</v>
      </c>
      <c r="E1" s="710" t="s">
        <v>2496</v>
      </c>
      <c r="F1" s="710" t="s">
        <v>2497</v>
      </c>
      <c r="G1" s="710" t="s">
        <v>2498</v>
      </c>
      <c r="H1" s="710" t="s">
        <v>2499</v>
      </c>
      <c r="I1" s="710" t="s">
        <v>2500</v>
      </c>
      <c r="J1" s="710" t="s">
        <v>2501</v>
      </c>
      <c r="K1" s="710" t="s">
        <v>3016</v>
      </c>
      <c r="L1" s="710" t="s">
        <v>3019</v>
      </c>
      <c r="M1" s="710" t="s">
        <v>3020</v>
      </c>
      <c r="N1" s="710" t="s">
        <v>3021</v>
      </c>
      <c r="O1" s="710" t="s">
        <v>3022</v>
      </c>
      <c r="P1" s="710" t="s">
        <v>2497</v>
      </c>
      <c r="Q1" s="710" t="s">
        <v>2502</v>
      </c>
      <c r="R1" s="710" t="s">
        <v>2503</v>
      </c>
      <c r="S1" s="710" t="s">
        <v>2504</v>
      </c>
      <c r="T1" s="710" t="s">
        <v>2505</v>
      </c>
      <c r="U1" s="710" t="s">
        <v>2506</v>
      </c>
      <c r="V1" s="710" t="s">
        <v>2507</v>
      </c>
    </row>
    <row r="2" spans="1:22" ht="16.5" hidden="1" customHeight="1" outlineLevel="2" x14ac:dyDescent="0.2">
      <c r="A2" s="706" t="s">
        <v>3017</v>
      </c>
      <c r="B2" s="702" t="s">
        <v>3018</v>
      </c>
      <c r="C2" s="706" t="s">
        <v>2467</v>
      </c>
      <c r="D2" s="702" t="s">
        <v>2468</v>
      </c>
      <c r="E2" s="707">
        <v>4</v>
      </c>
      <c r="F2" s="702" t="s">
        <v>2469</v>
      </c>
      <c r="G2" s="704">
        <v>13582</v>
      </c>
      <c r="H2" s="706" t="s">
        <v>2470</v>
      </c>
      <c r="I2" s="705">
        <v>1</v>
      </c>
      <c r="J2" s="705">
        <v>1</v>
      </c>
      <c r="K2" s="704">
        <v>13582</v>
      </c>
      <c r="L2" s="703">
        <v>44630</v>
      </c>
      <c r="M2" s="702" t="s">
        <v>3023</v>
      </c>
      <c r="N2" s="702" t="s">
        <v>2515</v>
      </c>
      <c r="O2" s="702" t="s">
        <v>2509</v>
      </c>
      <c r="P2" s="702" t="s">
        <v>2469</v>
      </c>
      <c r="Q2" s="702" t="s">
        <v>3024</v>
      </c>
      <c r="R2" s="702" t="s">
        <v>2510</v>
      </c>
      <c r="S2" s="702" t="s">
        <v>3025</v>
      </c>
      <c r="T2" s="702" t="s">
        <v>3026</v>
      </c>
      <c r="U2" s="702" t="s">
        <v>2513</v>
      </c>
      <c r="V2" s="702" t="s">
        <v>2514</v>
      </c>
    </row>
    <row r="3" spans="1:22" ht="16.5" customHeight="1" outlineLevel="1" collapsed="1" x14ac:dyDescent="0.2">
      <c r="A3" s="708" t="s">
        <v>2731</v>
      </c>
      <c r="B3" s="702"/>
      <c r="C3" s="706"/>
      <c r="D3" s="702"/>
      <c r="E3" s="707"/>
      <c r="F3" s="702"/>
      <c r="G3" s="704"/>
      <c r="H3" s="706"/>
      <c r="I3" s="705"/>
      <c r="J3" s="705"/>
      <c r="K3" s="704">
        <f>SUBTOTAL(9,K2:K2)</f>
        <v>13582</v>
      </c>
      <c r="L3" s="703"/>
      <c r="M3" s="702"/>
      <c r="N3" s="702"/>
      <c r="O3" s="702"/>
      <c r="P3" s="702"/>
      <c r="Q3" s="702"/>
      <c r="R3" s="702"/>
      <c r="S3" s="702"/>
      <c r="T3" s="702"/>
      <c r="U3" s="702"/>
      <c r="V3" s="702"/>
    </row>
    <row r="4" spans="1:22" ht="16.5" hidden="1" customHeight="1" outlineLevel="2" x14ac:dyDescent="0.2">
      <c r="A4" s="700" t="s">
        <v>2471</v>
      </c>
      <c r="B4" s="696" t="s">
        <v>3018</v>
      </c>
      <c r="C4" s="700" t="s">
        <v>2472</v>
      </c>
      <c r="D4" s="696" t="s">
        <v>2468</v>
      </c>
      <c r="E4" s="701">
        <v>1</v>
      </c>
      <c r="F4" s="696" t="s">
        <v>2469</v>
      </c>
      <c r="G4" s="698">
        <v>0</v>
      </c>
      <c r="H4" s="700" t="s">
        <v>2470</v>
      </c>
      <c r="I4" s="699">
        <v>1</v>
      </c>
      <c r="J4" s="699">
        <v>1</v>
      </c>
      <c r="K4" s="698">
        <v>18.16</v>
      </c>
      <c r="L4" s="697">
        <v>44613</v>
      </c>
      <c r="M4" s="696" t="s">
        <v>3027</v>
      </c>
      <c r="N4" s="696" t="s">
        <v>2509</v>
      </c>
      <c r="O4" s="696" t="s">
        <v>2509</v>
      </c>
      <c r="P4" s="696" t="s">
        <v>2518</v>
      </c>
      <c r="Q4" s="696" t="s">
        <v>3028</v>
      </c>
      <c r="R4" s="696" t="s">
        <v>2516</v>
      </c>
      <c r="S4" s="696" t="s">
        <v>2509</v>
      </c>
      <c r="T4" s="696" t="s">
        <v>2509</v>
      </c>
      <c r="U4" s="696" t="s">
        <v>2513</v>
      </c>
      <c r="V4" s="696" t="s">
        <v>2519</v>
      </c>
    </row>
    <row r="5" spans="1:22" ht="16.5" hidden="1" customHeight="1" outlineLevel="2" x14ac:dyDescent="0.2">
      <c r="A5" s="706" t="s">
        <v>2471</v>
      </c>
      <c r="B5" s="702" t="s">
        <v>3018</v>
      </c>
      <c r="C5" s="706" t="s">
        <v>2472</v>
      </c>
      <c r="D5" s="702" t="s">
        <v>2468</v>
      </c>
      <c r="E5" s="707">
        <v>1</v>
      </c>
      <c r="F5" s="702" t="s">
        <v>2469</v>
      </c>
      <c r="G5" s="704">
        <v>0</v>
      </c>
      <c r="H5" s="706" t="s">
        <v>2470</v>
      </c>
      <c r="I5" s="705">
        <v>1</v>
      </c>
      <c r="J5" s="705">
        <v>1</v>
      </c>
      <c r="K5" s="704">
        <v>2830.3</v>
      </c>
      <c r="L5" s="703">
        <v>44613</v>
      </c>
      <c r="M5" s="702" t="s">
        <v>3029</v>
      </c>
      <c r="N5" s="702" t="s">
        <v>2509</v>
      </c>
      <c r="O5" s="702" t="s">
        <v>2509</v>
      </c>
      <c r="P5" s="702" t="s">
        <v>2518</v>
      </c>
      <c r="Q5" s="702" t="s">
        <v>3030</v>
      </c>
      <c r="R5" s="702" t="s">
        <v>2516</v>
      </c>
      <c r="S5" s="702" t="s">
        <v>2509</v>
      </c>
      <c r="T5" s="702" t="s">
        <v>2509</v>
      </c>
      <c r="U5" s="702" t="s">
        <v>2513</v>
      </c>
      <c r="V5" s="702" t="s">
        <v>2519</v>
      </c>
    </row>
    <row r="6" spans="1:22" ht="16.5" hidden="1" customHeight="1" outlineLevel="2" x14ac:dyDescent="0.2">
      <c r="A6" s="700" t="s">
        <v>2471</v>
      </c>
      <c r="B6" s="696" t="s">
        <v>3018</v>
      </c>
      <c r="C6" s="700" t="s">
        <v>2472</v>
      </c>
      <c r="D6" s="696" t="s">
        <v>2468</v>
      </c>
      <c r="E6" s="701">
        <v>1</v>
      </c>
      <c r="F6" s="696" t="s">
        <v>2469</v>
      </c>
      <c r="G6" s="698">
        <v>0</v>
      </c>
      <c r="H6" s="700" t="s">
        <v>2470</v>
      </c>
      <c r="I6" s="699">
        <v>1</v>
      </c>
      <c r="J6" s="699">
        <v>1</v>
      </c>
      <c r="K6" s="698">
        <v>1655.98</v>
      </c>
      <c r="L6" s="697">
        <v>44613</v>
      </c>
      <c r="M6" s="696" t="s">
        <v>3031</v>
      </c>
      <c r="N6" s="696" t="s">
        <v>2509</v>
      </c>
      <c r="O6" s="696" t="s">
        <v>2509</v>
      </c>
      <c r="P6" s="696" t="s">
        <v>2518</v>
      </c>
      <c r="Q6" s="696" t="s">
        <v>3032</v>
      </c>
      <c r="R6" s="696" t="s">
        <v>2516</v>
      </c>
      <c r="S6" s="696" t="s">
        <v>2509</v>
      </c>
      <c r="T6" s="696" t="s">
        <v>2509</v>
      </c>
      <c r="U6" s="696" t="s">
        <v>2513</v>
      </c>
      <c r="V6" s="696" t="s">
        <v>2519</v>
      </c>
    </row>
    <row r="7" spans="1:22" ht="16.5" hidden="1" customHeight="1" outlineLevel="2" x14ac:dyDescent="0.2">
      <c r="A7" s="706" t="s">
        <v>2471</v>
      </c>
      <c r="B7" s="702" t="s">
        <v>3018</v>
      </c>
      <c r="C7" s="706" t="s">
        <v>2467</v>
      </c>
      <c r="D7" s="702" t="s">
        <v>2468</v>
      </c>
      <c r="E7" s="707">
        <v>1</v>
      </c>
      <c r="F7" s="702" t="s">
        <v>2469</v>
      </c>
      <c r="G7" s="704">
        <v>0</v>
      </c>
      <c r="H7" s="706" t="s">
        <v>2470</v>
      </c>
      <c r="I7" s="705">
        <v>1</v>
      </c>
      <c r="J7" s="705">
        <v>1</v>
      </c>
      <c r="K7" s="704">
        <v>-58848.46</v>
      </c>
      <c r="L7" s="703">
        <v>44599</v>
      </c>
      <c r="M7" s="702" t="s">
        <v>3033</v>
      </c>
      <c r="N7" s="702" t="s">
        <v>2509</v>
      </c>
      <c r="O7" s="702" t="s">
        <v>2509</v>
      </c>
      <c r="P7" s="702" t="s">
        <v>2521</v>
      </c>
      <c r="Q7" s="702" t="s">
        <v>3034</v>
      </c>
      <c r="R7" s="702" t="s">
        <v>2516</v>
      </c>
      <c r="S7" s="702" t="s">
        <v>2509</v>
      </c>
      <c r="T7" s="702" t="s">
        <v>2509</v>
      </c>
      <c r="U7" s="702" t="s">
        <v>2513</v>
      </c>
      <c r="V7" s="702" t="s">
        <v>2517</v>
      </c>
    </row>
    <row r="8" spans="1:22" ht="16.5" customHeight="1" outlineLevel="1" collapsed="1" x14ac:dyDescent="0.2">
      <c r="A8" s="708" t="s">
        <v>2457</v>
      </c>
      <c r="B8" s="702"/>
      <c r="C8" s="706"/>
      <c r="D8" s="702"/>
      <c r="E8" s="707"/>
      <c r="F8" s="702"/>
      <c r="G8" s="704"/>
      <c r="H8" s="706"/>
      <c r="I8" s="705"/>
      <c r="J8" s="705"/>
      <c r="K8" s="704">
        <f>SUBTOTAL(9,K4:K7)</f>
        <v>-54344.02</v>
      </c>
      <c r="L8" s="703"/>
      <c r="M8" s="702"/>
      <c r="N8" s="702"/>
      <c r="O8" s="702"/>
      <c r="P8" s="702"/>
      <c r="Q8" s="702"/>
      <c r="R8" s="702"/>
      <c r="S8" s="702"/>
      <c r="T8" s="702"/>
      <c r="U8" s="702"/>
      <c r="V8" s="702"/>
    </row>
    <row r="9" spans="1:22" ht="16.5" hidden="1" customHeight="1" outlineLevel="2" x14ac:dyDescent="0.2">
      <c r="A9" s="700" t="s">
        <v>2485</v>
      </c>
      <c r="B9" s="696" t="s">
        <v>3018</v>
      </c>
      <c r="C9" s="700" t="s">
        <v>2472</v>
      </c>
      <c r="D9" s="696" t="s">
        <v>2468</v>
      </c>
      <c r="E9" s="701">
        <v>1</v>
      </c>
      <c r="F9" s="696" t="s">
        <v>2469</v>
      </c>
      <c r="G9" s="698">
        <v>0</v>
      </c>
      <c r="H9" s="700" t="s">
        <v>2470</v>
      </c>
      <c r="I9" s="699">
        <v>1</v>
      </c>
      <c r="J9" s="699">
        <v>1</v>
      </c>
      <c r="K9" s="698">
        <v>1655.98</v>
      </c>
      <c r="L9" s="697">
        <v>44728</v>
      </c>
      <c r="M9" s="696" t="s">
        <v>3035</v>
      </c>
      <c r="N9" s="696" t="s">
        <v>2509</v>
      </c>
      <c r="O9" s="696" t="s">
        <v>2509</v>
      </c>
      <c r="P9" s="696" t="s">
        <v>2518</v>
      </c>
      <c r="Q9" s="696" t="s">
        <v>3036</v>
      </c>
      <c r="R9" s="696" t="s">
        <v>2516</v>
      </c>
      <c r="S9" s="696" t="s">
        <v>2509</v>
      </c>
      <c r="T9" s="696" t="s">
        <v>2509</v>
      </c>
      <c r="U9" s="696" t="s">
        <v>2513</v>
      </c>
      <c r="V9" s="696" t="s">
        <v>2519</v>
      </c>
    </row>
    <row r="10" spans="1:22" ht="16.5" hidden="1" customHeight="1" outlineLevel="2" x14ac:dyDescent="0.2">
      <c r="A10" s="706" t="s">
        <v>2484</v>
      </c>
      <c r="B10" s="702" t="s">
        <v>3018</v>
      </c>
      <c r="C10" s="706" t="s">
        <v>2467</v>
      </c>
      <c r="D10" s="702" t="s">
        <v>2468</v>
      </c>
      <c r="E10" s="707">
        <v>3</v>
      </c>
      <c r="F10" s="702" t="s">
        <v>2469</v>
      </c>
      <c r="G10" s="704">
        <v>2219.9</v>
      </c>
      <c r="H10" s="706" t="s">
        <v>2470</v>
      </c>
      <c r="I10" s="705">
        <v>1</v>
      </c>
      <c r="J10" s="705">
        <v>1</v>
      </c>
      <c r="K10" s="704">
        <v>2219.9</v>
      </c>
      <c r="L10" s="703">
        <v>44711</v>
      </c>
      <c r="M10" s="702" t="s">
        <v>3037</v>
      </c>
      <c r="N10" s="702" t="s">
        <v>2508</v>
      </c>
      <c r="O10" s="702" t="s">
        <v>2509</v>
      </c>
      <c r="P10" s="702" t="s">
        <v>2469</v>
      </c>
      <c r="Q10" s="702" t="s">
        <v>3038</v>
      </c>
      <c r="R10" s="702" t="s">
        <v>2510</v>
      </c>
      <c r="S10" s="702" t="s">
        <v>2511</v>
      </c>
      <c r="T10" s="702" t="s">
        <v>2512</v>
      </c>
      <c r="U10" s="702" t="s">
        <v>2513</v>
      </c>
      <c r="V10" s="702" t="s">
        <v>2514</v>
      </c>
    </row>
    <row r="11" spans="1:22" ht="16.5" hidden="1" customHeight="1" outlineLevel="2" x14ac:dyDescent="0.2">
      <c r="A11" s="700" t="s">
        <v>2484</v>
      </c>
      <c r="B11" s="696" t="s">
        <v>3018</v>
      </c>
      <c r="C11" s="700" t="s">
        <v>2467</v>
      </c>
      <c r="D11" s="696" t="s">
        <v>2468</v>
      </c>
      <c r="E11" s="701">
        <v>4</v>
      </c>
      <c r="F11" s="696" t="s">
        <v>2469</v>
      </c>
      <c r="G11" s="698">
        <v>2697.82</v>
      </c>
      <c r="H11" s="700" t="s">
        <v>2470</v>
      </c>
      <c r="I11" s="699">
        <v>1</v>
      </c>
      <c r="J11" s="699">
        <v>1</v>
      </c>
      <c r="K11" s="698">
        <v>2697.82</v>
      </c>
      <c r="L11" s="697">
        <v>44720</v>
      </c>
      <c r="M11" s="696" t="s">
        <v>3039</v>
      </c>
      <c r="N11" s="696" t="s">
        <v>2508</v>
      </c>
      <c r="O11" s="696" t="s">
        <v>2509</v>
      </c>
      <c r="P11" s="696" t="s">
        <v>2469</v>
      </c>
      <c r="Q11" s="696" t="s">
        <v>3040</v>
      </c>
      <c r="R11" s="696" t="s">
        <v>2510</v>
      </c>
      <c r="S11" s="696" t="s">
        <v>2511</v>
      </c>
      <c r="T11" s="696" t="s">
        <v>2512</v>
      </c>
      <c r="U11" s="696" t="s">
        <v>2513</v>
      </c>
      <c r="V11" s="696" t="s">
        <v>2514</v>
      </c>
    </row>
    <row r="12" spans="1:22" ht="16.5" hidden="1" customHeight="1" outlineLevel="2" x14ac:dyDescent="0.2">
      <c r="A12" s="706" t="s">
        <v>2484</v>
      </c>
      <c r="B12" s="702" t="s">
        <v>3018</v>
      </c>
      <c r="C12" s="706" t="s">
        <v>2467</v>
      </c>
      <c r="D12" s="702" t="s">
        <v>2468</v>
      </c>
      <c r="E12" s="707">
        <v>5</v>
      </c>
      <c r="F12" s="702" t="s">
        <v>2469</v>
      </c>
      <c r="G12" s="704">
        <v>1923.61</v>
      </c>
      <c r="H12" s="706" t="s">
        <v>2470</v>
      </c>
      <c r="I12" s="705">
        <v>1</v>
      </c>
      <c r="J12" s="705">
        <v>1</v>
      </c>
      <c r="K12" s="704">
        <v>1923.61</v>
      </c>
      <c r="L12" s="703">
        <v>44785</v>
      </c>
      <c r="M12" s="702" t="s">
        <v>3041</v>
      </c>
      <c r="N12" s="702" t="s">
        <v>2508</v>
      </c>
      <c r="O12" s="702" t="s">
        <v>2509</v>
      </c>
      <c r="P12" s="702" t="s">
        <v>2469</v>
      </c>
      <c r="Q12" s="702" t="s">
        <v>3042</v>
      </c>
      <c r="R12" s="702" t="s">
        <v>2510</v>
      </c>
      <c r="S12" s="702" t="s">
        <v>2511</v>
      </c>
      <c r="T12" s="702" t="s">
        <v>2512</v>
      </c>
      <c r="U12" s="702" t="s">
        <v>2513</v>
      </c>
      <c r="V12" s="702" t="s">
        <v>2514</v>
      </c>
    </row>
    <row r="13" spans="1:22" ht="16.5" hidden="1" customHeight="1" outlineLevel="2" x14ac:dyDescent="0.2">
      <c r="A13" s="700" t="s">
        <v>2485</v>
      </c>
      <c r="B13" s="696" t="s">
        <v>3018</v>
      </c>
      <c r="C13" s="700" t="s">
        <v>2472</v>
      </c>
      <c r="D13" s="696" t="s">
        <v>2468</v>
      </c>
      <c r="E13" s="701">
        <v>1</v>
      </c>
      <c r="F13" s="696" t="s">
        <v>2469</v>
      </c>
      <c r="G13" s="698">
        <v>0</v>
      </c>
      <c r="H13" s="700" t="s">
        <v>2470</v>
      </c>
      <c r="I13" s="699">
        <v>1</v>
      </c>
      <c r="J13" s="699">
        <v>1</v>
      </c>
      <c r="K13" s="698">
        <v>20.16</v>
      </c>
      <c r="L13" s="697">
        <v>44685</v>
      </c>
      <c r="M13" s="696" t="s">
        <v>3043</v>
      </c>
      <c r="N13" s="696" t="s">
        <v>2509</v>
      </c>
      <c r="O13" s="696" t="s">
        <v>2509</v>
      </c>
      <c r="P13" s="696" t="s">
        <v>2518</v>
      </c>
      <c r="Q13" s="696" t="s">
        <v>3044</v>
      </c>
      <c r="R13" s="696" t="s">
        <v>2516</v>
      </c>
      <c r="S13" s="696" t="s">
        <v>2509</v>
      </c>
      <c r="T13" s="696" t="s">
        <v>2509</v>
      </c>
      <c r="U13" s="696" t="s">
        <v>2513</v>
      </c>
      <c r="V13" s="696" t="s">
        <v>2519</v>
      </c>
    </row>
    <row r="14" spans="1:22" ht="16.5" hidden="1" customHeight="1" outlineLevel="2" x14ac:dyDescent="0.2">
      <c r="A14" s="706" t="s">
        <v>2485</v>
      </c>
      <c r="B14" s="702" t="s">
        <v>3018</v>
      </c>
      <c r="C14" s="706" t="s">
        <v>2472</v>
      </c>
      <c r="D14" s="702" t="s">
        <v>2468</v>
      </c>
      <c r="E14" s="707">
        <v>1</v>
      </c>
      <c r="F14" s="702" t="s">
        <v>2469</v>
      </c>
      <c r="G14" s="704">
        <v>0</v>
      </c>
      <c r="H14" s="706" t="s">
        <v>2470</v>
      </c>
      <c r="I14" s="705">
        <v>1</v>
      </c>
      <c r="J14" s="705">
        <v>1</v>
      </c>
      <c r="K14" s="704">
        <v>12.51</v>
      </c>
      <c r="L14" s="703">
        <v>44728</v>
      </c>
      <c r="M14" s="702" t="s">
        <v>3045</v>
      </c>
      <c r="N14" s="702" t="s">
        <v>2509</v>
      </c>
      <c r="O14" s="702" t="s">
        <v>2509</v>
      </c>
      <c r="P14" s="702" t="s">
        <v>2518</v>
      </c>
      <c r="Q14" s="702" t="s">
        <v>3046</v>
      </c>
      <c r="R14" s="702" t="s">
        <v>2516</v>
      </c>
      <c r="S14" s="702" t="s">
        <v>2509</v>
      </c>
      <c r="T14" s="702" t="s">
        <v>2509</v>
      </c>
      <c r="U14" s="702" t="s">
        <v>2513</v>
      </c>
      <c r="V14" s="702" t="s">
        <v>2519</v>
      </c>
    </row>
    <row r="15" spans="1:22" ht="16.5" hidden="1" customHeight="1" outlineLevel="2" x14ac:dyDescent="0.2">
      <c r="A15" s="700" t="s">
        <v>2485</v>
      </c>
      <c r="B15" s="696" t="s">
        <v>3018</v>
      </c>
      <c r="C15" s="700" t="s">
        <v>2472</v>
      </c>
      <c r="D15" s="696" t="s">
        <v>2468</v>
      </c>
      <c r="E15" s="701">
        <v>1</v>
      </c>
      <c r="F15" s="696" t="s">
        <v>2469</v>
      </c>
      <c r="G15" s="698">
        <v>0</v>
      </c>
      <c r="H15" s="700" t="s">
        <v>2470</v>
      </c>
      <c r="I15" s="699">
        <v>1</v>
      </c>
      <c r="J15" s="699">
        <v>1</v>
      </c>
      <c r="K15" s="698">
        <v>12.51</v>
      </c>
      <c r="L15" s="697">
        <v>44728</v>
      </c>
      <c r="M15" s="696" t="s">
        <v>3047</v>
      </c>
      <c r="N15" s="696" t="s">
        <v>2509</v>
      </c>
      <c r="O15" s="696" t="s">
        <v>2509</v>
      </c>
      <c r="P15" s="696" t="s">
        <v>2518</v>
      </c>
      <c r="Q15" s="696" t="s">
        <v>3048</v>
      </c>
      <c r="R15" s="696" t="s">
        <v>2516</v>
      </c>
      <c r="S15" s="696" t="s">
        <v>2509</v>
      </c>
      <c r="T15" s="696" t="s">
        <v>2509</v>
      </c>
      <c r="U15" s="696" t="s">
        <v>2513</v>
      </c>
      <c r="V15" s="696" t="s">
        <v>2519</v>
      </c>
    </row>
    <row r="16" spans="1:22" ht="16.5" hidden="1" customHeight="1" outlineLevel="2" x14ac:dyDescent="0.2">
      <c r="A16" s="706" t="s">
        <v>2485</v>
      </c>
      <c r="B16" s="702" t="s">
        <v>3018</v>
      </c>
      <c r="C16" s="706" t="s">
        <v>2472</v>
      </c>
      <c r="D16" s="702" t="s">
        <v>2468</v>
      </c>
      <c r="E16" s="707">
        <v>1</v>
      </c>
      <c r="F16" s="702" t="s">
        <v>2469</v>
      </c>
      <c r="G16" s="704">
        <v>0</v>
      </c>
      <c r="H16" s="706" t="s">
        <v>2470</v>
      </c>
      <c r="I16" s="705">
        <v>1</v>
      </c>
      <c r="J16" s="705">
        <v>1</v>
      </c>
      <c r="K16" s="704">
        <v>18.16</v>
      </c>
      <c r="L16" s="703">
        <v>44728</v>
      </c>
      <c r="M16" s="702" t="s">
        <v>3049</v>
      </c>
      <c r="N16" s="702" t="s">
        <v>2509</v>
      </c>
      <c r="O16" s="702" t="s">
        <v>2509</v>
      </c>
      <c r="P16" s="702" t="s">
        <v>2518</v>
      </c>
      <c r="Q16" s="702" t="s">
        <v>3050</v>
      </c>
      <c r="R16" s="702" t="s">
        <v>2516</v>
      </c>
      <c r="S16" s="702" t="s">
        <v>2509</v>
      </c>
      <c r="T16" s="702" t="s">
        <v>2509</v>
      </c>
      <c r="U16" s="702" t="s">
        <v>2513</v>
      </c>
      <c r="V16" s="702" t="s">
        <v>2519</v>
      </c>
    </row>
    <row r="17" spans="1:22" ht="16.5" hidden="1" customHeight="1" outlineLevel="2" x14ac:dyDescent="0.2">
      <c r="A17" s="700" t="s">
        <v>2485</v>
      </c>
      <c r="B17" s="696" t="s">
        <v>3018</v>
      </c>
      <c r="C17" s="700" t="s">
        <v>2472</v>
      </c>
      <c r="D17" s="696" t="s">
        <v>2468</v>
      </c>
      <c r="E17" s="701">
        <v>1</v>
      </c>
      <c r="F17" s="696" t="s">
        <v>2469</v>
      </c>
      <c r="G17" s="698">
        <v>0</v>
      </c>
      <c r="H17" s="700" t="s">
        <v>2470</v>
      </c>
      <c r="I17" s="699">
        <v>1</v>
      </c>
      <c r="J17" s="699">
        <v>1</v>
      </c>
      <c r="K17" s="698">
        <v>20.16</v>
      </c>
      <c r="L17" s="697">
        <v>44728</v>
      </c>
      <c r="M17" s="696" t="s">
        <v>3051</v>
      </c>
      <c r="N17" s="696" t="s">
        <v>2509</v>
      </c>
      <c r="O17" s="696" t="s">
        <v>2509</v>
      </c>
      <c r="P17" s="696" t="s">
        <v>2518</v>
      </c>
      <c r="Q17" s="696" t="s">
        <v>3052</v>
      </c>
      <c r="R17" s="696" t="s">
        <v>2516</v>
      </c>
      <c r="S17" s="696" t="s">
        <v>2509</v>
      </c>
      <c r="T17" s="696" t="s">
        <v>2509</v>
      </c>
      <c r="U17" s="696" t="s">
        <v>2513</v>
      </c>
      <c r="V17" s="696" t="s">
        <v>2519</v>
      </c>
    </row>
    <row r="18" spans="1:22" ht="16.5" customHeight="1" outlineLevel="1" collapsed="1" x14ac:dyDescent="0.2">
      <c r="A18" s="709" t="s">
        <v>2732</v>
      </c>
      <c r="B18" s="696"/>
      <c r="C18" s="700"/>
      <c r="D18" s="696"/>
      <c r="E18" s="701"/>
      <c r="F18" s="696"/>
      <c r="G18" s="698"/>
      <c r="H18" s="700"/>
      <c r="I18" s="699"/>
      <c r="J18" s="699"/>
      <c r="K18" s="698">
        <f>SUBTOTAL(9,K9:K17)</f>
        <v>8580.8100000000013</v>
      </c>
      <c r="L18" s="697"/>
      <c r="M18" s="696"/>
      <c r="N18" s="696"/>
      <c r="O18" s="696"/>
      <c r="P18" s="696"/>
      <c r="Q18" s="696"/>
      <c r="R18" s="696"/>
      <c r="S18" s="696"/>
      <c r="T18" s="696"/>
      <c r="U18" s="696"/>
      <c r="V18" s="696"/>
    </row>
    <row r="19" spans="1:22" ht="16.5" hidden="1" customHeight="1" outlineLevel="2" x14ac:dyDescent="0.2">
      <c r="A19" s="706" t="s">
        <v>2477</v>
      </c>
      <c r="B19" s="702" t="s">
        <v>3018</v>
      </c>
      <c r="C19" s="706" t="s">
        <v>2467</v>
      </c>
      <c r="D19" s="702" t="s">
        <v>2468</v>
      </c>
      <c r="E19" s="707">
        <v>5</v>
      </c>
      <c r="F19" s="702" t="s">
        <v>2469</v>
      </c>
      <c r="G19" s="704">
        <v>2569</v>
      </c>
      <c r="H19" s="706" t="s">
        <v>2470</v>
      </c>
      <c r="I19" s="705">
        <v>1</v>
      </c>
      <c r="J19" s="705">
        <v>1</v>
      </c>
      <c r="K19" s="704">
        <v>2569</v>
      </c>
      <c r="L19" s="703">
        <v>44671</v>
      </c>
      <c r="M19" s="702" t="s">
        <v>3053</v>
      </c>
      <c r="N19" s="702" t="s">
        <v>2508</v>
      </c>
      <c r="O19" s="702" t="s">
        <v>2509</v>
      </c>
      <c r="P19" s="702" t="s">
        <v>2469</v>
      </c>
      <c r="Q19" s="702" t="s">
        <v>3054</v>
      </c>
      <c r="R19" s="702" t="s">
        <v>2510</v>
      </c>
      <c r="S19" s="702" t="s">
        <v>2511</v>
      </c>
      <c r="T19" s="702" t="s">
        <v>2512</v>
      </c>
      <c r="U19" s="702" t="s">
        <v>2513</v>
      </c>
      <c r="V19" s="702" t="s">
        <v>2514</v>
      </c>
    </row>
    <row r="20" spans="1:22" ht="16.5" customHeight="1" outlineLevel="1" collapsed="1" x14ac:dyDescent="0.2">
      <c r="A20" s="708" t="s">
        <v>2478</v>
      </c>
      <c r="B20" s="702"/>
      <c r="C20" s="706"/>
      <c r="D20" s="702"/>
      <c r="E20" s="707"/>
      <c r="F20" s="702"/>
      <c r="G20" s="704"/>
      <c r="H20" s="706"/>
      <c r="I20" s="705"/>
      <c r="J20" s="705"/>
      <c r="K20" s="704">
        <f>SUBTOTAL(9,K19:K19)</f>
        <v>2569</v>
      </c>
      <c r="L20" s="703"/>
      <c r="M20" s="702"/>
      <c r="N20" s="702"/>
      <c r="O20" s="702"/>
      <c r="P20" s="702"/>
      <c r="Q20" s="702"/>
      <c r="R20" s="702"/>
      <c r="S20" s="702"/>
      <c r="T20" s="702"/>
      <c r="U20" s="702"/>
      <c r="V20" s="702"/>
    </row>
    <row r="21" spans="1:22" ht="16.5" hidden="1" customHeight="1" outlineLevel="2" x14ac:dyDescent="0.2">
      <c r="A21" s="700" t="s">
        <v>2733</v>
      </c>
      <c r="B21" s="696" t="s">
        <v>3018</v>
      </c>
      <c r="C21" s="700" t="s">
        <v>2467</v>
      </c>
      <c r="D21" s="696" t="s">
        <v>2468</v>
      </c>
      <c r="E21" s="701">
        <v>6</v>
      </c>
      <c r="F21" s="696" t="s">
        <v>2469</v>
      </c>
      <c r="G21" s="698">
        <v>1827</v>
      </c>
      <c r="H21" s="700" t="s">
        <v>2470</v>
      </c>
      <c r="I21" s="699">
        <v>1</v>
      </c>
      <c r="J21" s="699">
        <v>1</v>
      </c>
      <c r="K21" s="698">
        <v>1827</v>
      </c>
      <c r="L21" s="697">
        <v>44614</v>
      </c>
      <c r="M21" s="696" t="s">
        <v>3055</v>
      </c>
      <c r="N21" s="696" t="s">
        <v>2508</v>
      </c>
      <c r="O21" s="696" t="s">
        <v>2509</v>
      </c>
      <c r="P21" s="696" t="s">
        <v>2469</v>
      </c>
      <c r="Q21" s="696" t="s">
        <v>3056</v>
      </c>
      <c r="R21" s="696" t="s">
        <v>2510</v>
      </c>
      <c r="S21" s="696" t="s">
        <v>2511</v>
      </c>
      <c r="T21" s="696" t="s">
        <v>2512</v>
      </c>
      <c r="U21" s="696" t="s">
        <v>2513</v>
      </c>
      <c r="V21" s="696" t="s">
        <v>2514</v>
      </c>
    </row>
    <row r="22" spans="1:22" ht="16.5" hidden="1" customHeight="1" outlineLevel="2" x14ac:dyDescent="0.2">
      <c r="A22" s="706" t="s">
        <v>2733</v>
      </c>
      <c r="B22" s="702" t="s">
        <v>3018</v>
      </c>
      <c r="C22" s="706" t="s">
        <v>2467</v>
      </c>
      <c r="D22" s="702" t="s">
        <v>2468</v>
      </c>
      <c r="E22" s="707">
        <v>9</v>
      </c>
      <c r="F22" s="702" t="s">
        <v>2469</v>
      </c>
      <c r="G22" s="704">
        <v>2153</v>
      </c>
      <c r="H22" s="706" t="s">
        <v>2470</v>
      </c>
      <c r="I22" s="705">
        <v>1</v>
      </c>
      <c r="J22" s="705">
        <v>1</v>
      </c>
      <c r="K22" s="704">
        <v>2153</v>
      </c>
      <c r="L22" s="703">
        <v>44629</v>
      </c>
      <c r="M22" s="702" t="s">
        <v>3057</v>
      </c>
      <c r="N22" s="702" t="s">
        <v>2508</v>
      </c>
      <c r="O22" s="702" t="s">
        <v>2509</v>
      </c>
      <c r="P22" s="702" t="s">
        <v>2469</v>
      </c>
      <c r="Q22" s="702" t="s">
        <v>3058</v>
      </c>
      <c r="R22" s="702" t="s">
        <v>2510</v>
      </c>
      <c r="S22" s="702" t="s">
        <v>2511</v>
      </c>
      <c r="T22" s="702" t="s">
        <v>2512</v>
      </c>
      <c r="U22" s="702" t="s">
        <v>2513</v>
      </c>
      <c r="V22" s="702" t="s">
        <v>2514</v>
      </c>
    </row>
    <row r="23" spans="1:22" ht="16.5" hidden="1" customHeight="1" outlineLevel="2" x14ac:dyDescent="0.2">
      <c r="A23" s="700" t="s">
        <v>2733</v>
      </c>
      <c r="B23" s="696" t="s">
        <v>3018</v>
      </c>
      <c r="C23" s="700" t="s">
        <v>2467</v>
      </c>
      <c r="D23" s="696" t="s">
        <v>2468</v>
      </c>
      <c r="E23" s="701">
        <v>3</v>
      </c>
      <c r="F23" s="696" t="s">
        <v>2469</v>
      </c>
      <c r="G23" s="698">
        <v>2907</v>
      </c>
      <c r="H23" s="700" t="s">
        <v>2470</v>
      </c>
      <c r="I23" s="699">
        <v>1</v>
      </c>
      <c r="J23" s="699">
        <v>1</v>
      </c>
      <c r="K23" s="698">
        <v>2907</v>
      </c>
      <c r="L23" s="697">
        <v>44671</v>
      </c>
      <c r="M23" s="696" t="s">
        <v>3053</v>
      </c>
      <c r="N23" s="696" t="s">
        <v>2508</v>
      </c>
      <c r="O23" s="696" t="s">
        <v>2509</v>
      </c>
      <c r="P23" s="696" t="s">
        <v>2469</v>
      </c>
      <c r="Q23" s="696" t="s">
        <v>3054</v>
      </c>
      <c r="R23" s="696" t="s">
        <v>2510</v>
      </c>
      <c r="S23" s="696" t="s">
        <v>2511</v>
      </c>
      <c r="T23" s="696" t="s">
        <v>2512</v>
      </c>
      <c r="U23" s="696" t="s">
        <v>2513</v>
      </c>
      <c r="V23" s="696" t="s">
        <v>2514</v>
      </c>
    </row>
    <row r="24" spans="1:22" ht="16.5" hidden="1" customHeight="1" outlineLevel="2" x14ac:dyDescent="0.2">
      <c r="A24" s="706" t="s">
        <v>2489</v>
      </c>
      <c r="B24" s="702" t="s">
        <v>3018</v>
      </c>
      <c r="C24" s="706" t="s">
        <v>2467</v>
      </c>
      <c r="D24" s="702" t="s">
        <v>2468</v>
      </c>
      <c r="E24" s="707">
        <v>1</v>
      </c>
      <c r="F24" s="702" t="s">
        <v>2469</v>
      </c>
      <c r="G24" s="704">
        <v>0</v>
      </c>
      <c r="H24" s="706" t="s">
        <v>2470</v>
      </c>
      <c r="I24" s="705">
        <v>1</v>
      </c>
      <c r="J24" s="705">
        <v>1</v>
      </c>
      <c r="K24" s="704">
        <v>147927.82999999999</v>
      </c>
      <c r="L24" s="703">
        <v>44575</v>
      </c>
      <c r="M24" s="702" t="s">
        <v>3059</v>
      </c>
      <c r="N24" s="702" t="s">
        <v>2509</v>
      </c>
      <c r="O24" s="702" t="s">
        <v>2509</v>
      </c>
      <c r="P24" s="702" t="s">
        <v>3060</v>
      </c>
      <c r="Q24" s="702" t="s">
        <v>3061</v>
      </c>
      <c r="R24" s="702" t="s">
        <v>2516</v>
      </c>
      <c r="S24" s="702" t="s">
        <v>2509</v>
      </c>
      <c r="T24" s="702" t="s">
        <v>2509</v>
      </c>
      <c r="U24" s="702" t="s">
        <v>2513</v>
      </c>
      <c r="V24" s="702" t="s">
        <v>2517</v>
      </c>
    </row>
    <row r="25" spans="1:22" ht="16.5" customHeight="1" outlineLevel="1" collapsed="1" x14ac:dyDescent="0.2">
      <c r="A25" s="708" t="s">
        <v>2734</v>
      </c>
      <c r="B25" s="702"/>
      <c r="C25" s="706"/>
      <c r="D25" s="702"/>
      <c r="E25" s="707"/>
      <c r="F25" s="702"/>
      <c r="G25" s="704"/>
      <c r="H25" s="706"/>
      <c r="I25" s="705"/>
      <c r="J25" s="705"/>
      <c r="K25" s="704">
        <f>SUBTOTAL(9,K21:K24)</f>
        <v>154814.82999999999</v>
      </c>
      <c r="L25" s="703"/>
      <c r="M25" s="702"/>
      <c r="N25" s="702"/>
      <c r="O25" s="702"/>
      <c r="P25" s="702"/>
      <c r="Q25" s="702"/>
      <c r="R25" s="702"/>
      <c r="S25" s="702"/>
      <c r="T25" s="702"/>
      <c r="U25" s="702"/>
      <c r="V25" s="702"/>
    </row>
    <row r="26" spans="1:22" ht="16.5" hidden="1" customHeight="1" outlineLevel="2" x14ac:dyDescent="0.2">
      <c r="A26" s="700" t="s">
        <v>2479</v>
      </c>
      <c r="B26" s="696" t="s">
        <v>3018</v>
      </c>
      <c r="C26" s="700" t="s">
        <v>2467</v>
      </c>
      <c r="D26" s="696" t="s">
        <v>2468</v>
      </c>
      <c r="E26" s="701">
        <v>4</v>
      </c>
      <c r="F26" s="696" t="s">
        <v>2469</v>
      </c>
      <c r="G26" s="698">
        <v>2040.03</v>
      </c>
      <c r="H26" s="700" t="s">
        <v>2470</v>
      </c>
      <c r="I26" s="699">
        <v>1</v>
      </c>
      <c r="J26" s="699">
        <v>1</v>
      </c>
      <c r="K26" s="698">
        <v>2040.03</v>
      </c>
      <c r="L26" s="697">
        <v>44711</v>
      </c>
      <c r="M26" s="696" t="s">
        <v>3037</v>
      </c>
      <c r="N26" s="696" t="s">
        <v>2508</v>
      </c>
      <c r="O26" s="696" t="s">
        <v>2509</v>
      </c>
      <c r="P26" s="696" t="s">
        <v>2469</v>
      </c>
      <c r="Q26" s="696" t="s">
        <v>3038</v>
      </c>
      <c r="R26" s="696" t="s">
        <v>2510</v>
      </c>
      <c r="S26" s="696" t="s">
        <v>2511</v>
      </c>
      <c r="T26" s="696" t="s">
        <v>2512</v>
      </c>
      <c r="U26" s="696" t="s">
        <v>2513</v>
      </c>
      <c r="V26" s="696" t="s">
        <v>2514</v>
      </c>
    </row>
    <row r="27" spans="1:22" ht="16.5" hidden="1" customHeight="1" outlineLevel="2" x14ac:dyDescent="0.2">
      <c r="A27" s="706" t="s">
        <v>2480</v>
      </c>
      <c r="B27" s="702" t="s">
        <v>3018</v>
      </c>
      <c r="C27" s="706" t="s">
        <v>2472</v>
      </c>
      <c r="D27" s="702" t="s">
        <v>2468</v>
      </c>
      <c r="E27" s="707">
        <v>1</v>
      </c>
      <c r="F27" s="702" t="s">
        <v>2469</v>
      </c>
      <c r="G27" s="704">
        <v>0</v>
      </c>
      <c r="H27" s="706" t="s">
        <v>2470</v>
      </c>
      <c r="I27" s="705">
        <v>1</v>
      </c>
      <c r="J27" s="705">
        <v>1</v>
      </c>
      <c r="K27" s="704">
        <v>20.16</v>
      </c>
      <c r="L27" s="703">
        <v>44572</v>
      </c>
      <c r="M27" s="702" t="s">
        <v>3062</v>
      </c>
      <c r="N27" s="702" t="s">
        <v>2509</v>
      </c>
      <c r="O27" s="702" t="s">
        <v>2509</v>
      </c>
      <c r="P27" s="702" t="s">
        <v>2518</v>
      </c>
      <c r="Q27" s="702" t="s">
        <v>3063</v>
      </c>
      <c r="R27" s="702" t="s">
        <v>2516</v>
      </c>
      <c r="S27" s="702" t="s">
        <v>2509</v>
      </c>
      <c r="T27" s="702" t="s">
        <v>2509</v>
      </c>
      <c r="U27" s="702" t="s">
        <v>2513</v>
      </c>
      <c r="V27" s="702" t="s">
        <v>2519</v>
      </c>
    </row>
    <row r="28" spans="1:22" ht="16.5" hidden="1" customHeight="1" outlineLevel="2" x14ac:dyDescent="0.2">
      <c r="A28" s="700" t="s">
        <v>2480</v>
      </c>
      <c r="B28" s="696" t="s">
        <v>3018</v>
      </c>
      <c r="C28" s="700" t="s">
        <v>2472</v>
      </c>
      <c r="D28" s="696" t="s">
        <v>2468</v>
      </c>
      <c r="E28" s="701">
        <v>1</v>
      </c>
      <c r="F28" s="696" t="s">
        <v>2469</v>
      </c>
      <c r="G28" s="698">
        <v>0</v>
      </c>
      <c r="H28" s="700" t="s">
        <v>2470</v>
      </c>
      <c r="I28" s="699">
        <v>1</v>
      </c>
      <c r="J28" s="699">
        <v>1</v>
      </c>
      <c r="K28" s="698">
        <v>12.24</v>
      </c>
      <c r="L28" s="697">
        <v>44572</v>
      </c>
      <c r="M28" s="696" t="s">
        <v>3064</v>
      </c>
      <c r="N28" s="696" t="s">
        <v>2509</v>
      </c>
      <c r="O28" s="696" t="s">
        <v>2509</v>
      </c>
      <c r="P28" s="696" t="s">
        <v>2518</v>
      </c>
      <c r="Q28" s="696" t="s">
        <v>3065</v>
      </c>
      <c r="R28" s="696" t="s">
        <v>2516</v>
      </c>
      <c r="S28" s="696" t="s">
        <v>2509</v>
      </c>
      <c r="T28" s="696" t="s">
        <v>2509</v>
      </c>
      <c r="U28" s="696" t="s">
        <v>2513</v>
      </c>
      <c r="V28" s="696" t="s">
        <v>2519</v>
      </c>
    </row>
    <row r="29" spans="1:22" ht="16.5" hidden="1" customHeight="1" outlineLevel="2" x14ac:dyDescent="0.2">
      <c r="A29" s="706" t="s">
        <v>2480</v>
      </c>
      <c r="B29" s="702" t="s">
        <v>3018</v>
      </c>
      <c r="C29" s="706" t="s">
        <v>2472</v>
      </c>
      <c r="D29" s="702" t="s">
        <v>2468</v>
      </c>
      <c r="E29" s="707">
        <v>1</v>
      </c>
      <c r="F29" s="702" t="s">
        <v>2469</v>
      </c>
      <c r="G29" s="704">
        <v>0</v>
      </c>
      <c r="H29" s="706" t="s">
        <v>2470</v>
      </c>
      <c r="I29" s="705">
        <v>1</v>
      </c>
      <c r="J29" s="705">
        <v>1</v>
      </c>
      <c r="K29" s="704">
        <v>913.54</v>
      </c>
      <c r="L29" s="703">
        <v>44572</v>
      </c>
      <c r="M29" s="702" t="s">
        <v>3066</v>
      </c>
      <c r="N29" s="702" t="s">
        <v>2509</v>
      </c>
      <c r="O29" s="702" t="s">
        <v>2509</v>
      </c>
      <c r="P29" s="702" t="s">
        <v>2518</v>
      </c>
      <c r="Q29" s="702" t="s">
        <v>3067</v>
      </c>
      <c r="R29" s="702" t="s">
        <v>2516</v>
      </c>
      <c r="S29" s="702" t="s">
        <v>2509</v>
      </c>
      <c r="T29" s="702" t="s">
        <v>2509</v>
      </c>
      <c r="U29" s="702" t="s">
        <v>2513</v>
      </c>
      <c r="V29" s="702" t="s">
        <v>2519</v>
      </c>
    </row>
    <row r="30" spans="1:22" ht="16.5" hidden="1" customHeight="1" outlineLevel="2" x14ac:dyDescent="0.2">
      <c r="A30" s="700" t="s">
        <v>2480</v>
      </c>
      <c r="B30" s="696" t="s">
        <v>3018</v>
      </c>
      <c r="C30" s="700" t="s">
        <v>2472</v>
      </c>
      <c r="D30" s="696" t="s">
        <v>2468</v>
      </c>
      <c r="E30" s="701">
        <v>1</v>
      </c>
      <c r="F30" s="696" t="s">
        <v>2469</v>
      </c>
      <c r="G30" s="698">
        <v>0</v>
      </c>
      <c r="H30" s="700" t="s">
        <v>2470</v>
      </c>
      <c r="I30" s="699">
        <v>1</v>
      </c>
      <c r="J30" s="699">
        <v>1</v>
      </c>
      <c r="K30" s="698">
        <v>263.12</v>
      </c>
      <c r="L30" s="697">
        <v>44572</v>
      </c>
      <c r="M30" s="696" t="s">
        <v>3068</v>
      </c>
      <c r="N30" s="696" t="s">
        <v>2509</v>
      </c>
      <c r="O30" s="696" t="s">
        <v>2509</v>
      </c>
      <c r="P30" s="696" t="s">
        <v>2518</v>
      </c>
      <c r="Q30" s="696" t="s">
        <v>3069</v>
      </c>
      <c r="R30" s="696" t="s">
        <v>2516</v>
      </c>
      <c r="S30" s="696" t="s">
        <v>2509</v>
      </c>
      <c r="T30" s="696" t="s">
        <v>2509</v>
      </c>
      <c r="U30" s="696" t="s">
        <v>2513</v>
      </c>
      <c r="V30" s="696" t="s">
        <v>2519</v>
      </c>
    </row>
    <row r="31" spans="1:22" ht="16.5" hidden="1" customHeight="1" outlineLevel="2" x14ac:dyDescent="0.2">
      <c r="A31" s="706" t="s">
        <v>2480</v>
      </c>
      <c r="B31" s="702" t="s">
        <v>3018</v>
      </c>
      <c r="C31" s="706" t="s">
        <v>2472</v>
      </c>
      <c r="D31" s="702" t="s">
        <v>2468</v>
      </c>
      <c r="E31" s="707">
        <v>1</v>
      </c>
      <c r="F31" s="702" t="s">
        <v>2469</v>
      </c>
      <c r="G31" s="704">
        <v>0</v>
      </c>
      <c r="H31" s="706" t="s">
        <v>2470</v>
      </c>
      <c r="I31" s="705">
        <v>1</v>
      </c>
      <c r="J31" s="705">
        <v>1</v>
      </c>
      <c r="K31" s="704">
        <v>18.7</v>
      </c>
      <c r="L31" s="703">
        <v>44572</v>
      </c>
      <c r="M31" s="702" t="s">
        <v>3070</v>
      </c>
      <c r="N31" s="702" t="s">
        <v>2509</v>
      </c>
      <c r="O31" s="702" t="s">
        <v>2509</v>
      </c>
      <c r="P31" s="702" t="s">
        <v>2518</v>
      </c>
      <c r="Q31" s="702" t="s">
        <v>3071</v>
      </c>
      <c r="R31" s="702" t="s">
        <v>2516</v>
      </c>
      <c r="S31" s="702" t="s">
        <v>2509</v>
      </c>
      <c r="T31" s="702" t="s">
        <v>2509</v>
      </c>
      <c r="U31" s="702" t="s">
        <v>2513</v>
      </c>
      <c r="V31" s="702" t="s">
        <v>2519</v>
      </c>
    </row>
    <row r="32" spans="1:22" ht="16.5" hidden="1" customHeight="1" outlineLevel="2" x14ac:dyDescent="0.2">
      <c r="A32" s="700" t="s">
        <v>2480</v>
      </c>
      <c r="B32" s="696" t="s">
        <v>3018</v>
      </c>
      <c r="C32" s="700" t="s">
        <v>2472</v>
      </c>
      <c r="D32" s="696" t="s">
        <v>2468</v>
      </c>
      <c r="E32" s="701">
        <v>1</v>
      </c>
      <c r="F32" s="696" t="s">
        <v>2469</v>
      </c>
      <c r="G32" s="698">
        <v>0</v>
      </c>
      <c r="H32" s="700" t="s">
        <v>2470</v>
      </c>
      <c r="I32" s="699">
        <v>1</v>
      </c>
      <c r="J32" s="699">
        <v>1</v>
      </c>
      <c r="K32" s="698">
        <v>20.16</v>
      </c>
      <c r="L32" s="697">
        <v>44685</v>
      </c>
      <c r="M32" s="696" t="s">
        <v>3072</v>
      </c>
      <c r="N32" s="696" t="s">
        <v>2509</v>
      </c>
      <c r="O32" s="696" t="s">
        <v>2509</v>
      </c>
      <c r="P32" s="696" t="s">
        <v>2518</v>
      </c>
      <c r="Q32" s="696" t="s">
        <v>3073</v>
      </c>
      <c r="R32" s="696" t="s">
        <v>2516</v>
      </c>
      <c r="S32" s="696" t="s">
        <v>2509</v>
      </c>
      <c r="T32" s="696" t="s">
        <v>2509</v>
      </c>
      <c r="U32" s="696" t="s">
        <v>2513</v>
      </c>
      <c r="V32" s="696" t="s">
        <v>2519</v>
      </c>
    </row>
    <row r="33" spans="1:22" ht="16.5" hidden="1" customHeight="1" outlineLevel="2" x14ac:dyDescent="0.2">
      <c r="A33" s="706" t="s">
        <v>2479</v>
      </c>
      <c r="B33" s="702" t="s">
        <v>3018</v>
      </c>
      <c r="C33" s="706" t="s">
        <v>2467</v>
      </c>
      <c r="D33" s="702" t="s">
        <v>2468</v>
      </c>
      <c r="E33" s="707">
        <v>4</v>
      </c>
      <c r="F33" s="702" t="s">
        <v>2469</v>
      </c>
      <c r="G33" s="704">
        <v>2008</v>
      </c>
      <c r="H33" s="706" t="s">
        <v>2470</v>
      </c>
      <c r="I33" s="705">
        <v>1</v>
      </c>
      <c r="J33" s="705">
        <v>1</v>
      </c>
      <c r="K33" s="704">
        <v>2008</v>
      </c>
      <c r="L33" s="703">
        <v>44614</v>
      </c>
      <c r="M33" s="702" t="s">
        <v>3055</v>
      </c>
      <c r="N33" s="702" t="s">
        <v>2508</v>
      </c>
      <c r="O33" s="702" t="s">
        <v>2509</v>
      </c>
      <c r="P33" s="702" t="s">
        <v>2469</v>
      </c>
      <c r="Q33" s="702" t="s">
        <v>3056</v>
      </c>
      <c r="R33" s="702" t="s">
        <v>2510</v>
      </c>
      <c r="S33" s="702" t="s">
        <v>2511</v>
      </c>
      <c r="T33" s="702" t="s">
        <v>2512</v>
      </c>
      <c r="U33" s="702" t="s">
        <v>2513</v>
      </c>
      <c r="V33" s="702" t="s">
        <v>2514</v>
      </c>
    </row>
    <row r="34" spans="1:22" ht="16.5" hidden="1" customHeight="1" outlineLevel="2" x14ac:dyDescent="0.2">
      <c r="A34" s="700" t="s">
        <v>2479</v>
      </c>
      <c r="B34" s="696" t="s">
        <v>3018</v>
      </c>
      <c r="C34" s="700" t="s">
        <v>2467</v>
      </c>
      <c r="D34" s="696" t="s">
        <v>2468</v>
      </c>
      <c r="E34" s="701">
        <v>3</v>
      </c>
      <c r="F34" s="696" t="s">
        <v>2469</v>
      </c>
      <c r="G34" s="698">
        <v>3490.43</v>
      </c>
      <c r="H34" s="700" t="s">
        <v>2470</v>
      </c>
      <c r="I34" s="699">
        <v>1</v>
      </c>
      <c r="J34" s="699">
        <v>1</v>
      </c>
      <c r="K34" s="698">
        <v>3490.43</v>
      </c>
      <c r="L34" s="697">
        <v>44720</v>
      </c>
      <c r="M34" s="696" t="s">
        <v>3039</v>
      </c>
      <c r="N34" s="696" t="s">
        <v>2508</v>
      </c>
      <c r="O34" s="696" t="s">
        <v>2509</v>
      </c>
      <c r="P34" s="696" t="s">
        <v>2469</v>
      </c>
      <c r="Q34" s="696" t="s">
        <v>3040</v>
      </c>
      <c r="R34" s="696" t="s">
        <v>2510</v>
      </c>
      <c r="S34" s="696" t="s">
        <v>2511</v>
      </c>
      <c r="T34" s="696" t="s">
        <v>2512</v>
      </c>
      <c r="U34" s="696" t="s">
        <v>2513</v>
      </c>
      <c r="V34" s="696" t="s">
        <v>2514</v>
      </c>
    </row>
    <row r="35" spans="1:22" ht="16.5" hidden="1" customHeight="1" outlineLevel="2" x14ac:dyDescent="0.2">
      <c r="A35" s="706" t="s">
        <v>2479</v>
      </c>
      <c r="B35" s="702" t="s">
        <v>3018</v>
      </c>
      <c r="C35" s="706" t="s">
        <v>2467</v>
      </c>
      <c r="D35" s="702" t="s">
        <v>2468</v>
      </c>
      <c r="E35" s="707">
        <v>8</v>
      </c>
      <c r="F35" s="702" t="s">
        <v>2469</v>
      </c>
      <c r="G35" s="704">
        <v>1862</v>
      </c>
      <c r="H35" s="706" t="s">
        <v>2470</v>
      </c>
      <c r="I35" s="705">
        <v>1</v>
      </c>
      <c r="J35" s="705">
        <v>1</v>
      </c>
      <c r="K35" s="704">
        <v>1862</v>
      </c>
      <c r="L35" s="703">
        <v>44629</v>
      </c>
      <c r="M35" s="702" t="s">
        <v>3057</v>
      </c>
      <c r="N35" s="702" t="s">
        <v>2508</v>
      </c>
      <c r="O35" s="702" t="s">
        <v>2509</v>
      </c>
      <c r="P35" s="702" t="s">
        <v>2469</v>
      </c>
      <c r="Q35" s="702" t="s">
        <v>3058</v>
      </c>
      <c r="R35" s="702" t="s">
        <v>2510</v>
      </c>
      <c r="S35" s="702" t="s">
        <v>2511</v>
      </c>
      <c r="T35" s="702" t="s">
        <v>2512</v>
      </c>
      <c r="U35" s="702" t="s">
        <v>2513</v>
      </c>
      <c r="V35" s="702" t="s">
        <v>2514</v>
      </c>
    </row>
    <row r="36" spans="1:22" ht="16.5" customHeight="1" outlineLevel="1" collapsed="1" x14ac:dyDescent="0.2">
      <c r="A36" s="708" t="s">
        <v>2481</v>
      </c>
      <c r="B36" s="702"/>
      <c r="C36" s="706"/>
      <c r="D36" s="702"/>
      <c r="E36" s="707"/>
      <c r="F36" s="702"/>
      <c r="G36" s="704"/>
      <c r="H36" s="706"/>
      <c r="I36" s="705"/>
      <c r="J36" s="705"/>
      <c r="K36" s="704">
        <f>SUBTOTAL(9,K26:K35)</f>
        <v>10648.38</v>
      </c>
      <c r="L36" s="703"/>
      <c r="M36" s="702"/>
      <c r="N36" s="702"/>
      <c r="O36" s="702"/>
      <c r="P36" s="702"/>
      <c r="Q36" s="702"/>
      <c r="R36" s="702"/>
      <c r="S36" s="702"/>
      <c r="T36" s="702"/>
      <c r="U36" s="702"/>
      <c r="V36" s="702"/>
    </row>
    <row r="37" spans="1:22" ht="16.5" hidden="1" customHeight="1" outlineLevel="2" x14ac:dyDescent="0.2">
      <c r="A37" s="700" t="s">
        <v>2735</v>
      </c>
      <c r="B37" s="696" t="s">
        <v>3018</v>
      </c>
      <c r="C37" s="700" t="s">
        <v>2472</v>
      </c>
      <c r="D37" s="696" t="s">
        <v>2468</v>
      </c>
      <c r="E37" s="701">
        <v>1</v>
      </c>
      <c r="F37" s="696" t="s">
        <v>2469</v>
      </c>
      <c r="G37" s="698">
        <v>0</v>
      </c>
      <c r="H37" s="700" t="s">
        <v>2470</v>
      </c>
      <c r="I37" s="699">
        <v>1</v>
      </c>
      <c r="J37" s="699">
        <v>1</v>
      </c>
      <c r="K37" s="698">
        <v>327.9</v>
      </c>
      <c r="L37" s="697">
        <v>44571</v>
      </c>
      <c r="M37" s="696" t="s">
        <v>3074</v>
      </c>
      <c r="N37" s="696" t="s">
        <v>2509</v>
      </c>
      <c r="O37" s="696" t="s">
        <v>2509</v>
      </c>
      <c r="P37" s="696" t="s">
        <v>2518</v>
      </c>
      <c r="Q37" s="696" t="s">
        <v>3075</v>
      </c>
      <c r="R37" s="696" t="s">
        <v>2516</v>
      </c>
      <c r="S37" s="696" t="s">
        <v>2509</v>
      </c>
      <c r="T37" s="696" t="s">
        <v>2509</v>
      </c>
      <c r="U37" s="696" t="s">
        <v>2513</v>
      </c>
      <c r="V37" s="696" t="s">
        <v>2519</v>
      </c>
    </row>
    <row r="38" spans="1:22" ht="16.5" hidden="1" customHeight="1" outlineLevel="2" x14ac:dyDescent="0.2">
      <c r="A38" s="706" t="s">
        <v>2486</v>
      </c>
      <c r="B38" s="702" t="s">
        <v>3018</v>
      </c>
      <c r="C38" s="706" t="s">
        <v>2467</v>
      </c>
      <c r="D38" s="702" t="s">
        <v>2468</v>
      </c>
      <c r="E38" s="707">
        <v>6</v>
      </c>
      <c r="F38" s="702" t="s">
        <v>2469</v>
      </c>
      <c r="G38" s="704">
        <v>2632</v>
      </c>
      <c r="H38" s="706" t="s">
        <v>2470</v>
      </c>
      <c r="I38" s="705">
        <v>1</v>
      </c>
      <c r="J38" s="705">
        <v>1</v>
      </c>
      <c r="K38" s="704">
        <v>2632</v>
      </c>
      <c r="L38" s="703">
        <v>44629</v>
      </c>
      <c r="M38" s="702" t="s">
        <v>3057</v>
      </c>
      <c r="N38" s="702" t="s">
        <v>2508</v>
      </c>
      <c r="O38" s="702" t="s">
        <v>2509</v>
      </c>
      <c r="P38" s="702" t="s">
        <v>2469</v>
      </c>
      <c r="Q38" s="702" t="s">
        <v>3058</v>
      </c>
      <c r="R38" s="702" t="s">
        <v>2510</v>
      </c>
      <c r="S38" s="702" t="s">
        <v>2511</v>
      </c>
      <c r="T38" s="702" t="s">
        <v>2512</v>
      </c>
      <c r="U38" s="702" t="s">
        <v>2513</v>
      </c>
      <c r="V38" s="702" t="s">
        <v>2514</v>
      </c>
    </row>
    <row r="39" spans="1:22" ht="16.5" hidden="1" customHeight="1" outlineLevel="2" x14ac:dyDescent="0.2">
      <c r="A39" s="700" t="s">
        <v>2486</v>
      </c>
      <c r="B39" s="696" t="s">
        <v>3018</v>
      </c>
      <c r="C39" s="700" t="s">
        <v>2467</v>
      </c>
      <c r="D39" s="696" t="s">
        <v>2468</v>
      </c>
      <c r="E39" s="701">
        <v>5</v>
      </c>
      <c r="F39" s="696" t="s">
        <v>2469</v>
      </c>
      <c r="G39" s="698">
        <v>2340</v>
      </c>
      <c r="H39" s="700" t="s">
        <v>2470</v>
      </c>
      <c r="I39" s="699">
        <v>1</v>
      </c>
      <c r="J39" s="699">
        <v>1</v>
      </c>
      <c r="K39" s="698">
        <v>2340</v>
      </c>
      <c r="L39" s="697">
        <v>44690</v>
      </c>
      <c r="M39" s="696" t="s">
        <v>3076</v>
      </c>
      <c r="N39" s="696" t="s">
        <v>2508</v>
      </c>
      <c r="O39" s="696" t="s">
        <v>2509</v>
      </c>
      <c r="P39" s="696" t="s">
        <v>2469</v>
      </c>
      <c r="Q39" s="696" t="s">
        <v>3077</v>
      </c>
      <c r="R39" s="696" t="s">
        <v>2510</v>
      </c>
      <c r="S39" s="696" t="s">
        <v>2511</v>
      </c>
      <c r="T39" s="696" t="s">
        <v>2512</v>
      </c>
      <c r="U39" s="696" t="s">
        <v>2513</v>
      </c>
      <c r="V39" s="696" t="s">
        <v>2514</v>
      </c>
    </row>
    <row r="40" spans="1:22" ht="16.5" hidden="1" customHeight="1" outlineLevel="2" x14ac:dyDescent="0.2">
      <c r="A40" s="706" t="s">
        <v>2735</v>
      </c>
      <c r="B40" s="702" t="s">
        <v>3018</v>
      </c>
      <c r="C40" s="706" t="s">
        <v>2472</v>
      </c>
      <c r="D40" s="702" t="s">
        <v>2468</v>
      </c>
      <c r="E40" s="707">
        <v>1</v>
      </c>
      <c r="F40" s="702" t="s">
        <v>2469</v>
      </c>
      <c r="G40" s="704">
        <v>0</v>
      </c>
      <c r="H40" s="706" t="s">
        <v>2470</v>
      </c>
      <c r="I40" s="705">
        <v>1</v>
      </c>
      <c r="J40" s="705">
        <v>1</v>
      </c>
      <c r="K40" s="704">
        <v>263.12</v>
      </c>
      <c r="L40" s="703">
        <v>44571</v>
      </c>
      <c r="M40" s="702" t="s">
        <v>3078</v>
      </c>
      <c r="N40" s="702" t="s">
        <v>2509</v>
      </c>
      <c r="O40" s="702" t="s">
        <v>2509</v>
      </c>
      <c r="P40" s="702" t="s">
        <v>2518</v>
      </c>
      <c r="Q40" s="702" t="s">
        <v>3079</v>
      </c>
      <c r="R40" s="702" t="s">
        <v>2516</v>
      </c>
      <c r="S40" s="702" t="s">
        <v>2509</v>
      </c>
      <c r="T40" s="702" t="s">
        <v>2509</v>
      </c>
      <c r="U40" s="702" t="s">
        <v>2513</v>
      </c>
      <c r="V40" s="702" t="s">
        <v>2519</v>
      </c>
    </row>
    <row r="41" spans="1:22" ht="16.5" hidden="1" customHeight="1" outlineLevel="2" x14ac:dyDescent="0.2">
      <c r="A41" s="700" t="s">
        <v>2735</v>
      </c>
      <c r="B41" s="696" t="s">
        <v>3018</v>
      </c>
      <c r="C41" s="700" t="s">
        <v>2472</v>
      </c>
      <c r="D41" s="696" t="s">
        <v>2468</v>
      </c>
      <c r="E41" s="701">
        <v>1</v>
      </c>
      <c r="F41" s="696" t="s">
        <v>2469</v>
      </c>
      <c r="G41" s="698">
        <v>0</v>
      </c>
      <c r="H41" s="700" t="s">
        <v>2470</v>
      </c>
      <c r="I41" s="699">
        <v>1</v>
      </c>
      <c r="J41" s="699">
        <v>1</v>
      </c>
      <c r="K41" s="698">
        <v>18.7</v>
      </c>
      <c r="L41" s="697">
        <v>44571</v>
      </c>
      <c r="M41" s="696" t="s">
        <v>3080</v>
      </c>
      <c r="N41" s="696" t="s">
        <v>2509</v>
      </c>
      <c r="O41" s="696" t="s">
        <v>2509</v>
      </c>
      <c r="P41" s="696" t="s">
        <v>2518</v>
      </c>
      <c r="Q41" s="696" t="s">
        <v>3081</v>
      </c>
      <c r="R41" s="696" t="s">
        <v>2516</v>
      </c>
      <c r="S41" s="696" t="s">
        <v>2509</v>
      </c>
      <c r="T41" s="696" t="s">
        <v>2509</v>
      </c>
      <c r="U41" s="696" t="s">
        <v>2513</v>
      </c>
      <c r="V41" s="696" t="s">
        <v>2519</v>
      </c>
    </row>
    <row r="42" spans="1:22" ht="16.5" hidden="1" customHeight="1" outlineLevel="2" x14ac:dyDescent="0.2">
      <c r="A42" s="706" t="s">
        <v>2735</v>
      </c>
      <c r="B42" s="702" t="s">
        <v>3018</v>
      </c>
      <c r="C42" s="706" t="s">
        <v>2472</v>
      </c>
      <c r="D42" s="702" t="s">
        <v>2468</v>
      </c>
      <c r="E42" s="707">
        <v>1</v>
      </c>
      <c r="F42" s="702" t="s">
        <v>2469</v>
      </c>
      <c r="G42" s="704">
        <v>0</v>
      </c>
      <c r="H42" s="706" t="s">
        <v>2470</v>
      </c>
      <c r="I42" s="705">
        <v>1</v>
      </c>
      <c r="J42" s="705">
        <v>1</v>
      </c>
      <c r="K42" s="704">
        <v>18.7</v>
      </c>
      <c r="L42" s="703">
        <v>44571</v>
      </c>
      <c r="M42" s="702" t="s">
        <v>3082</v>
      </c>
      <c r="N42" s="702" t="s">
        <v>2509</v>
      </c>
      <c r="O42" s="702" t="s">
        <v>2509</v>
      </c>
      <c r="P42" s="702" t="s">
        <v>2518</v>
      </c>
      <c r="Q42" s="702" t="s">
        <v>3083</v>
      </c>
      <c r="R42" s="702" t="s">
        <v>2516</v>
      </c>
      <c r="S42" s="702" t="s">
        <v>2509</v>
      </c>
      <c r="T42" s="702" t="s">
        <v>2509</v>
      </c>
      <c r="U42" s="702" t="s">
        <v>2513</v>
      </c>
      <c r="V42" s="702" t="s">
        <v>2519</v>
      </c>
    </row>
    <row r="43" spans="1:22" ht="16.5" hidden="1" customHeight="1" outlineLevel="2" x14ac:dyDescent="0.2">
      <c r="A43" s="700" t="s">
        <v>2735</v>
      </c>
      <c r="B43" s="696" t="s">
        <v>3018</v>
      </c>
      <c r="C43" s="700" t="s">
        <v>2472</v>
      </c>
      <c r="D43" s="696" t="s">
        <v>2468</v>
      </c>
      <c r="E43" s="701">
        <v>1</v>
      </c>
      <c r="F43" s="696" t="s">
        <v>2469</v>
      </c>
      <c r="G43" s="698">
        <v>0</v>
      </c>
      <c r="H43" s="700" t="s">
        <v>2470</v>
      </c>
      <c r="I43" s="699">
        <v>1</v>
      </c>
      <c r="J43" s="699">
        <v>1</v>
      </c>
      <c r="K43" s="698">
        <v>415.65</v>
      </c>
      <c r="L43" s="697">
        <v>44571</v>
      </c>
      <c r="M43" s="696" t="s">
        <v>3084</v>
      </c>
      <c r="N43" s="696" t="s">
        <v>2509</v>
      </c>
      <c r="O43" s="696" t="s">
        <v>2509</v>
      </c>
      <c r="P43" s="696" t="s">
        <v>2518</v>
      </c>
      <c r="Q43" s="696" t="s">
        <v>3085</v>
      </c>
      <c r="R43" s="696" t="s">
        <v>2516</v>
      </c>
      <c r="S43" s="696" t="s">
        <v>2509</v>
      </c>
      <c r="T43" s="696" t="s">
        <v>2509</v>
      </c>
      <c r="U43" s="696" t="s">
        <v>2513</v>
      </c>
      <c r="V43" s="696" t="s">
        <v>2519</v>
      </c>
    </row>
    <row r="44" spans="1:22" ht="16.5" hidden="1" customHeight="1" outlineLevel="2" x14ac:dyDescent="0.2">
      <c r="A44" s="706" t="s">
        <v>2735</v>
      </c>
      <c r="B44" s="702" t="s">
        <v>3018</v>
      </c>
      <c r="C44" s="706" t="s">
        <v>2472</v>
      </c>
      <c r="D44" s="702" t="s">
        <v>2468</v>
      </c>
      <c r="E44" s="707">
        <v>1</v>
      </c>
      <c r="F44" s="702" t="s">
        <v>2469</v>
      </c>
      <c r="G44" s="704">
        <v>0</v>
      </c>
      <c r="H44" s="706" t="s">
        <v>2470</v>
      </c>
      <c r="I44" s="705">
        <v>1</v>
      </c>
      <c r="J44" s="705">
        <v>1</v>
      </c>
      <c r="K44" s="704">
        <v>398.59</v>
      </c>
      <c r="L44" s="703">
        <v>44571</v>
      </c>
      <c r="M44" s="702" t="s">
        <v>3086</v>
      </c>
      <c r="N44" s="702" t="s">
        <v>2509</v>
      </c>
      <c r="O44" s="702" t="s">
        <v>2509</v>
      </c>
      <c r="P44" s="702" t="s">
        <v>2518</v>
      </c>
      <c r="Q44" s="702" t="s">
        <v>3087</v>
      </c>
      <c r="R44" s="702" t="s">
        <v>2516</v>
      </c>
      <c r="S44" s="702" t="s">
        <v>2509</v>
      </c>
      <c r="T44" s="702" t="s">
        <v>2509</v>
      </c>
      <c r="U44" s="702" t="s">
        <v>2513</v>
      </c>
      <c r="V44" s="702" t="s">
        <v>2519</v>
      </c>
    </row>
    <row r="45" spans="1:22" ht="16.5" hidden="1" customHeight="1" outlineLevel="2" x14ac:dyDescent="0.2">
      <c r="A45" s="700" t="s">
        <v>2735</v>
      </c>
      <c r="B45" s="696" t="s">
        <v>3018</v>
      </c>
      <c r="C45" s="700" t="s">
        <v>2472</v>
      </c>
      <c r="D45" s="696" t="s">
        <v>2468</v>
      </c>
      <c r="E45" s="701">
        <v>1</v>
      </c>
      <c r="F45" s="696" t="s">
        <v>2469</v>
      </c>
      <c r="G45" s="698">
        <v>0</v>
      </c>
      <c r="H45" s="700" t="s">
        <v>2470</v>
      </c>
      <c r="I45" s="699">
        <v>1</v>
      </c>
      <c r="J45" s="699">
        <v>1</v>
      </c>
      <c r="K45" s="698">
        <v>20.16</v>
      </c>
      <c r="L45" s="697">
        <v>44571</v>
      </c>
      <c r="M45" s="696" t="s">
        <v>3088</v>
      </c>
      <c r="N45" s="696" t="s">
        <v>2509</v>
      </c>
      <c r="O45" s="696" t="s">
        <v>2509</v>
      </c>
      <c r="P45" s="696" t="s">
        <v>2518</v>
      </c>
      <c r="Q45" s="696" t="s">
        <v>3089</v>
      </c>
      <c r="R45" s="696" t="s">
        <v>2516</v>
      </c>
      <c r="S45" s="696" t="s">
        <v>2509</v>
      </c>
      <c r="T45" s="696" t="s">
        <v>2509</v>
      </c>
      <c r="U45" s="696" t="s">
        <v>2513</v>
      </c>
      <c r="V45" s="696" t="s">
        <v>2519</v>
      </c>
    </row>
    <row r="46" spans="1:22" ht="16.5" hidden="1" customHeight="1" outlineLevel="2" x14ac:dyDescent="0.2">
      <c r="A46" s="706" t="s">
        <v>2735</v>
      </c>
      <c r="B46" s="702" t="s">
        <v>3018</v>
      </c>
      <c r="C46" s="706" t="s">
        <v>2472</v>
      </c>
      <c r="D46" s="702" t="s">
        <v>2468</v>
      </c>
      <c r="E46" s="707">
        <v>1</v>
      </c>
      <c r="F46" s="702" t="s">
        <v>2469</v>
      </c>
      <c r="G46" s="704">
        <v>0</v>
      </c>
      <c r="H46" s="706" t="s">
        <v>2470</v>
      </c>
      <c r="I46" s="705">
        <v>1</v>
      </c>
      <c r="J46" s="705">
        <v>1</v>
      </c>
      <c r="K46" s="704">
        <v>10.199999999999999</v>
      </c>
      <c r="L46" s="703">
        <v>44571</v>
      </c>
      <c r="M46" s="702" t="s">
        <v>3090</v>
      </c>
      <c r="N46" s="702" t="s">
        <v>2509</v>
      </c>
      <c r="O46" s="702" t="s">
        <v>2509</v>
      </c>
      <c r="P46" s="702" t="s">
        <v>2518</v>
      </c>
      <c r="Q46" s="702" t="s">
        <v>3091</v>
      </c>
      <c r="R46" s="702" t="s">
        <v>2516</v>
      </c>
      <c r="S46" s="702" t="s">
        <v>2509</v>
      </c>
      <c r="T46" s="702" t="s">
        <v>2509</v>
      </c>
      <c r="U46" s="702" t="s">
        <v>2513</v>
      </c>
      <c r="V46" s="702" t="s">
        <v>2519</v>
      </c>
    </row>
    <row r="47" spans="1:22" ht="16.5" customHeight="1" outlineLevel="1" collapsed="1" x14ac:dyDescent="0.2">
      <c r="A47" s="708" t="s">
        <v>2736</v>
      </c>
      <c r="B47" s="702"/>
      <c r="C47" s="706"/>
      <c r="D47" s="702"/>
      <c r="E47" s="707"/>
      <c r="F47" s="702"/>
      <c r="G47" s="704"/>
      <c r="H47" s="706"/>
      <c r="I47" s="705"/>
      <c r="J47" s="705"/>
      <c r="K47" s="704">
        <f>SUBTOTAL(9,K37:K46)</f>
        <v>6445.0199999999986</v>
      </c>
      <c r="L47" s="703"/>
      <c r="M47" s="702"/>
      <c r="N47" s="702"/>
      <c r="O47" s="702"/>
      <c r="P47" s="702"/>
      <c r="Q47" s="702"/>
      <c r="R47" s="702"/>
      <c r="S47" s="702"/>
      <c r="T47" s="702"/>
      <c r="U47" s="702"/>
      <c r="V47" s="702"/>
    </row>
    <row r="48" spans="1:22" ht="16.5" hidden="1" customHeight="1" outlineLevel="2" x14ac:dyDescent="0.2">
      <c r="A48" s="700" t="s">
        <v>2473</v>
      </c>
      <c r="B48" s="696" t="s">
        <v>3018</v>
      </c>
      <c r="C48" s="700" t="s">
        <v>2467</v>
      </c>
      <c r="D48" s="696" t="s">
        <v>2468</v>
      </c>
      <c r="E48" s="701">
        <v>1</v>
      </c>
      <c r="F48" s="696" t="s">
        <v>2469</v>
      </c>
      <c r="G48" s="698">
        <v>0</v>
      </c>
      <c r="H48" s="700" t="s">
        <v>2470</v>
      </c>
      <c r="I48" s="699">
        <v>1</v>
      </c>
      <c r="J48" s="699">
        <v>1</v>
      </c>
      <c r="K48" s="698">
        <v>52577.82</v>
      </c>
      <c r="L48" s="697">
        <v>44599</v>
      </c>
      <c r="M48" s="696" t="s">
        <v>3092</v>
      </c>
      <c r="N48" s="696" t="s">
        <v>2509</v>
      </c>
      <c r="O48" s="696" t="s">
        <v>2509</v>
      </c>
      <c r="P48" s="696" t="s">
        <v>2524</v>
      </c>
      <c r="Q48" s="696" t="s">
        <v>3093</v>
      </c>
      <c r="R48" s="696" t="s">
        <v>2516</v>
      </c>
      <c r="S48" s="696" t="s">
        <v>2509</v>
      </c>
      <c r="T48" s="696" t="s">
        <v>2509</v>
      </c>
      <c r="U48" s="696" t="s">
        <v>2513</v>
      </c>
      <c r="V48" s="696" t="s">
        <v>2517</v>
      </c>
    </row>
    <row r="49" spans="1:22" ht="16.5" hidden="1" customHeight="1" outlineLevel="2" x14ac:dyDescent="0.2">
      <c r="A49" s="706" t="s">
        <v>2473</v>
      </c>
      <c r="B49" s="702" t="s">
        <v>3018</v>
      </c>
      <c r="C49" s="706" t="s">
        <v>2467</v>
      </c>
      <c r="D49" s="702" t="s">
        <v>2468</v>
      </c>
      <c r="E49" s="707">
        <v>1</v>
      </c>
      <c r="F49" s="702" t="s">
        <v>2469</v>
      </c>
      <c r="G49" s="704">
        <v>0</v>
      </c>
      <c r="H49" s="706" t="s">
        <v>2470</v>
      </c>
      <c r="I49" s="705">
        <v>1</v>
      </c>
      <c r="J49" s="705">
        <v>1</v>
      </c>
      <c r="K49" s="704">
        <v>-52577.82</v>
      </c>
      <c r="L49" s="703">
        <v>44594</v>
      </c>
      <c r="M49" s="702" t="s">
        <v>3094</v>
      </c>
      <c r="N49" s="702" t="s">
        <v>2509</v>
      </c>
      <c r="O49" s="702" t="s">
        <v>2509</v>
      </c>
      <c r="P49" s="702" t="s">
        <v>2524</v>
      </c>
      <c r="Q49" s="702" t="s">
        <v>3095</v>
      </c>
      <c r="R49" s="702" t="s">
        <v>2516</v>
      </c>
      <c r="S49" s="702" t="s">
        <v>2509</v>
      </c>
      <c r="T49" s="702" t="s">
        <v>2509</v>
      </c>
      <c r="U49" s="702" t="s">
        <v>2513</v>
      </c>
      <c r="V49" s="702" t="s">
        <v>2517</v>
      </c>
    </row>
    <row r="50" spans="1:22" ht="16.5" hidden="1" customHeight="1" outlineLevel="2" x14ac:dyDescent="0.2">
      <c r="A50" s="700" t="s">
        <v>2473</v>
      </c>
      <c r="B50" s="696" t="s">
        <v>3018</v>
      </c>
      <c r="C50" s="700" t="s">
        <v>2467</v>
      </c>
      <c r="D50" s="696" t="s">
        <v>2468</v>
      </c>
      <c r="E50" s="701">
        <v>1</v>
      </c>
      <c r="F50" s="696" t="s">
        <v>2469</v>
      </c>
      <c r="G50" s="698">
        <v>0</v>
      </c>
      <c r="H50" s="700" t="s">
        <v>2470</v>
      </c>
      <c r="I50" s="699">
        <v>1</v>
      </c>
      <c r="J50" s="699">
        <v>1</v>
      </c>
      <c r="K50" s="698">
        <v>-52577.82</v>
      </c>
      <c r="L50" s="697">
        <v>44599</v>
      </c>
      <c r="M50" s="696" t="s">
        <v>3096</v>
      </c>
      <c r="N50" s="696" t="s">
        <v>2509</v>
      </c>
      <c r="O50" s="696" t="s">
        <v>2509</v>
      </c>
      <c r="P50" s="696" t="s">
        <v>2524</v>
      </c>
      <c r="Q50" s="696" t="s">
        <v>3097</v>
      </c>
      <c r="R50" s="696" t="s">
        <v>2516</v>
      </c>
      <c r="S50" s="696" t="s">
        <v>2509</v>
      </c>
      <c r="T50" s="696" t="s">
        <v>2509</v>
      </c>
      <c r="U50" s="696" t="s">
        <v>2513</v>
      </c>
      <c r="V50" s="696" t="s">
        <v>2517</v>
      </c>
    </row>
    <row r="51" spans="1:22" ht="16.5" hidden="1" customHeight="1" outlineLevel="2" x14ac:dyDescent="0.2">
      <c r="A51" s="706" t="s">
        <v>2473</v>
      </c>
      <c r="B51" s="702" t="s">
        <v>3018</v>
      </c>
      <c r="C51" s="706" t="s">
        <v>2472</v>
      </c>
      <c r="D51" s="702" t="s">
        <v>2468</v>
      </c>
      <c r="E51" s="707">
        <v>1</v>
      </c>
      <c r="F51" s="702" t="s">
        <v>2469</v>
      </c>
      <c r="G51" s="704">
        <v>0</v>
      </c>
      <c r="H51" s="706" t="s">
        <v>2470</v>
      </c>
      <c r="I51" s="705">
        <v>1</v>
      </c>
      <c r="J51" s="705">
        <v>1</v>
      </c>
      <c r="K51" s="704">
        <v>20.16</v>
      </c>
      <c r="L51" s="703">
        <v>44613</v>
      </c>
      <c r="M51" s="702" t="s">
        <v>3098</v>
      </c>
      <c r="N51" s="702" t="s">
        <v>2509</v>
      </c>
      <c r="O51" s="702" t="s">
        <v>2509</v>
      </c>
      <c r="P51" s="702" t="s">
        <v>2518</v>
      </c>
      <c r="Q51" s="702" t="s">
        <v>3099</v>
      </c>
      <c r="R51" s="702" t="s">
        <v>2516</v>
      </c>
      <c r="S51" s="702" t="s">
        <v>2509</v>
      </c>
      <c r="T51" s="702" t="s">
        <v>2509</v>
      </c>
      <c r="U51" s="702" t="s">
        <v>2513</v>
      </c>
      <c r="V51" s="702" t="s">
        <v>2519</v>
      </c>
    </row>
    <row r="52" spans="1:22" ht="16.5" hidden="1" customHeight="1" outlineLevel="2" x14ac:dyDescent="0.2">
      <c r="A52" s="700" t="s">
        <v>2473</v>
      </c>
      <c r="B52" s="696" t="s">
        <v>3018</v>
      </c>
      <c r="C52" s="700" t="s">
        <v>2472</v>
      </c>
      <c r="D52" s="696" t="s">
        <v>2468</v>
      </c>
      <c r="E52" s="701">
        <v>1</v>
      </c>
      <c r="F52" s="696" t="s">
        <v>2469</v>
      </c>
      <c r="G52" s="698">
        <v>0</v>
      </c>
      <c r="H52" s="700" t="s">
        <v>2470</v>
      </c>
      <c r="I52" s="699">
        <v>1</v>
      </c>
      <c r="J52" s="699">
        <v>1</v>
      </c>
      <c r="K52" s="698">
        <v>2.04</v>
      </c>
      <c r="L52" s="697">
        <v>44613</v>
      </c>
      <c r="M52" s="696" t="s">
        <v>3100</v>
      </c>
      <c r="N52" s="696" t="s">
        <v>2509</v>
      </c>
      <c r="O52" s="696" t="s">
        <v>2509</v>
      </c>
      <c r="P52" s="696" t="s">
        <v>2518</v>
      </c>
      <c r="Q52" s="696" t="s">
        <v>3101</v>
      </c>
      <c r="R52" s="696" t="s">
        <v>2516</v>
      </c>
      <c r="S52" s="696" t="s">
        <v>2509</v>
      </c>
      <c r="T52" s="696" t="s">
        <v>2509</v>
      </c>
      <c r="U52" s="696" t="s">
        <v>2513</v>
      </c>
      <c r="V52" s="696" t="s">
        <v>2519</v>
      </c>
    </row>
    <row r="53" spans="1:22" ht="16.5" hidden="1" customHeight="1" outlineLevel="2" x14ac:dyDescent="0.2">
      <c r="A53" s="706" t="s">
        <v>2473</v>
      </c>
      <c r="B53" s="702" t="s">
        <v>3018</v>
      </c>
      <c r="C53" s="706" t="s">
        <v>2472</v>
      </c>
      <c r="D53" s="702" t="s">
        <v>2468</v>
      </c>
      <c r="E53" s="707">
        <v>1</v>
      </c>
      <c r="F53" s="702" t="s">
        <v>2469</v>
      </c>
      <c r="G53" s="704">
        <v>0</v>
      </c>
      <c r="H53" s="706" t="s">
        <v>2470</v>
      </c>
      <c r="I53" s="705">
        <v>1</v>
      </c>
      <c r="J53" s="705">
        <v>1</v>
      </c>
      <c r="K53" s="704">
        <v>1536.87</v>
      </c>
      <c r="L53" s="703">
        <v>44613</v>
      </c>
      <c r="M53" s="702" t="s">
        <v>3102</v>
      </c>
      <c r="N53" s="702" t="s">
        <v>2509</v>
      </c>
      <c r="O53" s="702" t="s">
        <v>2509</v>
      </c>
      <c r="P53" s="702" t="s">
        <v>2518</v>
      </c>
      <c r="Q53" s="702" t="s">
        <v>3103</v>
      </c>
      <c r="R53" s="702" t="s">
        <v>2516</v>
      </c>
      <c r="S53" s="702" t="s">
        <v>2509</v>
      </c>
      <c r="T53" s="702" t="s">
        <v>2509</v>
      </c>
      <c r="U53" s="702" t="s">
        <v>2513</v>
      </c>
      <c r="V53" s="702" t="s">
        <v>2519</v>
      </c>
    </row>
    <row r="54" spans="1:22" ht="16.5" customHeight="1" outlineLevel="1" collapsed="1" x14ac:dyDescent="0.2">
      <c r="A54" s="708" t="s">
        <v>2460</v>
      </c>
      <c r="B54" s="702"/>
      <c r="C54" s="706"/>
      <c r="D54" s="702"/>
      <c r="E54" s="707"/>
      <c r="F54" s="702"/>
      <c r="G54" s="704"/>
      <c r="H54" s="706"/>
      <c r="I54" s="705"/>
      <c r="J54" s="705"/>
      <c r="K54" s="704">
        <f>SUBTOTAL(9,K48:K53)</f>
        <v>-51018.749999999993</v>
      </c>
      <c r="L54" s="703"/>
      <c r="M54" s="702"/>
      <c r="N54" s="702"/>
      <c r="O54" s="702"/>
      <c r="P54" s="702"/>
      <c r="Q54" s="702"/>
      <c r="R54" s="702"/>
      <c r="S54" s="702"/>
      <c r="T54" s="702"/>
      <c r="U54" s="702"/>
      <c r="V54" s="702"/>
    </row>
    <row r="55" spans="1:22" ht="16.5" hidden="1" customHeight="1" outlineLevel="2" x14ac:dyDescent="0.2">
      <c r="A55" s="700" t="s">
        <v>2737</v>
      </c>
      <c r="B55" s="696" t="s">
        <v>3018</v>
      </c>
      <c r="C55" s="700" t="s">
        <v>2467</v>
      </c>
      <c r="D55" s="696" t="s">
        <v>2468</v>
      </c>
      <c r="E55" s="701">
        <v>1</v>
      </c>
      <c r="F55" s="696" t="s">
        <v>2469</v>
      </c>
      <c r="G55" s="698">
        <v>0</v>
      </c>
      <c r="H55" s="700" t="s">
        <v>2470</v>
      </c>
      <c r="I55" s="699">
        <v>1</v>
      </c>
      <c r="J55" s="699">
        <v>1</v>
      </c>
      <c r="K55" s="698">
        <v>16221.31</v>
      </c>
      <c r="L55" s="697">
        <v>44641</v>
      </c>
      <c r="M55" s="696" t="s">
        <v>3104</v>
      </c>
      <c r="N55" s="696" t="s">
        <v>2509</v>
      </c>
      <c r="O55" s="696" t="s">
        <v>2509</v>
      </c>
      <c r="P55" s="696" t="s">
        <v>3105</v>
      </c>
      <c r="Q55" s="696" t="s">
        <v>3106</v>
      </c>
      <c r="R55" s="696" t="s">
        <v>2516</v>
      </c>
      <c r="S55" s="696" t="s">
        <v>2509</v>
      </c>
      <c r="T55" s="696" t="s">
        <v>2509</v>
      </c>
      <c r="U55" s="696" t="s">
        <v>2513</v>
      </c>
      <c r="V55" s="696" t="s">
        <v>2517</v>
      </c>
    </row>
    <row r="56" spans="1:22" ht="16.5" customHeight="1" outlineLevel="1" collapsed="1" x14ac:dyDescent="0.2">
      <c r="A56" s="709" t="s">
        <v>2738</v>
      </c>
      <c r="B56" s="696"/>
      <c r="C56" s="700"/>
      <c r="D56" s="696"/>
      <c r="E56" s="701"/>
      <c r="F56" s="696"/>
      <c r="G56" s="698"/>
      <c r="H56" s="700"/>
      <c r="I56" s="699"/>
      <c r="J56" s="699"/>
      <c r="K56" s="698">
        <f>SUBTOTAL(9,K55:K55)</f>
        <v>16221.31</v>
      </c>
      <c r="L56" s="697"/>
      <c r="M56" s="696"/>
      <c r="N56" s="696"/>
      <c r="O56" s="696"/>
      <c r="P56" s="696"/>
      <c r="Q56" s="696"/>
      <c r="R56" s="696"/>
      <c r="S56" s="696"/>
      <c r="T56" s="696"/>
      <c r="U56" s="696"/>
      <c r="V56" s="696"/>
    </row>
    <row r="57" spans="1:22" ht="16.5" hidden="1" customHeight="1" outlineLevel="2" x14ac:dyDescent="0.2">
      <c r="A57" s="706" t="s">
        <v>2739</v>
      </c>
      <c r="B57" s="702" t="s">
        <v>3018</v>
      </c>
      <c r="C57" s="706" t="s">
        <v>2472</v>
      </c>
      <c r="D57" s="702" t="s">
        <v>2468</v>
      </c>
      <c r="E57" s="707">
        <v>1</v>
      </c>
      <c r="F57" s="702" t="s">
        <v>2469</v>
      </c>
      <c r="G57" s="704">
        <v>0</v>
      </c>
      <c r="H57" s="706" t="s">
        <v>2470</v>
      </c>
      <c r="I57" s="705">
        <v>1</v>
      </c>
      <c r="J57" s="705">
        <v>1</v>
      </c>
      <c r="K57" s="704">
        <v>145.86000000000001</v>
      </c>
      <c r="L57" s="703">
        <v>44571</v>
      </c>
      <c r="M57" s="702" t="s">
        <v>3107</v>
      </c>
      <c r="N57" s="702" t="s">
        <v>2509</v>
      </c>
      <c r="O57" s="702" t="s">
        <v>2509</v>
      </c>
      <c r="P57" s="702" t="s">
        <v>2518</v>
      </c>
      <c r="Q57" s="702" t="s">
        <v>3108</v>
      </c>
      <c r="R57" s="702" t="s">
        <v>2516</v>
      </c>
      <c r="S57" s="702" t="s">
        <v>2509</v>
      </c>
      <c r="T57" s="702" t="s">
        <v>2509</v>
      </c>
      <c r="U57" s="702" t="s">
        <v>2513</v>
      </c>
      <c r="V57" s="702" t="s">
        <v>2519</v>
      </c>
    </row>
    <row r="58" spans="1:22" ht="16.5" hidden="1" customHeight="1" outlineLevel="2" x14ac:dyDescent="0.2">
      <c r="A58" s="700" t="s">
        <v>2739</v>
      </c>
      <c r="B58" s="696" t="s">
        <v>3018</v>
      </c>
      <c r="C58" s="700" t="s">
        <v>2472</v>
      </c>
      <c r="D58" s="696" t="s">
        <v>2468</v>
      </c>
      <c r="E58" s="701">
        <v>1</v>
      </c>
      <c r="F58" s="696" t="s">
        <v>2469</v>
      </c>
      <c r="G58" s="698">
        <v>0</v>
      </c>
      <c r="H58" s="700" t="s">
        <v>2470</v>
      </c>
      <c r="I58" s="699">
        <v>1</v>
      </c>
      <c r="J58" s="699">
        <v>1</v>
      </c>
      <c r="K58" s="698">
        <v>225.57</v>
      </c>
      <c r="L58" s="697">
        <v>44571</v>
      </c>
      <c r="M58" s="696" t="s">
        <v>3109</v>
      </c>
      <c r="N58" s="696" t="s">
        <v>2509</v>
      </c>
      <c r="O58" s="696" t="s">
        <v>2509</v>
      </c>
      <c r="P58" s="696" t="s">
        <v>2518</v>
      </c>
      <c r="Q58" s="696" t="s">
        <v>3110</v>
      </c>
      <c r="R58" s="696" t="s">
        <v>2516</v>
      </c>
      <c r="S58" s="696" t="s">
        <v>2509</v>
      </c>
      <c r="T58" s="696" t="s">
        <v>2509</v>
      </c>
      <c r="U58" s="696" t="s">
        <v>2513</v>
      </c>
      <c r="V58" s="696" t="s">
        <v>2519</v>
      </c>
    </row>
    <row r="59" spans="1:22" ht="16.5" hidden="1" customHeight="1" outlineLevel="2" x14ac:dyDescent="0.2">
      <c r="A59" s="706" t="s">
        <v>2739</v>
      </c>
      <c r="B59" s="702" t="s">
        <v>3018</v>
      </c>
      <c r="C59" s="706" t="s">
        <v>2472</v>
      </c>
      <c r="D59" s="702" t="s">
        <v>2468</v>
      </c>
      <c r="E59" s="707">
        <v>1</v>
      </c>
      <c r="F59" s="702" t="s">
        <v>2469</v>
      </c>
      <c r="G59" s="704">
        <v>0</v>
      </c>
      <c r="H59" s="706" t="s">
        <v>2470</v>
      </c>
      <c r="I59" s="705">
        <v>1</v>
      </c>
      <c r="J59" s="705">
        <v>1</v>
      </c>
      <c r="K59" s="704">
        <v>20.16</v>
      </c>
      <c r="L59" s="703">
        <v>44571</v>
      </c>
      <c r="M59" s="702" t="s">
        <v>3111</v>
      </c>
      <c r="N59" s="702" t="s">
        <v>2509</v>
      </c>
      <c r="O59" s="702" t="s">
        <v>2509</v>
      </c>
      <c r="P59" s="702" t="s">
        <v>2518</v>
      </c>
      <c r="Q59" s="702" t="s">
        <v>3112</v>
      </c>
      <c r="R59" s="702" t="s">
        <v>2516</v>
      </c>
      <c r="S59" s="702" t="s">
        <v>2509</v>
      </c>
      <c r="T59" s="702" t="s">
        <v>2509</v>
      </c>
      <c r="U59" s="702" t="s">
        <v>2513</v>
      </c>
      <c r="V59" s="702" t="s">
        <v>2519</v>
      </c>
    </row>
    <row r="60" spans="1:22" ht="16.5" hidden="1" customHeight="1" outlineLevel="2" x14ac:dyDescent="0.2">
      <c r="A60" s="700" t="s">
        <v>2739</v>
      </c>
      <c r="B60" s="696" t="s">
        <v>3018</v>
      </c>
      <c r="C60" s="700" t="s">
        <v>2472</v>
      </c>
      <c r="D60" s="696" t="s">
        <v>2468</v>
      </c>
      <c r="E60" s="701">
        <v>1</v>
      </c>
      <c r="F60" s="696" t="s">
        <v>2469</v>
      </c>
      <c r="G60" s="698">
        <v>0</v>
      </c>
      <c r="H60" s="700" t="s">
        <v>2470</v>
      </c>
      <c r="I60" s="699">
        <v>1</v>
      </c>
      <c r="J60" s="699">
        <v>1</v>
      </c>
      <c r="K60" s="698">
        <v>610.67999999999995</v>
      </c>
      <c r="L60" s="697">
        <v>44571</v>
      </c>
      <c r="M60" s="696" t="s">
        <v>3113</v>
      </c>
      <c r="N60" s="696" t="s">
        <v>2509</v>
      </c>
      <c r="O60" s="696" t="s">
        <v>2509</v>
      </c>
      <c r="P60" s="696" t="s">
        <v>2518</v>
      </c>
      <c r="Q60" s="696" t="s">
        <v>3114</v>
      </c>
      <c r="R60" s="696" t="s">
        <v>2516</v>
      </c>
      <c r="S60" s="696" t="s">
        <v>2509</v>
      </c>
      <c r="T60" s="696" t="s">
        <v>2509</v>
      </c>
      <c r="U60" s="696" t="s">
        <v>2513</v>
      </c>
      <c r="V60" s="696" t="s">
        <v>2519</v>
      </c>
    </row>
    <row r="61" spans="1:22" ht="16.5" hidden="1" customHeight="1" outlineLevel="2" x14ac:dyDescent="0.2">
      <c r="A61" s="706" t="s">
        <v>2487</v>
      </c>
      <c r="B61" s="702" t="s">
        <v>3018</v>
      </c>
      <c r="C61" s="706" t="s">
        <v>2467</v>
      </c>
      <c r="D61" s="702" t="s">
        <v>2468</v>
      </c>
      <c r="E61" s="707">
        <v>5</v>
      </c>
      <c r="F61" s="702" t="s">
        <v>2469</v>
      </c>
      <c r="G61" s="704">
        <v>2648.56</v>
      </c>
      <c r="H61" s="706" t="s">
        <v>2470</v>
      </c>
      <c r="I61" s="705">
        <v>1</v>
      </c>
      <c r="J61" s="705">
        <v>1</v>
      </c>
      <c r="K61" s="704">
        <v>2648.56</v>
      </c>
      <c r="L61" s="703">
        <v>44679</v>
      </c>
      <c r="M61" s="702" t="s">
        <v>3115</v>
      </c>
      <c r="N61" s="702" t="s">
        <v>2508</v>
      </c>
      <c r="O61" s="702" t="s">
        <v>2509</v>
      </c>
      <c r="P61" s="702" t="s">
        <v>2469</v>
      </c>
      <c r="Q61" s="702" t="s">
        <v>3116</v>
      </c>
      <c r="R61" s="702" t="s">
        <v>2510</v>
      </c>
      <c r="S61" s="702" t="s">
        <v>2511</v>
      </c>
      <c r="T61" s="702" t="s">
        <v>2512</v>
      </c>
      <c r="U61" s="702" t="s">
        <v>2513</v>
      </c>
      <c r="V61" s="702" t="s">
        <v>2514</v>
      </c>
    </row>
    <row r="62" spans="1:22" ht="16.5" hidden="1" customHeight="1" outlineLevel="2" x14ac:dyDescent="0.2">
      <c r="A62" s="700" t="s">
        <v>2487</v>
      </c>
      <c r="B62" s="696" t="s">
        <v>3018</v>
      </c>
      <c r="C62" s="700" t="s">
        <v>2467</v>
      </c>
      <c r="D62" s="696" t="s">
        <v>2468</v>
      </c>
      <c r="E62" s="701">
        <v>7</v>
      </c>
      <c r="F62" s="696" t="s">
        <v>2469</v>
      </c>
      <c r="G62" s="698">
        <v>1776</v>
      </c>
      <c r="H62" s="700" t="s">
        <v>2470</v>
      </c>
      <c r="I62" s="699">
        <v>1</v>
      </c>
      <c r="J62" s="699">
        <v>1</v>
      </c>
      <c r="K62" s="698">
        <v>1776</v>
      </c>
      <c r="L62" s="697">
        <v>44629</v>
      </c>
      <c r="M62" s="696" t="s">
        <v>3057</v>
      </c>
      <c r="N62" s="696" t="s">
        <v>2508</v>
      </c>
      <c r="O62" s="696" t="s">
        <v>2509</v>
      </c>
      <c r="P62" s="696" t="s">
        <v>2469</v>
      </c>
      <c r="Q62" s="696" t="s">
        <v>3058</v>
      </c>
      <c r="R62" s="696" t="s">
        <v>2510</v>
      </c>
      <c r="S62" s="696" t="s">
        <v>2511</v>
      </c>
      <c r="T62" s="696" t="s">
        <v>2512</v>
      </c>
      <c r="U62" s="696" t="s">
        <v>2513</v>
      </c>
      <c r="V62" s="696" t="s">
        <v>2514</v>
      </c>
    </row>
    <row r="63" spans="1:22" ht="16.5" customHeight="1" outlineLevel="1" collapsed="1" x14ac:dyDescent="0.2">
      <c r="A63" s="709" t="s">
        <v>2740</v>
      </c>
      <c r="B63" s="696"/>
      <c r="C63" s="700"/>
      <c r="D63" s="696"/>
      <c r="E63" s="701"/>
      <c r="F63" s="696"/>
      <c r="G63" s="698"/>
      <c r="H63" s="700"/>
      <c r="I63" s="699"/>
      <c r="J63" s="699"/>
      <c r="K63" s="698">
        <f>SUBTOTAL(9,K57:K62)</f>
        <v>5426.83</v>
      </c>
      <c r="L63" s="697"/>
      <c r="M63" s="696"/>
      <c r="N63" s="696"/>
      <c r="O63" s="696"/>
      <c r="P63" s="696"/>
      <c r="Q63" s="696"/>
      <c r="R63" s="696"/>
      <c r="S63" s="696"/>
      <c r="T63" s="696"/>
      <c r="U63" s="696"/>
      <c r="V63" s="696"/>
    </row>
    <row r="64" spans="1:22" ht="16.5" hidden="1" customHeight="1" outlineLevel="2" x14ac:dyDescent="0.2">
      <c r="A64" s="706" t="s">
        <v>2482</v>
      </c>
      <c r="B64" s="702" t="s">
        <v>3018</v>
      </c>
      <c r="C64" s="706" t="s">
        <v>2472</v>
      </c>
      <c r="D64" s="702" t="s">
        <v>2468</v>
      </c>
      <c r="E64" s="707">
        <v>1</v>
      </c>
      <c r="F64" s="702" t="s">
        <v>2469</v>
      </c>
      <c r="G64" s="704">
        <v>0</v>
      </c>
      <c r="H64" s="706" t="s">
        <v>2470</v>
      </c>
      <c r="I64" s="705">
        <v>1</v>
      </c>
      <c r="J64" s="705">
        <v>1</v>
      </c>
      <c r="K64" s="704">
        <v>14.28</v>
      </c>
      <c r="L64" s="703">
        <v>44701</v>
      </c>
      <c r="M64" s="702" t="s">
        <v>3117</v>
      </c>
      <c r="N64" s="702" t="s">
        <v>2509</v>
      </c>
      <c r="O64" s="702" t="s">
        <v>2509</v>
      </c>
      <c r="P64" s="702" t="s">
        <v>2518</v>
      </c>
      <c r="Q64" s="702" t="s">
        <v>3118</v>
      </c>
      <c r="R64" s="702" t="s">
        <v>2516</v>
      </c>
      <c r="S64" s="702" t="s">
        <v>2509</v>
      </c>
      <c r="T64" s="702" t="s">
        <v>2509</v>
      </c>
      <c r="U64" s="702" t="s">
        <v>2513</v>
      </c>
      <c r="V64" s="702" t="s">
        <v>2519</v>
      </c>
    </row>
    <row r="65" spans="1:22" ht="16.5" hidden="1" customHeight="1" outlineLevel="2" x14ac:dyDescent="0.2">
      <c r="A65" s="700" t="s">
        <v>2482</v>
      </c>
      <c r="B65" s="696" t="s">
        <v>3018</v>
      </c>
      <c r="C65" s="700" t="s">
        <v>2472</v>
      </c>
      <c r="D65" s="696" t="s">
        <v>2468</v>
      </c>
      <c r="E65" s="701">
        <v>1</v>
      </c>
      <c r="F65" s="696" t="s">
        <v>2469</v>
      </c>
      <c r="G65" s="698">
        <v>0</v>
      </c>
      <c r="H65" s="700" t="s">
        <v>2470</v>
      </c>
      <c r="I65" s="699">
        <v>1</v>
      </c>
      <c r="J65" s="699">
        <v>1</v>
      </c>
      <c r="K65" s="698">
        <v>552.09</v>
      </c>
      <c r="L65" s="697">
        <v>44701</v>
      </c>
      <c r="M65" s="696" t="s">
        <v>3119</v>
      </c>
      <c r="N65" s="696" t="s">
        <v>2509</v>
      </c>
      <c r="O65" s="696" t="s">
        <v>2509</v>
      </c>
      <c r="P65" s="696" t="s">
        <v>2518</v>
      </c>
      <c r="Q65" s="696" t="s">
        <v>3120</v>
      </c>
      <c r="R65" s="696" t="s">
        <v>2516</v>
      </c>
      <c r="S65" s="696" t="s">
        <v>2509</v>
      </c>
      <c r="T65" s="696" t="s">
        <v>2509</v>
      </c>
      <c r="U65" s="696" t="s">
        <v>2513</v>
      </c>
      <c r="V65" s="696" t="s">
        <v>2519</v>
      </c>
    </row>
    <row r="66" spans="1:22" ht="16.5" hidden="1" customHeight="1" outlineLevel="2" x14ac:dyDescent="0.2">
      <c r="A66" s="706" t="s">
        <v>2482</v>
      </c>
      <c r="B66" s="702" t="s">
        <v>3018</v>
      </c>
      <c r="C66" s="706" t="s">
        <v>2472</v>
      </c>
      <c r="D66" s="702" t="s">
        <v>2468</v>
      </c>
      <c r="E66" s="707">
        <v>1</v>
      </c>
      <c r="F66" s="702" t="s">
        <v>2469</v>
      </c>
      <c r="G66" s="704">
        <v>0</v>
      </c>
      <c r="H66" s="706" t="s">
        <v>2470</v>
      </c>
      <c r="I66" s="705">
        <v>1</v>
      </c>
      <c r="J66" s="705">
        <v>1</v>
      </c>
      <c r="K66" s="704">
        <v>20.16</v>
      </c>
      <c r="L66" s="703">
        <v>44701</v>
      </c>
      <c r="M66" s="702" t="s">
        <v>3121</v>
      </c>
      <c r="N66" s="702" t="s">
        <v>2509</v>
      </c>
      <c r="O66" s="702" t="s">
        <v>2509</v>
      </c>
      <c r="P66" s="702" t="s">
        <v>2518</v>
      </c>
      <c r="Q66" s="702" t="s">
        <v>3122</v>
      </c>
      <c r="R66" s="702" t="s">
        <v>2516</v>
      </c>
      <c r="S66" s="702" t="s">
        <v>2509</v>
      </c>
      <c r="T66" s="702" t="s">
        <v>2509</v>
      </c>
      <c r="U66" s="702" t="s">
        <v>2513</v>
      </c>
      <c r="V66" s="702" t="s">
        <v>2519</v>
      </c>
    </row>
    <row r="67" spans="1:22" ht="16.5" hidden="1" customHeight="1" outlineLevel="2" x14ac:dyDescent="0.2">
      <c r="A67" s="700" t="s">
        <v>2482</v>
      </c>
      <c r="B67" s="696" t="s">
        <v>3018</v>
      </c>
      <c r="C67" s="700" t="s">
        <v>2467</v>
      </c>
      <c r="D67" s="696" t="s">
        <v>2468</v>
      </c>
      <c r="E67" s="701">
        <v>3</v>
      </c>
      <c r="F67" s="696" t="s">
        <v>2469</v>
      </c>
      <c r="G67" s="698">
        <v>501</v>
      </c>
      <c r="H67" s="700" t="s">
        <v>2470</v>
      </c>
      <c r="I67" s="699">
        <v>1</v>
      </c>
      <c r="J67" s="699">
        <v>1</v>
      </c>
      <c r="K67" s="698">
        <v>501</v>
      </c>
      <c r="L67" s="697">
        <v>44665</v>
      </c>
      <c r="M67" s="696" t="s">
        <v>3123</v>
      </c>
      <c r="N67" s="696" t="s">
        <v>2508</v>
      </c>
      <c r="O67" s="696" t="s">
        <v>2509</v>
      </c>
      <c r="P67" s="696" t="s">
        <v>2469</v>
      </c>
      <c r="Q67" s="696" t="s">
        <v>3124</v>
      </c>
      <c r="R67" s="696" t="s">
        <v>2510</v>
      </c>
      <c r="S67" s="696" t="s">
        <v>2522</v>
      </c>
      <c r="T67" s="696" t="s">
        <v>2523</v>
      </c>
      <c r="U67" s="696" t="s">
        <v>2513</v>
      </c>
      <c r="V67" s="696" t="s">
        <v>2514</v>
      </c>
    </row>
    <row r="68" spans="1:22" ht="16.5" hidden="1" customHeight="1" outlineLevel="2" x14ac:dyDescent="0.2">
      <c r="A68" s="706" t="s">
        <v>2482</v>
      </c>
      <c r="B68" s="702" t="s">
        <v>3018</v>
      </c>
      <c r="C68" s="706" t="s">
        <v>2472</v>
      </c>
      <c r="D68" s="702" t="s">
        <v>2468</v>
      </c>
      <c r="E68" s="707">
        <v>1</v>
      </c>
      <c r="F68" s="702" t="s">
        <v>2469</v>
      </c>
      <c r="G68" s="704">
        <v>0</v>
      </c>
      <c r="H68" s="706" t="s">
        <v>2470</v>
      </c>
      <c r="I68" s="705">
        <v>1</v>
      </c>
      <c r="J68" s="705">
        <v>1</v>
      </c>
      <c r="K68" s="704">
        <v>610.67999999999995</v>
      </c>
      <c r="L68" s="703">
        <v>44701</v>
      </c>
      <c r="M68" s="702" t="s">
        <v>3125</v>
      </c>
      <c r="N68" s="702" t="s">
        <v>2509</v>
      </c>
      <c r="O68" s="702" t="s">
        <v>2509</v>
      </c>
      <c r="P68" s="702" t="s">
        <v>2518</v>
      </c>
      <c r="Q68" s="702" t="s">
        <v>3126</v>
      </c>
      <c r="R68" s="702" t="s">
        <v>2516</v>
      </c>
      <c r="S68" s="702" t="s">
        <v>2509</v>
      </c>
      <c r="T68" s="702" t="s">
        <v>2509</v>
      </c>
      <c r="U68" s="702" t="s">
        <v>2513</v>
      </c>
      <c r="V68" s="702" t="s">
        <v>2519</v>
      </c>
    </row>
    <row r="69" spans="1:22" ht="16.5" hidden="1" customHeight="1" outlineLevel="2" x14ac:dyDescent="0.2">
      <c r="A69" s="700" t="s">
        <v>2741</v>
      </c>
      <c r="B69" s="696" t="s">
        <v>3018</v>
      </c>
      <c r="C69" s="700" t="s">
        <v>2467</v>
      </c>
      <c r="D69" s="696" t="s">
        <v>2468</v>
      </c>
      <c r="E69" s="701">
        <v>4</v>
      </c>
      <c r="F69" s="696" t="s">
        <v>2469</v>
      </c>
      <c r="G69" s="698">
        <v>7059.6</v>
      </c>
      <c r="H69" s="700" t="s">
        <v>2470</v>
      </c>
      <c r="I69" s="699">
        <v>1</v>
      </c>
      <c r="J69" s="699">
        <v>1</v>
      </c>
      <c r="K69" s="698">
        <v>7059.6</v>
      </c>
      <c r="L69" s="697">
        <v>44785</v>
      </c>
      <c r="M69" s="696" t="s">
        <v>3127</v>
      </c>
      <c r="N69" s="696" t="s">
        <v>2508</v>
      </c>
      <c r="O69" s="696" t="s">
        <v>2509</v>
      </c>
      <c r="P69" s="696" t="s">
        <v>2469</v>
      </c>
      <c r="Q69" s="696" t="s">
        <v>3128</v>
      </c>
      <c r="R69" s="696" t="s">
        <v>2510</v>
      </c>
      <c r="S69" s="696" t="s">
        <v>2511</v>
      </c>
      <c r="T69" s="696" t="s">
        <v>2512</v>
      </c>
      <c r="U69" s="696" t="s">
        <v>2513</v>
      </c>
      <c r="V69" s="696" t="s">
        <v>2514</v>
      </c>
    </row>
    <row r="70" spans="1:22" ht="16.5" hidden="1" customHeight="1" outlineLevel="2" x14ac:dyDescent="0.2">
      <c r="A70" s="706" t="s">
        <v>2741</v>
      </c>
      <c r="B70" s="702" t="s">
        <v>3018</v>
      </c>
      <c r="C70" s="706" t="s">
        <v>2467</v>
      </c>
      <c r="D70" s="702" t="s">
        <v>2468</v>
      </c>
      <c r="E70" s="707">
        <v>4</v>
      </c>
      <c r="F70" s="702" t="s">
        <v>2469</v>
      </c>
      <c r="G70" s="704">
        <v>18747.28</v>
      </c>
      <c r="H70" s="706" t="s">
        <v>2470</v>
      </c>
      <c r="I70" s="705">
        <v>1</v>
      </c>
      <c r="J70" s="705">
        <v>1</v>
      </c>
      <c r="K70" s="704">
        <v>18747.28</v>
      </c>
      <c r="L70" s="703">
        <v>44671</v>
      </c>
      <c r="M70" s="702" t="s">
        <v>3129</v>
      </c>
      <c r="N70" s="702" t="s">
        <v>2508</v>
      </c>
      <c r="O70" s="702" t="s">
        <v>2509</v>
      </c>
      <c r="P70" s="702" t="s">
        <v>2469</v>
      </c>
      <c r="Q70" s="702" t="s">
        <v>3130</v>
      </c>
      <c r="R70" s="702" t="s">
        <v>2510</v>
      </c>
      <c r="S70" s="702" t="s">
        <v>2511</v>
      </c>
      <c r="T70" s="702" t="s">
        <v>2512</v>
      </c>
      <c r="U70" s="702" t="s">
        <v>2513</v>
      </c>
      <c r="V70" s="702" t="s">
        <v>2514</v>
      </c>
    </row>
    <row r="71" spans="1:22" ht="16.5" customHeight="1" outlineLevel="1" collapsed="1" x14ac:dyDescent="0.2">
      <c r="A71" s="708" t="s">
        <v>2483</v>
      </c>
      <c r="B71" s="702"/>
      <c r="C71" s="706"/>
      <c r="D71" s="702"/>
      <c r="E71" s="707"/>
      <c r="F71" s="702"/>
      <c r="G71" s="704"/>
      <c r="H71" s="706"/>
      <c r="I71" s="705"/>
      <c r="J71" s="705"/>
      <c r="K71" s="704">
        <f>SUBTOTAL(9,K64:K70)</f>
        <v>27505.09</v>
      </c>
      <c r="L71" s="703"/>
      <c r="M71" s="702"/>
      <c r="N71" s="702"/>
      <c r="O71" s="702"/>
      <c r="P71" s="702"/>
      <c r="Q71" s="702"/>
      <c r="R71" s="702"/>
      <c r="S71" s="702"/>
      <c r="T71" s="702"/>
      <c r="U71" s="702"/>
      <c r="V71" s="702"/>
    </row>
    <row r="72" spans="1:22" ht="16.5" hidden="1" customHeight="1" outlineLevel="2" x14ac:dyDescent="0.2">
      <c r="A72" s="700" t="s">
        <v>2742</v>
      </c>
      <c r="B72" s="696" t="s">
        <v>3018</v>
      </c>
      <c r="C72" s="700" t="s">
        <v>2467</v>
      </c>
      <c r="D72" s="696" t="s">
        <v>2468</v>
      </c>
      <c r="E72" s="701">
        <v>2</v>
      </c>
      <c r="F72" s="696" t="s">
        <v>2469</v>
      </c>
      <c r="G72" s="698">
        <v>150</v>
      </c>
      <c r="H72" s="700" t="s">
        <v>2475</v>
      </c>
      <c r="I72" s="699">
        <v>24.82</v>
      </c>
      <c r="J72" s="699">
        <v>1</v>
      </c>
      <c r="K72" s="698">
        <v>3723</v>
      </c>
      <c r="L72" s="697">
        <v>44568</v>
      </c>
      <c r="M72" s="696" t="s">
        <v>3131</v>
      </c>
      <c r="N72" s="696" t="s">
        <v>2528</v>
      </c>
      <c r="O72" s="696" t="s">
        <v>2509</v>
      </c>
      <c r="P72" s="696" t="s">
        <v>2469</v>
      </c>
      <c r="Q72" s="696" t="s">
        <v>3132</v>
      </c>
      <c r="R72" s="696" t="s">
        <v>2510</v>
      </c>
      <c r="S72" s="696" t="s">
        <v>2526</v>
      </c>
      <c r="T72" s="696" t="s">
        <v>2527</v>
      </c>
      <c r="U72" s="696" t="s">
        <v>2513</v>
      </c>
      <c r="V72" s="696" t="s">
        <v>2514</v>
      </c>
    </row>
    <row r="73" spans="1:22" ht="16.5" customHeight="1" outlineLevel="1" collapsed="1" x14ac:dyDescent="0.2">
      <c r="A73" s="709" t="s">
        <v>2743</v>
      </c>
      <c r="B73" s="696"/>
      <c r="C73" s="700"/>
      <c r="D73" s="696"/>
      <c r="E73" s="701"/>
      <c r="F73" s="696"/>
      <c r="G73" s="698"/>
      <c r="H73" s="700"/>
      <c r="I73" s="699"/>
      <c r="J73" s="699"/>
      <c r="K73" s="698">
        <f>SUBTOTAL(9,K72:K72)</f>
        <v>3723</v>
      </c>
      <c r="L73" s="697"/>
      <c r="M73" s="696"/>
      <c r="N73" s="696"/>
      <c r="O73" s="696"/>
      <c r="P73" s="696"/>
      <c r="Q73" s="696"/>
      <c r="R73" s="696"/>
      <c r="S73" s="696"/>
      <c r="T73" s="696"/>
      <c r="U73" s="696"/>
      <c r="V73" s="696"/>
    </row>
    <row r="74" spans="1:22" ht="16.5" hidden="1" customHeight="1" outlineLevel="2" x14ac:dyDescent="0.2">
      <c r="A74" s="706" t="s">
        <v>2466</v>
      </c>
      <c r="B74" s="702" t="s">
        <v>3018</v>
      </c>
      <c r="C74" s="706" t="s">
        <v>2467</v>
      </c>
      <c r="D74" s="702" t="s">
        <v>2468</v>
      </c>
      <c r="E74" s="707">
        <v>1</v>
      </c>
      <c r="F74" s="702" t="s">
        <v>2469</v>
      </c>
      <c r="G74" s="704">
        <v>0</v>
      </c>
      <c r="H74" s="706" t="s">
        <v>2470</v>
      </c>
      <c r="I74" s="705">
        <v>1</v>
      </c>
      <c r="J74" s="705">
        <v>1</v>
      </c>
      <c r="K74" s="704">
        <v>-92256.71</v>
      </c>
      <c r="L74" s="703">
        <v>44592</v>
      </c>
      <c r="M74" s="702" t="s">
        <v>3133</v>
      </c>
      <c r="N74" s="702" t="s">
        <v>2509</v>
      </c>
      <c r="O74" s="702" t="s">
        <v>2509</v>
      </c>
      <c r="P74" s="702" t="s">
        <v>2520</v>
      </c>
      <c r="Q74" s="702" t="s">
        <v>3134</v>
      </c>
      <c r="R74" s="702" t="s">
        <v>2516</v>
      </c>
      <c r="S74" s="702" t="s">
        <v>2509</v>
      </c>
      <c r="T74" s="702" t="s">
        <v>2509</v>
      </c>
      <c r="U74" s="702" t="s">
        <v>2513</v>
      </c>
      <c r="V74" s="702" t="s">
        <v>2517</v>
      </c>
    </row>
    <row r="75" spans="1:22" ht="16.5" customHeight="1" outlineLevel="1" collapsed="1" x14ac:dyDescent="0.2">
      <c r="A75" s="708" t="s">
        <v>2455</v>
      </c>
      <c r="B75" s="702"/>
      <c r="C75" s="706"/>
      <c r="D75" s="702"/>
      <c r="E75" s="707"/>
      <c r="F75" s="702"/>
      <c r="G75" s="704"/>
      <c r="H75" s="706"/>
      <c r="I75" s="705"/>
      <c r="J75" s="705"/>
      <c r="K75" s="704">
        <f>SUBTOTAL(9,K74:K74)</f>
        <v>-92256.71</v>
      </c>
      <c r="L75" s="703"/>
      <c r="M75" s="702"/>
      <c r="N75" s="702"/>
      <c r="O75" s="702"/>
      <c r="P75" s="702"/>
      <c r="Q75" s="702"/>
      <c r="R75" s="702"/>
      <c r="S75" s="702"/>
      <c r="T75" s="702"/>
      <c r="U75" s="702"/>
      <c r="V75" s="702"/>
    </row>
    <row r="76" spans="1:22" ht="16.5" hidden="1" customHeight="1" outlineLevel="2" x14ac:dyDescent="0.2">
      <c r="A76" s="700" t="s">
        <v>2474</v>
      </c>
      <c r="B76" s="696" t="s">
        <v>3018</v>
      </c>
      <c r="C76" s="700" t="s">
        <v>2467</v>
      </c>
      <c r="D76" s="696" t="s">
        <v>2468</v>
      </c>
      <c r="E76" s="701">
        <v>1</v>
      </c>
      <c r="F76" s="696" t="s">
        <v>2469</v>
      </c>
      <c r="G76" s="698">
        <v>0</v>
      </c>
      <c r="H76" s="700" t="s">
        <v>2470</v>
      </c>
      <c r="I76" s="699">
        <v>1</v>
      </c>
      <c r="J76" s="699">
        <v>1</v>
      </c>
      <c r="K76" s="698">
        <v>-52577.82</v>
      </c>
      <c r="L76" s="697">
        <v>44587</v>
      </c>
      <c r="M76" s="696" t="s">
        <v>3135</v>
      </c>
      <c r="N76" s="696" t="s">
        <v>2509</v>
      </c>
      <c r="O76" s="696" t="s">
        <v>2509</v>
      </c>
      <c r="P76" s="696" t="s">
        <v>2525</v>
      </c>
      <c r="Q76" s="696" t="s">
        <v>3136</v>
      </c>
      <c r="R76" s="696" t="s">
        <v>2516</v>
      </c>
      <c r="S76" s="696" t="s">
        <v>2509</v>
      </c>
      <c r="T76" s="696" t="s">
        <v>2509</v>
      </c>
      <c r="U76" s="696" t="s">
        <v>2513</v>
      </c>
      <c r="V76" s="696" t="s">
        <v>2517</v>
      </c>
    </row>
    <row r="77" spans="1:22" ht="16.5" hidden="1" customHeight="1" outlineLevel="2" x14ac:dyDescent="0.2">
      <c r="A77" s="706" t="s">
        <v>2474</v>
      </c>
      <c r="B77" s="702" t="s">
        <v>3018</v>
      </c>
      <c r="C77" s="706" t="s">
        <v>2472</v>
      </c>
      <c r="D77" s="702" t="s">
        <v>2468</v>
      </c>
      <c r="E77" s="707">
        <v>1</v>
      </c>
      <c r="F77" s="702" t="s">
        <v>2469</v>
      </c>
      <c r="G77" s="704">
        <v>0</v>
      </c>
      <c r="H77" s="706" t="s">
        <v>2470</v>
      </c>
      <c r="I77" s="705">
        <v>1</v>
      </c>
      <c r="J77" s="705">
        <v>1</v>
      </c>
      <c r="K77" s="704">
        <v>20.16</v>
      </c>
      <c r="L77" s="703">
        <v>44589</v>
      </c>
      <c r="M77" s="702" t="s">
        <v>3137</v>
      </c>
      <c r="N77" s="702" t="s">
        <v>2509</v>
      </c>
      <c r="O77" s="702" t="s">
        <v>2509</v>
      </c>
      <c r="P77" s="702" t="s">
        <v>2518</v>
      </c>
      <c r="Q77" s="702" t="s">
        <v>3138</v>
      </c>
      <c r="R77" s="702" t="s">
        <v>2516</v>
      </c>
      <c r="S77" s="702" t="s">
        <v>2509</v>
      </c>
      <c r="T77" s="702" t="s">
        <v>2509</v>
      </c>
      <c r="U77" s="702" t="s">
        <v>2513</v>
      </c>
      <c r="V77" s="702" t="s">
        <v>2519</v>
      </c>
    </row>
    <row r="78" spans="1:22" ht="16.5" hidden="1" customHeight="1" outlineLevel="2" x14ac:dyDescent="0.2">
      <c r="A78" s="700" t="s">
        <v>2474</v>
      </c>
      <c r="B78" s="696" t="s">
        <v>3018</v>
      </c>
      <c r="C78" s="700" t="s">
        <v>2472</v>
      </c>
      <c r="D78" s="696" t="s">
        <v>2468</v>
      </c>
      <c r="E78" s="701">
        <v>1</v>
      </c>
      <c r="F78" s="696" t="s">
        <v>2469</v>
      </c>
      <c r="G78" s="698">
        <v>0</v>
      </c>
      <c r="H78" s="700" t="s">
        <v>2470</v>
      </c>
      <c r="I78" s="699">
        <v>1</v>
      </c>
      <c r="J78" s="699">
        <v>1</v>
      </c>
      <c r="K78" s="698">
        <v>40.71</v>
      </c>
      <c r="L78" s="697">
        <v>44589</v>
      </c>
      <c r="M78" s="696" t="s">
        <v>3139</v>
      </c>
      <c r="N78" s="696" t="s">
        <v>2509</v>
      </c>
      <c r="O78" s="696" t="s">
        <v>2509</v>
      </c>
      <c r="P78" s="696" t="s">
        <v>2518</v>
      </c>
      <c r="Q78" s="696" t="s">
        <v>3140</v>
      </c>
      <c r="R78" s="696" t="s">
        <v>2516</v>
      </c>
      <c r="S78" s="696" t="s">
        <v>2509</v>
      </c>
      <c r="T78" s="696" t="s">
        <v>2509</v>
      </c>
      <c r="U78" s="696" t="s">
        <v>2513</v>
      </c>
      <c r="V78" s="696" t="s">
        <v>2519</v>
      </c>
    </row>
    <row r="79" spans="1:22" ht="16.5" customHeight="1" outlineLevel="1" collapsed="1" x14ac:dyDescent="0.2">
      <c r="A79" s="709" t="s">
        <v>2461</v>
      </c>
      <c r="B79" s="696"/>
      <c r="C79" s="700"/>
      <c r="D79" s="696"/>
      <c r="E79" s="701"/>
      <c r="F79" s="696"/>
      <c r="G79" s="698"/>
      <c r="H79" s="700"/>
      <c r="I79" s="699"/>
      <c r="J79" s="699"/>
      <c r="K79" s="698">
        <f>SUBTOTAL(9,K76:K78)</f>
        <v>-52516.95</v>
      </c>
      <c r="L79" s="697"/>
      <c r="M79" s="696"/>
      <c r="N79" s="696"/>
      <c r="O79" s="696"/>
      <c r="P79" s="696"/>
      <c r="Q79" s="696"/>
      <c r="R79" s="696"/>
      <c r="S79" s="696"/>
      <c r="T79" s="696"/>
      <c r="U79" s="696"/>
      <c r="V79" s="696"/>
    </row>
    <row r="80" spans="1:22" ht="16.5" hidden="1" customHeight="1" outlineLevel="2" x14ac:dyDescent="0.2">
      <c r="A80" s="706" t="s">
        <v>2744</v>
      </c>
      <c r="B80" s="702" t="s">
        <v>3018</v>
      </c>
      <c r="C80" s="706" t="s">
        <v>2467</v>
      </c>
      <c r="D80" s="702" t="s">
        <v>2468</v>
      </c>
      <c r="E80" s="707">
        <v>1</v>
      </c>
      <c r="F80" s="702" t="s">
        <v>2469</v>
      </c>
      <c r="G80" s="704">
        <v>0</v>
      </c>
      <c r="H80" s="706" t="s">
        <v>2470</v>
      </c>
      <c r="I80" s="705">
        <v>1</v>
      </c>
      <c r="J80" s="705">
        <v>1</v>
      </c>
      <c r="K80" s="704">
        <v>5407.1</v>
      </c>
      <c r="L80" s="703">
        <v>44587</v>
      </c>
      <c r="M80" s="702" t="s">
        <v>3141</v>
      </c>
      <c r="N80" s="702" t="s">
        <v>2509</v>
      </c>
      <c r="O80" s="702" t="s">
        <v>2509</v>
      </c>
      <c r="P80" s="702" t="s">
        <v>3142</v>
      </c>
      <c r="Q80" s="702" t="s">
        <v>3143</v>
      </c>
      <c r="R80" s="702" t="s">
        <v>2516</v>
      </c>
      <c r="S80" s="702" t="s">
        <v>2509</v>
      </c>
      <c r="T80" s="702" t="s">
        <v>2509</v>
      </c>
      <c r="U80" s="702" t="s">
        <v>2513</v>
      </c>
      <c r="V80" s="702" t="s">
        <v>2517</v>
      </c>
    </row>
    <row r="81" spans="1:22" ht="16.5" hidden="1" customHeight="1" outlineLevel="2" x14ac:dyDescent="0.2">
      <c r="A81" s="700" t="s">
        <v>2744</v>
      </c>
      <c r="B81" s="696" t="s">
        <v>3018</v>
      </c>
      <c r="C81" s="700" t="s">
        <v>2472</v>
      </c>
      <c r="D81" s="696" t="s">
        <v>2468</v>
      </c>
      <c r="E81" s="701">
        <v>1</v>
      </c>
      <c r="F81" s="696" t="s">
        <v>2469</v>
      </c>
      <c r="G81" s="698">
        <v>0</v>
      </c>
      <c r="H81" s="700" t="s">
        <v>2470</v>
      </c>
      <c r="I81" s="699">
        <v>1</v>
      </c>
      <c r="J81" s="699">
        <v>1</v>
      </c>
      <c r="K81" s="698">
        <v>20.16</v>
      </c>
      <c r="L81" s="697">
        <v>44589</v>
      </c>
      <c r="M81" s="696" t="s">
        <v>3144</v>
      </c>
      <c r="N81" s="696" t="s">
        <v>2509</v>
      </c>
      <c r="O81" s="696" t="s">
        <v>2509</v>
      </c>
      <c r="P81" s="696" t="s">
        <v>2518</v>
      </c>
      <c r="Q81" s="696" t="s">
        <v>3145</v>
      </c>
      <c r="R81" s="696" t="s">
        <v>2516</v>
      </c>
      <c r="S81" s="696" t="s">
        <v>2509</v>
      </c>
      <c r="T81" s="696" t="s">
        <v>2509</v>
      </c>
      <c r="U81" s="696" t="s">
        <v>2513</v>
      </c>
      <c r="V81" s="696" t="s">
        <v>2519</v>
      </c>
    </row>
    <row r="82" spans="1:22" ht="16.5" hidden="1" customHeight="1" outlineLevel="2" x14ac:dyDescent="0.2">
      <c r="A82" s="706" t="s">
        <v>2488</v>
      </c>
      <c r="B82" s="702" t="s">
        <v>3018</v>
      </c>
      <c r="C82" s="706" t="s">
        <v>2467</v>
      </c>
      <c r="D82" s="702" t="s">
        <v>2468</v>
      </c>
      <c r="E82" s="707">
        <v>9</v>
      </c>
      <c r="F82" s="702" t="s">
        <v>2469</v>
      </c>
      <c r="G82" s="704">
        <v>1776</v>
      </c>
      <c r="H82" s="706" t="s">
        <v>2470</v>
      </c>
      <c r="I82" s="705">
        <v>1</v>
      </c>
      <c r="J82" s="705">
        <v>1</v>
      </c>
      <c r="K82" s="704">
        <v>1776</v>
      </c>
      <c r="L82" s="703">
        <v>44690</v>
      </c>
      <c r="M82" s="702" t="s">
        <v>3076</v>
      </c>
      <c r="N82" s="702" t="s">
        <v>2508</v>
      </c>
      <c r="O82" s="702" t="s">
        <v>2509</v>
      </c>
      <c r="P82" s="702" t="s">
        <v>2469</v>
      </c>
      <c r="Q82" s="702" t="s">
        <v>3077</v>
      </c>
      <c r="R82" s="702" t="s">
        <v>2510</v>
      </c>
      <c r="S82" s="702" t="s">
        <v>2511</v>
      </c>
      <c r="T82" s="702" t="s">
        <v>2512</v>
      </c>
      <c r="U82" s="702" t="s">
        <v>2513</v>
      </c>
      <c r="V82" s="702" t="s">
        <v>2514</v>
      </c>
    </row>
    <row r="83" spans="1:22" ht="16.5" hidden="1" customHeight="1" outlineLevel="2" x14ac:dyDescent="0.2">
      <c r="A83" s="700" t="s">
        <v>2744</v>
      </c>
      <c r="B83" s="696" t="s">
        <v>3018</v>
      </c>
      <c r="C83" s="700" t="s">
        <v>2472</v>
      </c>
      <c r="D83" s="696" t="s">
        <v>2468</v>
      </c>
      <c r="E83" s="701">
        <v>1</v>
      </c>
      <c r="F83" s="696" t="s">
        <v>2469</v>
      </c>
      <c r="G83" s="698">
        <v>0</v>
      </c>
      <c r="H83" s="700" t="s">
        <v>2470</v>
      </c>
      <c r="I83" s="699">
        <v>1</v>
      </c>
      <c r="J83" s="699">
        <v>1</v>
      </c>
      <c r="K83" s="698">
        <v>2.04</v>
      </c>
      <c r="L83" s="697">
        <v>44589</v>
      </c>
      <c r="M83" s="696" t="s">
        <v>3146</v>
      </c>
      <c r="N83" s="696" t="s">
        <v>2509</v>
      </c>
      <c r="O83" s="696" t="s">
        <v>2509</v>
      </c>
      <c r="P83" s="696" t="s">
        <v>2518</v>
      </c>
      <c r="Q83" s="696" t="s">
        <v>3147</v>
      </c>
      <c r="R83" s="696" t="s">
        <v>2516</v>
      </c>
      <c r="S83" s="696" t="s">
        <v>2509</v>
      </c>
      <c r="T83" s="696" t="s">
        <v>2509</v>
      </c>
      <c r="U83" s="696" t="s">
        <v>2513</v>
      </c>
      <c r="V83" s="696" t="s">
        <v>2519</v>
      </c>
    </row>
    <row r="84" spans="1:22" ht="16.5" hidden="1" customHeight="1" outlineLevel="2" x14ac:dyDescent="0.2">
      <c r="A84" s="706" t="s">
        <v>2744</v>
      </c>
      <c r="B84" s="702" t="s">
        <v>3018</v>
      </c>
      <c r="C84" s="706" t="s">
        <v>2472</v>
      </c>
      <c r="D84" s="702" t="s">
        <v>2468</v>
      </c>
      <c r="E84" s="707">
        <v>1</v>
      </c>
      <c r="F84" s="702" t="s">
        <v>2469</v>
      </c>
      <c r="G84" s="704">
        <v>0</v>
      </c>
      <c r="H84" s="706" t="s">
        <v>2470</v>
      </c>
      <c r="I84" s="705">
        <v>1</v>
      </c>
      <c r="J84" s="705">
        <v>1</v>
      </c>
      <c r="K84" s="704">
        <v>4974.93</v>
      </c>
      <c r="L84" s="703">
        <v>44589</v>
      </c>
      <c r="M84" s="702" t="s">
        <v>3148</v>
      </c>
      <c r="N84" s="702" t="s">
        <v>2509</v>
      </c>
      <c r="O84" s="702" t="s">
        <v>2509</v>
      </c>
      <c r="P84" s="702" t="s">
        <v>2518</v>
      </c>
      <c r="Q84" s="702" t="s">
        <v>3149</v>
      </c>
      <c r="R84" s="702" t="s">
        <v>2516</v>
      </c>
      <c r="S84" s="702" t="s">
        <v>2509</v>
      </c>
      <c r="T84" s="702" t="s">
        <v>2509</v>
      </c>
      <c r="U84" s="702" t="s">
        <v>2513</v>
      </c>
      <c r="V84" s="702" t="s">
        <v>2519</v>
      </c>
    </row>
    <row r="85" spans="1:22" ht="16.5" customHeight="1" outlineLevel="1" collapsed="1" x14ac:dyDescent="0.2">
      <c r="A85" s="708" t="s">
        <v>2745</v>
      </c>
      <c r="B85" s="702"/>
      <c r="C85" s="706"/>
      <c r="D85" s="702"/>
      <c r="E85" s="707"/>
      <c r="F85" s="702"/>
      <c r="G85" s="704"/>
      <c r="H85" s="706"/>
      <c r="I85" s="705"/>
      <c r="J85" s="705"/>
      <c r="K85" s="704">
        <f>SUBTOTAL(9,K80:K84)</f>
        <v>12180.23</v>
      </c>
      <c r="L85" s="703"/>
      <c r="M85" s="702"/>
      <c r="N85" s="702"/>
      <c r="O85" s="702"/>
      <c r="P85" s="702"/>
      <c r="Q85" s="702"/>
      <c r="R85" s="702"/>
      <c r="S85" s="702"/>
      <c r="T85" s="702"/>
      <c r="U85" s="702"/>
      <c r="V85" s="702"/>
    </row>
    <row r="86" spans="1:22" ht="16.5" hidden="1" customHeight="1" outlineLevel="2" x14ac:dyDescent="0.2">
      <c r="A86" s="700" t="s">
        <v>2746</v>
      </c>
      <c r="B86" s="696" t="s">
        <v>2509</v>
      </c>
      <c r="C86" s="700" t="s">
        <v>2467</v>
      </c>
      <c r="D86" s="696" t="s">
        <v>2468</v>
      </c>
      <c r="E86" s="701">
        <v>4</v>
      </c>
      <c r="F86" s="696" t="s">
        <v>2469</v>
      </c>
      <c r="G86" s="698">
        <v>3539</v>
      </c>
      <c r="H86" s="700" t="s">
        <v>2470</v>
      </c>
      <c r="I86" s="699">
        <v>1</v>
      </c>
      <c r="J86" s="699">
        <v>1</v>
      </c>
      <c r="K86" s="698">
        <v>3539</v>
      </c>
      <c r="L86" s="697">
        <v>44608</v>
      </c>
      <c r="M86" s="696" t="s">
        <v>3150</v>
      </c>
      <c r="N86" s="696" t="s">
        <v>2508</v>
      </c>
      <c r="O86" s="696" t="s">
        <v>2509</v>
      </c>
      <c r="P86" s="696" t="s">
        <v>2469</v>
      </c>
      <c r="Q86" s="696" t="s">
        <v>3151</v>
      </c>
      <c r="R86" s="696" t="s">
        <v>2510</v>
      </c>
      <c r="S86" s="696" t="s">
        <v>2511</v>
      </c>
      <c r="T86" s="696" t="s">
        <v>2512</v>
      </c>
      <c r="U86" s="696" t="s">
        <v>2513</v>
      </c>
      <c r="V86" s="696" t="s">
        <v>2514</v>
      </c>
    </row>
    <row r="87" spans="1:22" ht="16.5" customHeight="1" outlineLevel="1" collapsed="1" x14ac:dyDescent="0.2">
      <c r="A87" s="709" t="s">
        <v>2747</v>
      </c>
      <c r="B87" s="696"/>
      <c r="C87" s="700"/>
      <c r="D87" s="696"/>
      <c r="E87" s="701"/>
      <c r="F87" s="696"/>
      <c r="G87" s="698"/>
      <c r="H87" s="700"/>
      <c r="I87" s="699"/>
      <c r="J87" s="699"/>
      <c r="K87" s="698">
        <f>SUBTOTAL(9,K86:K86)</f>
        <v>3539</v>
      </c>
      <c r="L87" s="697"/>
      <c r="M87" s="696"/>
      <c r="N87" s="696"/>
      <c r="O87" s="696"/>
      <c r="P87" s="696"/>
      <c r="Q87" s="696"/>
      <c r="R87" s="696"/>
      <c r="S87" s="696"/>
      <c r="T87" s="696"/>
      <c r="U87" s="696"/>
      <c r="V87" s="696"/>
    </row>
    <row r="88" spans="1:22" ht="16.5" hidden="1" customHeight="1" outlineLevel="2" x14ac:dyDescent="0.2">
      <c r="A88" s="706" t="s">
        <v>2491</v>
      </c>
      <c r="B88" s="702" t="s">
        <v>3018</v>
      </c>
      <c r="C88" s="706" t="s">
        <v>2467</v>
      </c>
      <c r="D88" s="702" t="s">
        <v>2468</v>
      </c>
      <c r="E88" s="707">
        <v>5</v>
      </c>
      <c r="F88" s="702" t="s">
        <v>2469</v>
      </c>
      <c r="G88" s="704">
        <v>1895</v>
      </c>
      <c r="H88" s="706" t="s">
        <v>2470</v>
      </c>
      <c r="I88" s="705">
        <v>1</v>
      </c>
      <c r="J88" s="705">
        <v>1</v>
      </c>
      <c r="K88" s="704">
        <v>1895</v>
      </c>
      <c r="L88" s="703">
        <v>44609</v>
      </c>
      <c r="M88" s="702" t="s">
        <v>3152</v>
      </c>
      <c r="N88" s="702" t="s">
        <v>2508</v>
      </c>
      <c r="O88" s="702" t="s">
        <v>2509</v>
      </c>
      <c r="P88" s="702" t="s">
        <v>2469</v>
      </c>
      <c r="Q88" s="702" t="s">
        <v>3153</v>
      </c>
      <c r="R88" s="702" t="s">
        <v>2510</v>
      </c>
      <c r="S88" s="702" t="s">
        <v>2511</v>
      </c>
      <c r="T88" s="702" t="s">
        <v>2512</v>
      </c>
      <c r="U88" s="702" t="s">
        <v>2513</v>
      </c>
      <c r="V88" s="702" t="s">
        <v>2514</v>
      </c>
    </row>
    <row r="89" spans="1:22" ht="16.5" hidden="1" customHeight="1" outlineLevel="2" x14ac:dyDescent="0.2">
      <c r="A89" s="700" t="s">
        <v>2490</v>
      </c>
      <c r="B89" s="696" t="s">
        <v>3018</v>
      </c>
      <c r="C89" s="700" t="s">
        <v>2467</v>
      </c>
      <c r="D89" s="696" t="s">
        <v>2468</v>
      </c>
      <c r="E89" s="701">
        <v>4</v>
      </c>
      <c r="F89" s="696" t="s">
        <v>2469</v>
      </c>
      <c r="G89" s="698">
        <v>1961.14</v>
      </c>
      <c r="H89" s="700" t="s">
        <v>2470</v>
      </c>
      <c r="I89" s="699">
        <v>1</v>
      </c>
      <c r="J89" s="699">
        <v>1</v>
      </c>
      <c r="K89" s="698">
        <v>1961.14</v>
      </c>
      <c r="L89" s="697">
        <v>44733</v>
      </c>
      <c r="M89" s="696" t="s">
        <v>3154</v>
      </c>
      <c r="N89" s="696" t="s">
        <v>2508</v>
      </c>
      <c r="O89" s="696" t="s">
        <v>2509</v>
      </c>
      <c r="P89" s="696" t="s">
        <v>2469</v>
      </c>
      <c r="Q89" s="696" t="s">
        <v>3155</v>
      </c>
      <c r="R89" s="696" t="s">
        <v>2510</v>
      </c>
      <c r="S89" s="696" t="s">
        <v>2511</v>
      </c>
      <c r="T89" s="696" t="s">
        <v>2512</v>
      </c>
      <c r="U89" s="696" t="s">
        <v>2513</v>
      </c>
      <c r="V89" s="696" t="s">
        <v>2514</v>
      </c>
    </row>
    <row r="90" spans="1:22" ht="16.5" hidden="1" customHeight="1" outlineLevel="2" x14ac:dyDescent="0.2">
      <c r="A90" s="706" t="s">
        <v>2491</v>
      </c>
      <c r="B90" s="702" t="s">
        <v>3018</v>
      </c>
      <c r="C90" s="706" t="s">
        <v>2472</v>
      </c>
      <c r="D90" s="702" t="s">
        <v>2468</v>
      </c>
      <c r="E90" s="707">
        <v>1</v>
      </c>
      <c r="F90" s="702" t="s">
        <v>2469</v>
      </c>
      <c r="G90" s="704">
        <v>0</v>
      </c>
      <c r="H90" s="706" t="s">
        <v>2470</v>
      </c>
      <c r="I90" s="705">
        <v>1</v>
      </c>
      <c r="J90" s="705">
        <v>1</v>
      </c>
      <c r="K90" s="704">
        <v>263.12</v>
      </c>
      <c r="L90" s="703">
        <v>44638</v>
      </c>
      <c r="M90" s="702" t="s">
        <v>3156</v>
      </c>
      <c r="N90" s="702" t="s">
        <v>2509</v>
      </c>
      <c r="O90" s="702" t="s">
        <v>2509</v>
      </c>
      <c r="P90" s="702" t="s">
        <v>2518</v>
      </c>
      <c r="Q90" s="702" t="s">
        <v>3157</v>
      </c>
      <c r="R90" s="702" t="s">
        <v>2516</v>
      </c>
      <c r="S90" s="702" t="s">
        <v>2509</v>
      </c>
      <c r="T90" s="702" t="s">
        <v>2509</v>
      </c>
      <c r="U90" s="702" t="s">
        <v>2513</v>
      </c>
      <c r="V90" s="702" t="s">
        <v>2519</v>
      </c>
    </row>
    <row r="91" spans="1:22" ht="16.5" hidden="1" customHeight="1" outlineLevel="2" x14ac:dyDescent="0.2">
      <c r="A91" s="700" t="s">
        <v>2491</v>
      </c>
      <c r="B91" s="696" t="s">
        <v>3018</v>
      </c>
      <c r="C91" s="700" t="s">
        <v>2472</v>
      </c>
      <c r="D91" s="696" t="s">
        <v>2468</v>
      </c>
      <c r="E91" s="701">
        <v>1</v>
      </c>
      <c r="F91" s="696" t="s">
        <v>2469</v>
      </c>
      <c r="G91" s="698">
        <v>0</v>
      </c>
      <c r="H91" s="700" t="s">
        <v>2470</v>
      </c>
      <c r="I91" s="699">
        <v>1</v>
      </c>
      <c r="J91" s="699">
        <v>1</v>
      </c>
      <c r="K91" s="698">
        <v>15.3</v>
      </c>
      <c r="L91" s="697">
        <v>44638</v>
      </c>
      <c r="M91" s="696" t="s">
        <v>3158</v>
      </c>
      <c r="N91" s="696" t="s">
        <v>2509</v>
      </c>
      <c r="O91" s="696" t="s">
        <v>2509</v>
      </c>
      <c r="P91" s="696" t="s">
        <v>2518</v>
      </c>
      <c r="Q91" s="696" t="s">
        <v>3159</v>
      </c>
      <c r="R91" s="696" t="s">
        <v>2516</v>
      </c>
      <c r="S91" s="696" t="s">
        <v>2509</v>
      </c>
      <c r="T91" s="696" t="s">
        <v>2509</v>
      </c>
      <c r="U91" s="696" t="s">
        <v>2513</v>
      </c>
      <c r="V91" s="696" t="s">
        <v>2519</v>
      </c>
    </row>
    <row r="92" spans="1:22" ht="16.5" hidden="1" customHeight="1" outlineLevel="2" x14ac:dyDescent="0.2">
      <c r="A92" s="706" t="s">
        <v>2491</v>
      </c>
      <c r="B92" s="702" t="s">
        <v>3018</v>
      </c>
      <c r="C92" s="706" t="s">
        <v>2472</v>
      </c>
      <c r="D92" s="702" t="s">
        <v>2468</v>
      </c>
      <c r="E92" s="707">
        <v>1</v>
      </c>
      <c r="F92" s="702" t="s">
        <v>2469</v>
      </c>
      <c r="G92" s="704">
        <v>0</v>
      </c>
      <c r="H92" s="706" t="s">
        <v>2470</v>
      </c>
      <c r="I92" s="705">
        <v>1</v>
      </c>
      <c r="J92" s="705">
        <v>1</v>
      </c>
      <c r="K92" s="704">
        <v>547.67999999999995</v>
      </c>
      <c r="L92" s="703">
        <v>44638</v>
      </c>
      <c r="M92" s="702" t="s">
        <v>3160</v>
      </c>
      <c r="N92" s="702" t="s">
        <v>2509</v>
      </c>
      <c r="O92" s="702" t="s">
        <v>2509</v>
      </c>
      <c r="P92" s="702" t="s">
        <v>2518</v>
      </c>
      <c r="Q92" s="702" t="s">
        <v>3161</v>
      </c>
      <c r="R92" s="702" t="s">
        <v>2516</v>
      </c>
      <c r="S92" s="702" t="s">
        <v>2509</v>
      </c>
      <c r="T92" s="702" t="s">
        <v>2509</v>
      </c>
      <c r="U92" s="702" t="s">
        <v>2513</v>
      </c>
      <c r="V92" s="702" t="s">
        <v>2519</v>
      </c>
    </row>
    <row r="93" spans="1:22" ht="16.5" hidden="1" customHeight="1" outlineLevel="2" x14ac:dyDescent="0.2">
      <c r="A93" s="700" t="s">
        <v>2491</v>
      </c>
      <c r="B93" s="696" t="s">
        <v>3018</v>
      </c>
      <c r="C93" s="700" t="s">
        <v>2472</v>
      </c>
      <c r="D93" s="696" t="s">
        <v>2468</v>
      </c>
      <c r="E93" s="701">
        <v>1</v>
      </c>
      <c r="F93" s="696" t="s">
        <v>2469</v>
      </c>
      <c r="G93" s="698">
        <v>0</v>
      </c>
      <c r="H93" s="700" t="s">
        <v>2470</v>
      </c>
      <c r="I93" s="699">
        <v>1</v>
      </c>
      <c r="J93" s="699">
        <v>1</v>
      </c>
      <c r="K93" s="698">
        <v>20.16</v>
      </c>
      <c r="L93" s="697">
        <v>44638</v>
      </c>
      <c r="M93" s="696" t="s">
        <v>3162</v>
      </c>
      <c r="N93" s="696" t="s">
        <v>2509</v>
      </c>
      <c r="O93" s="696" t="s">
        <v>2509</v>
      </c>
      <c r="P93" s="696" t="s">
        <v>2518</v>
      </c>
      <c r="Q93" s="696" t="s">
        <v>3163</v>
      </c>
      <c r="R93" s="696" t="s">
        <v>2516</v>
      </c>
      <c r="S93" s="696" t="s">
        <v>2509</v>
      </c>
      <c r="T93" s="696" t="s">
        <v>2509</v>
      </c>
      <c r="U93" s="696" t="s">
        <v>2513</v>
      </c>
      <c r="V93" s="696" t="s">
        <v>2519</v>
      </c>
    </row>
    <row r="94" spans="1:22" ht="16.5" hidden="1" customHeight="1" outlineLevel="2" x14ac:dyDescent="0.2">
      <c r="A94" s="706" t="s">
        <v>2490</v>
      </c>
      <c r="B94" s="702" t="s">
        <v>3018</v>
      </c>
      <c r="C94" s="706" t="s">
        <v>2467</v>
      </c>
      <c r="D94" s="702" t="s">
        <v>2468</v>
      </c>
      <c r="E94" s="707">
        <v>4</v>
      </c>
      <c r="F94" s="702" t="s">
        <v>2469</v>
      </c>
      <c r="G94" s="704">
        <v>3255.09</v>
      </c>
      <c r="H94" s="706" t="s">
        <v>2470</v>
      </c>
      <c r="I94" s="705">
        <v>1</v>
      </c>
      <c r="J94" s="705">
        <v>1</v>
      </c>
      <c r="K94" s="704">
        <v>3255.09</v>
      </c>
      <c r="L94" s="703">
        <v>44792</v>
      </c>
      <c r="M94" s="702" t="s">
        <v>3164</v>
      </c>
      <c r="N94" s="702" t="s">
        <v>2508</v>
      </c>
      <c r="O94" s="702" t="s">
        <v>2509</v>
      </c>
      <c r="P94" s="702" t="s">
        <v>2469</v>
      </c>
      <c r="Q94" s="702" t="s">
        <v>3165</v>
      </c>
      <c r="R94" s="702" t="s">
        <v>2510</v>
      </c>
      <c r="S94" s="702" t="s">
        <v>2511</v>
      </c>
      <c r="T94" s="702" t="s">
        <v>2512</v>
      </c>
      <c r="U94" s="702" t="s">
        <v>2513</v>
      </c>
      <c r="V94" s="702" t="s">
        <v>2514</v>
      </c>
    </row>
    <row r="95" spans="1:22" ht="16.5" hidden="1" customHeight="1" outlineLevel="2" x14ac:dyDescent="0.2">
      <c r="A95" s="700" t="s">
        <v>2491</v>
      </c>
      <c r="B95" s="696" t="s">
        <v>3018</v>
      </c>
      <c r="C95" s="700" t="s">
        <v>2472</v>
      </c>
      <c r="D95" s="696" t="s">
        <v>2468</v>
      </c>
      <c r="E95" s="701">
        <v>1</v>
      </c>
      <c r="F95" s="696" t="s">
        <v>2469</v>
      </c>
      <c r="G95" s="698">
        <v>0</v>
      </c>
      <c r="H95" s="700" t="s">
        <v>2470</v>
      </c>
      <c r="I95" s="699">
        <v>1</v>
      </c>
      <c r="J95" s="699">
        <v>1</v>
      </c>
      <c r="K95" s="698">
        <v>1224.53</v>
      </c>
      <c r="L95" s="697">
        <v>44638</v>
      </c>
      <c r="M95" s="696" t="s">
        <v>3166</v>
      </c>
      <c r="N95" s="696" t="s">
        <v>2509</v>
      </c>
      <c r="O95" s="696" t="s">
        <v>2509</v>
      </c>
      <c r="P95" s="696" t="s">
        <v>2518</v>
      </c>
      <c r="Q95" s="696" t="s">
        <v>3167</v>
      </c>
      <c r="R95" s="696" t="s">
        <v>2516</v>
      </c>
      <c r="S95" s="696" t="s">
        <v>2509</v>
      </c>
      <c r="T95" s="696" t="s">
        <v>2509</v>
      </c>
      <c r="U95" s="696" t="s">
        <v>2513</v>
      </c>
      <c r="V95" s="696" t="s">
        <v>2519</v>
      </c>
    </row>
    <row r="96" spans="1:22" ht="16.5" hidden="1" customHeight="1" outlineLevel="2" x14ac:dyDescent="0.2">
      <c r="A96" s="706" t="s">
        <v>2491</v>
      </c>
      <c r="B96" s="702" t="s">
        <v>3018</v>
      </c>
      <c r="C96" s="706" t="s">
        <v>2472</v>
      </c>
      <c r="D96" s="702" t="s">
        <v>2468</v>
      </c>
      <c r="E96" s="707">
        <v>1</v>
      </c>
      <c r="F96" s="702" t="s">
        <v>2469</v>
      </c>
      <c r="G96" s="704">
        <v>0</v>
      </c>
      <c r="H96" s="706" t="s">
        <v>2470</v>
      </c>
      <c r="I96" s="705">
        <v>1</v>
      </c>
      <c r="J96" s="705">
        <v>1</v>
      </c>
      <c r="K96" s="704">
        <v>5380.37</v>
      </c>
      <c r="L96" s="703">
        <v>44638</v>
      </c>
      <c r="M96" s="702" t="s">
        <v>3168</v>
      </c>
      <c r="N96" s="702" t="s">
        <v>2509</v>
      </c>
      <c r="O96" s="702" t="s">
        <v>2509</v>
      </c>
      <c r="P96" s="702" t="s">
        <v>2518</v>
      </c>
      <c r="Q96" s="702" t="s">
        <v>3169</v>
      </c>
      <c r="R96" s="702" t="s">
        <v>2516</v>
      </c>
      <c r="S96" s="702" t="s">
        <v>2509</v>
      </c>
      <c r="T96" s="702" t="s">
        <v>2509</v>
      </c>
      <c r="U96" s="702" t="s">
        <v>2513</v>
      </c>
      <c r="V96" s="702" t="s">
        <v>2519</v>
      </c>
    </row>
    <row r="97" spans="1:22" ht="16.5" hidden="1" customHeight="1" outlineLevel="2" x14ac:dyDescent="0.2">
      <c r="A97" s="700" t="s">
        <v>2491</v>
      </c>
      <c r="B97" s="696" t="s">
        <v>3018</v>
      </c>
      <c r="C97" s="700" t="s">
        <v>2472</v>
      </c>
      <c r="D97" s="696" t="s">
        <v>2468</v>
      </c>
      <c r="E97" s="701">
        <v>1</v>
      </c>
      <c r="F97" s="696" t="s">
        <v>2469</v>
      </c>
      <c r="G97" s="698">
        <v>0</v>
      </c>
      <c r="H97" s="700" t="s">
        <v>2470</v>
      </c>
      <c r="I97" s="699">
        <v>1</v>
      </c>
      <c r="J97" s="699">
        <v>1</v>
      </c>
      <c r="K97" s="698">
        <v>2503.7800000000002</v>
      </c>
      <c r="L97" s="697">
        <v>44638</v>
      </c>
      <c r="M97" s="696" t="s">
        <v>3170</v>
      </c>
      <c r="N97" s="696" t="s">
        <v>2509</v>
      </c>
      <c r="O97" s="696" t="s">
        <v>2509</v>
      </c>
      <c r="P97" s="696" t="s">
        <v>2518</v>
      </c>
      <c r="Q97" s="696" t="s">
        <v>3171</v>
      </c>
      <c r="R97" s="696" t="s">
        <v>2516</v>
      </c>
      <c r="S97" s="696" t="s">
        <v>2509</v>
      </c>
      <c r="T97" s="696" t="s">
        <v>2509</v>
      </c>
      <c r="U97" s="696" t="s">
        <v>2513</v>
      </c>
      <c r="V97" s="696" t="s">
        <v>2519</v>
      </c>
    </row>
    <row r="98" spans="1:22" ht="16.5" customHeight="1" outlineLevel="1" collapsed="1" x14ac:dyDescent="0.2">
      <c r="A98" s="709" t="s">
        <v>2748</v>
      </c>
      <c r="B98" s="696"/>
      <c r="C98" s="700"/>
      <c r="D98" s="696"/>
      <c r="E98" s="701"/>
      <c r="F98" s="696"/>
      <c r="G98" s="698"/>
      <c r="H98" s="700"/>
      <c r="I98" s="699"/>
      <c r="J98" s="699"/>
      <c r="K98" s="698">
        <f>SUBTOTAL(9,K88:K97)</f>
        <v>17066.169999999998</v>
      </c>
      <c r="L98" s="697"/>
      <c r="M98" s="696"/>
      <c r="N98" s="696"/>
      <c r="O98" s="696"/>
      <c r="P98" s="696"/>
      <c r="Q98" s="696"/>
      <c r="R98" s="696"/>
      <c r="S98" s="696"/>
      <c r="T98" s="696"/>
      <c r="U98" s="696"/>
      <c r="V98" s="696"/>
    </row>
    <row r="99" spans="1:22" ht="16.5" hidden="1" customHeight="1" outlineLevel="2" x14ac:dyDescent="0.2">
      <c r="A99" s="706" t="s">
        <v>2749</v>
      </c>
      <c r="B99" s="702" t="s">
        <v>3018</v>
      </c>
      <c r="C99" s="706" t="s">
        <v>2472</v>
      </c>
      <c r="D99" s="702" t="s">
        <v>2468</v>
      </c>
      <c r="E99" s="707">
        <v>1</v>
      </c>
      <c r="F99" s="702" t="s">
        <v>2469</v>
      </c>
      <c r="G99" s="704">
        <v>0</v>
      </c>
      <c r="H99" s="706" t="s">
        <v>2470</v>
      </c>
      <c r="I99" s="705">
        <v>1</v>
      </c>
      <c r="J99" s="705">
        <v>1</v>
      </c>
      <c r="K99" s="704">
        <v>27464</v>
      </c>
      <c r="L99" s="703">
        <v>44580</v>
      </c>
      <c r="M99" s="702" t="s">
        <v>3172</v>
      </c>
      <c r="N99" s="702" t="s">
        <v>2509</v>
      </c>
      <c r="O99" s="702" t="s">
        <v>2509</v>
      </c>
      <c r="P99" s="702" t="s">
        <v>2518</v>
      </c>
      <c r="Q99" s="702" t="s">
        <v>3173</v>
      </c>
      <c r="R99" s="702" t="s">
        <v>2516</v>
      </c>
      <c r="S99" s="702" t="s">
        <v>2509</v>
      </c>
      <c r="T99" s="702" t="s">
        <v>2509</v>
      </c>
      <c r="U99" s="702" t="s">
        <v>2513</v>
      </c>
      <c r="V99" s="702" t="s">
        <v>2519</v>
      </c>
    </row>
    <row r="100" spans="1:22" ht="16.5" hidden="1" customHeight="1" outlineLevel="2" x14ac:dyDescent="0.2">
      <c r="A100" s="700" t="s">
        <v>2749</v>
      </c>
      <c r="B100" s="696" t="s">
        <v>3018</v>
      </c>
      <c r="C100" s="700" t="s">
        <v>2472</v>
      </c>
      <c r="D100" s="696" t="s">
        <v>2468</v>
      </c>
      <c r="E100" s="701">
        <v>1</v>
      </c>
      <c r="F100" s="696" t="s">
        <v>2469</v>
      </c>
      <c r="G100" s="698">
        <v>0</v>
      </c>
      <c r="H100" s="700" t="s">
        <v>2470</v>
      </c>
      <c r="I100" s="699">
        <v>1</v>
      </c>
      <c r="J100" s="699">
        <v>1</v>
      </c>
      <c r="K100" s="698">
        <v>20.16</v>
      </c>
      <c r="L100" s="697">
        <v>44580</v>
      </c>
      <c r="M100" s="696" t="s">
        <v>3174</v>
      </c>
      <c r="N100" s="696" t="s">
        <v>2509</v>
      </c>
      <c r="O100" s="696" t="s">
        <v>2509</v>
      </c>
      <c r="P100" s="696" t="s">
        <v>2518</v>
      </c>
      <c r="Q100" s="696" t="s">
        <v>3175</v>
      </c>
      <c r="R100" s="696" t="s">
        <v>2516</v>
      </c>
      <c r="S100" s="696" t="s">
        <v>2509</v>
      </c>
      <c r="T100" s="696" t="s">
        <v>2509</v>
      </c>
      <c r="U100" s="696" t="s">
        <v>2513</v>
      </c>
      <c r="V100" s="696" t="s">
        <v>2519</v>
      </c>
    </row>
    <row r="101" spans="1:22" ht="16.5" customHeight="1" outlineLevel="1" collapsed="1" x14ac:dyDescent="0.2">
      <c r="A101" s="709" t="s">
        <v>2750</v>
      </c>
      <c r="B101" s="696"/>
      <c r="C101" s="700"/>
      <c r="D101" s="696"/>
      <c r="E101" s="701"/>
      <c r="F101" s="696"/>
      <c r="G101" s="698"/>
      <c r="H101" s="700"/>
      <c r="I101" s="699"/>
      <c r="J101" s="699"/>
      <c r="K101" s="698">
        <f>SUBTOTAL(9,K99:K100)</f>
        <v>27484.16</v>
      </c>
      <c r="L101" s="697"/>
      <c r="M101" s="696"/>
      <c r="N101" s="696"/>
      <c r="O101" s="696"/>
      <c r="P101" s="696"/>
      <c r="Q101" s="696"/>
      <c r="R101" s="696"/>
      <c r="S101" s="696"/>
      <c r="T101" s="696"/>
      <c r="U101" s="696"/>
      <c r="V101" s="696"/>
    </row>
    <row r="102" spans="1:22" ht="16.5" hidden="1" customHeight="1" outlineLevel="2" x14ac:dyDescent="0.2">
      <c r="A102" s="706" t="s">
        <v>2751</v>
      </c>
      <c r="B102" s="702" t="s">
        <v>2509</v>
      </c>
      <c r="C102" s="706" t="s">
        <v>2467</v>
      </c>
      <c r="D102" s="702" t="s">
        <v>2468</v>
      </c>
      <c r="E102" s="707">
        <v>4</v>
      </c>
      <c r="F102" s="702" t="s">
        <v>2469</v>
      </c>
      <c r="G102" s="704">
        <v>2941</v>
      </c>
      <c r="H102" s="706" t="s">
        <v>2470</v>
      </c>
      <c r="I102" s="705">
        <v>1</v>
      </c>
      <c r="J102" s="705">
        <v>1</v>
      </c>
      <c r="K102" s="704">
        <v>2941</v>
      </c>
      <c r="L102" s="703">
        <v>44629</v>
      </c>
      <c r="M102" s="702" t="s">
        <v>3176</v>
      </c>
      <c r="N102" s="702" t="s">
        <v>2508</v>
      </c>
      <c r="O102" s="702" t="s">
        <v>2509</v>
      </c>
      <c r="P102" s="702" t="s">
        <v>2469</v>
      </c>
      <c r="Q102" s="702" t="s">
        <v>3177</v>
      </c>
      <c r="R102" s="702" t="s">
        <v>2510</v>
      </c>
      <c r="S102" s="702" t="s">
        <v>2511</v>
      </c>
      <c r="T102" s="702" t="s">
        <v>2512</v>
      </c>
      <c r="U102" s="702" t="s">
        <v>2513</v>
      </c>
      <c r="V102" s="702" t="s">
        <v>2514</v>
      </c>
    </row>
    <row r="103" spans="1:22" ht="16.5" hidden="1" customHeight="1" outlineLevel="2" x14ac:dyDescent="0.2">
      <c r="A103" s="700" t="s">
        <v>2752</v>
      </c>
      <c r="B103" s="696" t="s">
        <v>2509</v>
      </c>
      <c r="C103" s="700" t="s">
        <v>2472</v>
      </c>
      <c r="D103" s="696" t="s">
        <v>2468</v>
      </c>
      <c r="E103" s="701">
        <v>1</v>
      </c>
      <c r="F103" s="696" t="s">
        <v>2469</v>
      </c>
      <c r="G103" s="698">
        <v>0</v>
      </c>
      <c r="H103" s="700" t="s">
        <v>2470</v>
      </c>
      <c r="I103" s="699">
        <v>1</v>
      </c>
      <c r="J103" s="699">
        <v>1</v>
      </c>
      <c r="K103" s="698">
        <v>2.04</v>
      </c>
      <c r="L103" s="697">
        <v>44672</v>
      </c>
      <c r="M103" s="696" t="s">
        <v>3178</v>
      </c>
      <c r="N103" s="696" t="s">
        <v>2509</v>
      </c>
      <c r="O103" s="696" t="s">
        <v>2509</v>
      </c>
      <c r="P103" s="696" t="s">
        <v>2518</v>
      </c>
      <c r="Q103" s="696" t="s">
        <v>3179</v>
      </c>
      <c r="R103" s="696" t="s">
        <v>2516</v>
      </c>
      <c r="S103" s="696" t="s">
        <v>2509</v>
      </c>
      <c r="T103" s="696" t="s">
        <v>2509</v>
      </c>
      <c r="U103" s="696" t="s">
        <v>2513</v>
      </c>
      <c r="V103" s="696" t="s">
        <v>2519</v>
      </c>
    </row>
    <row r="104" spans="1:22" ht="16.5" hidden="1" customHeight="1" outlineLevel="2" x14ac:dyDescent="0.2">
      <c r="A104" s="706" t="s">
        <v>2752</v>
      </c>
      <c r="B104" s="702" t="s">
        <v>2509</v>
      </c>
      <c r="C104" s="706" t="s">
        <v>2472</v>
      </c>
      <c r="D104" s="702" t="s">
        <v>2468</v>
      </c>
      <c r="E104" s="707">
        <v>1</v>
      </c>
      <c r="F104" s="702" t="s">
        <v>2469</v>
      </c>
      <c r="G104" s="704">
        <v>0</v>
      </c>
      <c r="H104" s="706" t="s">
        <v>2470</v>
      </c>
      <c r="I104" s="705">
        <v>1</v>
      </c>
      <c r="J104" s="705">
        <v>1</v>
      </c>
      <c r="K104" s="704">
        <v>20.16</v>
      </c>
      <c r="L104" s="703">
        <v>44672</v>
      </c>
      <c r="M104" s="702" t="s">
        <v>3180</v>
      </c>
      <c r="N104" s="702" t="s">
        <v>2509</v>
      </c>
      <c r="O104" s="702" t="s">
        <v>2509</v>
      </c>
      <c r="P104" s="702" t="s">
        <v>2518</v>
      </c>
      <c r="Q104" s="702" t="s">
        <v>3181</v>
      </c>
      <c r="R104" s="702" t="s">
        <v>2516</v>
      </c>
      <c r="S104" s="702" t="s">
        <v>2509</v>
      </c>
      <c r="T104" s="702" t="s">
        <v>2509</v>
      </c>
      <c r="U104" s="702" t="s">
        <v>2513</v>
      </c>
      <c r="V104" s="702" t="s">
        <v>2519</v>
      </c>
    </row>
    <row r="105" spans="1:22" ht="16.5" hidden="1" customHeight="1" outlineLevel="2" x14ac:dyDescent="0.2">
      <c r="A105" s="700" t="s">
        <v>2752</v>
      </c>
      <c r="B105" s="696" t="s">
        <v>2509</v>
      </c>
      <c r="C105" s="700" t="s">
        <v>2472</v>
      </c>
      <c r="D105" s="696" t="s">
        <v>2468</v>
      </c>
      <c r="E105" s="701">
        <v>1</v>
      </c>
      <c r="F105" s="696" t="s">
        <v>2469</v>
      </c>
      <c r="G105" s="698">
        <v>0</v>
      </c>
      <c r="H105" s="700" t="s">
        <v>2470</v>
      </c>
      <c r="I105" s="699">
        <v>1</v>
      </c>
      <c r="J105" s="699">
        <v>1</v>
      </c>
      <c r="K105" s="698">
        <v>519.63</v>
      </c>
      <c r="L105" s="697">
        <v>44672</v>
      </c>
      <c r="M105" s="696" t="s">
        <v>3182</v>
      </c>
      <c r="N105" s="696" t="s">
        <v>2509</v>
      </c>
      <c r="O105" s="696" t="s">
        <v>2509</v>
      </c>
      <c r="P105" s="696" t="s">
        <v>2518</v>
      </c>
      <c r="Q105" s="696" t="s">
        <v>3183</v>
      </c>
      <c r="R105" s="696" t="s">
        <v>2516</v>
      </c>
      <c r="S105" s="696" t="s">
        <v>2509</v>
      </c>
      <c r="T105" s="696" t="s">
        <v>2509</v>
      </c>
      <c r="U105" s="696" t="s">
        <v>2513</v>
      </c>
      <c r="V105" s="696" t="s">
        <v>2519</v>
      </c>
    </row>
    <row r="106" spans="1:22" ht="16.5" hidden="1" customHeight="1" outlineLevel="2" x14ac:dyDescent="0.2">
      <c r="A106" s="706" t="s">
        <v>2751</v>
      </c>
      <c r="B106" s="702" t="s">
        <v>2509</v>
      </c>
      <c r="C106" s="706" t="s">
        <v>2467</v>
      </c>
      <c r="D106" s="702" t="s">
        <v>2468</v>
      </c>
      <c r="E106" s="707">
        <v>6</v>
      </c>
      <c r="F106" s="702" t="s">
        <v>2469</v>
      </c>
      <c r="G106" s="704">
        <v>1909.2</v>
      </c>
      <c r="H106" s="706" t="s">
        <v>2470</v>
      </c>
      <c r="I106" s="705">
        <v>1</v>
      </c>
      <c r="J106" s="705">
        <v>1</v>
      </c>
      <c r="K106" s="704">
        <v>1909.2</v>
      </c>
      <c r="L106" s="703">
        <v>44733</v>
      </c>
      <c r="M106" s="702" t="s">
        <v>3154</v>
      </c>
      <c r="N106" s="702" t="s">
        <v>2508</v>
      </c>
      <c r="O106" s="702" t="s">
        <v>2509</v>
      </c>
      <c r="P106" s="702" t="s">
        <v>2469</v>
      </c>
      <c r="Q106" s="702" t="s">
        <v>3155</v>
      </c>
      <c r="R106" s="702" t="s">
        <v>2510</v>
      </c>
      <c r="S106" s="702" t="s">
        <v>2511</v>
      </c>
      <c r="T106" s="702" t="s">
        <v>2512</v>
      </c>
      <c r="U106" s="702" t="s">
        <v>2513</v>
      </c>
      <c r="V106" s="702" t="s">
        <v>2514</v>
      </c>
    </row>
    <row r="107" spans="1:22" ht="16.5" customHeight="1" outlineLevel="1" collapsed="1" x14ac:dyDescent="0.2">
      <c r="A107" s="708" t="s">
        <v>2753</v>
      </c>
      <c r="B107" s="702"/>
      <c r="C107" s="706"/>
      <c r="D107" s="702"/>
      <c r="E107" s="707"/>
      <c r="F107" s="702"/>
      <c r="G107" s="704"/>
      <c r="H107" s="706"/>
      <c r="I107" s="705"/>
      <c r="J107" s="705"/>
      <c r="K107" s="704">
        <f>SUBTOTAL(9,K102:K106)</f>
        <v>5392.03</v>
      </c>
      <c r="L107" s="703"/>
      <c r="M107" s="702"/>
      <c r="N107" s="702"/>
      <c r="O107" s="702"/>
      <c r="P107" s="702"/>
      <c r="Q107" s="702"/>
      <c r="R107" s="702"/>
      <c r="S107" s="702"/>
      <c r="T107" s="702"/>
      <c r="U107" s="702"/>
      <c r="V107" s="702"/>
    </row>
    <row r="108" spans="1:22" ht="16.5" hidden="1" customHeight="1" outlineLevel="2" x14ac:dyDescent="0.2">
      <c r="A108" s="700" t="s">
        <v>2754</v>
      </c>
      <c r="B108" s="696" t="s">
        <v>2509</v>
      </c>
      <c r="C108" s="700" t="s">
        <v>2467</v>
      </c>
      <c r="D108" s="696" t="s">
        <v>2468</v>
      </c>
      <c r="E108" s="701">
        <v>3</v>
      </c>
      <c r="F108" s="696" t="s">
        <v>2469</v>
      </c>
      <c r="G108" s="698">
        <v>4876</v>
      </c>
      <c r="H108" s="700" t="s">
        <v>2470</v>
      </c>
      <c r="I108" s="699">
        <v>1</v>
      </c>
      <c r="J108" s="699">
        <v>1</v>
      </c>
      <c r="K108" s="698">
        <v>4876</v>
      </c>
      <c r="L108" s="697">
        <v>44608</v>
      </c>
      <c r="M108" s="696" t="s">
        <v>3150</v>
      </c>
      <c r="N108" s="696" t="s">
        <v>2508</v>
      </c>
      <c r="O108" s="696" t="s">
        <v>2509</v>
      </c>
      <c r="P108" s="696" t="s">
        <v>2469</v>
      </c>
      <c r="Q108" s="696" t="s">
        <v>3151</v>
      </c>
      <c r="R108" s="696" t="s">
        <v>2510</v>
      </c>
      <c r="S108" s="696" t="s">
        <v>2511</v>
      </c>
      <c r="T108" s="696" t="s">
        <v>2512</v>
      </c>
      <c r="U108" s="696" t="s">
        <v>2513</v>
      </c>
      <c r="V108" s="696" t="s">
        <v>2514</v>
      </c>
    </row>
    <row r="109" spans="1:22" ht="16.5" hidden="1" customHeight="1" outlineLevel="2" x14ac:dyDescent="0.2">
      <c r="A109" s="706" t="s">
        <v>2755</v>
      </c>
      <c r="B109" s="702" t="s">
        <v>2509</v>
      </c>
      <c r="C109" s="706" t="s">
        <v>2472</v>
      </c>
      <c r="D109" s="702" t="s">
        <v>2468</v>
      </c>
      <c r="E109" s="707">
        <v>1</v>
      </c>
      <c r="F109" s="702" t="s">
        <v>2469</v>
      </c>
      <c r="G109" s="704">
        <v>0</v>
      </c>
      <c r="H109" s="706" t="s">
        <v>2470</v>
      </c>
      <c r="I109" s="705">
        <v>1</v>
      </c>
      <c r="J109" s="705">
        <v>1</v>
      </c>
      <c r="K109" s="704">
        <v>263.12</v>
      </c>
      <c r="L109" s="703">
        <v>44620</v>
      </c>
      <c r="M109" s="702" t="s">
        <v>3184</v>
      </c>
      <c r="N109" s="702" t="s">
        <v>2509</v>
      </c>
      <c r="O109" s="702" t="s">
        <v>2509</v>
      </c>
      <c r="P109" s="702" t="s">
        <v>2518</v>
      </c>
      <c r="Q109" s="702" t="s">
        <v>3185</v>
      </c>
      <c r="R109" s="702" t="s">
        <v>2516</v>
      </c>
      <c r="S109" s="702" t="s">
        <v>2509</v>
      </c>
      <c r="T109" s="702" t="s">
        <v>2509</v>
      </c>
      <c r="U109" s="702" t="s">
        <v>2513</v>
      </c>
      <c r="V109" s="702" t="s">
        <v>2519</v>
      </c>
    </row>
    <row r="110" spans="1:22" ht="16.5" hidden="1" customHeight="1" outlineLevel="2" x14ac:dyDescent="0.2">
      <c r="A110" s="700" t="s">
        <v>2755</v>
      </c>
      <c r="B110" s="696" t="s">
        <v>2509</v>
      </c>
      <c r="C110" s="700" t="s">
        <v>2472</v>
      </c>
      <c r="D110" s="696" t="s">
        <v>2468</v>
      </c>
      <c r="E110" s="701">
        <v>1</v>
      </c>
      <c r="F110" s="696" t="s">
        <v>2469</v>
      </c>
      <c r="G110" s="698">
        <v>0</v>
      </c>
      <c r="H110" s="700" t="s">
        <v>2470</v>
      </c>
      <c r="I110" s="699">
        <v>1</v>
      </c>
      <c r="J110" s="699">
        <v>1</v>
      </c>
      <c r="K110" s="698">
        <v>7290</v>
      </c>
      <c r="L110" s="697">
        <v>44620</v>
      </c>
      <c r="M110" s="696" t="s">
        <v>3186</v>
      </c>
      <c r="N110" s="696" t="s">
        <v>2509</v>
      </c>
      <c r="O110" s="696" t="s">
        <v>2509</v>
      </c>
      <c r="P110" s="696" t="s">
        <v>2518</v>
      </c>
      <c r="Q110" s="696" t="s">
        <v>3187</v>
      </c>
      <c r="R110" s="696" t="s">
        <v>2516</v>
      </c>
      <c r="S110" s="696" t="s">
        <v>2509</v>
      </c>
      <c r="T110" s="696" t="s">
        <v>2509</v>
      </c>
      <c r="U110" s="696" t="s">
        <v>2513</v>
      </c>
      <c r="V110" s="696" t="s">
        <v>2519</v>
      </c>
    </row>
    <row r="111" spans="1:22" ht="16.5" hidden="1" customHeight="1" outlineLevel="2" x14ac:dyDescent="0.2">
      <c r="A111" s="706" t="s">
        <v>2755</v>
      </c>
      <c r="B111" s="702" t="s">
        <v>2509</v>
      </c>
      <c r="C111" s="706" t="s">
        <v>2472</v>
      </c>
      <c r="D111" s="702" t="s">
        <v>2468</v>
      </c>
      <c r="E111" s="707">
        <v>1</v>
      </c>
      <c r="F111" s="702" t="s">
        <v>2469</v>
      </c>
      <c r="G111" s="704">
        <v>0</v>
      </c>
      <c r="H111" s="706" t="s">
        <v>2470</v>
      </c>
      <c r="I111" s="705">
        <v>1</v>
      </c>
      <c r="J111" s="705">
        <v>1</v>
      </c>
      <c r="K111" s="704">
        <v>398.59</v>
      </c>
      <c r="L111" s="703">
        <v>44620</v>
      </c>
      <c r="M111" s="702" t="s">
        <v>3188</v>
      </c>
      <c r="N111" s="702" t="s">
        <v>2509</v>
      </c>
      <c r="O111" s="702" t="s">
        <v>2509</v>
      </c>
      <c r="P111" s="702" t="s">
        <v>2518</v>
      </c>
      <c r="Q111" s="702" t="s">
        <v>3189</v>
      </c>
      <c r="R111" s="702" t="s">
        <v>2516</v>
      </c>
      <c r="S111" s="702" t="s">
        <v>2509</v>
      </c>
      <c r="T111" s="702" t="s">
        <v>2509</v>
      </c>
      <c r="U111" s="702" t="s">
        <v>2513</v>
      </c>
      <c r="V111" s="702" t="s">
        <v>2519</v>
      </c>
    </row>
    <row r="112" spans="1:22" ht="16.5" hidden="1" customHeight="1" outlineLevel="2" x14ac:dyDescent="0.2">
      <c r="A112" s="700" t="s">
        <v>2755</v>
      </c>
      <c r="B112" s="696" t="s">
        <v>2509</v>
      </c>
      <c r="C112" s="700" t="s">
        <v>2472</v>
      </c>
      <c r="D112" s="696" t="s">
        <v>2468</v>
      </c>
      <c r="E112" s="701">
        <v>1</v>
      </c>
      <c r="F112" s="696" t="s">
        <v>2469</v>
      </c>
      <c r="G112" s="698">
        <v>0</v>
      </c>
      <c r="H112" s="700" t="s">
        <v>2470</v>
      </c>
      <c r="I112" s="699">
        <v>1</v>
      </c>
      <c r="J112" s="699">
        <v>1</v>
      </c>
      <c r="K112" s="698">
        <v>20.16</v>
      </c>
      <c r="L112" s="697">
        <v>44620</v>
      </c>
      <c r="M112" s="696" t="s">
        <v>3190</v>
      </c>
      <c r="N112" s="696" t="s">
        <v>2509</v>
      </c>
      <c r="O112" s="696" t="s">
        <v>2509</v>
      </c>
      <c r="P112" s="696" t="s">
        <v>2518</v>
      </c>
      <c r="Q112" s="696" t="s">
        <v>3191</v>
      </c>
      <c r="R112" s="696" t="s">
        <v>2516</v>
      </c>
      <c r="S112" s="696" t="s">
        <v>2509</v>
      </c>
      <c r="T112" s="696" t="s">
        <v>2509</v>
      </c>
      <c r="U112" s="696" t="s">
        <v>2513</v>
      </c>
      <c r="V112" s="696" t="s">
        <v>2519</v>
      </c>
    </row>
    <row r="113" spans="1:22" ht="16.5" customHeight="1" outlineLevel="1" collapsed="1" x14ac:dyDescent="0.2">
      <c r="A113" s="709" t="s">
        <v>2756</v>
      </c>
      <c r="B113" s="696"/>
      <c r="C113" s="700"/>
      <c r="D113" s="696"/>
      <c r="E113" s="701"/>
      <c r="F113" s="696"/>
      <c r="G113" s="698"/>
      <c r="H113" s="700"/>
      <c r="I113" s="699"/>
      <c r="J113" s="699"/>
      <c r="K113" s="698">
        <f>SUBTOTAL(9,K108:K112)</f>
        <v>12847.869999999999</v>
      </c>
      <c r="L113" s="697"/>
      <c r="M113" s="696"/>
      <c r="N113" s="696"/>
      <c r="O113" s="696"/>
      <c r="P113" s="696"/>
      <c r="Q113" s="696"/>
      <c r="R113" s="696"/>
      <c r="S113" s="696"/>
      <c r="T113" s="696"/>
      <c r="U113" s="696"/>
      <c r="V113" s="696"/>
    </row>
    <row r="114" spans="1:22" ht="16.5" hidden="1" customHeight="1" outlineLevel="2" x14ac:dyDescent="0.2">
      <c r="A114" s="706" t="s">
        <v>2757</v>
      </c>
      <c r="B114" s="702" t="s">
        <v>3018</v>
      </c>
      <c r="C114" s="706" t="s">
        <v>2467</v>
      </c>
      <c r="D114" s="702" t="s">
        <v>2468</v>
      </c>
      <c r="E114" s="707">
        <v>8</v>
      </c>
      <c r="F114" s="702" t="s">
        <v>2469</v>
      </c>
      <c r="G114" s="704">
        <v>4876</v>
      </c>
      <c r="H114" s="706" t="s">
        <v>2470</v>
      </c>
      <c r="I114" s="705">
        <v>1</v>
      </c>
      <c r="J114" s="705">
        <v>1</v>
      </c>
      <c r="K114" s="704">
        <v>4876</v>
      </c>
      <c r="L114" s="703">
        <v>44671</v>
      </c>
      <c r="M114" s="702" t="s">
        <v>3053</v>
      </c>
      <c r="N114" s="702" t="s">
        <v>2508</v>
      </c>
      <c r="O114" s="702" t="s">
        <v>2509</v>
      </c>
      <c r="P114" s="702" t="s">
        <v>2469</v>
      </c>
      <c r="Q114" s="702" t="s">
        <v>3054</v>
      </c>
      <c r="R114" s="702" t="s">
        <v>2510</v>
      </c>
      <c r="S114" s="702" t="s">
        <v>2511</v>
      </c>
      <c r="T114" s="702" t="s">
        <v>2512</v>
      </c>
      <c r="U114" s="702" t="s">
        <v>2513</v>
      </c>
      <c r="V114" s="702" t="s">
        <v>2514</v>
      </c>
    </row>
    <row r="115" spans="1:22" ht="16.5" hidden="1" customHeight="1" outlineLevel="2" x14ac:dyDescent="0.2">
      <c r="A115" s="700" t="s">
        <v>2758</v>
      </c>
      <c r="B115" s="696" t="s">
        <v>3018</v>
      </c>
      <c r="C115" s="700" t="s">
        <v>2467</v>
      </c>
      <c r="D115" s="696" t="s">
        <v>2468</v>
      </c>
      <c r="E115" s="701">
        <v>7</v>
      </c>
      <c r="F115" s="696" t="s">
        <v>2469</v>
      </c>
      <c r="G115" s="698">
        <v>3537</v>
      </c>
      <c r="H115" s="700" t="s">
        <v>2470</v>
      </c>
      <c r="I115" s="699">
        <v>1</v>
      </c>
      <c r="J115" s="699">
        <v>1</v>
      </c>
      <c r="K115" s="698">
        <v>3537</v>
      </c>
      <c r="L115" s="697">
        <v>44690</v>
      </c>
      <c r="M115" s="696" t="s">
        <v>3076</v>
      </c>
      <c r="N115" s="696" t="s">
        <v>2508</v>
      </c>
      <c r="O115" s="696" t="s">
        <v>2509</v>
      </c>
      <c r="P115" s="696" t="s">
        <v>2469</v>
      </c>
      <c r="Q115" s="696" t="s">
        <v>3077</v>
      </c>
      <c r="R115" s="696" t="s">
        <v>2510</v>
      </c>
      <c r="S115" s="696" t="s">
        <v>2511</v>
      </c>
      <c r="T115" s="696" t="s">
        <v>2512</v>
      </c>
      <c r="U115" s="696" t="s">
        <v>2513</v>
      </c>
      <c r="V115" s="696" t="s">
        <v>2514</v>
      </c>
    </row>
    <row r="116" spans="1:22" ht="16.5" customHeight="1" outlineLevel="1" collapsed="1" x14ac:dyDescent="0.2">
      <c r="A116" s="709" t="s">
        <v>2759</v>
      </c>
      <c r="B116" s="696"/>
      <c r="C116" s="700"/>
      <c r="D116" s="696"/>
      <c r="E116" s="701"/>
      <c r="F116" s="696"/>
      <c r="G116" s="698"/>
      <c r="H116" s="700"/>
      <c r="I116" s="699"/>
      <c r="J116" s="699"/>
      <c r="K116" s="698">
        <f>SUBTOTAL(9,K114:K115)</f>
        <v>8413</v>
      </c>
      <c r="L116" s="697"/>
      <c r="M116" s="696"/>
      <c r="N116" s="696"/>
      <c r="O116" s="696"/>
      <c r="P116" s="696"/>
      <c r="Q116" s="696"/>
      <c r="R116" s="696"/>
      <c r="S116" s="696"/>
      <c r="T116" s="696"/>
      <c r="U116" s="696"/>
      <c r="V116" s="696"/>
    </row>
    <row r="117" spans="1:22" ht="16.5" hidden="1" customHeight="1" outlineLevel="2" x14ac:dyDescent="0.2">
      <c r="A117" s="706" t="s">
        <v>2760</v>
      </c>
      <c r="B117" s="702" t="s">
        <v>3018</v>
      </c>
      <c r="C117" s="706" t="s">
        <v>2472</v>
      </c>
      <c r="D117" s="702" t="s">
        <v>2468</v>
      </c>
      <c r="E117" s="707">
        <v>1</v>
      </c>
      <c r="F117" s="702" t="s">
        <v>2469</v>
      </c>
      <c r="G117" s="704">
        <v>0</v>
      </c>
      <c r="H117" s="706" t="s">
        <v>2470</v>
      </c>
      <c r="I117" s="705">
        <v>1</v>
      </c>
      <c r="J117" s="705">
        <v>1</v>
      </c>
      <c r="K117" s="704">
        <v>20.16</v>
      </c>
      <c r="L117" s="703">
        <v>44652</v>
      </c>
      <c r="M117" s="702" t="s">
        <v>3192</v>
      </c>
      <c r="N117" s="702" t="s">
        <v>2509</v>
      </c>
      <c r="O117" s="702" t="s">
        <v>2509</v>
      </c>
      <c r="P117" s="702" t="s">
        <v>2518</v>
      </c>
      <c r="Q117" s="702" t="s">
        <v>3193</v>
      </c>
      <c r="R117" s="702" t="s">
        <v>2516</v>
      </c>
      <c r="S117" s="702" t="s">
        <v>2509</v>
      </c>
      <c r="T117" s="702" t="s">
        <v>2509</v>
      </c>
      <c r="U117" s="702" t="s">
        <v>2513</v>
      </c>
      <c r="V117" s="702" t="s">
        <v>2519</v>
      </c>
    </row>
    <row r="118" spans="1:22" ht="16.5" hidden="1" customHeight="1" outlineLevel="2" x14ac:dyDescent="0.2">
      <c r="A118" s="700" t="s">
        <v>2761</v>
      </c>
      <c r="B118" s="696" t="s">
        <v>3018</v>
      </c>
      <c r="C118" s="700" t="s">
        <v>2467</v>
      </c>
      <c r="D118" s="696" t="s">
        <v>2468</v>
      </c>
      <c r="E118" s="701">
        <v>6</v>
      </c>
      <c r="F118" s="696" t="s">
        <v>2469</v>
      </c>
      <c r="G118" s="698">
        <v>2185.91</v>
      </c>
      <c r="H118" s="700" t="s">
        <v>2470</v>
      </c>
      <c r="I118" s="699">
        <v>1</v>
      </c>
      <c r="J118" s="699">
        <v>1</v>
      </c>
      <c r="K118" s="698">
        <v>2185.91</v>
      </c>
      <c r="L118" s="697">
        <v>44720</v>
      </c>
      <c r="M118" s="696" t="s">
        <v>3039</v>
      </c>
      <c r="N118" s="696" t="s">
        <v>2508</v>
      </c>
      <c r="O118" s="696" t="s">
        <v>2509</v>
      </c>
      <c r="P118" s="696" t="s">
        <v>2469</v>
      </c>
      <c r="Q118" s="696" t="s">
        <v>3040</v>
      </c>
      <c r="R118" s="696" t="s">
        <v>2510</v>
      </c>
      <c r="S118" s="696" t="s">
        <v>2511</v>
      </c>
      <c r="T118" s="696" t="s">
        <v>2512</v>
      </c>
      <c r="U118" s="696" t="s">
        <v>2513</v>
      </c>
      <c r="V118" s="696" t="s">
        <v>2514</v>
      </c>
    </row>
    <row r="119" spans="1:22" ht="16.5" hidden="1" customHeight="1" outlineLevel="2" x14ac:dyDescent="0.2">
      <c r="A119" s="706" t="s">
        <v>2761</v>
      </c>
      <c r="B119" s="702" t="s">
        <v>3018</v>
      </c>
      <c r="C119" s="706" t="s">
        <v>2467</v>
      </c>
      <c r="D119" s="702" t="s">
        <v>2468</v>
      </c>
      <c r="E119" s="707">
        <v>5</v>
      </c>
      <c r="F119" s="702" t="s">
        <v>2469</v>
      </c>
      <c r="G119" s="704">
        <v>2036.05</v>
      </c>
      <c r="H119" s="706" t="s">
        <v>2470</v>
      </c>
      <c r="I119" s="705">
        <v>1</v>
      </c>
      <c r="J119" s="705">
        <v>1</v>
      </c>
      <c r="K119" s="704">
        <v>2036.05</v>
      </c>
      <c r="L119" s="703">
        <v>44733</v>
      </c>
      <c r="M119" s="702" t="s">
        <v>3154</v>
      </c>
      <c r="N119" s="702" t="s">
        <v>2508</v>
      </c>
      <c r="O119" s="702" t="s">
        <v>2509</v>
      </c>
      <c r="P119" s="702" t="s">
        <v>2469</v>
      </c>
      <c r="Q119" s="702" t="s">
        <v>3155</v>
      </c>
      <c r="R119" s="702" t="s">
        <v>2510</v>
      </c>
      <c r="S119" s="702" t="s">
        <v>2511</v>
      </c>
      <c r="T119" s="702" t="s">
        <v>2512</v>
      </c>
      <c r="U119" s="702" t="s">
        <v>2513</v>
      </c>
      <c r="V119" s="702" t="s">
        <v>2514</v>
      </c>
    </row>
    <row r="120" spans="1:22" ht="16.5" hidden="1" customHeight="1" outlineLevel="2" x14ac:dyDescent="0.2">
      <c r="A120" s="700" t="s">
        <v>2761</v>
      </c>
      <c r="B120" s="696" t="s">
        <v>3018</v>
      </c>
      <c r="C120" s="700" t="s">
        <v>2467</v>
      </c>
      <c r="D120" s="696" t="s">
        <v>2468</v>
      </c>
      <c r="E120" s="701">
        <v>6</v>
      </c>
      <c r="F120" s="696" t="s">
        <v>2469</v>
      </c>
      <c r="G120" s="698">
        <v>1894</v>
      </c>
      <c r="H120" s="700" t="s">
        <v>2470</v>
      </c>
      <c r="I120" s="699">
        <v>1</v>
      </c>
      <c r="J120" s="699">
        <v>1</v>
      </c>
      <c r="K120" s="698">
        <v>1894</v>
      </c>
      <c r="L120" s="697">
        <v>44690</v>
      </c>
      <c r="M120" s="696" t="s">
        <v>3076</v>
      </c>
      <c r="N120" s="696" t="s">
        <v>2508</v>
      </c>
      <c r="O120" s="696" t="s">
        <v>2509</v>
      </c>
      <c r="P120" s="696" t="s">
        <v>2469</v>
      </c>
      <c r="Q120" s="696" t="s">
        <v>3077</v>
      </c>
      <c r="R120" s="696" t="s">
        <v>2510</v>
      </c>
      <c r="S120" s="696" t="s">
        <v>2511</v>
      </c>
      <c r="T120" s="696" t="s">
        <v>2512</v>
      </c>
      <c r="U120" s="696" t="s">
        <v>2513</v>
      </c>
      <c r="V120" s="696" t="s">
        <v>2514</v>
      </c>
    </row>
    <row r="121" spans="1:22" ht="16.5" hidden="1" customHeight="1" outlineLevel="2" x14ac:dyDescent="0.2">
      <c r="A121" s="706" t="s">
        <v>2761</v>
      </c>
      <c r="B121" s="702" t="s">
        <v>3018</v>
      </c>
      <c r="C121" s="706" t="s">
        <v>2467</v>
      </c>
      <c r="D121" s="702" t="s">
        <v>2468</v>
      </c>
      <c r="E121" s="707">
        <v>5</v>
      </c>
      <c r="F121" s="702" t="s">
        <v>2469</v>
      </c>
      <c r="G121" s="704">
        <v>2008</v>
      </c>
      <c r="H121" s="706" t="s">
        <v>2470</v>
      </c>
      <c r="I121" s="705">
        <v>1</v>
      </c>
      <c r="J121" s="705">
        <v>1</v>
      </c>
      <c r="K121" s="704">
        <v>2008</v>
      </c>
      <c r="L121" s="703">
        <v>44614</v>
      </c>
      <c r="M121" s="702" t="s">
        <v>3055</v>
      </c>
      <c r="N121" s="702" t="s">
        <v>2508</v>
      </c>
      <c r="O121" s="702" t="s">
        <v>2509</v>
      </c>
      <c r="P121" s="702" t="s">
        <v>2469</v>
      </c>
      <c r="Q121" s="702" t="s">
        <v>3056</v>
      </c>
      <c r="R121" s="702" t="s">
        <v>2510</v>
      </c>
      <c r="S121" s="702" t="s">
        <v>2511</v>
      </c>
      <c r="T121" s="702" t="s">
        <v>2512</v>
      </c>
      <c r="U121" s="702" t="s">
        <v>2513</v>
      </c>
      <c r="V121" s="702" t="s">
        <v>2514</v>
      </c>
    </row>
    <row r="122" spans="1:22" ht="16.5" customHeight="1" outlineLevel="1" collapsed="1" x14ac:dyDescent="0.2">
      <c r="A122" s="708" t="s">
        <v>2762</v>
      </c>
      <c r="B122" s="702"/>
      <c r="C122" s="706"/>
      <c r="D122" s="702"/>
      <c r="E122" s="707"/>
      <c r="F122" s="702"/>
      <c r="G122" s="704"/>
      <c r="H122" s="706"/>
      <c r="I122" s="705"/>
      <c r="J122" s="705"/>
      <c r="K122" s="704">
        <f>SUBTOTAL(9,K117:K121)</f>
        <v>8144.12</v>
      </c>
      <c r="L122" s="703"/>
      <c r="M122" s="702"/>
      <c r="N122" s="702"/>
      <c r="O122" s="702"/>
      <c r="P122" s="702"/>
      <c r="Q122" s="702"/>
      <c r="R122" s="702"/>
      <c r="S122" s="702"/>
      <c r="T122" s="702"/>
      <c r="U122" s="702"/>
      <c r="V122" s="702"/>
    </row>
    <row r="123" spans="1:22" ht="16.5" hidden="1" customHeight="1" outlineLevel="2" x14ac:dyDescent="0.2">
      <c r="A123" s="700" t="s">
        <v>2763</v>
      </c>
      <c r="B123" s="696" t="s">
        <v>3018</v>
      </c>
      <c r="C123" s="700" t="s">
        <v>2472</v>
      </c>
      <c r="D123" s="696" t="s">
        <v>2468</v>
      </c>
      <c r="E123" s="701">
        <v>1</v>
      </c>
      <c r="F123" s="696" t="s">
        <v>2469</v>
      </c>
      <c r="G123" s="698">
        <v>0</v>
      </c>
      <c r="H123" s="700" t="s">
        <v>2470</v>
      </c>
      <c r="I123" s="699">
        <v>1</v>
      </c>
      <c r="J123" s="699">
        <v>1</v>
      </c>
      <c r="K123" s="698">
        <v>40.71</v>
      </c>
      <c r="L123" s="697">
        <v>44624</v>
      </c>
      <c r="M123" s="696" t="s">
        <v>3194</v>
      </c>
      <c r="N123" s="696" t="s">
        <v>2509</v>
      </c>
      <c r="O123" s="696" t="s">
        <v>2509</v>
      </c>
      <c r="P123" s="696" t="s">
        <v>2518</v>
      </c>
      <c r="Q123" s="696" t="s">
        <v>3195</v>
      </c>
      <c r="R123" s="696" t="s">
        <v>2516</v>
      </c>
      <c r="S123" s="696" t="s">
        <v>2509</v>
      </c>
      <c r="T123" s="696" t="s">
        <v>2509</v>
      </c>
      <c r="U123" s="696" t="s">
        <v>2513</v>
      </c>
      <c r="V123" s="696" t="s">
        <v>2519</v>
      </c>
    </row>
    <row r="124" spans="1:22" ht="16.5" hidden="1" customHeight="1" outlineLevel="2" x14ac:dyDescent="0.2">
      <c r="A124" s="706" t="s">
        <v>2763</v>
      </c>
      <c r="B124" s="702" t="s">
        <v>3018</v>
      </c>
      <c r="C124" s="706" t="s">
        <v>2467</v>
      </c>
      <c r="D124" s="702" t="s">
        <v>2468</v>
      </c>
      <c r="E124" s="707">
        <v>1</v>
      </c>
      <c r="F124" s="702" t="s">
        <v>2469</v>
      </c>
      <c r="G124" s="704">
        <v>0</v>
      </c>
      <c r="H124" s="706" t="s">
        <v>2470</v>
      </c>
      <c r="I124" s="705">
        <v>1</v>
      </c>
      <c r="J124" s="705">
        <v>1</v>
      </c>
      <c r="K124" s="704">
        <v>52577.82</v>
      </c>
      <c r="L124" s="703">
        <v>44582</v>
      </c>
      <c r="M124" s="702" t="s">
        <v>3196</v>
      </c>
      <c r="N124" s="702" t="s">
        <v>2509</v>
      </c>
      <c r="O124" s="702" t="s">
        <v>2509</v>
      </c>
      <c r="P124" s="702" t="s">
        <v>3197</v>
      </c>
      <c r="Q124" s="702" t="s">
        <v>3198</v>
      </c>
      <c r="R124" s="702" t="s">
        <v>2516</v>
      </c>
      <c r="S124" s="702" t="s">
        <v>2509</v>
      </c>
      <c r="T124" s="702" t="s">
        <v>2509</v>
      </c>
      <c r="U124" s="702" t="s">
        <v>2513</v>
      </c>
      <c r="V124" s="702" t="s">
        <v>2517</v>
      </c>
    </row>
    <row r="125" spans="1:22" ht="16.5" hidden="1" customHeight="1" outlineLevel="2" x14ac:dyDescent="0.2">
      <c r="A125" s="700" t="s">
        <v>2764</v>
      </c>
      <c r="B125" s="696" t="s">
        <v>3018</v>
      </c>
      <c r="C125" s="700" t="s">
        <v>2467</v>
      </c>
      <c r="D125" s="696" t="s">
        <v>2468</v>
      </c>
      <c r="E125" s="701">
        <v>6</v>
      </c>
      <c r="F125" s="696" t="s">
        <v>2469</v>
      </c>
      <c r="G125" s="698">
        <v>4281</v>
      </c>
      <c r="H125" s="700" t="s">
        <v>2470</v>
      </c>
      <c r="I125" s="699">
        <v>1</v>
      </c>
      <c r="J125" s="699">
        <v>1</v>
      </c>
      <c r="K125" s="698">
        <v>4281</v>
      </c>
      <c r="L125" s="697">
        <v>44608</v>
      </c>
      <c r="M125" s="696" t="s">
        <v>3150</v>
      </c>
      <c r="N125" s="696" t="s">
        <v>2508</v>
      </c>
      <c r="O125" s="696" t="s">
        <v>2509</v>
      </c>
      <c r="P125" s="696" t="s">
        <v>2469</v>
      </c>
      <c r="Q125" s="696" t="s">
        <v>3151</v>
      </c>
      <c r="R125" s="696" t="s">
        <v>2510</v>
      </c>
      <c r="S125" s="696" t="s">
        <v>2511</v>
      </c>
      <c r="T125" s="696" t="s">
        <v>2512</v>
      </c>
      <c r="U125" s="696" t="s">
        <v>2513</v>
      </c>
      <c r="V125" s="696" t="s">
        <v>2514</v>
      </c>
    </row>
    <row r="126" spans="1:22" ht="16.5" hidden="1" customHeight="1" outlineLevel="2" x14ac:dyDescent="0.2">
      <c r="A126" s="706" t="s">
        <v>2764</v>
      </c>
      <c r="B126" s="702" t="s">
        <v>3018</v>
      </c>
      <c r="C126" s="706" t="s">
        <v>2467</v>
      </c>
      <c r="D126" s="702" t="s">
        <v>2468</v>
      </c>
      <c r="E126" s="707">
        <v>8</v>
      </c>
      <c r="F126" s="702" t="s">
        <v>2469</v>
      </c>
      <c r="G126" s="704">
        <v>4330</v>
      </c>
      <c r="H126" s="706" t="s">
        <v>2470</v>
      </c>
      <c r="I126" s="705">
        <v>1</v>
      </c>
      <c r="J126" s="705">
        <v>1</v>
      </c>
      <c r="K126" s="704">
        <v>4330</v>
      </c>
      <c r="L126" s="703">
        <v>44690</v>
      </c>
      <c r="M126" s="702" t="s">
        <v>3076</v>
      </c>
      <c r="N126" s="702" t="s">
        <v>2508</v>
      </c>
      <c r="O126" s="702" t="s">
        <v>2509</v>
      </c>
      <c r="P126" s="702" t="s">
        <v>2469</v>
      </c>
      <c r="Q126" s="702" t="s">
        <v>3077</v>
      </c>
      <c r="R126" s="702" t="s">
        <v>2510</v>
      </c>
      <c r="S126" s="702" t="s">
        <v>2511</v>
      </c>
      <c r="T126" s="702" t="s">
        <v>2512</v>
      </c>
      <c r="U126" s="702" t="s">
        <v>2513</v>
      </c>
      <c r="V126" s="702" t="s">
        <v>2514</v>
      </c>
    </row>
    <row r="127" spans="1:22" ht="16.5" hidden="1" customHeight="1" outlineLevel="2" x14ac:dyDescent="0.2">
      <c r="A127" s="700" t="s">
        <v>2763</v>
      </c>
      <c r="B127" s="696" t="s">
        <v>3018</v>
      </c>
      <c r="C127" s="700" t="s">
        <v>2467</v>
      </c>
      <c r="D127" s="696" t="s">
        <v>2468</v>
      </c>
      <c r="E127" s="701">
        <v>1</v>
      </c>
      <c r="F127" s="696" t="s">
        <v>2469</v>
      </c>
      <c r="G127" s="698">
        <v>0</v>
      </c>
      <c r="H127" s="700" t="s">
        <v>2470</v>
      </c>
      <c r="I127" s="699">
        <v>1</v>
      </c>
      <c r="J127" s="699">
        <v>1</v>
      </c>
      <c r="K127" s="698">
        <v>-52577.82</v>
      </c>
      <c r="L127" s="697">
        <v>44621</v>
      </c>
      <c r="M127" s="696" t="s">
        <v>3199</v>
      </c>
      <c r="N127" s="696" t="s">
        <v>2509</v>
      </c>
      <c r="O127" s="696" t="s">
        <v>2509</v>
      </c>
      <c r="P127" s="696" t="s">
        <v>3197</v>
      </c>
      <c r="Q127" s="696" t="s">
        <v>3200</v>
      </c>
      <c r="R127" s="696" t="s">
        <v>2516</v>
      </c>
      <c r="S127" s="696" t="s">
        <v>2509</v>
      </c>
      <c r="T127" s="696" t="s">
        <v>2509</v>
      </c>
      <c r="U127" s="696" t="s">
        <v>2513</v>
      </c>
      <c r="V127" s="696" t="s">
        <v>2517</v>
      </c>
    </row>
    <row r="128" spans="1:22" ht="16.5" customHeight="1" outlineLevel="1" collapsed="1" x14ac:dyDescent="0.2">
      <c r="A128" s="709" t="s">
        <v>2765</v>
      </c>
      <c r="B128" s="696"/>
      <c r="C128" s="700"/>
      <c r="D128" s="696"/>
      <c r="E128" s="701"/>
      <c r="F128" s="696"/>
      <c r="G128" s="698"/>
      <c r="H128" s="700"/>
      <c r="I128" s="699"/>
      <c r="J128" s="699"/>
      <c r="K128" s="698">
        <f>SUBTOTAL(9,K123:K127)</f>
        <v>8651.7099999999991</v>
      </c>
      <c r="L128" s="697"/>
      <c r="M128" s="696"/>
      <c r="N128" s="696"/>
      <c r="O128" s="696"/>
      <c r="P128" s="696"/>
      <c r="Q128" s="696"/>
      <c r="R128" s="696"/>
      <c r="S128" s="696"/>
      <c r="T128" s="696"/>
      <c r="U128" s="696"/>
      <c r="V128" s="696"/>
    </row>
    <row r="129" spans="1:22" ht="16.5" hidden="1" customHeight="1" outlineLevel="2" x14ac:dyDescent="0.2">
      <c r="A129" s="706" t="s">
        <v>2766</v>
      </c>
      <c r="B129" s="702" t="s">
        <v>2509</v>
      </c>
      <c r="C129" s="706" t="s">
        <v>2467</v>
      </c>
      <c r="D129" s="702" t="s">
        <v>2468</v>
      </c>
      <c r="E129" s="707">
        <v>2</v>
      </c>
      <c r="F129" s="702" t="s">
        <v>2469</v>
      </c>
      <c r="G129" s="704">
        <v>275</v>
      </c>
      <c r="H129" s="706" t="s">
        <v>2475</v>
      </c>
      <c r="I129" s="705">
        <v>24.67</v>
      </c>
      <c r="J129" s="705">
        <v>1</v>
      </c>
      <c r="K129" s="704">
        <v>6784.25</v>
      </c>
      <c r="L129" s="703">
        <v>44711</v>
      </c>
      <c r="M129" s="702" t="s">
        <v>3201</v>
      </c>
      <c r="N129" s="702" t="s">
        <v>2528</v>
      </c>
      <c r="O129" s="702" t="s">
        <v>2509</v>
      </c>
      <c r="P129" s="702" t="s">
        <v>2469</v>
      </c>
      <c r="Q129" s="702" t="s">
        <v>3202</v>
      </c>
      <c r="R129" s="702" t="s">
        <v>2510</v>
      </c>
      <c r="S129" s="702" t="s">
        <v>2526</v>
      </c>
      <c r="T129" s="702" t="s">
        <v>2527</v>
      </c>
      <c r="U129" s="702" t="s">
        <v>2513</v>
      </c>
      <c r="V129" s="702" t="s">
        <v>2514</v>
      </c>
    </row>
    <row r="130" spans="1:22" ht="16.5" customHeight="1" outlineLevel="1" collapsed="1" x14ac:dyDescent="0.2">
      <c r="A130" s="708" t="s">
        <v>2767</v>
      </c>
      <c r="B130" s="702"/>
      <c r="C130" s="706"/>
      <c r="D130" s="702"/>
      <c r="E130" s="707"/>
      <c r="F130" s="702"/>
      <c r="G130" s="704"/>
      <c r="H130" s="706"/>
      <c r="I130" s="705"/>
      <c r="J130" s="705"/>
      <c r="K130" s="704">
        <f>SUBTOTAL(9,K129:K129)</f>
        <v>6784.25</v>
      </c>
      <c r="L130" s="703"/>
      <c r="M130" s="702"/>
      <c r="N130" s="702"/>
      <c r="O130" s="702"/>
      <c r="P130" s="702"/>
      <c r="Q130" s="702"/>
      <c r="R130" s="702"/>
      <c r="S130" s="702"/>
      <c r="T130" s="702"/>
      <c r="U130" s="702"/>
      <c r="V130" s="702"/>
    </row>
    <row r="131" spans="1:22" ht="16.5" hidden="1" customHeight="1" outlineLevel="2" x14ac:dyDescent="0.2">
      <c r="A131" s="700" t="s">
        <v>2768</v>
      </c>
      <c r="B131" s="696" t="s">
        <v>2509</v>
      </c>
      <c r="C131" s="700" t="s">
        <v>2467</v>
      </c>
      <c r="D131" s="696" t="s">
        <v>2468</v>
      </c>
      <c r="E131" s="701">
        <v>2</v>
      </c>
      <c r="F131" s="696" t="s">
        <v>2469</v>
      </c>
      <c r="G131" s="698">
        <v>275</v>
      </c>
      <c r="H131" s="700" t="s">
        <v>2475</v>
      </c>
      <c r="I131" s="699">
        <v>24.67</v>
      </c>
      <c r="J131" s="699">
        <v>1</v>
      </c>
      <c r="K131" s="698">
        <v>6784.25</v>
      </c>
      <c r="L131" s="697">
        <v>44711</v>
      </c>
      <c r="M131" s="696" t="s">
        <v>3203</v>
      </c>
      <c r="N131" s="696" t="s">
        <v>2528</v>
      </c>
      <c r="O131" s="696" t="s">
        <v>2509</v>
      </c>
      <c r="P131" s="696" t="s">
        <v>2469</v>
      </c>
      <c r="Q131" s="696" t="s">
        <v>3204</v>
      </c>
      <c r="R131" s="696" t="s">
        <v>2510</v>
      </c>
      <c r="S131" s="696" t="s">
        <v>2526</v>
      </c>
      <c r="T131" s="696" t="s">
        <v>2527</v>
      </c>
      <c r="U131" s="696" t="s">
        <v>2513</v>
      </c>
      <c r="V131" s="696" t="s">
        <v>2514</v>
      </c>
    </row>
    <row r="132" spans="1:22" ht="16.5" customHeight="1" outlineLevel="1" collapsed="1" x14ac:dyDescent="0.2">
      <c r="A132" s="709" t="s">
        <v>2769</v>
      </c>
      <c r="B132" s="696"/>
      <c r="C132" s="700"/>
      <c r="D132" s="696"/>
      <c r="E132" s="701"/>
      <c r="F132" s="696"/>
      <c r="G132" s="698"/>
      <c r="H132" s="700"/>
      <c r="I132" s="699"/>
      <c r="J132" s="699"/>
      <c r="K132" s="698">
        <f>SUBTOTAL(9,K131:K131)</f>
        <v>6784.25</v>
      </c>
      <c r="L132" s="697"/>
      <c r="M132" s="696"/>
      <c r="N132" s="696"/>
      <c r="O132" s="696"/>
      <c r="P132" s="696"/>
      <c r="Q132" s="696"/>
      <c r="R132" s="696"/>
      <c r="S132" s="696"/>
      <c r="T132" s="696"/>
      <c r="U132" s="696"/>
      <c r="V132" s="696"/>
    </row>
    <row r="133" spans="1:22" ht="16.5" hidden="1" customHeight="1" outlineLevel="2" x14ac:dyDescent="0.2">
      <c r="A133" s="706" t="s">
        <v>2770</v>
      </c>
      <c r="B133" s="702" t="s">
        <v>2509</v>
      </c>
      <c r="C133" s="706" t="s">
        <v>2467</v>
      </c>
      <c r="D133" s="702" t="s">
        <v>2468</v>
      </c>
      <c r="E133" s="707">
        <v>2</v>
      </c>
      <c r="F133" s="702" t="s">
        <v>2469</v>
      </c>
      <c r="G133" s="704">
        <v>990.4</v>
      </c>
      <c r="H133" s="706" t="s">
        <v>2475</v>
      </c>
      <c r="I133" s="705">
        <v>24.67</v>
      </c>
      <c r="J133" s="705">
        <v>1</v>
      </c>
      <c r="K133" s="704">
        <v>24433.17</v>
      </c>
      <c r="L133" s="703">
        <v>44711</v>
      </c>
      <c r="M133" s="702" t="s">
        <v>3205</v>
      </c>
      <c r="N133" s="702" t="s">
        <v>2528</v>
      </c>
      <c r="O133" s="702" t="s">
        <v>2509</v>
      </c>
      <c r="P133" s="702" t="s">
        <v>2469</v>
      </c>
      <c r="Q133" s="702" t="s">
        <v>3206</v>
      </c>
      <c r="R133" s="702" t="s">
        <v>2510</v>
      </c>
      <c r="S133" s="702" t="s">
        <v>2526</v>
      </c>
      <c r="T133" s="702" t="s">
        <v>2527</v>
      </c>
      <c r="U133" s="702" t="s">
        <v>2513</v>
      </c>
      <c r="V133" s="702" t="s">
        <v>2514</v>
      </c>
    </row>
    <row r="134" spans="1:22" ht="16.5" customHeight="1" outlineLevel="1" collapsed="1" x14ac:dyDescent="0.2">
      <c r="A134" s="708" t="s">
        <v>2771</v>
      </c>
      <c r="B134" s="702"/>
      <c r="C134" s="706"/>
      <c r="D134" s="702"/>
      <c r="E134" s="707"/>
      <c r="F134" s="702"/>
      <c r="G134" s="704"/>
      <c r="H134" s="706"/>
      <c r="I134" s="705"/>
      <c r="J134" s="705"/>
      <c r="K134" s="704">
        <f>SUBTOTAL(9,K133:K133)</f>
        <v>24433.17</v>
      </c>
      <c r="L134" s="703"/>
      <c r="M134" s="702"/>
      <c r="N134" s="702"/>
      <c r="O134" s="702"/>
      <c r="P134" s="702"/>
      <c r="Q134" s="702"/>
      <c r="R134" s="702"/>
      <c r="S134" s="702"/>
      <c r="T134" s="702"/>
      <c r="U134" s="702"/>
      <c r="V134" s="702"/>
    </row>
    <row r="135" spans="1:22" ht="16.5" hidden="1" customHeight="1" outlineLevel="2" x14ac:dyDescent="0.2">
      <c r="A135" s="700" t="s">
        <v>2772</v>
      </c>
      <c r="B135" s="696" t="s">
        <v>2509</v>
      </c>
      <c r="C135" s="700" t="s">
        <v>2467</v>
      </c>
      <c r="D135" s="696" t="s">
        <v>2468</v>
      </c>
      <c r="E135" s="701">
        <v>2</v>
      </c>
      <c r="F135" s="696" t="s">
        <v>2469</v>
      </c>
      <c r="G135" s="698">
        <v>275</v>
      </c>
      <c r="H135" s="700" t="s">
        <v>2475</v>
      </c>
      <c r="I135" s="699">
        <v>24.67</v>
      </c>
      <c r="J135" s="699">
        <v>1</v>
      </c>
      <c r="K135" s="698">
        <v>6784.25</v>
      </c>
      <c r="L135" s="697">
        <v>44711</v>
      </c>
      <c r="M135" s="696" t="s">
        <v>3207</v>
      </c>
      <c r="N135" s="696" t="s">
        <v>2528</v>
      </c>
      <c r="O135" s="696" t="s">
        <v>2509</v>
      </c>
      <c r="P135" s="696" t="s">
        <v>2469</v>
      </c>
      <c r="Q135" s="696" t="s">
        <v>3208</v>
      </c>
      <c r="R135" s="696" t="s">
        <v>2510</v>
      </c>
      <c r="S135" s="696" t="s">
        <v>2526</v>
      </c>
      <c r="T135" s="696" t="s">
        <v>2527</v>
      </c>
      <c r="U135" s="696" t="s">
        <v>2513</v>
      </c>
      <c r="V135" s="696" t="s">
        <v>2514</v>
      </c>
    </row>
    <row r="136" spans="1:22" ht="16.5" customHeight="1" outlineLevel="1" collapsed="1" x14ac:dyDescent="0.2">
      <c r="A136" s="709" t="s">
        <v>2773</v>
      </c>
      <c r="B136" s="696"/>
      <c r="C136" s="700"/>
      <c r="D136" s="696"/>
      <c r="E136" s="701"/>
      <c r="F136" s="696"/>
      <c r="G136" s="698"/>
      <c r="H136" s="700"/>
      <c r="I136" s="699"/>
      <c r="J136" s="699"/>
      <c r="K136" s="698">
        <f>SUBTOTAL(9,K135:K135)</f>
        <v>6784.25</v>
      </c>
      <c r="L136" s="697"/>
      <c r="M136" s="696"/>
      <c r="N136" s="696"/>
      <c r="O136" s="696"/>
      <c r="P136" s="696"/>
      <c r="Q136" s="696"/>
      <c r="R136" s="696"/>
      <c r="S136" s="696"/>
      <c r="T136" s="696"/>
      <c r="U136" s="696"/>
      <c r="V136" s="696"/>
    </row>
    <row r="137" spans="1:22" ht="16.5" hidden="1" customHeight="1" outlineLevel="2" x14ac:dyDescent="0.2">
      <c r="A137" s="706" t="s">
        <v>2774</v>
      </c>
      <c r="B137" s="702" t="s">
        <v>3018</v>
      </c>
      <c r="C137" s="706" t="s">
        <v>2467</v>
      </c>
      <c r="D137" s="702" t="s">
        <v>2468</v>
      </c>
      <c r="E137" s="707">
        <v>2</v>
      </c>
      <c r="F137" s="702" t="s">
        <v>2469</v>
      </c>
      <c r="G137" s="704">
        <v>275</v>
      </c>
      <c r="H137" s="706" t="s">
        <v>2475</v>
      </c>
      <c r="I137" s="705">
        <v>24.67</v>
      </c>
      <c r="J137" s="705">
        <v>1</v>
      </c>
      <c r="K137" s="704">
        <v>6784.25</v>
      </c>
      <c r="L137" s="703">
        <v>44700</v>
      </c>
      <c r="M137" s="702" t="s">
        <v>3209</v>
      </c>
      <c r="N137" s="702" t="s">
        <v>2528</v>
      </c>
      <c r="O137" s="702" t="s">
        <v>2509</v>
      </c>
      <c r="P137" s="702" t="s">
        <v>2469</v>
      </c>
      <c r="Q137" s="702" t="s">
        <v>3210</v>
      </c>
      <c r="R137" s="702" t="s">
        <v>2510</v>
      </c>
      <c r="S137" s="702" t="s">
        <v>2526</v>
      </c>
      <c r="T137" s="702" t="s">
        <v>2527</v>
      </c>
      <c r="U137" s="702" t="s">
        <v>2513</v>
      </c>
      <c r="V137" s="702" t="s">
        <v>2514</v>
      </c>
    </row>
    <row r="138" spans="1:22" ht="16.5" customHeight="1" outlineLevel="1" collapsed="1" x14ac:dyDescent="0.2">
      <c r="A138" s="708" t="s">
        <v>2775</v>
      </c>
      <c r="B138" s="702"/>
      <c r="C138" s="706"/>
      <c r="D138" s="702"/>
      <c r="E138" s="707"/>
      <c r="F138" s="702"/>
      <c r="G138" s="704"/>
      <c r="H138" s="706"/>
      <c r="I138" s="705"/>
      <c r="J138" s="705"/>
      <c r="K138" s="704">
        <f>SUBTOTAL(9,K137:K137)</f>
        <v>6784.25</v>
      </c>
      <c r="L138" s="703"/>
      <c r="M138" s="702"/>
      <c r="N138" s="702"/>
      <c r="O138" s="702"/>
      <c r="P138" s="702"/>
      <c r="Q138" s="702"/>
      <c r="R138" s="702"/>
      <c r="S138" s="702"/>
      <c r="T138" s="702"/>
      <c r="U138" s="702"/>
      <c r="V138" s="702"/>
    </row>
    <row r="139" spans="1:22" ht="16.5" hidden="1" customHeight="1" outlineLevel="2" x14ac:dyDescent="0.2">
      <c r="A139" s="700" t="s">
        <v>2776</v>
      </c>
      <c r="B139" s="696" t="s">
        <v>2509</v>
      </c>
      <c r="C139" s="700" t="s">
        <v>2467</v>
      </c>
      <c r="D139" s="696" t="s">
        <v>2468</v>
      </c>
      <c r="E139" s="701">
        <v>2</v>
      </c>
      <c r="F139" s="696" t="s">
        <v>2469</v>
      </c>
      <c r="G139" s="698">
        <v>256.2</v>
      </c>
      <c r="H139" s="700" t="s">
        <v>2475</v>
      </c>
      <c r="I139" s="699">
        <v>24.67</v>
      </c>
      <c r="J139" s="699">
        <v>1</v>
      </c>
      <c r="K139" s="698">
        <v>6320.45</v>
      </c>
      <c r="L139" s="697">
        <v>44711</v>
      </c>
      <c r="M139" s="696" t="s">
        <v>3211</v>
      </c>
      <c r="N139" s="696" t="s">
        <v>2528</v>
      </c>
      <c r="O139" s="696" t="s">
        <v>2509</v>
      </c>
      <c r="P139" s="696" t="s">
        <v>2469</v>
      </c>
      <c r="Q139" s="696" t="s">
        <v>3212</v>
      </c>
      <c r="R139" s="696" t="s">
        <v>2510</v>
      </c>
      <c r="S139" s="696" t="s">
        <v>2526</v>
      </c>
      <c r="T139" s="696" t="s">
        <v>2527</v>
      </c>
      <c r="U139" s="696" t="s">
        <v>2513</v>
      </c>
      <c r="V139" s="696" t="s">
        <v>2514</v>
      </c>
    </row>
    <row r="140" spans="1:22" ht="16.5" customHeight="1" outlineLevel="1" collapsed="1" x14ac:dyDescent="0.2">
      <c r="A140" s="709" t="s">
        <v>2777</v>
      </c>
      <c r="B140" s="696"/>
      <c r="C140" s="700"/>
      <c r="D140" s="696"/>
      <c r="E140" s="701"/>
      <c r="F140" s="696"/>
      <c r="G140" s="698"/>
      <c r="H140" s="700"/>
      <c r="I140" s="699"/>
      <c r="J140" s="699"/>
      <c r="K140" s="698">
        <f>SUBTOTAL(9,K139:K139)</f>
        <v>6320.45</v>
      </c>
      <c r="L140" s="697"/>
      <c r="M140" s="696"/>
      <c r="N140" s="696"/>
      <c r="O140" s="696"/>
      <c r="P140" s="696"/>
      <c r="Q140" s="696"/>
      <c r="R140" s="696"/>
      <c r="S140" s="696"/>
      <c r="T140" s="696"/>
      <c r="U140" s="696"/>
      <c r="V140" s="696"/>
    </row>
    <row r="141" spans="1:22" ht="16.5" hidden="1" customHeight="1" outlineLevel="2" x14ac:dyDescent="0.2">
      <c r="A141" s="706" t="s">
        <v>2778</v>
      </c>
      <c r="B141" s="702" t="s">
        <v>3018</v>
      </c>
      <c r="C141" s="706" t="s">
        <v>2467</v>
      </c>
      <c r="D141" s="702" t="s">
        <v>2468</v>
      </c>
      <c r="E141" s="707">
        <v>2</v>
      </c>
      <c r="F141" s="702" t="s">
        <v>2469</v>
      </c>
      <c r="G141" s="704">
        <v>275</v>
      </c>
      <c r="H141" s="706" t="s">
        <v>2475</v>
      </c>
      <c r="I141" s="705">
        <v>24.67</v>
      </c>
      <c r="J141" s="705">
        <v>1</v>
      </c>
      <c r="K141" s="704">
        <v>6784.25</v>
      </c>
      <c r="L141" s="703">
        <v>44700</v>
      </c>
      <c r="M141" s="702" t="s">
        <v>3213</v>
      </c>
      <c r="N141" s="702" t="s">
        <v>2528</v>
      </c>
      <c r="O141" s="702" t="s">
        <v>2509</v>
      </c>
      <c r="P141" s="702" t="s">
        <v>2469</v>
      </c>
      <c r="Q141" s="702" t="s">
        <v>3214</v>
      </c>
      <c r="R141" s="702" t="s">
        <v>2510</v>
      </c>
      <c r="S141" s="702" t="s">
        <v>2526</v>
      </c>
      <c r="T141" s="702" t="s">
        <v>2527</v>
      </c>
      <c r="U141" s="702" t="s">
        <v>2513</v>
      </c>
      <c r="V141" s="702" t="s">
        <v>2514</v>
      </c>
    </row>
    <row r="142" spans="1:22" ht="16.5" customHeight="1" outlineLevel="1" collapsed="1" x14ac:dyDescent="0.2">
      <c r="A142" s="708" t="s">
        <v>2779</v>
      </c>
      <c r="B142" s="702"/>
      <c r="C142" s="706"/>
      <c r="D142" s="702"/>
      <c r="E142" s="707"/>
      <c r="F142" s="702"/>
      <c r="G142" s="704"/>
      <c r="H142" s="706"/>
      <c r="I142" s="705"/>
      <c r="J142" s="705"/>
      <c r="K142" s="704">
        <f>SUBTOTAL(9,K141:K141)</f>
        <v>6784.25</v>
      </c>
      <c r="L142" s="703"/>
      <c r="M142" s="702"/>
      <c r="N142" s="702"/>
      <c r="O142" s="702"/>
      <c r="P142" s="702"/>
      <c r="Q142" s="702"/>
      <c r="R142" s="702"/>
      <c r="S142" s="702"/>
      <c r="T142" s="702"/>
      <c r="U142" s="702"/>
      <c r="V142" s="702"/>
    </row>
    <row r="143" spans="1:22" ht="16.5" hidden="1" customHeight="1" outlineLevel="2" x14ac:dyDescent="0.2">
      <c r="A143" s="700" t="s">
        <v>2780</v>
      </c>
      <c r="B143" s="696" t="s">
        <v>2509</v>
      </c>
      <c r="C143" s="700" t="s">
        <v>2467</v>
      </c>
      <c r="D143" s="696" t="s">
        <v>2468</v>
      </c>
      <c r="E143" s="701">
        <v>2</v>
      </c>
      <c r="F143" s="696" t="s">
        <v>2469</v>
      </c>
      <c r="G143" s="698">
        <v>990.4</v>
      </c>
      <c r="H143" s="700" t="s">
        <v>2475</v>
      </c>
      <c r="I143" s="699">
        <v>24.67</v>
      </c>
      <c r="J143" s="699">
        <v>1</v>
      </c>
      <c r="K143" s="698">
        <v>24433.17</v>
      </c>
      <c r="L143" s="697">
        <v>44711</v>
      </c>
      <c r="M143" s="696" t="s">
        <v>3215</v>
      </c>
      <c r="N143" s="696" t="s">
        <v>2515</v>
      </c>
      <c r="O143" s="696" t="s">
        <v>2509</v>
      </c>
      <c r="P143" s="696" t="s">
        <v>2469</v>
      </c>
      <c r="Q143" s="696" t="s">
        <v>3216</v>
      </c>
      <c r="R143" s="696" t="s">
        <v>2510</v>
      </c>
      <c r="S143" s="696" t="s">
        <v>2526</v>
      </c>
      <c r="T143" s="696" t="s">
        <v>2527</v>
      </c>
      <c r="U143" s="696" t="s">
        <v>2513</v>
      </c>
      <c r="V143" s="696" t="s">
        <v>2514</v>
      </c>
    </row>
    <row r="144" spans="1:22" ht="16.5" customHeight="1" outlineLevel="1" collapsed="1" x14ac:dyDescent="0.2">
      <c r="A144" s="709" t="s">
        <v>2781</v>
      </c>
      <c r="B144" s="696"/>
      <c r="C144" s="700"/>
      <c r="D144" s="696"/>
      <c r="E144" s="701"/>
      <c r="F144" s="696"/>
      <c r="G144" s="698"/>
      <c r="H144" s="700"/>
      <c r="I144" s="699"/>
      <c r="J144" s="699"/>
      <c r="K144" s="698">
        <f>SUBTOTAL(9,K143:K143)</f>
        <v>24433.17</v>
      </c>
      <c r="L144" s="697"/>
      <c r="M144" s="696"/>
      <c r="N144" s="696"/>
      <c r="O144" s="696"/>
      <c r="P144" s="696"/>
      <c r="Q144" s="696"/>
      <c r="R144" s="696"/>
      <c r="S144" s="696"/>
      <c r="T144" s="696"/>
      <c r="U144" s="696"/>
      <c r="V144" s="696"/>
    </row>
    <row r="145" spans="1:22" ht="16.5" hidden="1" customHeight="1" outlineLevel="2" x14ac:dyDescent="0.2">
      <c r="A145" s="706" t="s">
        <v>2782</v>
      </c>
      <c r="B145" s="702" t="s">
        <v>3018</v>
      </c>
      <c r="C145" s="706" t="s">
        <v>2467</v>
      </c>
      <c r="D145" s="702" t="s">
        <v>2468</v>
      </c>
      <c r="E145" s="707">
        <v>2</v>
      </c>
      <c r="F145" s="702" t="s">
        <v>2469</v>
      </c>
      <c r="G145" s="704">
        <v>990.4</v>
      </c>
      <c r="H145" s="706" t="s">
        <v>2475</v>
      </c>
      <c r="I145" s="705">
        <v>24.67</v>
      </c>
      <c r="J145" s="705">
        <v>1</v>
      </c>
      <c r="K145" s="704">
        <v>24433.17</v>
      </c>
      <c r="L145" s="703">
        <v>44700</v>
      </c>
      <c r="M145" s="702" t="s">
        <v>3217</v>
      </c>
      <c r="N145" s="702" t="s">
        <v>2528</v>
      </c>
      <c r="O145" s="702" t="s">
        <v>2509</v>
      </c>
      <c r="P145" s="702" t="s">
        <v>2469</v>
      </c>
      <c r="Q145" s="702" t="s">
        <v>3218</v>
      </c>
      <c r="R145" s="702" t="s">
        <v>2510</v>
      </c>
      <c r="S145" s="702" t="s">
        <v>2526</v>
      </c>
      <c r="T145" s="702" t="s">
        <v>2527</v>
      </c>
      <c r="U145" s="702" t="s">
        <v>2513</v>
      </c>
      <c r="V145" s="702" t="s">
        <v>2514</v>
      </c>
    </row>
    <row r="146" spans="1:22" ht="16.5" customHeight="1" outlineLevel="1" collapsed="1" x14ac:dyDescent="0.2">
      <c r="A146" s="708" t="s">
        <v>2783</v>
      </c>
      <c r="B146" s="702"/>
      <c r="C146" s="706"/>
      <c r="D146" s="702"/>
      <c r="E146" s="707"/>
      <c r="F146" s="702"/>
      <c r="G146" s="704"/>
      <c r="H146" s="706"/>
      <c r="I146" s="705"/>
      <c r="J146" s="705"/>
      <c r="K146" s="704">
        <f>SUBTOTAL(9,K145:K145)</f>
        <v>24433.17</v>
      </c>
      <c r="L146" s="703"/>
      <c r="M146" s="702"/>
      <c r="N146" s="702"/>
      <c r="O146" s="702"/>
      <c r="P146" s="702"/>
      <c r="Q146" s="702"/>
      <c r="R146" s="702"/>
      <c r="S146" s="702"/>
      <c r="T146" s="702"/>
      <c r="U146" s="702"/>
      <c r="V146" s="702"/>
    </row>
    <row r="147" spans="1:22" ht="16.5" hidden="1" customHeight="1" outlineLevel="2" x14ac:dyDescent="0.2">
      <c r="A147" s="700" t="s">
        <v>2784</v>
      </c>
      <c r="B147" s="696" t="s">
        <v>3018</v>
      </c>
      <c r="C147" s="700" t="s">
        <v>2467</v>
      </c>
      <c r="D147" s="696" t="s">
        <v>2468</v>
      </c>
      <c r="E147" s="701">
        <v>2</v>
      </c>
      <c r="F147" s="696" t="s">
        <v>2469</v>
      </c>
      <c r="G147" s="698">
        <v>990.4</v>
      </c>
      <c r="H147" s="700" t="s">
        <v>2475</v>
      </c>
      <c r="I147" s="699">
        <v>24.67</v>
      </c>
      <c r="J147" s="699">
        <v>1</v>
      </c>
      <c r="K147" s="698">
        <v>24433.17</v>
      </c>
      <c r="L147" s="697">
        <v>44700</v>
      </c>
      <c r="M147" s="696" t="s">
        <v>3219</v>
      </c>
      <c r="N147" s="696" t="s">
        <v>2528</v>
      </c>
      <c r="O147" s="696" t="s">
        <v>2509</v>
      </c>
      <c r="P147" s="696" t="s">
        <v>2469</v>
      </c>
      <c r="Q147" s="696" t="s">
        <v>3220</v>
      </c>
      <c r="R147" s="696" t="s">
        <v>2510</v>
      </c>
      <c r="S147" s="696" t="s">
        <v>2526</v>
      </c>
      <c r="T147" s="696" t="s">
        <v>2527</v>
      </c>
      <c r="U147" s="696" t="s">
        <v>2513</v>
      </c>
      <c r="V147" s="696" t="s">
        <v>2514</v>
      </c>
    </row>
    <row r="148" spans="1:22" ht="16.5" customHeight="1" outlineLevel="1" collapsed="1" x14ac:dyDescent="0.2">
      <c r="A148" s="709" t="s">
        <v>2785</v>
      </c>
      <c r="B148" s="696"/>
      <c r="C148" s="700"/>
      <c r="D148" s="696"/>
      <c r="E148" s="701"/>
      <c r="F148" s="696"/>
      <c r="G148" s="698"/>
      <c r="H148" s="700"/>
      <c r="I148" s="699"/>
      <c r="J148" s="699"/>
      <c r="K148" s="698">
        <f>SUBTOTAL(9,K147:K147)</f>
        <v>24433.17</v>
      </c>
      <c r="L148" s="697"/>
      <c r="M148" s="696"/>
      <c r="N148" s="696"/>
      <c r="O148" s="696"/>
      <c r="P148" s="696"/>
      <c r="Q148" s="696"/>
      <c r="R148" s="696"/>
      <c r="S148" s="696"/>
      <c r="T148" s="696"/>
      <c r="U148" s="696"/>
      <c r="V148" s="696"/>
    </row>
    <row r="149" spans="1:22" ht="16.5" hidden="1" customHeight="1" outlineLevel="2" x14ac:dyDescent="0.2">
      <c r="A149" s="706" t="s">
        <v>2786</v>
      </c>
      <c r="B149" s="702" t="s">
        <v>2509</v>
      </c>
      <c r="C149" s="706" t="s">
        <v>2467</v>
      </c>
      <c r="D149" s="702" t="s">
        <v>2468</v>
      </c>
      <c r="E149" s="707">
        <v>2</v>
      </c>
      <c r="F149" s="702" t="s">
        <v>2469</v>
      </c>
      <c r="G149" s="704">
        <v>990.4</v>
      </c>
      <c r="H149" s="706" t="s">
        <v>2475</v>
      </c>
      <c r="I149" s="705">
        <v>24.67</v>
      </c>
      <c r="J149" s="705">
        <v>1</v>
      </c>
      <c r="K149" s="704">
        <v>24433.17</v>
      </c>
      <c r="L149" s="703">
        <v>44711</v>
      </c>
      <c r="M149" s="702" t="s">
        <v>3221</v>
      </c>
      <c r="N149" s="702" t="s">
        <v>2528</v>
      </c>
      <c r="O149" s="702" t="s">
        <v>2509</v>
      </c>
      <c r="P149" s="702" t="s">
        <v>2469</v>
      </c>
      <c r="Q149" s="702" t="s">
        <v>3222</v>
      </c>
      <c r="R149" s="702" t="s">
        <v>2510</v>
      </c>
      <c r="S149" s="702" t="s">
        <v>2526</v>
      </c>
      <c r="T149" s="702" t="s">
        <v>2527</v>
      </c>
      <c r="U149" s="702" t="s">
        <v>2513</v>
      </c>
      <c r="V149" s="702" t="s">
        <v>2514</v>
      </c>
    </row>
    <row r="150" spans="1:22" ht="16.5" customHeight="1" outlineLevel="1" collapsed="1" x14ac:dyDescent="0.2">
      <c r="A150" s="708" t="s">
        <v>2787</v>
      </c>
      <c r="B150" s="702"/>
      <c r="C150" s="706"/>
      <c r="D150" s="702"/>
      <c r="E150" s="707"/>
      <c r="F150" s="702"/>
      <c r="G150" s="704"/>
      <c r="H150" s="706"/>
      <c r="I150" s="705"/>
      <c r="J150" s="705"/>
      <c r="K150" s="704">
        <f>SUBTOTAL(9,K149:K149)</f>
        <v>24433.17</v>
      </c>
      <c r="L150" s="703"/>
      <c r="M150" s="702"/>
      <c r="N150" s="702"/>
      <c r="O150" s="702"/>
      <c r="P150" s="702"/>
      <c r="Q150" s="702"/>
      <c r="R150" s="702"/>
      <c r="S150" s="702"/>
      <c r="T150" s="702"/>
      <c r="U150" s="702"/>
      <c r="V150" s="702"/>
    </row>
    <row r="151" spans="1:22" ht="16.5" hidden="1" customHeight="1" outlineLevel="2" x14ac:dyDescent="0.2">
      <c r="A151" s="700" t="s">
        <v>2788</v>
      </c>
      <c r="B151" s="696" t="s">
        <v>2509</v>
      </c>
      <c r="C151" s="700" t="s">
        <v>2467</v>
      </c>
      <c r="D151" s="696" t="s">
        <v>2468</v>
      </c>
      <c r="E151" s="701">
        <v>2</v>
      </c>
      <c r="F151" s="696" t="s">
        <v>2469</v>
      </c>
      <c r="G151" s="698">
        <v>990.4</v>
      </c>
      <c r="H151" s="700" t="s">
        <v>2475</v>
      </c>
      <c r="I151" s="699">
        <v>24.67</v>
      </c>
      <c r="J151" s="699">
        <v>1</v>
      </c>
      <c r="K151" s="698">
        <v>24433.17</v>
      </c>
      <c r="L151" s="697">
        <v>44711</v>
      </c>
      <c r="M151" s="696" t="s">
        <v>3223</v>
      </c>
      <c r="N151" s="696" t="s">
        <v>2528</v>
      </c>
      <c r="O151" s="696" t="s">
        <v>2509</v>
      </c>
      <c r="P151" s="696" t="s">
        <v>2469</v>
      </c>
      <c r="Q151" s="696" t="s">
        <v>3224</v>
      </c>
      <c r="R151" s="696" t="s">
        <v>2510</v>
      </c>
      <c r="S151" s="696" t="s">
        <v>2526</v>
      </c>
      <c r="T151" s="696" t="s">
        <v>2527</v>
      </c>
      <c r="U151" s="696" t="s">
        <v>2513</v>
      </c>
      <c r="V151" s="696" t="s">
        <v>2514</v>
      </c>
    </row>
    <row r="152" spans="1:22" ht="16.5" customHeight="1" outlineLevel="1" collapsed="1" x14ac:dyDescent="0.2">
      <c r="A152" s="709" t="s">
        <v>2789</v>
      </c>
      <c r="B152" s="696"/>
      <c r="C152" s="700"/>
      <c r="D152" s="696"/>
      <c r="E152" s="701"/>
      <c r="F152" s="696"/>
      <c r="G152" s="698"/>
      <c r="H152" s="700"/>
      <c r="I152" s="699"/>
      <c r="J152" s="699"/>
      <c r="K152" s="698">
        <f>SUBTOTAL(9,K151:K151)</f>
        <v>24433.17</v>
      </c>
      <c r="L152" s="697"/>
      <c r="M152" s="696"/>
      <c r="N152" s="696"/>
      <c r="O152" s="696"/>
      <c r="P152" s="696"/>
      <c r="Q152" s="696"/>
      <c r="R152" s="696"/>
      <c r="S152" s="696"/>
      <c r="T152" s="696"/>
      <c r="U152" s="696"/>
      <c r="V152" s="696"/>
    </row>
    <row r="153" spans="1:22" ht="16.5" hidden="1" customHeight="1" outlineLevel="2" x14ac:dyDescent="0.2">
      <c r="A153" s="706" t="s">
        <v>2790</v>
      </c>
      <c r="B153" s="702" t="s">
        <v>2509</v>
      </c>
      <c r="C153" s="706" t="s">
        <v>2467</v>
      </c>
      <c r="D153" s="702" t="s">
        <v>2468</v>
      </c>
      <c r="E153" s="707">
        <v>2</v>
      </c>
      <c r="F153" s="702" t="s">
        <v>2469</v>
      </c>
      <c r="G153" s="704">
        <v>990.4</v>
      </c>
      <c r="H153" s="706" t="s">
        <v>2475</v>
      </c>
      <c r="I153" s="705">
        <v>24.67</v>
      </c>
      <c r="J153" s="705">
        <v>1</v>
      </c>
      <c r="K153" s="704">
        <v>24433.17</v>
      </c>
      <c r="L153" s="703">
        <v>44711</v>
      </c>
      <c r="M153" s="702" t="s">
        <v>3225</v>
      </c>
      <c r="N153" s="702" t="s">
        <v>2515</v>
      </c>
      <c r="O153" s="702" t="s">
        <v>2509</v>
      </c>
      <c r="P153" s="702" t="s">
        <v>2469</v>
      </c>
      <c r="Q153" s="702" t="s">
        <v>3226</v>
      </c>
      <c r="R153" s="702" t="s">
        <v>2510</v>
      </c>
      <c r="S153" s="702" t="s">
        <v>2526</v>
      </c>
      <c r="T153" s="702" t="s">
        <v>2527</v>
      </c>
      <c r="U153" s="702" t="s">
        <v>2513</v>
      </c>
      <c r="V153" s="702" t="s">
        <v>2514</v>
      </c>
    </row>
    <row r="154" spans="1:22" ht="16.5" customHeight="1" outlineLevel="1" collapsed="1" x14ac:dyDescent="0.2">
      <c r="A154" s="708" t="s">
        <v>2791</v>
      </c>
      <c r="B154" s="702"/>
      <c r="C154" s="706"/>
      <c r="D154" s="702"/>
      <c r="E154" s="707"/>
      <c r="F154" s="702"/>
      <c r="G154" s="704"/>
      <c r="H154" s="706"/>
      <c r="I154" s="705"/>
      <c r="J154" s="705"/>
      <c r="K154" s="704">
        <f>SUBTOTAL(9,K153:K153)</f>
        <v>24433.17</v>
      </c>
      <c r="L154" s="703"/>
      <c r="M154" s="702"/>
      <c r="N154" s="702"/>
      <c r="O154" s="702"/>
      <c r="P154" s="702"/>
      <c r="Q154" s="702"/>
      <c r="R154" s="702"/>
      <c r="S154" s="702"/>
      <c r="T154" s="702"/>
      <c r="U154" s="702"/>
      <c r="V154" s="702"/>
    </row>
    <row r="155" spans="1:22" ht="16.5" hidden="1" customHeight="1" outlineLevel="2" x14ac:dyDescent="0.2">
      <c r="A155" s="700" t="s">
        <v>2792</v>
      </c>
      <c r="B155" s="696" t="s">
        <v>2509</v>
      </c>
      <c r="C155" s="700" t="s">
        <v>2467</v>
      </c>
      <c r="D155" s="696" t="s">
        <v>2468</v>
      </c>
      <c r="E155" s="701">
        <v>2</v>
      </c>
      <c r="F155" s="696" t="s">
        <v>2469</v>
      </c>
      <c r="G155" s="698">
        <v>472</v>
      </c>
      <c r="H155" s="700" t="s">
        <v>2475</v>
      </c>
      <c r="I155" s="699">
        <v>24.67</v>
      </c>
      <c r="J155" s="699">
        <v>1</v>
      </c>
      <c r="K155" s="698">
        <v>11644.24</v>
      </c>
      <c r="L155" s="697">
        <v>44711</v>
      </c>
      <c r="M155" s="696" t="s">
        <v>3227</v>
      </c>
      <c r="N155" s="696" t="s">
        <v>2528</v>
      </c>
      <c r="O155" s="696" t="s">
        <v>2509</v>
      </c>
      <c r="P155" s="696" t="s">
        <v>2469</v>
      </c>
      <c r="Q155" s="696" t="s">
        <v>3228</v>
      </c>
      <c r="R155" s="696" t="s">
        <v>2510</v>
      </c>
      <c r="S155" s="696" t="s">
        <v>2526</v>
      </c>
      <c r="T155" s="696" t="s">
        <v>2527</v>
      </c>
      <c r="U155" s="696" t="s">
        <v>2513</v>
      </c>
      <c r="V155" s="696" t="s">
        <v>2514</v>
      </c>
    </row>
    <row r="156" spans="1:22" ht="16.5" customHeight="1" outlineLevel="1" collapsed="1" x14ac:dyDescent="0.2">
      <c r="A156" s="709" t="s">
        <v>2793</v>
      </c>
      <c r="B156" s="696"/>
      <c r="C156" s="700"/>
      <c r="D156" s="696"/>
      <c r="E156" s="701"/>
      <c r="F156" s="696"/>
      <c r="G156" s="698"/>
      <c r="H156" s="700"/>
      <c r="I156" s="699"/>
      <c r="J156" s="699"/>
      <c r="K156" s="698">
        <f>SUBTOTAL(9,K155:K155)</f>
        <v>11644.24</v>
      </c>
      <c r="L156" s="697"/>
      <c r="M156" s="696"/>
      <c r="N156" s="696"/>
      <c r="O156" s="696"/>
      <c r="P156" s="696"/>
      <c r="Q156" s="696"/>
      <c r="R156" s="696"/>
      <c r="S156" s="696"/>
      <c r="T156" s="696"/>
      <c r="U156" s="696"/>
      <c r="V156" s="696"/>
    </row>
    <row r="157" spans="1:22" ht="16.5" hidden="1" customHeight="1" outlineLevel="2" x14ac:dyDescent="0.2">
      <c r="A157" s="706" t="s">
        <v>2794</v>
      </c>
      <c r="B157" s="702" t="s">
        <v>2509</v>
      </c>
      <c r="C157" s="706" t="s">
        <v>2467</v>
      </c>
      <c r="D157" s="702" t="s">
        <v>2468</v>
      </c>
      <c r="E157" s="707">
        <v>2</v>
      </c>
      <c r="F157" s="702" t="s">
        <v>2469</v>
      </c>
      <c r="G157" s="704">
        <v>990.4</v>
      </c>
      <c r="H157" s="706" t="s">
        <v>2475</v>
      </c>
      <c r="I157" s="705">
        <v>24.67</v>
      </c>
      <c r="J157" s="705">
        <v>1</v>
      </c>
      <c r="K157" s="704">
        <v>24433.17</v>
      </c>
      <c r="L157" s="703">
        <v>44711</v>
      </c>
      <c r="M157" s="702" t="s">
        <v>3229</v>
      </c>
      <c r="N157" s="702" t="s">
        <v>2528</v>
      </c>
      <c r="O157" s="702" t="s">
        <v>2509</v>
      </c>
      <c r="P157" s="702" t="s">
        <v>2469</v>
      </c>
      <c r="Q157" s="702" t="s">
        <v>3230</v>
      </c>
      <c r="R157" s="702" t="s">
        <v>2510</v>
      </c>
      <c r="S157" s="702" t="s">
        <v>2526</v>
      </c>
      <c r="T157" s="702" t="s">
        <v>2527</v>
      </c>
      <c r="U157" s="702" t="s">
        <v>2513</v>
      </c>
      <c r="V157" s="702" t="s">
        <v>2514</v>
      </c>
    </row>
    <row r="158" spans="1:22" ht="16.5" customHeight="1" outlineLevel="1" collapsed="1" x14ac:dyDescent="0.2">
      <c r="A158" s="708" t="s">
        <v>2795</v>
      </c>
      <c r="B158" s="702"/>
      <c r="C158" s="706"/>
      <c r="D158" s="702"/>
      <c r="E158" s="707"/>
      <c r="F158" s="702"/>
      <c r="G158" s="704"/>
      <c r="H158" s="706"/>
      <c r="I158" s="705"/>
      <c r="J158" s="705"/>
      <c r="K158" s="704">
        <f>SUBTOTAL(9,K157:K157)</f>
        <v>24433.17</v>
      </c>
      <c r="L158" s="703"/>
      <c r="M158" s="702"/>
      <c r="N158" s="702"/>
      <c r="O158" s="702"/>
      <c r="P158" s="702"/>
      <c r="Q158" s="702"/>
      <c r="R158" s="702"/>
      <c r="S158" s="702"/>
      <c r="T158" s="702"/>
      <c r="U158" s="702"/>
      <c r="V158" s="702"/>
    </row>
    <row r="159" spans="1:22" ht="16.5" hidden="1" customHeight="1" outlineLevel="2" x14ac:dyDescent="0.2">
      <c r="A159" s="700" t="s">
        <v>2796</v>
      </c>
      <c r="B159" s="696" t="s">
        <v>3018</v>
      </c>
      <c r="C159" s="700" t="s">
        <v>2472</v>
      </c>
      <c r="D159" s="696" t="s">
        <v>2468</v>
      </c>
      <c r="E159" s="701">
        <v>1</v>
      </c>
      <c r="F159" s="696" t="s">
        <v>2469</v>
      </c>
      <c r="G159" s="698">
        <v>0</v>
      </c>
      <c r="H159" s="700" t="s">
        <v>2470</v>
      </c>
      <c r="I159" s="699">
        <v>1</v>
      </c>
      <c r="J159" s="699">
        <v>1</v>
      </c>
      <c r="K159" s="698">
        <v>12.2</v>
      </c>
      <c r="L159" s="697">
        <v>44638</v>
      </c>
      <c r="M159" s="696" t="s">
        <v>3231</v>
      </c>
      <c r="N159" s="696" t="s">
        <v>2509</v>
      </c>
      <c r="O159" s="696" t="s">
        <v>2509</v>
      </c>
      <c r="P159" s="696" t="s">
        <v>2518</v>
      </c>
      <c r="Q159" s="696" t="s">
        <v>3232</v>
      </c>
      <c r="R159" s="696" t="s">
        <v>2516</v>
      </c>
      <c r="S159" s="696" t="s">
        <v>2509</v>
      </c>
      <c r="T159" s="696" t="s">
        <v>2509</v>
      </c>
      <c r="U159" s="696" t="s">
        <v>2513</v>
      </c>
      <c r="V159" s="696" t="s">
        <v>2519</v>
      </c>
    </row>
    <row r="160" spans="1:22" ht="16.5" hidden="1" customHeight="1" outlineLevel="2" x14ac:dyDescent="0.2">
      <c r="A160" s="706" t="s">
        <v>2796</v>
      </c>
      <c r="B160" s="702" t="s">
        <v>3018</v>
      </c>
      <c r="C160" s="706" t="s">
        <v>2467</v>
      </c>
      <c r="D160" s="702" t="s">
        <v>2468</v>
      </c>
      <c r="E160" s="707">
        <v>2</v>
      </c>
      <c r="F160" s="702" t="s">
        <v>2469</v>
      </c>
      <c r="G160" s="704">
        <v>1049</v>
      </c>
      <c r="H160" s="706" t="s">
        <v>2470</v>
      </c>
      <c r="I160" s="705">
        <v>1</v>
      </c>
      <c r="J160" s="705">
        <v>1</v>
      </c>
      <c r="K160" s="704">
        <v>1049</v>
      </c>
      <c r="L160" s="703">
        <v>44613</v>
      </c>
      <c r="M160" s="702" t="s">
        <v>3233</v>
      </c>
      <c r="N160" s="702" t="s">
        <v>2508</v>
      </c>
      <c r="O160" s="702" t="s">
        <v>2509</v>
      </c>
      <c r="P160" s="702" t="s">
        <v>2469</v>
      </c>
      <c r="Q160" s="702" t="s">
        <v>3234</v>
      </c>
      <c r="R160" s="702" t="s">
        <v>2510</v>
      </c>
      <c r="S160" s="702" t="s">
        <v>2529</v>
      </c>
      <c r="T160" s="702" t="s">
        <v>2530</v>
      </c>
      <c r="U160" s="702" t="s">
        <v>2513</v>
      </c>
      <c r="V160" s="702" t="s">
        <v>2514</v>
      </c>
    </row>
    <row r="161" spans="1:22" ht="16.5" hidden="1" customHeight="1" outlineLevel="2" x14ac:dyDescent="0.2">
      <c r="A161" s="700" t="s">
        <v>2797</v>
      </c>
      <c r="B161" s="696" t="s">
        <v>3018</v>
      </c>
      <c r="C161" s="700" t="s">
        <v>2467</v>
      </c>
      <c r="D161" s="696" t="s">
        <v>2468</v>
      </c>
      <c r="E161" s="701">
        <v>2</v>
      </c>
      <c r="F161" s="696" t="s">
        <v>2469</v>
      </c>
      <c r="G161" s="698">
        <v>1556</v>
      </c>
      <c r="H161" s="700" t="s">
        <v>2470</v>
      </c>
      <c r="I161" s="699">
        <v>1</v>
      </c>
      <c r="J161" s="699">
        <v>1</v>
      </c>
      <c r="K161" s="698">
        <v>1556</v>
      </c>
      <c r="L161" s="697">
        <v>44704</v>
      </c>
      <c r="M161" s="696" t="s">
        <v>3235</v>
      </c>
      <c r="N161" s="696" t="s">
        <v>2508</v>
      </c>
      <c r="O161" s="696" t="s">
        <v>2509</v>
      </c>
      <c r="P161" s="696" t="s">
        <v>2469</v>
      </c>
      <c r="Q161" s="696" t="s">
        <v>3236</v>
      </c>
      <c r="R161" s="696" t="s">
        <v>2510</v>
      </c>
      <c r="S161" s="696" t="s">
        <v>2522</v>
      </c>
      <c r="T161" s="696" t="s">
        <v>2523</v>
      </c>
      <c r="U161" s="696" t="s">
        <v>2513</v>
      </c>
      <c r="V161" s="696" t="s">
        <v>2514</v>
      </c>
    </row>
    <row r="162" spans="1:22" ht="16.5" hidden="1" customHeight="1" outlineLevel="2" x14ac:dyDescent="0.2">
      <c r="A162" s="706" t="s">
        <v>2797</v>
      </c>
      <c r="B162" s="702" t="s">
        <v>3018</v>
      </c>
      <c r="C162" s="706" t="s">
        <v>2467</v>
      </c>
      <c r="D162" s="702" t="s">
        <v>2468</v>
      </c>
      <c r="E162" s="707">
        <v>2</v>
      </c>
      <c r="F162" s="702" t="s">
        <v>2469</v>
      </c>
      <c r="G162" s="704">
        <v>7438.52</v>
      </c>
      <c r="H162" s="706" t="s">
        <v>2470</v>
      </c>
      <c r="I162" s="705">
        <v>1</v>
      </c>
      <c r="J162" s="705">
        <v>1</v>
      </c>
      <c r="K162" s="704">
        <v>7438.52</v>
      </c>
      <c r="L162" s="703">
        <v>44711</v>
      </c>
      <c r="M162" s="702" t="s">
        <v>3237</v>
      </c>
      <c r="N162" s="702" t="s">
        <v>2508</v>
      </c>
      <c r="O162" s="702" t="s">
        <v>2509</v>
      </c>
      <c r="P162" s="702" t="s">
        <v>2469</v>
      </c>
      <c r="Q162" s="702" t="s">
        <v>3238</v>
      </c>
      <c r="R162" s="702" t="s">
        <v>2510</v>
      </c>
      <c r="S162" s="702" t="s">
        <v>2511</v>
      </c>
      <c r="T162" s="702" t="s">
        <v>2512</v>
      </c>
      <c r="U162" s="702" t="s">
        <v>2513</v>
      </c>
      <c r="V162" s="702" t="s">
        <v>2514</v>
      </c>
    </row>
    <row r="163" spans="1:22" ht="16.5" hidden="1" customHeight="1" outlineLevel="2" x14ac:dyDescent="0.2">
      <c r="A163" s="700" t="s">
        <v>2797</v>
      </c>
      <c r="B163" s="696" t="s">
        <v>3018</v>
      </c>
      <c r="C163" s="700" t="s">
        <v>2467</v>
      </c>
      <c r="D163" s="696" t="s">
        <v>2468</v>
      </c>
      <c r="E163" s="701">
        <v>3</v>
      </c>
      <c r="F163" s="696" t="s">
        <v>2469</v>
      </c>
      <c r="G163" s="698">
        <v>6093.06</v>
      </c>
      <c r="H163" s="700" t="s">
        <v>2470</v>
      </c>
      <c r="I163" s="699">
        <v>1</v>
      </c>
      <c r="J163" s="699">
        <v>1</v>
      </c>
      <c r="K163" s="698">
        <v>6093.06</v>
      </c>
      <c r="L163" s="697">
        <v>44741</v>
      </c>
      <c r="M163" s="696" t="s">
        <v>3239</v>
      </c>
      <c r="N163" s="696" t="s">
        <v>2508</v>
      </c>
      <c r="O163" s="696" t="s">
        <v>2509</v>
      </c>
      <c r="P163" s="696" t="s">
        <v>2469</v>
      </c>
      <c r="Q163" s="696" t="s">
        <v>3240</v>
      </c>
      <c r="R163" s="696" t="s">
        <v>2510</v>
      </c>
      <c r="S163" s="696" t="s">
        <v>2511</v>
      </c>
      <c r="T163" s="696" t="s">
        <v>2512</v>
      </c>
      <c r="U163" s="696" t="s">
        <v>2513</v>
      </c>
      <c r="V163" s="696" t="s">
        <v>2514</v>
      </c>
    </row>
    <row r="164" spans="1:22" ht="16.5" hidden="1" customHeight="1" outlineLevel="2" x14ac:dyDescent="0.2">
      <c r="A164" s="706" t="s">
        <v>2797</v>
      </c>
      <c r="B164" s="702" t="s">
        <v>3018</v>
      </c>
      <c r="C164" s="706" t="s">
        <v>2467</v>
      </c>
      <c r="D164" s="702" t="s">
        <v>2468</v>
      </c>
      <c r="E164" s="707">
        <v>4</v>
      </c>
      <c r="F164" s="702" t="s">
        <v>2469</v>
      </c>
      <c r="G164" s="704">
        <v>2788.8</v>
      </c>
      <c r="H164" s="706" t="s">
        <v>2470</v>
      </c>
      <c r="I164" s="705">
        <v>1</v>
      </c>
      <c r="J164" s="705">
        <v>1</v>
      </c>
      <c r="K164" s="704">
        <v>2788.8</v>
      </c>
      <c r="L164" s="703">
        <v>44741</v>
      </c>
      <c r="M164" s="702" t="s">
        <v>3239</v>
      </c>
      <c r="N164" s="702" t="s">
        <v>2508</v>
      </c>
      <c r="O164" s="702" t="s">
        <v>2509</v>
      </c>
      <c r="P164" s="702" t="s">
        <v>2469</v>
      </c>
      <c r="Q164" s="702" t="s">
        <v>3240</v>
      </c>
      <c r="R164" s="702" t="s">
        <v>2510</v>
      </c>
      <c r="S164" s="702" t="s">
        <v>2511</v>
      </c>
      <c r="T164" s="702" t="s">
        <v>2512</v>
      </c>
      <c r="U164" s="702" t="s">
        <v>2513</v>
      </c>
      <c r="V164" s="702" t="s">
        <v>2514</v>
      </c>
    </row>
    <row r="165" spans="1:22" ht="16.5" hidden="1" customHeight="1" outlineLevel="2" x14ac:dyDescent="0.2">
      <c r="A165" s="700" t="s">
        <v>2797</v>
      </c>
      <c r="B165" s="696" t="s">
        <v>3018</v>
      </c>
      <c r="C165" s="700" t="s">
        <v>2467</v>
      </c>
      <c r="D165" s="696" t="s">
        <v>2468</v>
      </c>
      <c r="E165" s="701">
        <v>5</v>
      </c>
      <c r="F165" s="696" t="s">
        <v>2469</v>
      </c>
      <c r="G165" s="698">
        <v>2788.8</v>
      </c>
      <c r="H165" s="700" t="s">
        <v>2470</v>
      </c>
      <c r="I165" s="699">
        <v>1</v>
      </c>
      <c r="J165" s="699">
        <v>1</v>
      </c>
      <c r="K165" s="698">
        <v>2788.8</v>
      </c>
      <c r="L165" s="697">
        <v>44741</v>
      </c>
      <c r="M165" s="696" t="s">
        <v>3239</v>
      </c>
      <c r="N165" s="696" t="s">
        <v>2508</v>
      </c>
      <c r="O165" s="696" t="s">
        <v>2509</v>
      </c>
      <c r="P165" s="696" t="s">
        <v>2469</v>
      </c>
      <c r="Q165" s="696" t="s">
        <v>3240</v>
      </c>
      <c r="R165" s="696" t="s">
        <v>2510</v>
      </c>
      <c r="S165" s="696" t="s">
        <v>2511</v>
      </c>
      <c r="T165" s="696" t="s">
        <v>2512</v>
      </c>
      <c r="U165" s="696" t="s">
        <v>2513</v>
      </c>
      <c r="V165" s="696" t="s">
        <v>2514</v>
      </c>
    </row>
    <row r="166" spans="1:22" ht="16.5" hidden="1" customHeight="1" outlineLevel="2" x14ac:dyDescent="0.2">
      <c r="A166" s="706" t="s">
        <v>2797</v>
      </c>
      <c r="B166" s="702" t="s">
        <v>3018</v>
      </c>
      <c r="C166" s="706" t="s">
        <v>2467</v>
      </c>
      <c r="D166" s="702" t="s">
        <v>2468</v>
      </c>
      <c r="E166" s="707">
        <v>6</v>
      </c>
      <c r="F166" s="702" t="s">
        <v>2469</v>
      </c>
      <c r="G166" s="704">
        <v>2788.8</v>
      </c>
      <c r="H166" s="706" t="s">
        <v>2470</v>
      </c>
      <c r="I166" s="705">
        <v>1</v>
      </c>
      <c r="J166" s="705">
        <v>1</v>
      </c>
      <c r="K166" s="704">
        <v>2788.8</v>
      </c>
      <c r="L166" s="703">
        <v>44741</v>
      </c>
      <c r="M166" s="702" t="s">
        <v>3239</v>
      </c>
      <c r="N166" s="702" t="s">
        <v>2508</v>
      </c>
      <c r="O166" s="702" t="s">
        <v>2509</v>
      </c>
      <c r="P166" s="702" t="s">
        <v>2469</v>
      </c>
      <c r="Q166" s="702" t="s">
        <v>3240</v>
      </c>
      <c r="R166" s="702" t="s">
        <v>2510</v>
      </c>
      <c r="S166" s="702" t="s">
        <v>2511</v>
      </c>
      <c r="T166" s="702" t="s">
        <v>2512</v>
      </c>
      <c r="U166" s="702" t="s">
        <v>2513</v>
      </c>
      <c r="V166" s="702" t="s">
        <v>2514</v>
      </c>
    </row>
    <row r="167" spans="1:22" ht="16.5" hidden="1" customHeight="1" outlineLevel="2" x14ac:dyDescent="0.2">
      <c r="A167" s="700" t="s">
        <v>2797</v>
      </c>
      <c r="B167" s="696" t="s">
        <v>3018</v>
      </c>
      <c r="C167" s="700" t="s">
        <v>2467</v>
      </c>
      <c r="D167" s="696" t="s">
        <v>2468</v>
      </c>
      <c r="E167" s="701">
        <v>6</v>
      </c>
      <c r="F167" s="696" t="s">
        <v>2469</v>
      </c>
      <c r="G167" s="698">
        <v>7514.51</v>
      </c>
      <c r="H167" s="700" t="s">
        <v>2470</v>
      </c>
      <c r="I167" s="699">
        <v>1</v>
      </c>
      <c r="J167" s="699">
        <v>1</v>
      </c>
      <c r="K167" s="698">
        <v>7514.51</v>
      </c>
      <c r="L167" s="697">
        <v>44750</v>
      </c>
      <c r="M167" s="696" t="s">
        <v>3241</v>
      </c>
      <c r="N167" s="696" t="s">
        <v>2508</v>
      </c>
      <c r="O167" s="696" t="s">
        <v>2509</v>
      </c>
      <c r="P167" s="696" t="s">
        <v>2469</v>
      </c>
      <c r="Q167" s="696" t="s">
        <v>3242</v>
      </c>
      <c r="R167" s="696" t="s">
        <v>2510</v>
      </c>
      <c r="S167" s="696" t="s">
        <v>2511</v>
      </c>
      <c r="T167" s="696" t="s">
        <v>2512</v>
      </c>
      <c r="U167" s="696" t="s">
        <v>2513</v>
      </c>
      <c r="V167" s="696" t="s">
        <v>2514</v>
      </c>
    </row>
    <row r="168" spans="1:22" ht="16.5" hidden="1" customHeight="1" outlineLevel="2" x14ac:dyDescent="0.2">
      <c r="A168" s="706" t="s">
        <v>2797</v>
      </c>
      <c r="B168" s="702" t="s">
        <v>3018</v>
      </c>
      <c r="C168" s="706" t="s">
        <v>2467</v>
      </c>
      <c r="D168" s="702" t="s">
        <v>2468</v>
      </c>
      <c r="E168" s="707">
        <v>7</v>
      </c>
      <c r="F168" s="702" t="s">
        <v>2469</v>
      </c>
      <c r="G168" s="704">
        <v>7514.51</v>
      </c>
      <c r="H168" s="706" t="s">
        <v>2470</v>
      </c>
      <c r="I168" s="705">
        <v>1</v>
      </c>
      <c r="J168" s="705">
        <v>1</v>
      </c>
      <c r="K168" s="704">
        <v>7514.51</v>
      </c>
      <c r="L168" s="703">
        <v>44750</v>
      </c>
      <c r="M168" s="702" t="s">
        <v>3241</v>
      </c>
      <c r="N168" s="702" t="s">
        <v>2508</v>
      </c>
      <c r="O168" s="702" t="s">
        <v>2509</v>
      </c>
      <c r="P168" s="702" t="s">
        <v>2469</v>
      </c>
      <c r="Q168" s="702" t="s">
        <v>3242</v>
      </c>
      <c r="R168" s="702" t="s">
        <v>2510</v>
      </c>
      <c r="S168" s="702" t="s">
        <v>2511</v>
      </c>
      <c r="T168" s="702" t="s">
        <v>2512</v>
      </c>
      <c r="U168" s="702" t="s">
        <v>2513</v>
      </c>
      <c r="V168" s="702" t="s">
        <v>2514</v>
      </c>
    </row>
    <row r="169" spans="1:22" ht="16.5" hidden="1" customHeight="1" outlineLevel="2" x14ac:dyDescent="0.2">
      <c r="A169" s="700" t="s">
        <v>2797</v>
      </c>
      <c r="B169" s="696" t="s">
        <v>3018</v>
      </c>
      <c r="C169" s="700" t="s">
        <v>2467</v>
      </c>
      <c r="D169" s="696" t="s">
        <v>2468</v>
      </c>
      <c r="E169" s="701">
        <v>2</v>
      </c>
      <c r="F169" s="696" t="s">
        <v>2469</v>
      </c>
      <c r="G169" s="698">
        <v>1990</v>
      </c>
      <c r="H169" s="700" t="s">
        <v>2470</v>
      </c>
      <c r="I169" s="699">
        <v>1</v>
      </c>
      <c r="J169" s="699">
        <v>1</v>
      </c>
      <c r="K169" s="698">
        <v>1990</v>
      </c>
      <c r="L169" s="697">
        <v>44755</v>
      </c>
      <c r="M169" s="696" t="s">
        <v>3243</v>
      </c>
      <c r="N169" s="696" t="s">
        <v>2508</v>
      </c>
      <c r="O169" s="696" t="s">
        <v>2509</v>
      </c>
      <c r="P169" s="696" t="s">
        <v>2469</v>
      </c>
      <c r="Q169" s="696" t="s">
        <v>3244</v>
      </c>
      <c r="R169" s="696" t="s">
        <v>2510</v>
      </c>
      <c r="S169" s="696" t="s">
        <v>2529</v>
      </c>
      <c r="T169" s="696" t="s">
        <v>2530</v>
      </c>
      <c r="U169" s="696" t="s">
        <v>2513</v>
      </c>
      <c r="V169" s="696" t="s">
        <v>2514</v>
      </c>
    </row>
    <row r="170" spans="1:22" ht="16.5" hidden="1" customHeight="1" outlineLevel="2" x14ac:dyDescent="0.2">
      <c r="A170" s="706" t="s">
        <v>2797</v>
      </c>
      <c r="B170" s="702" t="s">
        <v>3018</v>
      </c>
      <c r="C170" s="706" t="s">
        <v>2467</v>
      </c>
      <c r="D170" s="702" t="s">
        <v>2468</v>
      </c>
      <c r="E170" s="707">
        <v>8</v>
      </c>
      <c r="F170" s="702" t="s">
        <v>2469</v>
      </c>
      <c r="G170" s="704">
        <v>2653.81</v>
      </c>
      <c r="H170" s="706" t="s">
        <v>2470</v>
      </c>
      <c r="I170" s="705">
        <v>1</v>
      </c>
      <c r="J170" s="705">
        <v>1</v>
      </c>
      <c r="K170" s="704">
        <v>2653.81</v>
      </c>
      <c r="L170" s="703">
        <v>44831</v>
      </c>
      <c r="M170" s="702" t="s">
        <v>3245</v>
      </c>
      <c r="N170" s="702" t="s">
        <v>2508</v>
      </c>
      <c r="O170" s="702" t="s">
        <v>2509</v>
      </c>
      <c r="P170" s="702" t="s">
        <v>2469</v>
      </c>
      <c r="Q170" s="702" t="s">
        <v>3246</v>
      </c>
      <c r="R170" s="702" t="s">
        <v>2510</v>
      </c>
      <c r="S170" s="702" t="s">
        <v>2511</v>
      </c>
      <c r="T170" s="702" t="s">
        <v>2512</v>
      </c>
      <c r="U170" s="702" t="s">
        <v>2513</v>
      </c>
      <c r="V170" s="702" t="s">
        <v>2514</v>
      </c>
    </row>
    <row r="171" spans="1:22" ht="16.5" hidden="1" customHeight="1" outlineLevel="2" x14ac:dyDescent="0.2">
      <c r="A171" s="700" t="s">
        <v>2796</v>
      </c>
      <c r="B171" s="696" t="s">
        <v>3018</v>
      </c>
      <c r="C171" s="700" t="s">
        <v>2472</v>
      </c>
      <c r="D171" s="696" t="s">
        <v>2468</v>
      </c>
      <c r="E171" s="701">
        <v>1</v>
      </c>
      <c r="F171" s="696" t="s">
        <v>2469</v>
      </c>
      <c r="G171" s="698">
        <v>0</v>
      </c>
      <c r="H171" s="700" t="s">
        <v>2470</v>
      </c>
      <c r="I171" s="699">
        <v>1</v>
      </c>
      <c r="J171" s="699">
        <v>1</v>
      </c>
      <c r="K171" s="698">
        <v>18.7</v>
      </c>
      <c r="L171" s="697">
        <v>44760</v>
      </c>
      <c r="M171" s="696" t="s">
        <v>3247</v>
      </c>
      <c r="N171" s="696" t="s">
        <v>2509</v>
      </c>
      <c r="O171" s="696" t="s">
        <v>2509</v>
      </c>
      <c r="P171" s="696" t="s">
        <v>2518</v>
      </c>
      <c r="Q171" s="696" t="s">
        <v>3248</v>
      </c>
      <c r="R171" s="696" t="s">
        <v>2516</v>
      </c>
      <c r="S171" s="696" t="s">
        <v>2509</v>
      </c>
      <c r="T171" s="696" t="s">
        <v>2509</v>
      </c>
      <c r="U171" s="696" t="s">
        <v>2513</v>
      </c>
      <c r="V171" s="696" t="s">
        <v>2519</v>
      </c>
    </row>
    <row r="172" spans="1:22" ht="16.5" hidden="1" customHeight="1" outlineLevel="2" x14ac:dyDescent="0.2">
      <c r="A172" s="706" t="s">
        <v>2796</v>
      </c>
      <c r="B172" s="702" t="s">
        <v>3018</v>
      </c>
      <c r="C172" s="706" t="s">
        <v>2472</v>
      </c>
      <c r="D172" s="702" t="s">
        <v>2468</v>
      </c>
      <c r="E172" s="707">
        <v>1</v>
      </c>
      <c r="F172" s="702" t="s">
        <v>2469</v>
      </c>
      <c r="G172" s="704">
        <v>0</v>
      </c>
      <c r="H172" s="706" t="s">
        <v>2470</v>
      </c>
      <c r="I172" s="705">
        <v>1</v>
      </c>
      <c r="J172" s="705">
        <v>1</v>
      </c>
      <c r="K172" s="704">
        <v>201.6</v>
      </c>
      <c r="L172" s="703">
        <v>44638</v>
      </c>
      <c r="M172" s="702" t="s">
        <v>3249</v>
      </c>
      <c r="N172" s="702" t="s">
        <v>2509</v>
      </c>
      <c r="O172" s="702" t="s">
        <v>2509</v>
      </c>
      <c r="P172" s="702" t="s">
        <v>2518</v>
      </c>
      <c r="Q172" s="702" t="s">
        <v>3250</v>
      </c>
      <c r="R172" s="702" t="s">
        <v>2516</v>
      </c>
      <c r="S172" s="702" t="s">
        <v>2509</v>
      </c>
      <c r="T172" s="702" t="s">
        <v>2509</v>
      </c>
      <c r="U172" s="702" t="s">
        <v>2513</v>
      </c>
      <c r="V172" s="702" t="s">
        <v>2519</v>
      </c>
    </row>
    <row r="173" spans="1:22" ht="16.5" hidden="1" customHeight="1" outlineLevel="2" x14ac:dyDescent="0.2">
      <c r="A173" s="700" t="s">
        <v>2796</v>
      </c>
      <c r="B173" s="696" t="s">
        <v>3018</v>
      </c>
      <c r="C173" s="700" t="s">
        <v>2472</v>
      </c>
      <c r="D173" s="696" t="s">
        <v>2468</v>
      </c>
      <c r="E173" s="701">
        <v>1</v>
      </c>
      <c r="F173" s="696" t="s">
        <v>2469</v>
      </c>
      <c r="G173" s="698">
        <v>0</v>
      </c>
      <c r="H173" s="700" t="s">
        <v>2470</v>
      </c>
      <c r="I173" s="699">
        <v>1</v>
      </c>
      <c r="J173" s="699">
        <v>1</v>
      </c>
      <c r="K173" s="698">
        <v>20.16</v>
      </c>
      <c r="L173" s="697">
        <v>44760</v>
      </c>
      <c r="M173" s="696" t="s">
        <v>3251</v>
      </c>
      <c r="N173" s="696" t="s">
        <v>2509</v>
      </c>
      <c r="O173" s="696" t="s">
        <v>2509</v>
      </c>
      <c r="P173" s="696" t="s">
        <v>2518</v>
      </c>
      <c r="Q173" s="696" t="s">
        <v>3252</v>
      </c>
      <c r="R173" s="696" t="s">
        <v>2516</v>
      </c>
      <c r="S173" s="696" t="s">
        <v>2509</v>
      </c>
      <c r="T173" s="696" t="s">
        <v>2509</v>
      </c>
      <c r="U173" s="696" t="s">
        <v>2513</v>
      </c>
      <c r="V173" s="696" t="s">
        <v>2519</v>
      </c>
    </row>
    <row r="174" spans="1:22" ht="16.5" hidden="1" customHeight="1" outlineLevel="2" x14ac:dyDescent="0.2">
      <c r="A174" s="706" t="s">
        <v>2796</v>
      </c>
      <c r="B174" s="702" t="s">
        <v>3018</v>
      </c>
      <c r="C174" s="706" t="s">
        <v>2472</v>
      </c>
      <c r="D174" s="702" t="s">
        <v>2468</v>
      </c>
      <c r="E174" s="707">
        <v>1</v>
      </c>
      <c r="F174" s="702" t="s">
        <v>2469</v>
      </c>
      <c r="G174" s="704">
        <v>0</v>
      </c>
      <c r="H174" s="706" t="s">
        <v>2470</v>
      </c>
      <c r="I174" s="705">
        <v>1</v>
      </c>
      <c r="J174" s="705">
        <v>1</v>
      </c>
      <c r="K174" s="704">
        <v>263.12</v>
      </c>
      <c r="L174" s="703">
        <v>44760</v>
      </c>
      <c r="M174" s="702" t="s">
        <v>3253</v>
      </c>
      <c r="N174" s="702" t="s">
        <v>2509</v>
      </c>
      <c r="O174" s="702" t="s">
        <v>2509</v>
      </c>
      <c r="P174" s="702" t="s">
        <v>2518</v>
      </c>
      <c r="Q174" s="702" t="s">
        <v>3254</v>
      </c>
      <c r="R174" s="702" t="s">
        <v>2516</v>
      </c>
      <c r="S174" s="702" t="s">
        <v>2509</v>
      </c>
      <c r="T174" s="702" t="s">
        <v>2509</v>
      </c>
      <c r="U174" s="702" t="s">
        <v>2513</v>
      </c>
      <c r="V174" s="702" t="s">
        <v>2519</v>
      </c>
    </row>
    <row r="175" spans="1:22" ht="16.5" hidden="1" customHeight="1" outlineLevel="2" x14ac:dyDescent="0.2">
      <c r="A175" s="700" t="s">
        <v>2796</v>
      </c>
      <c r="B175" s="696" t="s">
        <v>3018</v>
      </c>
      <c r="C175" s="700" t="s">
        <v>2472</v>
      </c>
      <c r="D175" s="696" t="s">
        <v>2468</v>
      </c>
      <c r="E175" s="701">
        <v>1</v>
      </c>
      <c r="F175" s="696" t="s">
        <v>2469</v>
      </c>
      <c r="G175" s="698">
        <v>0</v>
      </c>
      <c r="H175" s="700" t="s">
        <v>2470</v>
      </c>
      <c r="I175" s="699">
        <v>1</v>
      </c>
      <c r="J175" s="699">
        <v>1</v>
      </c>
      <c r="K175" s="698">
        <v>18.7</v>
      </c>
      <c r="L175" s="697">
        <v>44760</v>
      </c>
      <c r="M175" s="696" t="s">
        <v>3255</v>
      </c>
      <c r="N175" s="696" t="s">
        <v>2509</v>
      </c>
      <c r="O175" s="696" t="s">
        <v>2509</v>
      </c>
      <c r="P175" s="696" t="s">
        <v>2518</v>
      </c>
      <c r="Q175" s="696" t="s">
        <v>3256</v>
      </c>
      <c r="R175" s="696" t="s">
        <v>2516</v>
      </c>
      <c r="S175" s="696" t="s">
        <v>2509</v>
      </c>
      <c r="T175" s="696" t="s">
        <v>2509</v>
      </c>
      <c r="U175" s="696" t="s">
        <v>2513</v>
      </c>
      <c r="V175" s="696" t="s">
        <v>2519</v>
      </c>
    </row>
    <row r="176" spans="1:22" ht="16.5" customHeight="1" outlineLevel="1" collapsed="1" x14ac:dyDescent="0.2">
      <c r="A176" s="709" t="s">
        <v>2798</v>
      </c>
      <c r="B176" s="696"/>
      <c r="C176" s="700"/>
      <c r="D176" s="696"/>
      <c r="E176" s="701"/>
      <c r="F176" s="696"/>
      <c r="G176" s="698"/>
      <c r="H176" s="700"/>
      <c r="I176" s="699"/>
      <c r="J176" s="699"/>
      <c r="K176" s="698">
        <f>SUBTOTAL(9,K159:K175)</f>
        <v>44710.29</v>
      </c>
      <c r="L176" s="697"/>
      <c r="M176" s="696"/>
      <c r="N176" s="696"/>
      <c r="O176" s="696"/>
      <c r="P176" s="696"/>
      <c r="Q176" s="696"/>
      <c r="R176" s="696"/>
      <c r="S176" s="696"/>
      <c r="T176" s="696"/>
      <c r="U176" s="696"/>
      <c r="V176" s="696"/>
    </row>
    <row r="177" spans="1:22" ht="16.5" hidden="1" customHeight="1" outlineLevel="2" x14ac:dyDescent="0.2">
      <c r="A177" s="706" t="s">
        <v>2799</v>
      </c>
      <c r="B177" s="702" t="s">
        <v>2509</v>
      </c>
      <c r="C177" s="706" t="s">
        <v>2467</v>
      </c>
      <c r="D177" s="702" t="s">
        <v>2468</v>
      </c>
      <c r="E177" s="707">
        <v>5</v>
      </c>
      <c r="F177" s="702" t="s">
        <v>2469</v>
      </c>
      <c r="G177" s="704">
        <v>3928</v>
      </c>
      <c r="H177" s="706" t="s">
        <v>2470</v>
      </c>
      <c r="I177" s="705">
        <v>1</v>
      </c>
      <c r="J177" s="705">
        <v>1</v>
      </c>
      <c r="K177" s="704">
        <v>3928</v>
      </c>
      <c r="L177" s="703">
        <v>44629</v>
      </c>
      <c r="M177" s="702" t="s">
        <v>3176</v>
      </c>
      <c r="N177" s="702" t="s">
        <v>2508</v>
      </c>
      <c r="O177" s="702" t="s">
        <v>2509</v>
      </c>
      <c r="P177" s="702" t="s">
        <v>2469</v>
      </c>
      <c r="Q177" s="702" t="s">
        <v>3177</v>
      </c>
      <c r="R177" s="702" t="s">
        <v>2510</v>
      </c>
      <c r="S177" s="702" t="s">
        <v>2511</v>
      </c>
      <c r="T177" s="702" t="s">
        <v>2512</v>
      </c>
      <c r="U177" s="702" t="s">
        <v>2513</v>
      </c>
      <c r="V177" s="702" t="s">
        <v>2514</v>
      </c>
    </row>
    <row r="178" spans="1:22" ht="16.5" hidden="1" customHeight="1" outlineLevel="2" x14ac:dyDescent="0.2">
      <c r="A178" s="700" t="s">
        <v>2800</v>
      </c>
      <c r="B178" s="696" t="s">
        <v>2509</v>
      </c>
      <c r="C178" s="700" t="s">
        <v>2472</v>
      </c>
      <c r="D178" s="696" t="s">
        <v>2468</v>
      </c>
      <c r="E178" s="701">
        <v>1</v>
      </c>
      <c r="F178" s="696" t="s">
        <v>2469</v>
      </c>
      <c r="G178" s="698">
        <v>0</v>
      </c>
      <c r="H178" s="700" t="s">
        <v>2470</v>
      </c>
      <c r="I178" s="699">
        <v>1</v>
      </c>
      <c r="J178" s="699">
        <v>1</v>
      </c>
      <c r="K178" s="698">
        <v>20.16</v>
      </c>
      <c r="L178" s="697">
        <v>44655</v>
      </c>
      <c r="M178" s="696" t="s">
        <v>3257</v>
      </c>
      <c r="N178" s="696" t="s">
        <v>2509</v>
      </c>
      <c r="O178" s="696" t="s">
        <v>2509</v>
      </c>
      <c r="P178" s="696" t="s">
        <v>2518</v>
      </c>
      <c r="Q178" s="696" t="s">
        <v>3258</v>
      </c>
      <c r="R178" s="696" t="s">
        <v>2516</v>
      </c>
      <c r="S178" s="696" t="s">
        <v>2509</v>
      </c>
      <c r="T178" s="696" t="s">
        <v>2509</v>
      </c>
      <c r="U178" s="696" t="s">
        <v>2513</v>
      </c>
      <c r="V178" s="696" t="s">
        <v>2519</v>
      </c>
    </row>
    <row r="179" spans="1:22" ht="16.5" hidden="1" customHeight="1" outlineLevel="2" x14ac:dyDescent="0.2">
      <c r="A179" s="706" t="s">
        <v>2800</v>
      </c>
      <c r="B179" s="702" t="s">
        <v>2509</v>
      </c>
      <c r="C179" s="706" t="s">
        <v>2472</v>
      </c>
      <c r="D179" s="702" t="s">
        <v>2468</v>
      </c>
      <c r="E179" s="707">
        <v>1</v>
      </c>
      <c r="F179" s="702" t="s">
        <v>2469</v>
      </c>
      <c r="G179" s="704">
        <v>0</v>
      </c>
      <c r="H179" s="706" t="s">
        <v>2470</v>
      </c>
      <c r="I179" s="705">
        <v>1</v>
      </c>
      <c r="J179" s="705">
        <v>1</v>
      </c>
      <c r="K179" s="704">
        <v>27464</v>
      </c>
      <c r="L179" s="703">
        <v>44655</v>
      </c>
      <c r="M179" s="702" t="s">
        <v>3259</v>
      </c>
      <c r="N179" s="702" t="s">
        <v>2509</v>
      </c>
      <c r="O179" s="702" t="s">
        <v>2509</v>
      </c>
      <c r="P179" s="702" t="s">
        <v>2518</v>
      </c>
      <c r="Q179" s="702" t="s">
        <v>3260</v>
      </c>
      <c r="R179" s="702" t="s">
        <v>2516</v>
      </c>
      <c r="S179" s="702" t="s">
        <v>2509</v>
      </c>
      <c r="T179" s="702" t="s">
        <v>2509</v>
      </c>
      <c r="U179" s="702" t="s">
        <v>2513</v>
      </c>
      <c r="V179" s="702" t="s">
        <v>2519</v>
      </c>
    </row>
    <row r="180" spans="1:22" ht="16.5" hidden="1" customHeight="1" outlineLevel="2" x14ac:dyDescent="0.2">
      <c r="A180" s="700" t="s">
        <v>2800</v>
      </c>
      <c r="B180" s="696" t="s">
        <v>2509</v>
      </c>
      <c r="C180" s="700" t="s">
        <v>2472</v>
      </c>
      <c r="D180" s="696" t="s">
        <v>2468</v>
      </c>
      <c r="E180" s="701">
        <v>1</v>
      </c>
      <c r="F180" s="696" t="s">
        <v>2469</v>
      </c>
      <c r="G180" s="698">
        <v>0</v>
      </c>
      <c r="H180" s="700" t="s">
        <v>2470</v>
      </c>
      <c r="I180" s="699">
        <v>1</v>
      </c>
      <c r="J180" s="699">
        <v>1</v>
      </c>
      <c r="K180" s="698">
        <v>4.08</v>
      </c>
      <c r="L180" s="697">
        <v>44655</v>
      </c>
      <c r="M180" s="696" t="s">
        <v>3261</v>
      </c>
      <c r="N180" s="696" t="s">
        <v>2509</v>
      </c>
      <c r="O180" s="696" t="s">
        <v>2509</v>
      </c>
      <c r="P180" s="696" t="s">
        <v>2518</v>
      </c>
      <c r="Q180" s="696" t="s">
        <v>3262</v>
      </c>
      <c r="R180" s="696" t="s">
        <v>2516</v>
      </c>
      <c r="S180" s="696" t="s">
        <v>2509</v>
      </c>
      <c r="T180" s="696" t="s">
        <v>2509</v>
      </c>
      <c r="U180" s="696" t="s">
        <v>2513</v>
      </c>
      <c r="V180" s="696" t="s">
        <v>2519</v>
      </c>
    </row>
    <row r="181" spans="1:22" ht="16.5" hidden="1" customHeight="1" outlineLevel="2" x14ac:dyDescent="0.2">
      <c r="A181" s="706" t="s">
        <v>2799</v>
      </c>
      <c r="B181" s="702" t="s">
        <v>2509</v>
      </c>
      <c r="C181" s="706" t="s">
        <v>2467</v>
      </c>
      <c r="D181" s="702" t="s">
        <v>2468</v>
      </c>
      <c r="E181" s="707">
        <v>3</v>
      </c>
      <c r="F181" s="702" t="s">
        <v>2469</v>
      </c>
      <c r="G181" s="704">
        <v>2721.37</v>
      </c>
      <c r="H181" s="706" t="s">
        <v>2470</v>
      </c>
      <c r="I181" s="705">
        <v>1</v>
      </c>
      <c r="J181" s="705">
        <v>1</v>
      </c>
      <c r="K181" s="704">
        <v>2721.37</v>
      </c>
      <c r="L181" s="703">
        <v>44733</v>
      </c>
      <c r="M181" s="702" t="s">
        <v>3263</v>
      </c>
      <c r="N181" s="702" t="s">
        <v>2508</v>
      </c>
      <c r="O181" s="702" t="s">
        <v>2509</v>
      </c>
      <c r="P181" s="702" t="s">
        <v>2469</v>
      </c>
      <c r="Q181" s="702" t="s">
        <v>3264</v>
      </c>
      <c r="R181" s="702" t="s">
        <v>2510</v>
      </c>
      <c r="S181" s="702" t="s">
        <v>2511</v>
      </c>
      <c r="T181" s="702" t="s">
        <v>2512</v>
      </c>
      <c r="U181" s="702" t="s">
        <v>2513</v>
      </c>
      <c r="V181" s="702" t="s">
        <v>2514</v>
      </c>
    </row>
    <row r="182" spans="1:22" ht="16.5" customHeight="1" outlineLevel="1" collapsed="1" x14ac:dyDescent="0.2">
      <c r="A182" s="708" t="s">
        <v>2801</v>
      </c>
      <c r="B182" s="702"/>
      <c r="C182" s="706"/>
      <c r="D182" s="702"/>
      <c r="E182" s="707"/>
      <c r="F182" s="702"/>
      <c r="G182" s="704"/>
      <c r="H182" s="706"/>
      <c r="I182" s="705"/>
      <c r="J182" s="705"/>
      <c r="K182" s="704">
        <f>SUBTOTAL(9,K177:K181)</f>
        <v>34137.61</v>
      </c>
      <c r="L182" s="703"/>
      <c r="M182" s="702"/>
      <c r="N182" s="702"/>
      <c r="O182" s="702"/>
      <c r="P182" s="702"/>
      <c r="Q182" s="702"/>
      <c r="R182" s="702"/>
      <c r="S182" s="702"/>
      <c r="T182" s="702"/>
      <c r="U182" s="702"/>
      <c r="V182" s="702"/>
    </row>
    <row r="183" spans="1:22" ht="16.5" hidden="1" customHeight="1" outlineLevel="2" x14ac:dyDescent="0.2">
      <c r="A183" s="700" t="s">
        <v>2802</v>
      </c>
      <c r="B183" s="696" t="s">
        <v>3018</v>
      </c>
      <c r="C183" s="700" t="s">
        <v>2472</v>
      </c>
      <c r="D183" s="696" t="s">
        <v>2468</v>
      </c>
      <c r="E183" s="701">
        <v>1</v>
      </c>
      <c r="F183" s="696" t="s">
        <v>2469</v>
      </c>
      <c r="G183" s="698">
        <v>0</v>
      </c>
      <c r="H183" s="700" t="s">
        <v>2470</v>
      </c>
      <c r="I183" s="699">
        <v>1</v>
      </c>
      <c r="J183" s="699">
        <v>1</v>
      </c>
      <c r="K183" s="698">
        <v>20.16</v>
      </c>
      <c r="L183" s="697">
        <v>44622</v>
      </c>
      <c r="M183" s="696" t="s">
        <v>3265</v>
      </c>
      <c r="N183" s="696" t="s">
        <v>2509</v>
      </c>
      <c r="O183" s="696" t="s">
        <v>2509</v>
      </c>
      <c r="P183" s="696" t="s">
        <v>2518</v>
      </c>
      <c r="Q183" s="696" t="s">
        <v>3266</v>
      </c>
      <c r="R183" s="696" t="s">
        <v>2516</v>
      </c>
      <c r="S183" s="696" t="s">
        <v>2509</v>
      </c>
      <c r="T183" s="696" t="s">
        <v>2509</v>
      </c>
      <c r="U183" s="696" t="s">
        <v>2513</v>
      </c>
      <c r="V183" s="696" t="s">
        <v>2519</v>
      </c>
    </row>
    <row r="184" spans="1:22" ht="16.5" hidden="1" customHeight="1" outlineLevel="2" x14ac:dyDescent="0.2">
      <c r="A184" s="706" t="s">
        <v>2802</v>
      </c>
      <c r="B184" s="702" t="s">
        <v>3018</v>
      </c>
      <c r="C184" s="706" t="s">
        <v>2472</v>
      </c>
      <c r="D184" s="702" t="s">
        <v>2468</v>
      </c>
      <c r="E184" s="707">
        <v>1</v>
      </c>
      <c r="F184" s="702" t="s">
        <v>2469</v>
      </c>
      <c r="G184" s="704">
        <v>0</v>
      </c>
      <c r="H184" s="706" t="s">
        <v>2470</v>
      </c>
      <c r="I184" s="705">
        <v>1</v>
      </c>
      <c r="J184" s="705">
        <v>1</v>
      </c>
      <c r="K184" s="704">
        <v>54.48</v>
      </c>
      <c r="L184" s="703">
        <v>44622</v>
      </c>
      <c r="M184" s="702" t="s">
        <v>3267</v>
      </c>
      <c r="N184" s="702" t="s">
        <v>2509</v>
      </c>
      <c r="O184" s="702" t="s">
        <v>2509</v>
      </c>
      <c r="P184" s="702" t="s">
        <v>2518</v>
      </c>
      <c r="Q184" s="702" t="s">
        <v>3268</v>
      </c>
      <c r="R184" s="702" t="s">
        <v>2516</v>
      </c>
      <c r="S184" s="702" t="s">
        <v>2509</v>
      </c>
      <c r="T184" s="702" t="s">
        <v>2509</v>
      </c>
      <c r="U184" s="702" t="s">
        <v>2513</v>
      </c>
      <c r="V184" s="702" t="s">
        <v>2519</v>
      </c>
    </row>
    <row r="185" spans="1:22" ht="16.5" hidden="1" customHeight="1" outlineLevel="2" x14ac:dyDescent="0.2">
      <c r="A185" s="700" t="s">
        <v>2802</v>
      </c>
      <c r="B185" s="696" t="s">
        <v>3018</v>
      </c>
      <c r="C185" s="700" t="s">
        <v>2472</v>
      </c>
      <c r="D185" s="696" t="s">
        <v>2468</v>
      </c>
      <c r="E185" s="701">
        <v>1</v>
      </c>
      <c r="F185" s="696" t="s">
        <v>2469</v>
      </c>
      <c r="G185" s="698">
        <v>0</v>
      </c>
      <c r="H185" s="700" t="s">
        <v>2470</v>
      </c>
      <c r="I185" s="699">
        <v>1</v>
      </c>
      <c r="J185" s="699">
        <v>1</v>
      </c>
      <c r="K185" s="698">
        <v>0.32</v>
      </c>
      <c r="L185" s="697">
        <v>44622</v>
      </c>
      <c r="M185" s="696" t="s">
        <v>3269</v>
      </c>
      <c r="N185" s="696" t="s">
        <v>2509</v>
      </c>
      <c r="O185" s="696" t="s">
        <v>2509</v>
      </c>
      <c r="P185" s="696" t="s">
        <v>2518</v>
      </c>
      <c r="Q185" s="696" t="s">
        <v>3270</v>
      </c>
      <c r="R185" s="696" t="s">
        <v>2516</v>
      </c>
      <c r="S185" s="696" t="s">
        <v>2509</v>
      </c>
      <c r="T185" s="696" t="s">
        <v>2509</v>
      </c>
      <c r="U185" s="696" t="s">
        <v>2513</v>
      </c>
      <c r="V185" s="696" t="s">
        <v>2519</v>
      </c>
    </row>
    <row r="186" spans="1:22" ht="16.5" hidden="1" customHeight="1" outlineLevel="2" x14ac:dyDescent="0.2">
      <c r="A186" s="706" t="s">
        <v>2802</v>
      </c>
      <c r="B186" s="702" t="s">
        <v>3018</v>
      </c>
      <c r="C186" s="706" t="s">
        <v>2472</v>
      </c>
      <c r="D186" s="702" t="s">
        <v>2468</v>
      </c>
      <c r="E186" s="707">
        <v>1</v>
      </c>
      <c r="F186" s="702" t="s">
        <v>2469</v>
      </c>
      <c r="G186" s="704">
        <v>0</v>
      </c>
      <c r="H186" s="706" t="s">
        <v>2470</v>
      </c>
      <c r="I186" s="705">
        <v>1</v>
      </c>
      <c r="J186" s="705">
        <v>1</v>
      </c>
      <c r="K186" s="704">
        <v>12.51</v>
      </c>
      <c r="L186" s="703">
        <v>44622</v>
      </c>
      <c r="M186" s="702" t="s">
        <v>3271</v>
      </c>
      <c r="N186" s="702" t="s">
        <v>2509</v>
      </c>
      <c r="O186" s="702" t="s">
        <v>2509</v>
      </c>
      <c r="P186" s="702" t="s">
        <v>2518</v>
      </c>
      <c r="Q186" s="702" t="s">
        <v>3272</v>
      </c>
      <c r="R186" s="702" t="s">
        <v>2516</v>
      </c>
      <c r="S186" s="702" t="s">
        <v>2509</v>
      </c>
      <c r="T186" s="702" t="s">
        <v>2509</v>
      </c>
      <c r="U186" s="702" t="s">
        <v>2513</v>
      </c>
      <c r="V186" s="702" t="s">
        <v>2519</v>
      </c>
    </row>
    <row r="187" spans="1:22" ht="16.5" hidden="1" customHeight="1" outlineLevel="2" x14ac:dyDescent="0.2">
      <c r="A187" s="700" t="s">
        <v>2802</v>
      </c>
      <c r="B187" s="696" t="s">
        <v>3018</v>
      </c>
      <c r="C187" s="700" t="s">
        <v>2472</v>
      </c>
      <c r="D187" s="696" t="s">
        <v>2468</v>
      </c>
      <c r="E187" s="701">
        <v>1</v>
      </c>
      <c r="F187" s="696" t="s">
        <v>2469</v>
      </c>
      <c r="G187" s="698">
        <v>0</v>
      </c>
      <c r="H187" s="700" t="s">
        <v>2470</v>
      </c>
      <c r="I187" s="699">
        <v>1</v>
      </c>
      <c r="J187" s="699">
        <v>1</v>
      </c>
      <c r="K187" s="698">
        <v>1655.98</v>
      </c>
      <c r="L187" s="697">
        <v>44622</v>
      </c>
      <c r="M187" s="696" t="s">
        <v>3273</v>
      </c>
      <c r="N187" s="696" t="s">
        <v>2509</v>
      </c>
      <c r="O187" s="696" t="s">
        <v>2509</v>
      </c>
      <c r="P187" s="696" t="s">
        <v>2518</v>
      </c>
      <c r="Q187" s="696" t="s">
        <v>3274</v>
      </c>
      <c r="R187" s="696" t="s">
        <v>2516</v>
      </c>
      <c r="S187" s="696" t="s">
        <v>2509</v>
      </c>
      <c r="T187" s="696" t="s">
        <v>2509</v>
      </c>
      <c r="U187" s="696" t="s">
        <v>2513</v>
      </c>
      <c r="V187" s="696" t="s">
        <v>2519</v>
      </c>
    </row>
    <row r="188" spans="1:22" ht="16.5" hidden="1" customHeight="1" outlineLevel="2" x14ac:dyDescent="0.2">
      <c r="A188" s="706" t="s">
        <v>2802</v>
      </c>
      <c r="B188" s="702" t="s">
        <v>3018</v>
      </c>
      <c r="C188" s="706" t="s">
        <v>2472</v>
      </c>
      <c r="D188" s="702" t="s">
        <v>2468</v>
      </c>
      <c r="E188" s="707">
        <v>1</v>
      </c>
      <c r="F188" s="702" t="s">
        <v>2469</v>
      </c>
      <c r="G188" s="704">
        <v>0</v>
      </c>
      <c r="H188" s="706" t="s">
        <v>2470</v>
      </c>
      <c r="I188" s="705">
        <v>1</v>
      </c>
      <c r="J188" s="705">
        <v>1</v>
      </c>
      <c r="K188" s="704">
        <v>48.69</v>
      </c>
      <c r="L188" s="703">
        <v>44622</v>
      </c>
      <c r="M188" s="702" t="s">
        <v>3275</v>
      </c>
      <c r="N188" s="702" t="s">
        <v>2509</v>
      </c>
      <c r="O188" s="702" t="s">
        <v>2509</v>
      </c>
      <c r="P188" s="702" t="s">
        <v>2518</v>
      </c>
      <c r="Q188" s="702" t="s">
        <v>3276</v>
      </c>
      <c r="R188" s="702" t="s">
        <v>2516</v>
      </c>
      <c r="S188" s="702" t="s">
        <v>2509</v>
      </c>
      <c r="T188" s="702" t="s">
        <v>2509</v>
      </c>
      <c r="U188" s="702" t="s">
        <v>2513</v>
      </c>
      <c r="V188" s="702" t="s">
        <v>2519</v>
      </c>
    </row>
    <row r="189" spans="1:22" ht="16.5" hidden="1" customHeight="1" outlineLevel="2" x14ac:dyDescent="0.2">
      <c r="A189" s="700" t="s">
        <v>2802</v>
      </c>
      <c r="B189" s="696" t="s">
        <v>3018</v>
      </c>
      <c r="C189" s="700" t="s">
        <v>2472</v>
      </c>
      <c r="D189" s="696" t="s">
        <v>2468</v>
      </c>
      <c r="E189" s="701">
        <v>1</v>
      </c>
      <c r="F189" s="696" t="s">
        <v>2469</v>
      </c>
      <c r="G189" s="698">
        <v>0</v>
      </c>
      <c r="H189" s="700" t="s">
        <v>2470</v>
      </c>
      <c r="I189" s="699">
        <v>1</v>
      </c>
      <c r="J189" s="699">
        <v>1</v>
      </c>
      <c r="K189" s="698">
        <v>2830.3</v>
      </c>
      <c r="L189" s="697">
        <v>44622</v>
      </c>
      <c r="M189" s="696" t="s">
        <v>3277</v>
      </c>
      <c r="N189" s="696" t="s">
        <v>2509</v>
      </c>
      <c r="O189" s="696" t="s">
        <v>2509</v>
      </c>
      <c r="P189" s="696" t="s">
        <v>2518</v>
      </c>
      <c r="Q189" s="696" t="s">
        <v>3278</v>
      </c>
      <c r="R189" s="696" t="s">
        <v>2516</v>
      </c>
      <c r="S189" s="696" t="s">
        <v>2509</v>
      </c>
      <c r="T189" s="696" t="s">
        <v>2509</v>
      </c>
      <c r="U189" s="696" t="s">
        <v>2513</v>
      </c>
      <c r="V189" s="696" t="s">
        <v>2519</v>
      </c>
    </row>
    <row r="190" spans="1:22" ht="16.5" hidden="1" customHeight="1" outlineLevel="2" x14ac:dyDescent="0.2">
      <c r="A190" s="706" t="s">
        <v>2802</v>
      </c>
      <c r="B190" s="702" t="s">
        <v>3018</v>
      </c>
      <c r="C190" s="706" t="s">
        <v>2472</v>
      </c>
      <c r="D190" s="702" t="s">
        <v>2468</v>
      </c>
      <c r="E190" s="707">
        <v>1</v>
      </c>
      <c r="F190" s="702" t="s">
        <v>2469</v>
      </c>
      <c r="G190" s="704">
        <v>0</v>
      </c>
      <c r="H190" s="706" t="s">
        <v>2470</v>
      </c>
      <c r="I190" s="705">
        <v>1</v>
      </c>
      <c r="J190" s="705">
        <v>1</v>
      </c>
      <c r="K190" s="704">
        <v>116.04</v>
      </c>
      <c r="L190" s="703">
        <v>44622</v>
      </c>
      <c r="M190" s="702" t="s">
        <v>3279</v>
      </c>
      <c r="N190" s="702" t="s">
        <v>2509</v>
      </c>
      <c r="O190" s="702" t="s">
        <v>2509</v>
      </c>
      <c r="P190" s="702" t="s">
        <v>2518</v>
      </c>
      <c r="Q190" s="702" t="s">
        <v>3280</v>
      </c>
      <c r="R190" s="702" t="s">
        <v>2516</v>
      </c>
      <c r="S190" s="702" t="s">
        <v>2509</v>
      </c>
      <c r="T190" s="702" t="s">
        <v>2509</v>
      </c>
      <c r="U190" s="702" t="s">
        <v>2513</v>
      </c>
      <c r="V190" s="702" t="s">
        <v>2519</v>
      </c>
    </row>
    <row r="191" spans="1:22" ht="16.5" hidden="1" customHeight="1" outlineLevel="2" x14ac:dyDescent="0.2">
      <c r="A191" s="700" t="s">
        <v>2802</v>
      </c>
      <c r="B191" s="696" t="s">
        <v>3018</v>
      </c>
      <c r="C191" s="700" t="s">
        <v>2472</v>
      </c>
      <c r="D191" s="696" t="s">
        <v>2468</v>
      </c>
      <c r="E191" s="701">
        <v>1</v>
      </c>
      <c r="F191" s="696" t="s">
        <v>2469</v>
      </c>
      <c r="G191" s="698">
        <v>0</v>
      </c>
      <c r="H191" s="700" t="s">
        <v>2470</v>
      </c>
      <c r="I191" s="699">
        <v>1</v>
      </c>
      <c r="J191" s="699">
        <v>1</v>
      </c>
      <c r="K191" s="698">
        <v>12.51</v>
      </c>
      <c r="L191" s="697">
        <v>44622</v>
      </c>
      <c r="M191" s="696" t="s">
        <v>3281</v>
      </c>
      <c r="N191" s="696" t="s">
        <v>2509</v>
      </c>
      <c r="O191" s="696" t="s">
        <v>2509</v>
      </c>
      <c r="P191" s="696" t="s">
        <v>2518</v>
      </c>
      <c r="Q191" s="696" t="s">
        <v>3282</v>
      </c>
      <c r="R191" s="696" t="s">
        <v>2516</v>
      </c>
      <c r="S191" s="696" t="s">
        <v>2509</v>
      </c>
      <c r="T191" s="696" t="s">
        <v>2509</v>
      </c>
      <c r="U191" s="696" t="s">
        <v>2513</v>
      </c>
      <c r="V191" s="696" t="s">
        <v>2519</v>
      </c>
    </row>
    <row r="192" spans="1:22" ht="16.5" hidden="1" customHeight="1" outlineLevel="2" x14ac:dyDescent="0.2">
      <c r="A192" s="706" t="s">
        <v>2803</v>
      </c>
      <c r="B192" s="702" t="s">
        <v>3018</v>
      </c>
      <c r="C192" s="706" t="s">
        <v>2467</v>
      </c>
      <c r="D192" s="702" t="s">
        <v>2468</v>
      </c>
      <c r="E192" s="707">
        <v>4</v>
      </c>
      <c r="F192" s="702" t="s">
        <v>2469</v>
      </c>
      <c r="G192" s="704">
        <v>1294</v>
      </c>
      <c r="H192" s="706" t="s">
        <v>2470</v>
      </c>
      <c r="I192" s="705">
        <v>1</v>
      </c>
      <c r="J192" s="705">
        <v>1</v>
      </c>
      <c r="K192" s="704">
        <v>1294</v>
      </c>
      <c r="L192" s="703">
        <v>44671</v>
      </c>
      <c r="M192" s="702" t="s">
        <v>3053</v>
      </c>
      <c r="N192" s="702" t="s">
        <v>2508</v>
      </c>
      <c r="O192" s="702" t="s">
        <v>2509</v>
      </c>
      <c r="P192" s="702" t="s">
        <v>2469</v>
      </c>
      <c r="Q192" s="702" t="s">
        <v>3054</v>
      </c>
      <c r="R192" s="702" t="s">
        <v>2510</v>
      </c>
      <c r="S192" s="702" t="s">
        <v>2511</v>
      </c>
      <c r="T192" s="702" t="s">
        <v>2512</v>
      </c>
      <c r="U192" s="702" t="s">
        <v>2513</v>
      </c>
      <c r="V192" s="702" t="s">
        <v>2514</v>
      </c>
    </row>
    <row r="193" spans="1:22" ht="16.5" hidden="1" customHeight="1" outlineLevel="2" x14ac:dyDescent="0.2">
      <c r="A193" s="700" t="s">
        <v>2803</v>
      </c>
      <c r="B193" s="696" t="s">
        <v>3018</v>
      </c>
      <c r="C193" s="700" t="s">
        <v>2467</v>
      </c>
      <c r="D193" s="696" t="s">
        <v>2468</v>
      </c>
      <c r="E193" s="701">
        <v>2</v>
      </c>
      <c r="F193" s="696" t="s">
        <v>2469</v>
      </c>
      <c r="G193" s="698">
        <v>1144</v>
      </c>
      <c r="H193" s="700" t="s">
        <v>2470</v>
      </c>
      <c r="I193" s="699">
        <v>1</v>
      </c>
      <c r="J193" s="699">
        <v>1</v>
      </c>
      <c r="K193" s="698">
        <v>1144</v>
      </c>
      <c r="L193" s="697">
        <v>44733</v>
      </c>
      <c r="M193" s="696" t="s">
        <v>3283</v>
      </c>
      <c r="N193" s="696" t="s">
        <v>2508</v>
      </c>
      <c r="O193" s="696" t="s">
        <v>2509</v>
      </c>
      <c r="P193" s="696" t="s">
        <v>2469</v>
      </c>
      <c r="Q193" s="696" t="s">
        <v>3284</v>
      </c>
      <c r="R193" s="696" t="s">
        <v>2510</v>
      </c>
      <c r="S193" s="696" t="s">
        <v>2511</v>
      </c>
      <c r="T193" s="696" t="s">
        <v>2512</v>
      </c>
      <c r="U193" s="696" t="s">
        <v>2513</v>
      </c>
      <c r="V193" s="696" t="s">
        <v>2514</v>
      </c>
    </row>
    <row r="194" spans="1:22" ht="16.5" hidden="1" customHeight="1" outlineLevel="2" x14ac:dyDescent="0.2">
      <c r="A194" s="706" t="s">
        <v>2802</v>
      </c>
      <c r="B194" s="702" t="s">
        <v>3018</v>
      </c>
      <c r="C194" s="706" t="s">
        <v>2472</v>
      </c>
      <c r="D194" s="702" t="s">
        <v>2468</v>
      </c>
      <c r="E194" s="707">
        <v>1</v>
      </c>
      <c r="F194" s="702" t="s">
        <v>2469</v>
      </c>
      <c r="G194" s="704">
        <v>0</v>
      </c>
      <c r="H194" s="706" t="s">
        <v>2470</v>
      </c>
      <c r="I194" s="705">
        <v>1</v>
      </c>
      <c r="J194" s="705">
        <v>1</v>
      </c>
      <c r="K194" s="704">
        <v>519.63</v>
      </c>
      <c r="L194" s="703">
        <v>44622</v>
      </c>
      <c r="M194" s="702" t="s">
        <v>3285</v>
      </c>
      <c r="N194" s="702" t="s">
        <v>2509</v>
      </c>
      <c r="O194" s="702" t="s">
        <v>2509</v>
      </c>
      <c r="P194" s="702" t="s">
        <v>2518</v>
      </c>
      <c r="Q194" s="702" t="s">
        <v>3286</v>
      </c>
      <c r="R194" s="702" t="s">
        <v>2516</v>
      </c>
      <c r="S194" s="702" t="s">
        <v>2509</v>
      </c>
      <c r="T194" s="702" t="s">
        <v>2509</v>
      </c>
      <c r="U194" s="702" t="s">
        <v>2513</v>
      </c>
      <c r="V194" s="702" t="s">
        <v>2519</v>
      </c>
    </row>
    <row r="195" spans="1:22" ht="16.5" customHeight="1" outlineLevel="1" collapsed="1" x14ac:dyDescent="0.2">
      <c r="A195" s="708" t="s">
        <v>2804</v>
      </c>
      <c r="B195" s="702"/>
      <c r="C195" s="706"/>
      <c r="D195" s="702"/>
      <c r="E195" s="707"/>
      <c r="F195" s="702"/>
      <c r="G195" s="704"/>
      <c r="H195" s="706"/>
      <c r="I195" s="705"/>
      <c r="J195" s="705"/>
      <c r="K195" s="704">
        <f>SUBTOTAL(9,K183:K194)</f>
        <v>7708.6200000000008</v>
      </c>
      <c r="L195" s="703"/>
      <c r="M195" s="702"/>
      <c r="N195" s="702"/>
      <c r="O195" s="702"/>
      <c r="P195" s="702"/>
      <c r="Q195" s="702"/>
      <c r="R195" s="702"/>
      <c r="S195" s="702"/>
      <c r="T195" s="702"/>
      <c r="U195" s="702"/>
      <c r="V195" s="702"/>
    </row>
    <row r="196" spans="1:22" ht="16.5" hidden="1" customHeight="1" outlineLevel="2" x14ac:dyDescent="0.2">
      <c r="A196" s="700" t="s">
        <v>2805</v>
      </c>
      <c r="B196" s="696" t="s">
        <v>3018</v>
      </c>
      <c r="C196" s="700" t="s">
        <v>2472</v>
      </c>
      <c r="D196" s="696" t="s">
        <v>2468</v>
      </c>
      <c r="E196" s="701">
        <v>1</v>
      </c>
      <c r="F196" s="696" t="s">
        <v>2469</v>
      </c>
      <c r="G196" s="698">
        <v>0</v>
      </c>
      <c r="H196" s="700" t="s">
        <v>2470</v>
      </c>
      <c r="I196" s="699">
        <v>1</v>
      </c>
      <c r="J196" s="699">
        <v>1</v>
      </c>
      <c r="K196" s="698">
        <v>0.42</v>
      </c>
      <c r="L196" s="697">
        <v>44615</v>
      </c>
      <c r="M196" s="696" t="s">
        <v>3287</v>
      </c>
      <c r="N196" s="696" t="s">
        <v>2509</v>
      </c>
      <c r="O196" s="696" t="s">
        <v>2509</v>
      </c>
      <c r="P196" s="696" t="s">
        <v>2518</v>
      </c>
      <c r="Q196" s="696" t="s">
        <v>3288</v>
      </c>
      <c r="R196" s="696" t="s">
        <v>2516</v>
      </c>
      <c r="S196" s="696" t="s">
        <v>2509</v>
      </c>
      <c r="T196" s="696" t="s">
        <v>2509</v>
      </c>
      <c r="U196" s="696" t="s">
        <v>2513</v>
      </c>
      <c r="V196" s="696" t="s">
        <v>2519</v>
      </c>
    </row>
    <row r="197" spans="1:22" ht="16.5" hidden="1" customHeight="1" outlineLevel="2" x14ac:dyDescent="0.2">
      <c r="A197" s="706" t="s">
        <v>2805</v>
      </c>
      <c r="B197" s="702" t="s">
        <v>3018</v>
      </c>
      <c r="C197" s="706" t="s">
        <v>2467</v>
      </c>
      <c r="D197" s="702" t="s">
        <v>2468</v>
      </c>
      <c r="E197" s="707">
        <v>1</v>
      </c>
      <c r="F197" s="702" t="s">
        <v>2469</v>
      </c>
      <c r="G197" s="704">
        <v>0</v>
      </c>
      <c r="H197" s="706" t="s">
        <v>2470</v>
      </c>
      <c r="I197" s="705">
        <v>1</v>
      </c>
      <c r="J197" s="705">
        <v>1</v>
      </c>
      <c r="K197" s="704">
        <v>-19389.509999999998</v>
      </c>
      <c r="L197" s="703">
        <v>44754</v>
      </c>
      <c r="M197" s="702" t="s">
        <v>3289</v>
      </c>
      <c r="N197" s="702" t="s">
        <v>2509</v>
      </c>
      <c r="O197" s="702" t="s">
        <v>2509</v>
      </c>
      <c r="P197" s="702" t="s">
        <v>3290</v>
      </c>
      <c r="Q197" s="702" t="s">
        <v>3291</v>
      </c>
      <c r="R197" s="702" t="s">
        <v>2516</v>
      </c>
      <c r="S197" s="702" t="s">
        <v>2509</v>
      </c>
      <c r="T197" s="702" t="s">
        <v>2509</v>
      </c>
      <c r="U197" s="702" t="s">
        <v>2513</v>
      </c>
      <c r="V197" s="702" t="s">
        <v>2517</v>
      </c>
    </row>
    <row r="198" spans="1:22" ht="16.5" hidden="1" customHeight="1" outlineLevel="2" x14ac:dyDescent="0.2">
      <c r="A198" s="700" t="s">
        <v>2805</v>
      </c>
      <c r="B198" s="696" t="s">
        <v>3018</v>
      </c>
      <c r="C198" s="700" t="s">
        <v>2472</v>
      </c>
      <c r="D198" s="696" t="s">
        <v>2468</v>
      </c>
      <c r="E198" s="701">
        <v>1</v>
      </c>
      <c r="F198" s="696" t="s">
        <v>2469</v>
      </c>
      <c r="G198" s="698">
        <v>0</v>
      </c>
      <c r="H198" s="700" t="s">
        <v>2470</v>
      </c>
      <c r="I198" s="699">
        <v>1</v>
      </c>
      <c r="J198" s="699">
        <v>1</v>
      </c>
      <c r="K198" s="698">
        <v>2.25</v>
      </c>
      <c r="L198" s="697">
        <v>44615</v>
      </c>
      <c r="M198" s="696" t="s">
        <v>3292</v>
      </c>
      <c r="N198" s="696" t="s">
        <v>2509</v>
      </c>
      <c r="O198" s="696" t="s">
        <v>2509</v>
      </c>
      <c r="P198" s="696" t="s">
        <v>2518</v>
      </c>
      <c r="Q198" s="696" t="s">
        <v>3293</v>
      </c>
      <c r="R198" s="696" t="s">
        <v>2516</v>
      </c>
      <c r="S198" s="696" t="s">
        <v>2509</v>
      </c>
      <c r="T198" s="696" t="s">
        <v>2509</v>
      </c>
      <c r="U198" s="696" t="s">
        <v>2513</v>
      </c>
      <c r="V198" s="696" t="s">
        <v>2519</v>
      </c>
    </row>
    <row r="199" spans="1:22" ht="16.5" hidden="1" customHeight="1" outlineLevel="2" x14ac:dyDescent="0.2">
      <c r="A199" s="706" t="s">
        <v>2805</v>
      </c>
      <c r="B199" s="702" t="s">
        <v>3018</v>
      </c>
      <c r="C199" s="706" t="s">
        <v>2472</v>
      </c>
      <c r="D199" s="702" t="s">
        <v>2468</v>
      </c>
      <c r="E199" s="707">
        <v>1</v>
      </c>
      <c r="F199" s="702" t="s">
        <v>2469</v>
      </c>
      <c r="G199" s="704">
        <v>0</v>
      </c>
      <c r="H199" s="706" t="s">
        <v>2470</v>
      </c>
      <c r="I199" s="705">
        <v>1</v>
      </c>
      <c r="J199" s="705">
        <v>1</v>
      </c>
      <c r="K199" s="704">
        <v>0.63</v>
      </c>
      <c r="L199" s="703">
        <v>44615</v>
      </c>
      <c r="M199" s="702" t="s">
        <v>3294</v>
      </c>
      <c r="N199" s="702" t="s">
        <v>2509</v>
      </c>
      <c r="O199" s="702" t="s">
        <v>2509</v>
      </c>
      <c r="P199" s="702" t="s">
        <v>2518</v>
      </c>
      <c r="Q199" s="702" t="s">
        <v>3295</v>
      </c>
      <c r="R199" s="702" t="s">
        <v>2516</v>
      </c>
      <c r="S199" s="702" t="s">
        <v>2509</v>
      </c>
      <c r="T199" s="702" t="s">
        <v>2509</v>
      </c>
      <c r="U199" s="702" t="s">
        <v>2513</v>
      </c>
      <c r="V199" s="702" t="s">
        <v>2519</v>
      </c>
    </row>
    <row r="200" spans="1:22" ht="16.5" hidden="1" customHeight="1" outlineLevel="2" x14ac:dyDescent="0.2">
      <c r="A200" s="700" t="s">
        <v>2805</v>
      </c>
      <c r="B200" s="696" t="s">
        <v>3018</v>
      </c>
      <c r="C200" s="700" t="s">
        <v>2472</v>
      </c>
      <c r="D200" s="696" t="s">
        <v>2468</v>
      </c>
      <c r="E200" s="701">
        <v>1</v>
      </c>
      <c r="F200" s="696" t="s">
        <v>2469</v>
      </c>
      <c r="G200" s="698">
        <v>0</v>
      </c>
      <c r="H200" s="700" t="s">
        <v>2470</v>
      </c>
      <c r="I200" s="699">
        <v>1</v>
      </c>
      <c r="J200" s="699">
        <v>1</v>
      </c>
      <c r="K200" s="698">
        <v>0.48</v>
      </c>
      <c r="L200" s="697">
        <v>44615</v>
      </c>
      <c r="M200" s="696" t="s">
        <v>3296</v>
      </c>
      <c r="N200" s="696" t="s">
        <v>2509</v>
      </c>
      <c r="O200" s="696" t="s">
        <v>2509</v>
      </c>
      <c r="P200" s="696" t="s">
        <v>2518</v>
      </c>
      <c r="Q200" s="696" t="s">
        <v>3297</v>
      </c>
      <c r="R200" s="696" t="s">
        <v>2516</v>
      </c>
      <c r="S200" s="696" t="s">
        <v>2509</v>
      </c>
      <c r="T200" s="696" t="s">
        <v>2509</v>
      </c>
      <c r="U200" s="696" t="s">
        <v>2513</v>
      </c>
      <c r="V200" s="696" t="s">
        <v>2519</v>
      </c>
    </row>
    <row r="201" spans="1:22" ht="16.5" hidden="1" customHeight="1" outlineLevel="2" x14ac:dyDescent="0.2">
      <c r="A201" s="706" t="s">
        <v>2805</v>
      </c>
      <c r="B201" s="702" t="s">
        <v>3018</v>
      </c>
      <c r="C201" s="706" t="s">
        <v>2472</v>
      </c>
      <c r="D201" s="702" t="s">
        <v>2468</v>
      </c>
      <c r="E201" s="707">
        <v>1</v>
      </c>
      <c r="F201" s="702" t="s">
        <v>2469</v>
      </c>
      <c r="G201" s="704">
        <v>0</v>
      </c>
      <c r="H201" s="706" t="s">
        <v>2470</v>
      </c>
      <c r="I201" s="705">
        <v>1</v>
      </c>
      <c r="J201" s="705">
        <v>1</v>
      </c>
      <c r="K201" s="704">
        <v>7.86</v>
      </c>
      <c r="L201" s="703">
        <v>44615</v>
      </c>
      <c r="M201" s="702" t="s">
        <v>3298</v>
      </c>
      <c r="N201" s="702" t="s">
        <v>2509</v>
      </c>
      <c r="O201" s="702" t="s">
        <v>2509</v>
      </c>
      <c r="P201" s="702" t="s">
        <v>2518</v>
      </c>
      <c r="Q201" s="702" t="s">
        <v>3299</v>
      </c>
      <c r="R201" s="702" t="s">
        <v>2516</v>
      </c>
      <c r="S201" s="702" t="s">
        <v>2509</v>
      </c>
      <c r="T201" s="702" t="s">
        <v>2509</v>
      </c>
      <c r="U201" s="702" t="s">
        <v>2513</v>
      </c>
      <c r="V201" s="702" t="s">
        <v>2519</v>
      </c>
    </row>
    <row r="202" spans="1:22" ht="16.5" hidden="1" customHeight="1" outlineLevel="2" x14ac:dyDescent="0.2">
      <c r="A202" s="700" t="s">
        <v>2805</v>
      </c>
      <c r="B202" s="696" t="s">
        <v>3018</v>
      </c>
      <c r="C202" s="700" t="s">
        <v>2472</v>
      </c>
      <c r="D202" s="696" t="s">
        <v>2468</v>
      </c>
      <c r="E202" s="701">
        <v>1</v>
      </c>
      <c r="F202" s="696" t="s">
        <v>2469</v>
      </c>
      <c r="G202" s="698">
        <v>0</v>
      </c>
      <c r="H202" s="700" t="s">
        <v>2470</v>
      </c>
      <c r="I202" s="699">
        <v>1</v>
      </c>
      <c r="J202" s="699">
        <v>1</v>
      </c>
      <c r="K202" s="698">
        <v>0.99</v>
      </c>
      <c r="L202" s="697">
        <v>44615</v>
      </c>
      <c r="M202" s="696" t="s">
        <v>3300</v>
      </c>
      <c r="N202" s="696" t="s">
        <v>2509</v>
      </c>
      <c r="O202" s="696" t="s">
        <v>2509</v>
      </c>
      <c r="P202" s="696" t="s">
        <v>2518</v>
      </c>
      <c r="Q202" s="696" t="s">
        <v>3301</v>
      </c>
      <c r="R202" s="696" t="s">
        <v>2516</v>
      </c>
      <c r="S202" s="696" t="s">
        <v>2509</v>
      </c>
      <c r="T202" s="696" t="s">
        <v>2509</v>
      </c>
      <c r="U202" s="696" t="s">
        <v>2513</v>
      </c>
      <c r="V202" s="696" t="s">
        <v>2519</v>
      </c>
    </row>
    <row r="203" spans="1:22" ht="16.5" hidden="1" customHeight="1" outlineLevel="2" x14ac:dyDescent="0.2">
      <c r="A203" s="706" t="s">
        <v>2805</v>
      </c>
      <c r="B203" s="702" t="s">
        <v>3018</v>
      </c>
      <c r="C203" s="706" t="s">
        <v>2472</v>
      </c>
      <c r="D203" s="702" t="s">
        <v>2468</v>
      </c>
      <c r="E203" s="707">
        <v>1</v>
      </c>
      <c r="F203" s="702" t="s">
        <v>2469</v>
      </c>
      <c r="G203" s="704">
        <v>0</v>
      </c>
      <c r="H203" s="706" t="s">
        <v>2470</v>
      </c>
      <c r="I203" s="705">
        <v>1</v>
      </c>
      <c r="J203" s="705">
        <v>1</v>
      </c>
      <c r="K203" s="704">
        <v>4.5599999999999996</v>
      </c>
      <c r="L203" s="703">
        <v>44615</v>
      </c>
      <c r="M203" s="702" t="s">
        <v>3302</v>
      </c>
      <c r="N203" s="702" t="s">
        <v>2509</v>
      </c>
      <c r="O203" s="702" t="s">
        <v>2509</v>
      </c>
      <c r="P203" s="702" t="s">
        <v>2518</v>
      </c>
      <c r="Q203" s="702" t="s">
        <v>3303</v>
      </c>
      <c r="R203" s="702" t="s">
        <v>2516</v>
      </c>
      <c r="S203" s="702" t="s">
        <v>2509</v>
      </c>
      <c r="T203" s="702" t="s">
        <v>2509</v>
      </c>
      <c r="U203" s="702" t="s">
        <v>2513</v>
      </c>
      <c r="V203" s="702" t="s">
        <v>2519</v>
      </c>
    </row>
    <row r="204" spans="1:22" ht="16.5" hidden="1" customHeight="1" outlineLevel="2" x14ac:dyDescent="0.2">
      <c r="A204" s="700" t="s">
        <v>2805</v>
      </c>
      <c r="B204" s="696" t="s">
        <v>3018</v>
      </c>
      <c r="C204" s="700" t="s">
        <v>2472</v>
      </c>
      <c r="D204" s="696" t="s">
        <v>2468</v>
      </c>
      <c r="E204" s="701">
        <v>1</v>
      </c>
      <c r="F204" s="696" t="s">
        <v>2469</v>
      </c>
      <c r="G204" s="698">
        <v>0</v>
      </c>
      <c r="H204" s="700" t="s">
        <v>2470</v>
      </c>
      <c r="I204" s="699">
        <v>1</v>
      </c>
      <c r="J204" s="699">
        <v>1</v>
      </c>
      <c r="K204" s="698">
        <v>19389.509999999998</v>
      </c>
      <c r="L204" s="697">
        <v>44615</v>
      </c>
      <c r="M204" s="696" t="s">
        <v>3304</v>
      </c>
      <c r="N204" s="696" t="s">
        <v>2509</v>
      </c>
      <c r="O204" s="696" t="s">
        <v>2509</v>
      </c>
      <c r="P204" s="696" t="s">
        <v>2518</v>
      </c>
      <c r="Q204" s="696" t="s">
        <v>3305</v>
      </c>
      <c r="R204" s="696" t="s">
        <v>2516</v>
      </c>
      <c r="S204" s="696" t="s">
        <v>2509</v>
      </c>
      <c r="T204" s="696" t="s">
        <v>2509</v>
      </c>
      <c r="U204" s="696" t="s">
        <v>2513</v>
      </c>
      <c r="V204" s="696" t="s">
        <v>2519</v>
      </c>
    </row>
    <row r="205" spans="1:22" ht="16.5" customHeight="1" outlineLevel="1" collapsed="1" x14ac:dyDescent="0.2">
      <c r="A205" s="709" t="s">
        <v>2806</v>
      </c>
      <c r="B205" s="696"/>
      <c r="C205" s="700"/>
      <c r="D205" s="696"/>
      <c r="E205" s="701"/>
      <c r="F205" s="696"/>
      <c r="G205" s="698"/>
      <c r="H205" s="700"/>
      <c r="I205" s="699"/>
      <c r="J205" s="699"/>
      <c r="K205" s="698">
        <f>SUBTOTAL(9,K196:K204)</f>
        <v>17.190000000002328</v>
      </c>
      <c r="L205" s="697"/>
      <c r="M205" s="696"/>
      <c r="N205" s="696"/>
      <c r="O205" s="696"/>
      <c r="P205" s="696"/>
      <c r="Q205" s="696"/>
      <c r="R205" s="696"/>
      <c r="S205" s="696"/>
      <c r="T205" s="696"/>
      <c r="U205" s="696"/>
      <c r="V205" s="696"/>
    </row>
    <row r="206" spans="1:22" ht="16.5" hidden="1" customHeight="1" outlineLevel="2" x14ac:dyDescent="0.2">
      <c r="A206" s="706" t="s">
        <v>2807</v>
      </c>
      <c r="B206" s="702" t="s">
        <v>2509</v>
      </c>
      <c r="C206" s="706" t="s">
        <v>2472</v>
      </c>
      <c r="D206" s="702" t="s">
        <v>2468</v>
      </c>
      <c r="E206" s="707">
        <v>1</v>
      </c>
      <c r="F206" s="702" t="s">
        <v>2469</v>
      </c>
      <c r="G206" s="704">
        <v>0</v>
      </c>
      <c r="H206" s="706" t="s">
        <v>2470</v>
      </c>
      <c r="I206" s="705">
        <v>1</v>
      </c>
      <c r="J206" s="705">
        <v>1</v>
      </c>
      <c r="K206" s="704">
        <v>232.5</v>
      </c>
      <c r="L206" s="703">
        <v>44662</v>
      </c>
      <c r="M206" s="702" t="s">
        <v>3306</v>
      </c>
      <c r="N206" s="702" t="s">
        <v>2509</v>
      </c>
      <c r="O206" s="702" t="s">
        <v>2509</v>
      </c>
      <c r="P206" s="702" t="s">
        <v>2518</v>
      </c>
      <c r="Q206" s="702" t="s">
        <v>3307</v>
      </c>
      <c r="R206" s="702" t="s">
        <v>2516</v>
      </c>
      <c r="S206" s="702" t="s">
        <v>2509</v>
      </c>
      <c r="T206" s="702" t="s">
        <v>2509</v>
      </c>
      <c r="U206" s="702" t="s">
        <v>2513</v>
      </c>
      <c r="V206" s="702" t="s">
        <v>2519</v>
      </c>
    </row>
    <row r="207" spans="1:22" ht="16.5" hidden="1" customHeight="1" outlineLevel="2" x14ac:dyDescent="0.2">
      <c r="A207" s="700" t="s">
        <v>2807</v>
      </c>
      <c r="B207" s="696" t="s">
        <v>2509</v>
      </c>
      <c r="C207" s="700" t="s">
        <v>2472</v>
      </c>
      <c r="D207" s="696" t="s">
        <v>2468</v>
      </c>
      <c r="E207" s="701">
        <v>1</v>
      </c>
      <c r="F207" s="696" t="s">
        <v>2469</v>
      </c>
      <c r="G207" s="698">
        <v>0</v>
      </c>
      <c r="H207" s="700" t="s">
        <v>2470</v>
      </c>
      <c r="I207" s="699">
        <v>1</v>
      </c>
      <c r="J207" s="699">
        <v>1</v>
      </c>
      <c r="K207" s="698">
        <v>2503.7800000000002</v>
      </c>
      <c r="L207" s="697">
        <v>44662</v>
      </c>
      <c r="M207" s="696" t="s">
        <v>3308</v>
      </c>
      <c r="N207" s="696" t="s">
        <v>2509</v>
      </c>
      <c r="O207" s="696" t="s">
        <v>2509</v>
      </c>
      <c r="P207" s="696" t="s">
        <v>2518</v>
      </c>
      <c r="Q207" s="696" t="s">
        <v>3309</v>
      </c>
      <c r="R207" s="696" t="s">
        <v>2516</v>
      </c>
      <c r="S207" s="696" t="s">
        <v>2509</v>
      </c>
      <c r="T207" s="696" t="s">
        <v>2509</v>
      </c>
      <c r="U207" s="696" t="s">
        <v>2513</v>
      </c>
      <c r="V207" s="696" t="s">
        <v>2519</v>
      </c>
    </row>
    <row r="208" spans="1:22" ht="16.5" hidden="1" customHeight="1" outlineLevel="2" x14ac:dyDescent="0.2">
      <c r="A208" s="706" t="s">
        <v>2807</v>
      </c>
      <c r="B208" s="702" t="s">
        <v>2509</v>
      </c>
      <c r="C208" s="706" t="s">
        <v>2472</v>
      </c>
      <c r="D208" s="702" t="s">
        <v>2468</v>
      </c>
      <c r="E208" s="707">
        <v>1</v>
      </c>
      <c r="F208" s="702" t="s">
        <v>2469</v>
      </c>
      <c r="G208" s="704">
        <v>0</v>
      </c>
      <c r="H208" s="706" t="s">
        <v>2470</v>
      </c>
      <c r="I208" s="705">
        <v>1</v>
      </c>
      <c r="J208" s="705">
        <v>1</v>
      </c>
      <c r="K208" s="704">
        <v>2916</v>
      </c>
      <c r="L208" s="703">
        <v>44662</v>
      </c>
      <c r="M208" s="702" t="s">
        <v>3310</v>
      </c>
      <c r="N208" s="702" t="s">
        <v>2509</v>
      </c>
      <c r="O208" s="702" t="s">
        <v>2509</v>
      </c>
      <c r="P208" s="702" t="s">
        <v>2518</v>
      </c>
      <c r="Q208" s="702" t="s">
        <v>3311</v>
      </c>
      <c r="R208" s="702" t="s">
        <v>2516</v>
      </c>
      <c r="S208" s="702" t="s">
        <v>2509</v>
      </c>
      <c r="T208" s="702" t="s">
        <v>2509</v>
      </c>
      <c r="U208" s="702" t="s">
        <v>2513</v>
      </c>
      <c r="V208" s="702" t="s">
        <v>2519</v>
      </c>
    </row>
    <row r="209" spans="1:22" ht="16.5" hidden="1" customHeight="1" outlineLevel="2" x14ac:dyDescent="0.2">
      <c r="A209" s="700" t="s">
        <v>2807</v>
      </c>
      <c r="B209" s="696" t="s">
        <v>2509</v>
      </c>
      <c r="C209" s="700" t="s">
        <v>2472</v>
      </c>
      <c r="D209" s="696" t="s">
        <v>2468</v>
      </c>
      <c r="E209" s="701">
        <v>1</v>
      </c>
      <c r="F209" s="696" t="s">
        <v>2469</v>
      </c>
      <c r="G209" s="698">
        <v>0</v>
      </c>
      <c r="H209" s="700" t="s">
        <v>2470</v>
      </c>
      <c r="I209" s="699">
        <v>1</v>
      </c>
      <c r="J209" s="699">
        <v>1</v>
      </c>
      <c r="K209" s="698">
        <v>20.16</v>
      </c>
      <c r="L209" s="697">
        <v>44662</v>
      </c>
      <c r="M209" s="696" t="s">
        <v>3312</v>
      </c>
      <c r="N209" s="696" t="s">
        <v>2509</v>
      </c>
      <c r="O209" s="696" t="s">
        <v>2509</v>
      </c>
      <c r="P209" s="696" t="s">
        <v>2518</v>
      </c>
      <c r="Q209" s="696" t="s">
        <v>3313</v>
      </c>
      <c r="R209" s="696" t="s">
        <v>2516</v>
      </c>
      <c r="S209" s="696" t="s">
        <v>2509</v>
      </c>
      <c r="T209" s="696" t="s">
        <v>2509</v>
      </c>
      <c r="U209" s="696" t="s">
        <v>2513</v>
      </c>
      <c r="V209" s="696" t="s">
        <v>2519</v>
      </c>
    </row>
    <row r="210" spans="1:22" ht="16.5" hidden="1" customHeight="1" outlineLevel="2" x14ac:dyDescent="0.2">
      <c r="A210" s="706" t="s">
        <v>2807</v>
      </c>
      <c r="B210" s="702" t="s">
        <v>2509</v>
      </c>
      <c r="C210" s="706" t="s">
        <v>2472</v>
      </c>
      <c r="D210" s="702" t="s">
        <v>2468</v>
      </c>
      <c r="E210" s="707">
        <v>1</v>
      </c>
      <c r="F210" s="702" t="s">
        <v>2469</v>
      </c>
      <c r="G210" s="704">
        <v>0</v>
      </c>
      <c r="H210" s="706" t="s">
        <v>2470</v>
      </c>
      <c r="I210" s="705">
        <v>1</v>
      </c>
      <c r="J210" s="705">
        <v>1</v>
      </c>
      <c r="K210" s="704">
        <v>30.6</v>
      </c>
      <c r="L210" s="703">
        <v>44662</v>
      </c>
      <c r="M210" s="702" t="s">
        <v>3314</v>
      </c>
      <c r="N210" s="702" t="s">
        <v>2509</v>
      </c>
      <c r="O210" s="702" t="s">
        <v>2509</v>
      </c>
      <c r="P210" s="702" t="s">
        <v>2518</v>
      </c>
      <c r="Q210" s="702" t="s">
        <v>3315</v>
      </c>
      <c r="R210" s="702" t="s">
        <v>2516</v>
      </c>
      <c r="S210" s="702" t="s">
        <v>2509</v>
      </c>
      <c r="T210" s="702" t="s">
        <v>2509</v>
      </c>
      <c r="U210" s="702" t="s">
        <v>2513</v>
      </c>
      <c r="V210" s="702" t="s">
        <v>2519</v>
      </c>
    </row>
    <row r="211" spans="1:22" ht="16.5" hidden="1" customHeight="1" outlineLevel="2" x14ac:dyDescent="0.2">
      <c r="A211" s="700" t="s">
        <v>2807</v>
      </c>
      <c r="B211" s="696" t="s">
        <v>2509</v>
      </c>
      <c r="C211" s="700" t="s">
        <v>2472</v>
      </c>
      <c r="D211" s="696" t="s">
        <v>2468</v>
      </c>
      <c r="E211" s="701">
        <v>1</v>
      </c>
      <c r="F211" s="696" t="s">
        <v>2469</v>
      </c>
      <c r="G211" s="698">
        <v>0</v>
      </c>
      <c r="H211" s="700" t="s">
        <v>2470</v>
      </c>
      <c r="I211" s="699">
        <v>1</v>
      </c>
      <c r="J211" s="699">
        <v>1</v>
      </c>
      <c r="K211" s="698">
        <v>1536.87</v>
      </c>
      <c r="L211" s="697">
        <v>44662</v>
      </c>
      <c r="M211" s="696" t="s">
        <v>3316</v>
      </c>
      <c r="N211" s="696" t="s">
        <v>2509</v>
      </c>
      <c r="O211" s="696" t="s">
        <v>2509</v>
      </c>
      <c r="P211" s="696" t="s">
        <v>2518</v>
      </c>
      <c r="Q211" s="696" t="s">
        <v>3317</v>
      </c>
      <c r="R211" s="696" t="s">
        <v>2516</v>
      </c>
      <c r="S211" s="696" t="s">
        <v>2509</v>
      </c>
      <c r="T211" s="696" t="s">
        <v>2509</v>
      </c>
      <c r="U211" s="696" t="s">
        <v>2513</v>
      </c>
      <c r="V211" s="696" t="s">
        <v>2519</v>
      </c>
    </row>
    <row r="212" spans="1:22" ht="16.5" hidden="1" customHeight="1" outlineLevel="2" x14ac:dyDescent="0.2">
      <c r="A212" s="706" t="s">
        <v>2808</v>
      </c>
      <c r="B212" s="702" t="s">
        <v>2509</v>
      </c>
      <c r="C212" s="706" t="s">
        <v>2467</v>
      </c>
      <c r="D212" s="702" t="s">
        <v>2468</v>
      </c>
      <c r="E212" s="707">
        <v>3</v>
      </c>
      <c r="F212" s="702" t="s">
        <v>2469</v>
      </c>
      <c r="G212" s="704">
        <v>5410.74</v>
      </c>
      <c r="H212" s="706" t="s">
        <v>2470</v>
      </c>
      <c r="I212" s="705">
        <v>1</v>
      </c>
      <c r="J212" s="705">
        <v>1</v>
      </c>
      <c r="K212" s="704">
        <v>5410.74</v>
      </c>
      <c r="L212" s="703">
        <v>44733</v>
      </c>
      <c r="M212" s="702" t="s">
        <v>3154</v>
      </c>
      <c r="N212" s="702" t="s">
        <v>2508</v>
      </c>
      <c r="O212" s="702" t="s">
        <v>2509</v>
      </c>
      <c r="P212" s="702" t="s">
        <v>2469</v>
      </c>
      <c r="Q212" s="702" t="s">
        <v>3155</v>
      </c>
      <c r="R212" s="702" t="s">
        <v>2510</v>
      </c>
      <c r="S212" s="702" t="s">
        <v>2511</v>
      </c>
      <c r="T212" s="702" t="s">
        <v>2512</v>
      </c>
      <c r="U212" s="702" t="s">
        <v>2513</v>
      </c>
      <c r="V212" s="702" t="s">
        <v>2514</v>
      </c>
    </row>
    <row r="213" spans="1:22" ht="16.5" hidden="1" customHeight="1" outlineLevel="2" x14ac:dyDescent="0.2">
      <c r="A213" s="700" t="s">
        <v>2808</v>
      </c>
      <c r="B213" s="696" t="s">
        <v>2509</v>
      </c>
      <c r="C213" s="700" t="s">
        <v>2467</v>
      </c>
      <c r="D213" s="696" t="s">
        <v>2468</v>
      </c>
      <c r="E213" s="701">
        <v>3</v>
      </c>
      <c r="F213" s="696" t="s">
        <v>2469</v>
      </c>
      <c r="G213" s="698">
        <v>5981</v>
      </c>
      <c r="H213" s="700" t="s">
        <v>2470</v>
      </c>
      <c r="I213" s="699">
        <v>1</v>
      </c>
      <c r="J213" s="699">
        <v>1</v>
      </c>
      <c r="K213" s="698">
        <v>5981</v>
      </c>
      <c r="L213" s="697">
        <v>44629</v>
      </c>
      <c r="M213" s="696" t="s">
        <v>3176</v>
      </c>
      <c r="N213" s="696" t="s">
        <v>2508</v>
      </c>
      <c r="O213" s="696" t="s">
        <v>2509</v>
      </c>
      <c r="P213" s="696" t="s">
        <v>2469</v>
      </c>
      <c r="Q213" s="696" t="s">
        <v>3177</v>
      </c>
      <c r="R213" s="696" t="s">
        <v>2510</v>
      </c>
      <c r="S213" s="696" t="s">
        <v>2511</v>
      </c>
      <c r="T213" s="696" t="s">
        <v>2512</v>
      </c>
      <c r="U213" s="696" t="s">
        <v>2513</v>
      </c>
      <c r="V213" s="696" t="s">
        <v>2514</v>
      </c>
    </row>
    <row r="214" spans="1:22" ht="16.5" customHeight="1" outlineLevel="1" collapsed="1" x14ac:dyDescent="0.2">
      <c r="A214" s="709" t="s">
        <v>2809</v>
      </c>
      <c r="B214" s="696"/>
      <c r="C214" s="700"/>
      <c r="D214" s="696"/>
      <c r="E214" s="701"/>
      <c r="F214" s="696"/>
      <c r="G214" s="698"/>
      <c r="H214" s="700"/>
      <c r="I214" s="699"/>
      <c r="J214" s="699"/>
      <c r="K214" s="698">
        <f>SUBTOTAL(9,K206:K213)</f>
        <v>18631.650000000001</v>
      </c>
      <c r="L214" s="697"/>
      <c r="M214" s="696"/>
      <c r="N214" s="696"/>
      <c r="O214" s="696"/>
      <c r="P214" s="696"/>
      <c r="Q214" s="696"/>
      <c r="R214" s="696"/>
      <c r="S214" s="696"/>
      <c r="T214" s="696"/>
      <c r="U214" s="696"/>
      <c r="V214" s="696"/>
    </row>
    <row r="215" spans="1:22" ht="16.5" hidden="1" customHeight="1" outlineLevel="2" x14ac:dyDescent="0.2">
      <c r="A215" s="706" t="s">
        <v>2810</v>
      </c>
      <c r="B215" s="702" t="s">
        <v>2509</v>
      </c>
      <c r="C215" s="706" t="s">
        <v>2467</v>
      </c>
      <c r="D215" s="702" t="s">
        <v>2468</v>
      </c>
      <c r="E215" s="707">
        <v>1</v>
      </c>
      <c r="F215" s="702" t="s">
        <v>2469</v>
      </c>
      <c r="G215" s="704">
        <v>0</v>
      </c>
      <c r="H215" s="706" t="s">
        <v>2470</v>
      </c>
      <c r="I215" s="705">
        <v>1</v>
      </c>
      <c r="J215" s="705">
        <v>1</v>
      </c>
      <c r="K215" s="704">
        <v>-6463.17</v>
      </c>
      <c r="L215" s="703">
        <v>44754</v>
      </c>
      <c r="M215" s="702" t="s">
        <v>3318</v>
      </c>
      <c r="N215" s="702" t="s">
        <v>2509</v>
      </c>
      <c r="O215" s="702" t="s">
        <v>2509</v>
      </c>
      <c r="P215" s="702" t="s">
        <v>3319</v>
      </c>
      <c r="Q215" s="702" t="s">
        <v>3320</v>
      </c>
      <c r="R215" s="702" t="s">
        <v>2516</v>
      </c>
      <c r="S215" s="702" t="s">
        <v>2509</v>
      </c>
      <c r="T215" s="702" t="s">
        <v>2509</v>
      </c>
      <c r="U215" s="702" t="s">
        <v>2513</v>
      </c>
      <c r="V215" s="702" t="s">
        <v>2517</v>
      </c>
    </row>
    <row r="216" spans="1:22" ht="16.5" customHeight="1" outlineLevel="1" collapsed="1" x14ac:dyDescent="0.2">
      <c r="A216" s="708" t="s">
        <v>2811</v>
      </c>
      <c r="B216" s="702"/>
      <c r="C216" s="706"/>
      <c r="D216" s="702"/>
      <c r="E216" s="707"/>
      <c r="F216" s="702"/>
      <c r="G216" s="704"/>
      <c r="H216" s="706"/>
      <c r="I216" s="705"/>
      <c r="J216" s="705"/>
      <c r="K216" s="704">
        <f>SUBTOTAL(9,K215:K215)</f>
        <v>-6463.17</v>
      </c>
      <c r="L216" s="703"/>
      <c r="M216" s="702"/>
      <c r="N216" s="702"/>
      <c r="O216" s="702"/>
      <c r="P216" s="702"/>
      <c r="Q216" s="702"/>
      <c r="R216" s="702"/>
      <c r="S216" s="702"/>
      <c r="T216" s="702"/>
      <c r="U216" s="702"/>
      <c r="V216" s="702"/>
    </row>
    <row r="217" spans="1:22" ht="16.5" hidden="1" customHeight="1" outlineLevel="2" x14ac:dyDescent="0.2">
      <c r="A217" s="700" t="s">
        <v>2812</v>
      </c>
      <c r="B217" s="696" t="s">
        <v>3018</v>
      </c>
      <c r="C217" s="700" t="s">
        <v>2472</v>
      </c>
      <c r="D217" s="696" t="s">
        <v>2468</v>
      </c>
      <c r="E217" s="701">
        <v>1</v>
      </c>
      <c r="F217" s="696" t="s">
        <v>2469</v>
      </c>
      <c r="G217" s="698">
        <v>0</v>
      </c>
      <c r="H217" s="700" t="s">
        <v>2470</v>
      </c>
      <c r="I217" s="699">
        <v>1</v>
      </c>
      <c r="J217" s="699">
        <v>1</v>
      </c>
      <c r="K217" s="698">
        <v>40.71</v>
      </c>
      <c r="L217" s="697">
        <v>44624</v>
      </c>
      <c r="M217" s="696" t="s">
        <v>3321</v>
      </c>
      <c r="N217" s="696" t="s">
        <v>2509</v>
      </c>
      <c r="O217" s="696" t="s">
        <v>2509</v>
      </c>
      <c r="P217" s="696" t="s">
        <v>2518</v>
      </c>
      <c r="Q217" s="696" t="s">
        <v>3322</v>
      </c>
      <c r="R217" s="696" t="s">
        <v>2516</v>
      </c>
      <c r="S217" s="696" t="s">
        <v>2509</v>
      </c>
      <c r="T217" s="696" t="s">
        <v>2509</v>
      </c>
      <c r="U217" s="696" t="s">
        <v>2513</v>
      </c>
      <c r="V217" s="696" t="s">
        <v>2519</v>
      </c>
    </row>
    <row r="218" spans="1:22" ht="16.5" hidden="1" customHeight="1" outlineLevel="2" x14ac:dyDescent="0.2">
      <c r="A218" s="706" t="s">
        <v>2812</v>
      </c>
      <c r="B218" s="702" t="s">
        <v>3018</v>
      </c>
      <c r="C218" s="706" t="s">
        <v>2472</v>
      </c>
      <c r="D218" s="702" t="s">
        <v>2468</v>
      </c>
      <c r="E218" s="707">
        <v>1</v>
      </c>
      <c r="F218" s="702" t="s">
        <v>2469</v>
      </c>
      <c r="G218" s="704">
        <v>0</v>
      </c>
      <c r="H218" s="706" t="s">
        <v>2470</v>
      </c>
      <c r="I218" s="705">
        <v>1</v>
      </c>
      <c r="J218" s="705">
        <v>1</v>
      </c>
      <c r="K218" s="704">
        <v>20.16</v>
      </c>
      <c r="L218" s="703">
        <v>44624</v>
      </c>
      <c r="M218" s="702" t="s">
        <v>3323</v>
      </c>
      <c r="N218" s="702" t="s">
        <v>2509</v>
      </c>
      <c r="O218" s="702" t="s">
        <v>2509</v>
      </c>
      <c r="P218" s="702" t="s">
        <v>2518</v>
      </c>
      <c r="Q218" s="702" t="s">
        <v>3324</v>
      </c>
      <c r="R218" s="702" t="s">
        <v>2516</v>
      </c>
      <c r="S218" s="702" t="s">
        <v>2509</v>
      </c>
      <c r="T218" s="702" t="s">
        <v>2509</v>
      </c>
      <c r="U218" s="702" t="s">
        <v>2513</v>
      </c>
      <c r="V218" s="702" t="s">
        <v>2519</v>
      </c>
    </row>
    <row r="219" spans="1:22" ht="16.5" hidden="1" customHeight="1" outlineLevel="2" x14ac:dyDescent="0.2">
      <c r="A219" s="700" t="s">
        <v>2813</v>
      </c>
      <c r="B219" s="696" t="s">
        <v>3018</v>
      </c>
      <c r="C219" s="700" t="s">
        <v>2467</v>
      </c>
      <c r="D219" s="696" t="s">
        <v>2468</v>
      </c>
      <c r="E219" s="701">
        <v>3</v>
      </c>
      <c r="F219" s="696" t="s">
        <v>2469</v>
      </c>
      <c r="G219" s="698">
        <v>4330</v>
      </c>
      <c r="H219" s="700" t="s">
        <v>2470</v>
      </c>
      <c r="I219" s="699">
        <v>1</v>
      </c>
      <c r="J219" s="699">
        <v>1</v>
      </c>
      <c r="K219" s="698">
        <v>4330</v>
      </c>
      <c r="L219" s="697">
        <v>44733</v>
      </c>
      <c r="M219" s="696" t="s">
        <v>3283</v>
      </c>
      <c r="N219" s="696" t="s">
        <v>2508</v>
      </c>
      <c r="O219" s="696" t="s">
        <v>2509</v>
      </c>
      <c r="P219" s="696" t="s">
        <v>2469</v>
      </c>
      <c r="Q219" s="696" t="s">
        <v>3284</v>
      </c>
      <c r="R219" s="696" t="s">
        <v>2510</v>
      </c>
      <c r="S219" s="696" t="s">
        <v>2511</v>
      </c>
      <c r="T219" s="696" t="s">
        <v>2512</v>
      </c>
      <c r="U219" s="696" t="s">
        <v>2513</v>
      </c>
      <c r="V219" s="696" t="s">
        <v>2514</v>
      </c>
    </row>
    <row r="220" spans="1:22" ht="16.5" hidden="1" customHeight="1" outlineLevel="2" x14ac:dyDescent="0.2">
      <c r="A220" s="706" t="s">
        <v>2813</v>
      </c>
      <c r="B220" s="702" t="s">
        <v>3018</v>
      </c>
      <c r="C220" s="706" t="s">
        <v>2467</v>
      </c>
      <c r="D220" s="702" t="s">
        <v>2468</v>
      </c>
      <c r="E220" s="707">
        <v>6</v>
      </c>
      <c r="F220" s="702" t="s">
        <v>2469</v>
      </c>
      <c r="G220" s="704">
        <v>4281</v>
      </c>
      <c r="H220" s="706" t="s">
        <v>2470</v>
      </c>
      <c r="I220" s="705">
        <v>1</v>
      </c>
      <c r="J220" s="705">
        <v>1</v>
      </c>
      <c r="K220" s="704">
        <v>4281</v>
      </c>
      <c r="L220" s="703">
        <v>44629</v>
      </c>
      <c r="M220" s="702" t="s">
        <v>3176</v>
      </c>
      <c r="N220" s="702" t="s">
        <v>2508</v>
      </c>
      <c r="O220" s="702" t="s">
        <v>2509</v>
      </c>
      <c r="P220" s="702" t="s">
        <v>2469</v>
      </c>
      <c r="Q220" s="702" t="s">
        <v>3177</v>
      </c>
      <c r="R220" s="702" t="s">
        <v>2510</v>
      </c>
      <c r="S220" s="702" t="s">
        <v>2511</v>
      </c>
      <c r="T220" s="702" t="s">
        <v>2512</v>
      </c>
      <c r="U220" s="702" t="s">
        <v>2513</v>
      </c>
      <c r="V220" s="702" t="s">
        <v>2514</v>
      </c>
    </row>
    <row r="221" spans="1:22" ht="16.5" customHeight="1" outlineLevel="1" collapsed="1" x14ac:dyDescent="0.2">
      <c r="A221" s="708" t="s">
        <v>2814</v>
      </c>
      <c r="B221" s="702"/>
      <c r="C221" s="706"/>
      <c r="D221" s="702"/>
      <c r="E221" s="707"/>
      <c r="F221" s="702"/>
      <c r="G221" s="704"/>
      <c r="H221" s="706"/>
      <c r="I221" s="705"/>
      <c r="J221" s="705"/>
      <c r="K221" s="704">
        <f>SUBTOTAL(9,K217:K220)</f>
        <v>8671.869999999999</v>
      </c>
      <c r="L221" s="703"/>
      <c r="M221" s="702"/>
      <c r="N221" s="702"/>
      <c r="O221" s="702"/>
      <c r="P221" s="702"/>
      <c r="Q221" s="702"/>
      <c r="R221" s="702"/>
      <c r="S221" s="702"/>
      <c r="T221" s="702"/>
      <c r="U221" s="702"/>
      <c r="V221" s="702"/>
    </row>
    <row r="222" spans="1:22" ht="16.5" hidden="1" customHeight="1" outlineLevel="2" x14ac:dyDescent="0.2">
      <c r="A222" s="700" t="s">
        <v>2815</v>
      </c>
      <c r="B222" s="696" t="s">
        <v>3018</v>
      </c>
      <c r="C222" s="700" t="s">
        <v>2467</v>
      </c>
      <c r="D222" s="696" t="s">
        <v>2468</v>
      </c>
      <c r="E222" s="701">
        <v>1</v>
      </c>
      <c r="F222" s="696" t="s">
        <v>2469</v>
      </c>
      <c r="G222" s="698">
        <v>0</v>
      </c>
      <c r="H222" s="700" t="s">
        <v>2470</v>
      </c>
      <c r="I222" s="699">
        <v>1</v>
      </c>
      <c r="J222" s="699">
        <v>1</v>
      </c>
      <c r="K222" s="698">
        <v>10814.21</v>
      </c>
      <c r="L222" s="697">
        <v>44641</v>
      </c>
      <c r="M222" s="696" t="s">
        <v>3325</v>
      </c>
      <c r="N222" s="696" t="s">
        <v>2509</v>
      </c>
      <c r="O222" s="696" t="s">
        <v>2509</v>
      </c>
      <c r="P222" s="696" t="s">
        <v>3326</v>
      </c>
      <c r="Q222" s="696" t="s">
        <v>3327</v>
      </c>
      <c r="R222" s="696" t="s">
        <v>2516</v>
      </c>
      <c r="S222" s="696" t="s">
        <v>2509</v>
      </c>
      <c r="T222" s="696" t="s">
        <v>2509</v>
      </c>
      <c r="U222" s="696" t="s">
        <v>2513</v>
      </c>
      <c r="V222" s="696" t="s">
        <v>2517</v>
      </c>
    </row>
    <row r="223" spans="1:22" ht="16.5" customHeight="1" outlineLevel="1" collapsed="1" x14ac:dyDescent="0.2">
      <c r="A223" s="709" t="s">
        <v>2816</v>
      </c>
      <c r="B223" s="696"/>
      <c r="C223" s="700"/>
      <c r="D223" s="696"/>
      <c r="E223" s="701"/>
      <c r="F223" s="696"/>
      <c r="G223" s="698"/>
      <c r="H223" s="700"/>
      <c r="I223" s="699"/>
      <c r="J223" s="699"/>
      <c r="K223" s="698">
        <f>SUBTOTAL(9,K222:K222)</f>
        <v>10814.21</v>
      </c>
      <c r="L223" s="697"/>
      <c r="M223" s="696"/>
      <c r="N223" s="696"/>
      <c r="O223" s="696"/>
      <c r="P223" s="696"/>
      <c r="Q223" s="696"/>
      <c r="R223" s="696"/>
      <c r="S223" s="696"/>
      <c r="T223" s="696"/>
      <c r="U223" s="696"/>
      <c r="V223" s="696"/>
    </row>
    <row r="224" spans="1:22" ht="16.5" hidden="1" customHeight="1" outlineLevel="2" x14ac:dyDescent="0.2">
      <c r="A224" s="706" t="s">
        <v>2817</v>
      </c>
      <c r="B224" s="702" t="s">
        <v>3018</v>
      </c>
      <c r="C224" s="706" t="s">
        <v>2467</v>
      </c>
      <c r="D224" s="702" t="s">
        <v>2468</v>
      </c>
      <c r="E224" s="707">
        <v>6</v>
      </c>
      <c r="F224" s="702" t="s">
        <v>2469</v>
      </c>
      <c r="G224" s="704">
        <v>4281</v>
      </c>
      <c r="H224" s="706" t="s">
        <v>2470</v>
      </c>
      <c r="I224" s="705">
        <v>1</v>
      </c>
      <c r="J224" s="705">
        <v>1</v>
      </c>
      <c r="K224" s="704">
        <v>4281</v>
      </c>
      <c r="L224" s="703">
        <v>44671</v>
      </c>
      <c r="M224" s="702" t="s">
        <v>3053</v>
      </c>
      <c r="N224" s="702" t="s">
        <v>2508</v>
      </c>
      <c r="O224" s="702" t="s">
        <v>2509</v>
      </c>
      <c r="P224" s="702" t="s">
        <v>2469</v>
      </c>
      <c r="Q224" s="702" t="s">
        <v>3054</v>
      </c>
      <c r="R224" s="702" t="s">
        <v>2510</v>
      </c>
      <c r="S224" s="702" t="s">
        <v>2511</v>
      </c>
      <c r="T224" s="702" t="s">
        <v>2512</v>
      </c>
      <c r="U224" s="702" t="s">
        <v>2513</v>
      </c>
      <c r="V224" s="702" t="s">
        <v>2514</v>
      </c>
    </row>
    <row r="225" spans="1:22" ht="16.5" hidden="1" customHeight="1" outlineLevel="2" x14ac:dyDescent="0.2">
      <c r="A225" s="700" t="s">
        <v>2818</v>
      </c>
      <c r="B225" s="696" t="s">
        <v>3018</v>
      </c>
      <c r="C225" s="700" t="s">
        <v>2472</v>
      </c>
      <c r="D225" s="696" t="s">
        <v>2468</v>
      </c>
      <c r="E225" s="701">
        <v>1</v>
      </c>
      <c r="F225" s="696" t="s">
        <v>2469</v>
      </c>
      <c r="G225" s="698">
        <v>0</v>
      </c>
      <c r="H225" s="700" t="s">
        <v>2470</v>
      </c>
      <c r="I225" s="699">
        <v>1</v>
      </c>
      <c r="J225" s="699">
        <v>1</v>
      </c>
      <c r="K225" s="698">
        <v>48.69</v>
      </c>
      <c r="L225" s="697">
        <v>44672</v>
      </c>
      <c r="M225" s="696" t="s">
        <v>3328</v>
      </c>
      <c r="N225" s="696" t="s">
        <v>2509</v>
      </c>
      <c r="O225" s="696" t="s">
        <v>2509</v>
      </c>
      <c r="P225" s="696" t="s">
        <v>2518</v>
      </c>
      <c r="Q225" s="696" t="s">
        <v>3329</v>
      </c>
      <c r="R225" s="696" t="s">
        <v>2516</v>
      </c>
      <c r="S225" s="696" t="s">
        <v>2509</v>
      </c>
      <c r="T225" s="696" t="s">
        <v>2509</v>
      </c>
      <c r="U225" s="696" t="s">
        <v>2513</v>
      </c>
      <c r="V225" s="696" t="s">
        <v>2519</v>
      </c>
    </row>
    <row r="226" spans="1:22" ht="16.5" hidden="1" customHeight="1" outlineLevel="2" x14ac:dyDescent="0.2">
      <c r="A226" s="706" t="s">
        <v>2818</v>
      </c>
      <c r="B226" s="702" t="s">
        <v>3018</v>
      </c>
      <c r="C226" s="706" t="s">
        <v>2472</v>
      </c>
      <c r="D226" s="702" t="s">
        <v>2468</v>
      </c>
      <c r="E226" s="707">
        <v>1</v>
      </c>
      <c r="F226" s="702" t="s">
        <v>2469</v>
      </c>
      <c r="G226" s="704">
        <v>0</v>
      </c>
      <c r="H226" s="706" t="s">
        <v>2470</v>
      </c>
      <c r="I226" s="705">
        <v>1</v>
      </c>
      <c r="J226" s="705">
        <v>1</v>
      </c>
      <c r="K226" s="704">
        <v>40.71</v>
      </c>
      <c r="L226" s="703">
        <v>44672</v>
      </c>
      <c r="M226" s="702" t="s">
        <v>3330</v>
      </c>
      <c r="N226" s="702" t="s">
        <v>2509</v>
      </c>
      <c r="O226" s="702" t="s">
        <v>2509</v>
      </c>
      <c r="P226" s="702" t="s">
        <v>2518</v>
      </c>
      <c r="Q226" s="702" t="s">
        <v>3331</v>
      </c>
      <c r="R226" s="702" t="s">
        <v>2516</v>
      </c>
      <c r="S226" s="702" t="s">
        <v>2509</v>
      </c>
      <c r="T226" s="702" t="s">
        <v>2509</v>
      </c>
      <c r="U226" s="702" t="s">
        <v>2513</v>
      </c>
      <c r="V226" s="702" t="s">
        <v>2519</v>
      </c>
    </row>
    <row r="227" spans="1:22" ht="16.5" hidden="1" customHeight="1" outlineLevel="2" x14ac:dyDescent="0.2">
      <c r="A227" s="700" t="s">
        <v>2818</v>
      </c>
      <c r="B227" s="696" t="s">
        <v>3018</v>
      </c>
      <c r="C227" s="700" t="s">
        <v>2472</v>
      </c>
      <c r="D227" s="696" t="s">
        <v>2468</v>
      </c>
      <c r="E227" s="701">
        <v>1</v>
      </c>
      <c r="F227" s="696" t="s">
        <v>2469</v>
      </c>
      <c r="G227" s="698">
        <v>0</v>
      </c>
      <c r="H227" s="700" t="s">
        <v>2470</v>
      </c>
      <c r="I227" s="699">
        <v>1</v>
      </c>
      <c r="J227" s="699">
        <v>1</v>
      </c>
      <c r="K227" s="698">
        <v>14.58</v>
      </c>
      <c r="L227" s="697">
        <v>44672</v>
      </c>
      <c r="M227" s="696" t="s">
        <v>3332</v>
      </c>
      <c r="N227" s="696" t="s">
        <v>2509</v>
      </c>
      <c r="O227" s="696" t="s">
        <v>2509</v>
      </c>
      <c r="P227" s="696" t="s">
        <v>2518</v>
      </c>
      <c r="Q227" s="696" t="s">
        <v>3333</v>
      </c>
      <c r="R227" s="696" t="s">
        <v>2516</v>
      </c>
      <c r="S227" s="696" t="s">
        <v>2509</v>
      </c>
      <c r="T227" s="696" t="s">
        <v>2509</v>
      </c>
      <c r="U227" s="696" t="s">
        <v>2513</v>
      </c>
      <c r="V227" s="696" t="s">
        <v>2519</v>
      </c>
    </row>
    <row r="228" spans="1:22" ht="16.5" hidden="1" customHeight="1" outlineLevel="2" x14ac:dyDescent="0.2">
      <c r="A228" s="706" t="s">
        <v>2818</v>
      </c>
      <c r="B228" s="702" t="s">
        <v>3018</v>
      </c>
      <c r="C228" s="706" t="s">
        <v>2467</v>
      </c>
      <c r="D228" s="702" t="s">
        <v>2468</v>
      </c>
      <c r="E228" s="707">
        <v>1</v>
      </c>
      <c r="F228" s="702" t="s">
        <v>2469</v>
      </c>
      <c r="G228" s="704">
        <v>0</v>
      </c>
      <c r="H228" s="706" t="s">
        <v>2470</v>
      </c>
      <c r="I228" s="705">
        <v>1</v>
      </c>
      <c r="J228" s="705">
        <v>1</v>
      </c>
      <c r="K228" s="704">
        <v>52577.82</v>
      </c>
      <c r="L228" s="703">
        <v>44630</v>
      </c>
      <c r="M228" s="702" t="s">
        <v>3334</v>
      </c>
      <c r="N228" s="702" t="s">
        <v>2509</v>
      </c>
      <c r="O228" s="702" t="s">
        <v>2509</v>
      </c>
      <c r="P228" s="702" t="s">
        <v>3335</v>
      </c>
      <c r="Q228" s="702" t="s">
        <v>3336</v>
      </c>
      <c r="R228" s="702" t="s">
        <v>2516</v>
      </c>
      <c r="S228" s="702" t="s">
        <v>2509</v>
      </c>
      <c r="T228" s="702" t="s">
        <v>2509</v>
      </c>
      <c r="U228" s="702" t="s">
        <v>2513</v>
      </c>
      <c r="V228" s="702" t="s">
        <v>2517</v>
      </c>
    </row>
    <row r="229" spans="1:22" ht="16.5" hidden="1" customHeight="1" outlineLevel="2" x14ac:dyDescent="0.2">
      <c r="A229" s="700" t="s">
        <v>2818</v>
      </c>
      <c r="B229" s="696" t="s">
        <v>3018</v>
      </c>
      <c r="C229" s="700" t="s">
        <v>2467</v>
      </c>
      <c r="D229" s="696" t="s">
        <v>2468</v>
      </c>
      <c r="E229" s="701">
        <v>1</v>
      </c>
      <c r="F229" s="696" t="s">
        <v>2469</v>
      </c>
      <c r="G229" s="698">
        <v>0</v>
      </c>
      <c r="H229" s="700" t="s">
        <v>2470</v>
      </c>
      <c r="I229" s="699">
        <v>1</v>
      </c>
      <c r="J229" s="699">
        <v>1</v>
      </c>
      <c r="K229" s="698">
        <v>-52577.82</v>
      </c>
      <c r="L229" s="697">
        <v>44670</v>
      </c>
      <c r="M229" s="696" t="s">
        <v>3337</v>
      </c>
      <c r="N229" s="696" t="s">
        <v>2509</v>
      </c>
      <c r="O229" s="696" t="s">
        <v>2509</v>
      </c>
      <c r="P229" s="696" t="s">
        <v>3335</v>
      </c>
      <c r="Q229" s="696" t="s">
        <v>3338</v>
      </c>
      <c r="R229" s="696" t="s">
        <v>2516</v>
      </c>
      <c r="S229" s="696" t="s">
        <v>2509</v>
      </c>
      <c r="T229" s="696" t="s">
        <v>2509</v>
      </c>
      <c r="U229" s="696" t="s">
        <v>2513</v>
      </c>
      <c r="V229" s="696" t="s">
        <v>2517</v>
      </c>
    </row>
    <row r="230" spans="1:22" ht="16.5" customHeight="1" outlineLevel="1" collapsed="1" x14ac:dyDescent="0.2">
      <c r="A230" s="709" t="s">
        <v>2819</v>
      </c>
      <c r="B230" s="696"/>
      <c r="C230" s="700"/>
      <c r="D230" s="696"/>
      <c r="E230" s="701"/>
      <c r="F230" s="696"/>
      <c r="G230" s="698"/>
      <c r="H230" s="700"/>
      <c r="I230" s="699"/>
      <c r="J230" s="699"/>
      <c r="K230" s="698">
        <f>SUBTOTAL(9,K224:K229)</f>
        <v>4384.9800000000032</v>
      </c>
      <c r="L230" s="697"/>
      <c r="M230" s="696"/>
      <c r="N230" s="696"/>
      <c r="O230" s="696"/>
      <c r="P230" s="696"/>
      <c r="Q230" s="696"/>
      <c r="R230" s="696"/>
      <c r="S230" s="696"/>
      <c r="T230" s="696"/>
      <c r="U230" s="696"/>
      <c r="V230" s="696"/>
    </row>
    <row r="231" spans="1:22" ht="16.5" hidden="1" customHeight="1" outlineLevel="2" x14ac:dyDescent="0.2">
      <c r="A231" s="706" t="s">
        <v>2820</v>
      </c>
      <c r="B231" s="702" t="s">
        <v>3018</v>
      </c>
      <c r="C231" s="706" t="s">
        <v>2472</v>
      </c>
      <c r="D231" s="702" t="s">
        <v>2468</v>
      </c>
      <c r="E231" s="707">
        <v>1</v>
      </c>
      <c r="F231" s="702" t="s">
        <v>2469</v>
      </c>
      <c r="G231" s="704">
        <v>0</v>
      </c>
      <c r="H231" s="706" t="s">
        <v>2470</v>
      </c>
      <c r="I231" s="705">
        <v>1</v>
      </c>
      <c r="J231" s="705">
        <v>1</v>
      </c>
      <c r="K231" s="704">
        <v>20.16</v>
      </c>
      <c r="L231" s="703">
        <v>44704</v>
      </c>
      <c r="M231" s="702" t="s">
        <v>3339</v>
      </c>
      <c r="N231" s="702" t="s">
        <v>2509</v>
      </c>
      <c r="O231" s="702" t="s">
        <v>2509</v>
      </c>
      <c r="P231" s="702" t="s">
        <v>2518</v>
      </c>
      <c r="Q231" s="702" t="s">
        <v>3340</v>
      </c>
      <c r="R231" s="702" t="s">
        <v>2516</v>
      </c>
      <c r="S231" s="702" t="s">
        <v>2509</v>
      </c>
      <c r="T231" s="702" t="s">
        <v>2509</v>
      </c>
      <c r="U231" s="702" t="s">
        <v>2513</v>
      </c>
      <c r="V231" s="702" t="s">
        <v>2519</v>
      </c>
    </row>
    <row r="232" spans="1:22" ht="16.5" hidden="1" customHeight="1" outlineLevel="2" x14ac:dyDescent="0.2">
      <c r="A232" s="700" t="s">
        <v>2820</v>
      </c>
      <c r="B232" s="696" t="s">
        <v>3018</v>
      </c>
      <c r="C232" s="700" t="s">
        <v>2472</v>
      </c>
      <c r="D232" s="696" t="s">
        <v>2468</v>
      </c>
      <c r="E232" s="701">
        <v>1</v>
      </c>
      <c r="F232" s="696" t="s">
        <v>2469</v>
      </c>
      <c r="G232" s="698">
        <v>0</v>
      </c>
      <c r="H232" s="700" t="s">
        <v>2470</v>
      </c>
      <c r="I232" s="699">
        <v>1</v>
      </c>
      <c r="J232" s="699">
        <v>1</v>
      </c>
      <c r="K232" s="698">
        <v>20.16</v>
      </c>
      <c r="L232" s="697">
        <v>44715</v>
      </c>
      <c r="M232" s="696" t="s">
        <v>3341</v>
      </c>
      <c r="N232" s="696" t="s">
        <v>2509</v>
      </c>
      <c r="O232" s="696" t="s">
        <v>2509</v>
      </c>
      <c r="P232" s="696" t="s">
        <v>2518</v>
      </c>
      <c r="Q232" s="696" t="s">
        <v>3342</v>
      </c>
      <c r="R232" s="696" t="s">
        <v>2516</v>
      </c>
      <c r="S232" s="696" t="s">
        <v>2509</v>
      </c>
      <c r="T232" s="696" t="s">
        <v>2509</v>
      </c>
      <c r="U232" s="696" t="s">
        <v>2513</v>
      </c>
      <c r="V232" s="696" t="s">
        <v>2519</v>
      </c>
    </row>
    <row r="233" spans="1:22" ht="16.5" hidden="1" customHeight="1" outlineLevel="2" x14ac:dyDescent="0.2">
      <c r="A233" s="706" t="s">
        <v>2820</v>
      </c>
      <c r="B233" s="702" t="s">
        <v>3018</v>
      </c>
      <c r="C233" s="706" t="s">
        <v>2467</v>
      </c>
      <c r="D233" s="702" t="s">
        <v>2468</v>
      </c>
      <c r="E233" s="707">
        <v>1</v>
      </c>
      <c r="F233" s="702" t="s">
        <v>2469</v>
      </c>
      <c r="G233" s="704">
        <v>0</v>
      </c>
      <c r="H233" s="706" t="s">
        <v>2470</v>
      </c>
      <c r="I233" s="705">
        <v>1</v>
      </c>
      <c r="J233" s="705">
        <v>1</v>
      </c>
      <c r="K233" s="704">
        <v>5407.1</v>
      </c>
      <c r="L233" s="703">
        <v>44673</v>
      </c>
      <c r="M233" s="702" t="s">
        <v>3343</v>
      </c>
      <c r="N233" s="702" t="s">
        <v>2509</v>
      </c>
      <c r="O233" s="702" t="s">
        <v>2509</v>
      </c>
      <c r="P233" s="702" t="s">
        <v>3344</v>
      </c>
      <c r="Q233" s="702" t="s">
        <v>3345</v>
      </c>
      <c r="R233" s="702" t="s">
        <v>2516</v>
      </c>
      <c r="S233" s="702" t="s">
        <v>2509</v>
      </c>
      <c r="T233" s="702" t="s">
        <v>2509</v>
      </c>
      <c r="U233" s="702" t="s">
        <v>2513</v>
      </c>
      <c r="V233" s="702" t="s">
        <v>2517</v>
      </c>
    </row>
    <row r="234" spans="1:22" ht="16.5" hidden="1" customHeight="1" outlineLevel="2" x14ac:dyDescent="0.2">
      <c r="A234" s="700" t="s">
        <v>2821</v>
      </c>
      <c r="B234" s="696" t="s">
        <v>3018</v>
      </c>
      <c r="C234" s="700" t="s">
        <v>2467</v>
      </c>
      <c r="D234" s="696" t="s">
        <v>2468</v>
      </c>
      <c r="E234" s="701">
        <v>2</v>
      </c>
      <c r="F234" s="696" t="s">
        <v>2469</v>
      </c>
      <c r="G234" s="698">
        <v>4266.99</v>
      </c>
      <c r="H234" s="700" t="s">
        <v>2470</v>
      </c>
      <c r="I234" s="699">
        <v>1</v>
      </c>
      <c r="J234" s="699">
        <v>1</v>
      </c>
      <c r="K234" s="698">
        <v>4266.99</v>
      </c>
      <c r="L234" s="697">
        <v>44679</v>
      </c>
      <c r="M234" s="696" t="s">
        <v>3115</v>
      </c>
      <c r="N234" s="696" t="s">
        <v>2508</v>
      </c>
      <c r="O234" s="696" t="s">
        <v>2509</v>
      </c>
      <c r="P234" s="696" t="s">
        <v>2469</v>
      </c>
      <c r="Q234" s="696" t="s">
        <v>3116</v>
      </c>
      <c r="R234" s="696" t="s">
        <v>2510</v>
      </c>
      <c r="S234" s="696" t="s">
        <v>2511</v>
      </c>
      <c r="T234" s="696" t="s">
        <v>2512</v>
      </c>
      <c r="U234" s="696" t="s">
        <v>2513</v>
      </c>
      <c r="V234" s="696" t="s">
        <v>2514</v>
      </c>
    </row>
    <row r="235" spans="1:22" ht="16.5" hidden="1" customHeight="1" outlineLevel="2" x14ac:dyDescent="0.2">
      <c r="A235" s="706" t="s">
        <v>2821</v>
      </c>
      <c r="B235" s="702" t="s">
        <v>3018</v>
      </c>
      <c r="C235" s="706" t="s">
        <v>2467</v>
      </c>
      <c r="D235" s="702" t="s">
        <v>2468</v>
      </c>
      <c r="E235" s="707">
        <v>4</v>
      </c>
      <c r="F235" s="702" t="s">
        <v>2469</v>
      </c>
      <c r="G235" s="704">
        <v>2655.82</v>
      </c>
      <c r="H235" s="706" t="s">
        <v>2470</v>
      </c>
      <c r="I235" s="705">
        <v>1</v>
      </c>
      <c r="J235" s="705">
        <v>1</v>
      </c>
      <c r="K235" s="704">
        <v>2655.82</v>
      </c>
      <c r="L235" s="703">
        <v>44733</v>
      </c>
      <c r="M235" s="702" t="s">
        <v>3283</v>
      </c>
      <c r="N235" s="702" t="s">
        <v>2508</v>
      </c>
      <c r="O235" s="702" t="s">
        <v>2509</v>
      </c>
      <c r="P235" s="702" t="s">
        <v>2469</v>
      </c>
      <c r="Q235" s="702" t="s">
        <v>3284</v>
      </c>
      <c r="R235" s="702" t="s">
        <v>2510</v>
      </c>
      <c r="S235" s="702" t="s">
        <v>2511</v>
      </c>
      <c r="T235" s="702" t="s">
        <v>2512</v>
      </c>
      <c r="U235" s="702" t="s">
        <v>2513</v>
      </c>
      <c r="V235" s="702" t="s">
        <v>2514</v>
      </c>
    </row>
    <row r="236" spans="1:22" ht="16.5" hidden="1" customHeight="1" outlineLevel="2" x14ac:dyDescent="0.2">
      <c r="A236" s="700" t="s">
        <v>2821</v>
      </c>
      <c r="B236" s="696" t="s">
        <v>3018</v>
      </c>
      <c r="C236" s="700" t="s">
        <v>2467</v>
      </c>
      <c r="D236" s="696" t="s">
        <v>2468</v>
      </c>
      <c r="E236" s="701">
        <v>3</v>
      </c>
      <c r="F236" s="696" t="s">
        <v>2469</v>
      </c>
      <c r="G236" s="698">
        <v>2803.04</v>
      </c>
      <c r="H236" s="700" t="s">
        <v>2470</v>
      </c>
      <c r="I236" s="699">
        <v>1</v>
      </c>
      <c r="J236" s="699">
        <v>1</v>
      </c>
      <c r="K236" s="698">
        <v>2803.04</v>
      </c>
      <c r="L236" s="697">
        <v>44750</v>
      </c>
      <c r="M236" s="696" t="s">
        <v>3241</v>
      </c>
      <c r="N236" s="696" t="s">
        <v>2508</v>
      </c>
      <c r="O236" s="696" t="s">
        <v>2509</v>
      </c>
      <c r="P236" s="696" t="s">
        <v>2469</v>
      </c>
      <c r="Q236" s="696" t="s">
        <v>3242</v>
      </c>
      <c r="R236" s="696" t="s">
        <v>2510</v>
      </c>
      <c r="S236" s="696" t="s">
        <v>2511</v>
      </c>
      <c r="T236" s="696" t="s">
        <v>2512</v>
      </c>
      <c r="U236" s="696" t="s">
        <v>2513</v>
      </c>
      <c r="V236" s="696" t="s">
        <v>2514</v>
      </c>
    </row>
    <row r="237" spans="1:22" ht="16.5" hidden="1" customHeight="1" outlineLevel="2" x14ac:dyDescent="0.2">
      <c r="A237" s="706" t="s">
        <v>2820</v>
      </c>
      <c r="B237" s="702" t="s">
        <v>3018</v>
      </c>
      <c r="C237" s="706" t="s">
        <v>2472</v>
      </c>
      <c r="D237" s="702" t="s">
        <v>2468</v>
      </c>
      <c r="E237" s="707">
        <v>1</v>
      </c>
      <c r="F237" s="702" t="s">
        <v>2469</v>
      </c>
      <c r="G237" s="704">
        <v>0</v>
      </c>
      <c r="H237" s="706" t="s">
        <v>2470</v>
      </c>
      <c r="I237" s="705">
        <v>1</v>
      </c>
      <c r="J237" s="705">
        <v>1</v>
      </c>
      <c r="K237" s="704">
        <v>4974.93</v>
      </c>
      <c r="L237" s="703">
        <v>44704</v>
      </c>
      <c r="M237" s="702" t="s">
        <v>3346</v>
      </c>
      <c r="N237" s="702" t="s">
        <v>2509</v>
      </c>
      <c r="O237" s="702" t="s">
        <v>2509</v>
      </c>
      <c r="P237" s="702" t="s">
        <v>2518</v>
      </c>
      <c r="Q237" s="702" t="s">
        <v>3347</v>
      </c>
      <c r="R237" s="702" t="s">
        <v>2516</v>
      </c>
      <c r="S237" s="702" t="s">
        <v>2509</v>
      </c>
      <c r="T237" s="702" t="s">
        <v>2509</v>
      </c>
      <c r="U237" s="702" t="s">
        <v>2513</v>
      </c>
      <c r="V237" s="702" t="s">
        <v>2519</v>
      </c>
    </row>
    <row r="238" spans="1:22" ht="16.5" hidden="1" customHeight="1" outlineLevel="2" x14ac:dyDescent="0.2">
      <c r="A238" s="700" t="s">
        <v>2820</v>
      </c>
      <c r="B238" s="696" t="s">
        <v>3018</v>
      </c>
      <c r="C238" s="700" t="s">
        <v>2472</v>
      </c>
      <c r="D238" s="696" t="s">
        <v>2468</v>
      </c>
      <c r="E238" s="701">
        <v>1</v>
      </c>
      <c r="F238" s="696" t="s">
        <v>2469</v>
      </c>
      <c r="G238" s="698">
        <v>0</v>
      </c>
      <c r="H238" s="700" t="s">
        <v>2470</v>
      </c>
      <c r="I238" s="699">
        <v>1</v>
      </c>
      <c r="J238" s="699">
        <v>1</v>
      </c>
      <c r="K238" s="698">
        <v>27464</v>
      </c>
      <c r="L238" s="697">
        <v>44735</v>
      </c>
      <c r="M238" s="696" t="s">
        <v>3348</v>
      </c>
      <c r="N238" s="696" t="s">
        <v>2509</v>
      </c>
      <c r="O238" s="696" t="s">
        <v>2509</v>
      </c>
      <c r="P238" s="696" t="s">
        <v>2518</v>
      </c>
      <c r="Q238" s="696" t="s">
        <v>3349</v>
      </c>
      <c r="R238" s="696" t="s">
        <v>2516</v>
      </c>
      <c r="S238" s="696" t="s">
        <v>2509</v>
      </c>
      <c r="T238" s="696" t="s">
        <v>2509</v>
      </c>
      <c r="U238" s="696" t="s">
        <v>2513</v>
      </c>
      <c r="V238" s="696" t="s">
        <v>2519</v>
      </c>
    </row>
    <row r="239" spans="1:22" ht="16.5" customHeight="1" outlineLevel="1" collapsed="1" x14ac:dyDescent="0.2">
      <c r="A239" s="709" t="s">
        <v>2822</v>
      </c>
      <c r="B239" s="696"/>
      <c r="C239" s="700"/>
      <c r="D239" s="696"/>
      <c r="E239" s="701"/>
      <c r="F239" s="696"/>
      <c r="G239" s="698"/>
      <c r="H239" s="700"/>
      <c r="I239" s="699"/>
      <c r="J239" s="699"/>
      <c r="K239" s="698">
        <f>SUBTOTAL(9,K231:K238)</f>
        <v>47612.2</v>
      </c>
      <c r="L239" s="697"/>
      <c r="M239" s="696"/>
      <c r="N239" s="696"/>
      <c r="O239" s="696"/>
      <c r="P239" s="696"/>
      <c r="Q239" s="696"/>
      <c r="R239" s="696"/>
      <c r="S239" s="696"/>
      <c r="T239" s="696"/>
      <c r="U239" s="696"/>
      <c r="V239" s="696"/>
    </row>
    <row r="240" spans="1:22" ht="16.5" hidden="1" customHeight="1" outlineLevel="2" x14ac:dyDescent="0.2">
      <c r="A240" s="706" t="s">
        <v>2823</v>
      </c>
      <c r="B240" s="702" t="s">
        <v>3018</v>
      </c>
      <c r="C240" s="706" t="s">
        <v>2472</v>
      </c>
      <c r="D240" s="702" t="s">
        <v>2468</v>
      </c>
      <c r="E240" s="707">
        <v>1</v>
      </c>
      <c r="F240" s="702" t="s">
        <v>2469</v>
      </c>
      <c r="G240" s="704">
        <v>0</v>
      </c>
      <c r="H240" s="706" t="s">
        <v>2470</v>
      </c>
      <c r="I240" s="705">
        <v>1</v>
      </c>
      <c r="J240" s="705">
        <v>1</v>
      </c>
      <c r="K240" s="704">
        <v>20.16</v>
      </c>
      <c r="L240" s="703">
        <v>44670</v>
      </c>
      <c r="M240" s="702" t="s">
        <v>3350</v>
      </c>
      <c r="N240" s="702" t="s">
        <v>2509</v>
      </c>
      <c r="O240" s="702" t="s">
        <v>2509</v>
      </c>
      <c r="P240" s="702" t="s">
        <v>2518</v>
      </c>
      <c r="Q240" s="702" t="s">
        <v>3351</v>
      </c>
      <c r="R240" s="702" t="s">
        <v>2516</v>
      </c>
      <c r="S240" s="702" t="s">
        <v>2509</v>
      </c>
      <c r="T240" s="702" t="s">
        <v>2509</v>
      </c>
      <c r="U240" s="702" t="s">
        <v>2513</v>
      </c>
      <c r="V240" s="702" t="s">
        <v>2519</v>
      </c>
    </row>
    <row r="241" spans="1:22" ht="16.5" hidden="1" customHeight="1" outlineLevel="2" x14ac:dyDescent="0.2">
      <c r="A241" s="700" t="s">
        <v>2823</v>
      </c>
      <c r="B241" s="696" t="s">
        <v>3018</v>
      </c>
      <c r="C241" s="700" t="s">
        <v>2472</v>
      </c>
      <c r="D241" s="696" t="s">
        <v>2468</v>
      </c>
      <c r="E241" s="701">
        <v>1</v>
      </c>
      <c r="F241" s="696" t="s">
        <v>2469</v>
      </c>
      <c r="G241" s="698">
        <v>0</v>
      </c>
      <c r="H241" s="700" t="s">
        <v>2470</v>
      </c>
      <c r="I241" s="699">
        <v>1</v>
      </c>
      <c r="J241" s="699">
        <v>1</v>
      </c>
      <c r="K241" s="698">
        <v>6157.5</v>
      </c>
      <c r="L241" s="697">
        <v>44670</v>
      </c>
      <c r="M241" s="696" t="s">
        <v>3352</v>
      </c>
      <c r="N241" s="696" t="s">
        <v>2509</v>
      </c>
      <c r="O241" s="696" t="s">
        <v>2509</v>
      </c>
      <c r="P241" s="696" t="s">
        <v>2518</v>
      </c>
      <c r="Q241" s="696" t="s">
        <v>3353</v>
      </c>
      <c r="R241" s="696" t="s">
        <v>2516</v>
      </c>
      <c r="S241" s="696" t="s">
        <v>2509</v>
      </c>
      <c r="T241" s="696" t="s">
        <v>2509</v>
      </c>
      <c r="U241" s="696" t="s">
        <v>2513</v>
      </c>
      <c r="V241" s="696" t="s">
        <v>2519</v>
      </c>
    </row>
    <row r="242" spans="1:22" ht="16.5" hidden="1" customHeight="1" outlineLevel="2" x14ac:dyDescent="0.2">
      <c r="A242" s="706" t="s">
        <v>2824</v>
      </c>
      <c r="B242" s="702" t="s">
        <v>3018</v>
      </c>
      <c r="C242" s="706" t="s">
        <v>2467</v>
      </c>
      <c r="D242" s="702" t="s">
        <v>2468</v>
      </c>
      <c r="E242" s="707">
        <v>4</v>
      </c>
      <c r="F242" s="702" t="s">
        <v>2469</v>
      </c>
      <c r="G242" s="704">
        <v>8878.69</v>
      </c>
      <c r="H242" s="706" t="s">
        <v>2470</v>
      </c>
      <c r="I242" s="705">
        <v>1</v>
      </c>
      <c r="J242" s="705">
        <v>1</v>
      </c>
      <c r="K242" s="704">
        <v>8878.69</v>
      </c>
      <c r="L242" s="703">
        <v>44679</v>
      </c>
      <c r="M242" s="702" t="s">
        <v>3115</v>
      </c>
      <c r="N242" s="702" t="s">
        <v>2508</v>
      </c>
      <c r="O242" s="702" t="s">
        <v>2509</v>
      </c>
      <c r="P242" s="702" t="s">
        <v>2469</v>
      </c>
      <c r="Q242" s="702" t="s">
        <v>3116</v>
      </c>
      <c r="R242" s="702" t="s">
        <v>2510</v>
      </c>
      <c r="S242" s="702" t="s">
        <v>2511</v>
      </c>
      <c r="T242" s="702" t="s">
        <v>2512</v>
      </c>
      <c r="U242" s="702" t="s">
        <v>2513</v>
      </c>
      <c r="V242" s="702" t="s">
        <v>2514</v>
      </c>
    </row>
    <row r="243" spans="1:22" ht="16.5" customHeight="1" outlineLevel="1" collapsed="1" x14ac:dyDescent="0.2">
      <c r="A243" s="708" t="s">
        <v>2825</v>
      </c>
      <c r="B243" s="702"/>
      <c r="C243" s="706"/>
      <c r="D243" s="702"/>
      <c r="E243" s="707"/>
      <c r="F243" s="702"/>
      <c r="G243" s="704"/>
      <c r="H243" s="706"/>
      <c r="I243" s="705"/>
      <c r="J243" s="705"/>
      <c r="K243" s="704">
        <f>SUBTOTAL(9,K240:K242)</f>
        <v>15056.35</v>
      </c>
      <c r="L243" s="703"/>
      <c r="M243" s="702"/>
      <c r="N243" s="702"/>
      <c r="O243" s="702"/>
      <c r="P243" s="702"/>
      <c r="Q243" s="702"/>
      <c r="R243" s="702"/>
      <c r="S243" s="702"/>
      <c r="T243" s="702"/>
      <c r="U243" s="702"/>
      <c r="V243" s="702"/>
    </row>
    <row r="244" spans="1:22" ht="16.5" hidden="1" customHeight="1" outlineLevel="2" x14ac:dyDescent="0.2">
      <c r="A244" s="700" t="s">
        <v>2826</v>
      </c>
      <c r="B244" s="696" t="s">
        <v>3018</v>
      </c>
      <c r="C244" s="700" t="s">
        <v>2472</v>
      </c>
      <c r="D244" s="696" t="s">
        <v>2468</v>
      </c>
      <c r="E244" s="701">
        <v>1</v>
      </c>
      <c r="F244" s="696" t="s">
        <v>2469</v>
      </c>
      <c r="G244" s="698">
        <v>0</v>
      </c>
      <c r="H244" s="700" t="s">
        <v>2470</v>
      </c>
      <c r="I244" s="699">
        <v>1</v>
      </c>
      <c r="J244" s="699">
        <v>1</v>
      </c>
      <c r="K244" s="698">
        <v>4.08</v>
      </c>
      <c r="L244" s="697">
        <v>44652</v>
      </c>
      <c r="M244" s="696" t="s">
        <v>3354</v>
      </c>
      <c r="N244" s="696" t="s">
        <v>2509</v>
      </c>
      <c r="O244" s="696" t="s">
        <v>2509</v>
      </c>
      <c r="P244" s="696" t="s">
        <v>2518</v>
      </c>
      <c r="Q244" s="696" t="s">
        <v>3355</v>
      </c>
      <c r="R244" s="696" t="s">
        <v>2516</v>
      </c>
      <c r="S244" s="696" t="s">
        <v>2509</v>
      </c>
      <c r="T244" s="696" t="s">
        <v>2509</v>
      </c>
      <c r="U244" s="696" t="s">
        <v>2513</v>
      </c>
      <c r="V244" s="696" t="s">
        <v>2519</v>
      </c>
    </row>
    <row r="245" spans="1:22" ht="16.5" hidden="1" customHeight="1" outlineLevel="2" x14ac:dyDescent="0.2">
      <c r="A245" s="706" t="s">
        <v>2826</v>
      </c>
      <c r="B245" s="702" t="s">
        <v>3018</v>
      </c>
      <c r="C245" s="706" t="s">
        <v>2472</v>
      </c>
      <c r="D245" s="702" t="s">
        <v>2468</v>
      </c>
      <c r="E245" s="707">
        <v>1</v>
      </c>
      <c r="F245" s="702" t="s">
        <v>2469</v>
      </c>
      <c r="G245" s="704">
        <v>0</v>
      </c>
      <c r="H245" s="706" t="s">
        <v>2470</v>
      </c>
      <c r="I245" s="705">
        <v>1</v>
      </c>
      <c r="J245" s="705">
        <v>1</v>
      </c>
      <c r="K245" s="704">
        <v>419.77</v>
      </c>
      <c r="L245" s="703">
        <v>44652</v>
      </c>
      <c r="M245" s="702" t="s">
        <v>3356</v>
      </c>
      <c r="N245" s="702" t="s">
        <v>2509</v>
      </c>
      <c r="O245" s="702" t="s">
        <v>2509</v>
      </c>
      <c r="P245" s="702" t="s">
        <v>2518</v>
      </c>
      <c r="Q245" s="702" t="s">
        <v>3357</v>
      </c>
      <c r="R245" s="702" t="s">
        <v>2516</v>
      </c>
      <c r="S245" s="702" t="s">
        <v>2509</v>
      </c>
      <c r="T245" s="702" t="s">
        <v>2509</v>
      </c>
      <c r="U245" s="702" t="s">
        <v>2513</v>
      </c>
      <c r="V245" s="702" t="s">
        <v>2519</v>
      </c>
    </row>
    <row r="246" spans="1:22" ht="16.5" hidden="1" customHeight="1" outlineLevel="2" x14ac:dyDescent="0.2">
      <c r="A246" s="700" t="s">
        <v>2826</v>
      </c>
      <c r="B246" s="696" t="s">
        <v>3018</v>
      </c>
      <c r="C246" s="700" t="s">
        <v>2472</v>
      </c>
      <c r="D246" s="696" t="s">
        <v>2468</v>
      </c>
      <c r="E246" s="701">
        <v>1</v>
      </c>
      <c r="F246" s="696" t="s">
        <v>2469</v>
      </c>
      <c r="G246" s="698">
        <v>0</v>
      </c>
      <c r="H246" s="700" t="s">
        <v>2470</v>
      </c>
      <c r="I246" s="699">
        <v>1</v>
      </c>
      <c r="J246" s="699">
        <v>1</v>
      </c>
      <c r="K246" s="698">
        <v>20.16</v>
      </c>
      <c r="L246" s="697">
        <v>44652</v>
      </c>
      <c r="M246" s="696" t="s">
        <v>3358</v>
      </c>
      <c r="N246" s="696" t="s">
        <v>2509</v>
      </c>
      <c r="O246" s="696" t="s">
        <v>2509</v>
      </c>
      <c r="P246" s="696" t="s">
        <v>2518</v>
      </c>
      <c r="Q246" s="696" t="s">
        <v>3359</v>
      </c>
      <c r="R246" s="696" t="s">
        <v>2516</v>
      </c>
      <c r="S246" s="696" t="s">
        <v>2509</v>
      </c>
      <c r="T246" s="696" t="s">
        <v>2509</v>
      </c>
      <c r="U246" s="696" t="s">
        <v>2513</v>
      </c>
      <c r="V246" s="696" t="s">
        <v>2519</v>
      </c>
    </row>
    <row r="247" spans="1:22" ht="16.5" hidden="1" customHeight="1" outlineLevel="2" x14ac:dyDescent="0.2">
      <c r="A247" s="706" t="s">
        <v>2826</v>
      </c>
      <c r="B247" s="702" t="s">
        <v>3018</v>
      </c>
      <c r="C247" s="706" t="s">
        <v>2472</v>
      </c>
      <c r="D247" s="702" t="s">
        <v>2468</v>
      </c>
      <c r="E247" s="707">
        <v>1</v>
      </c>
      <c r="F247" s="702" t="s">
        <v>2469</v>
      </c>
      <c r="G247" s="704">
        <v>0</v>
      </c>
      <c r="H247" s="706" t="s">
        <v>2470</v>
      </c>
      <c r="I247" s="705">
        <v>1</v>
      </c>
      <c r="J247" s="705">
        <v>1</v>
      </c>
      <c r="K247" s="704">
        <v>40.71</v>
      </c>
      <c r="L247" s="703">
        <v>44652</v>
      </c>
      <c r="M247" s="702" t="s">
        <v>3360</v>
      </c>
      <c r="N247" s="702" t="s">
        <v>2509</v>
      </c>
      <c r="O247" s="702" t="s">
        <v>2509</v>
      </c>
      <c r="P247" s="702" t="s">
        <v>2518</v>
      </c>
      <c r="Q247" s="702" t="s">
        <v>3361</v>
      </c>
      <c r="R247" s="702" t="s">
        <v>2516</v>
      </c>
      <c r="S247" s="702" t="s">
        <v>2509</v>
      </c>
      <c r="T247" s="702" t="s">
        <v>2509</v>
      </c>
      <c r="U247" s="702" t="s">
        <v>2513</v>
      </c>
      <c r="V247" s="702" t="s">
        <v>2519</v>
      </c>
    </row>
    <row r="248" spans="1:22" ht="16.5" hidden="1" customHeight="1" outlineLevel="2" x14ac:dyDescent="0.2">
      <c r="A248" s="700" t="s">
        <v>2827</v>
      </c>
      <c r="B248" s="696" t="s">
        <v>3018</v>
      </c>
      <c r="C248" s="700" t="s">
        <v>2467</v>
      </c>
      <c r="D248" s="696" t="s">
        <v>2468</v>
      </c>
      <c r="E248" s="701">
        <v>3</v>
      </c>
      <c r="F248" s="696" t="s">
        <v>2469</v>
      </c>
      <c r="G248" s="698">
        <v>4650.45</v>
      </c>
      <c r="H248" s="700" t="s">
        <v>2470</v>
      </c>
      <c r="I248" s="699">
        <v>1</v>
      </c>
      <c r="J248" s="699">
        <v>1</v>
      </c>
      <c r="K248" s="698">
        <v>4650.45</v>
      </c>
      <c r="L248" s="697">
        <v>44671</v>
      </c>
      <c r="M248" s="696" t="s">
        <v>3129</v>
      </c>
      <c r="N248" s="696" t="s">
        <v>2508</v>
      </c>
      <c r="O248" s="696" t="s">
        <v>2509</v>
      </c>
      <c r="P248" s="696" t="s">
        <v>2469</v>
      </c>
      <c r="Q248" s="696" t="s">
        <v>3130</v>
      </c>
      <c r="R248" s="696" t="s">
        <v>2510</v>
      </c>
      <c r="S248" s="696" t="s">
        <v>2511</v>
      </c>
      <c r="T248" s="696" t="s">
        <v>2512</v>
      </c>
      <c r="U248" s="696" t="s">
        <v>2513</v>
      </c>
      <c r="V248" s="696" t="s">
        <v>2514</v>
      </c>
    </row>
    <row r="249" spans="1:22" ht="16.5" customHeight="1" outlineLevel="1" collapsed="1" x14ac:dyDescent="0.2">
      <c r="A249" s="709" t="s">
        <v>2828</v>
      </c>
      <c r="B249" s="696"/>
      <c r="C249" s="700"/>
      <c r="D249" s="696"/>
      <c r="E249" s="701"/>
      <c r="F249" s="696"/>
      <c r="G249" s="698"/>
      <c r="H249" s="700"/>
      <c r="I249" s="699"/>
      <c r="J249" s="699"/>
      <c r="K249" s="698">
        <f>SUBTOTAL(9,K244:K248)</f>
        <v>5135.17</v>
      </c>
      <c r="L249" s="697"/>
      <c r="M249" s="696"/>
      <c r="N249" s="696"/>
      <c r="O249" s="696"/>
      <c r="P249" s="696"/>
      <c r="Q249" s="696"/>
      <c r="R249" s="696"/>
      <c r="S249" s="696"/>
      <c r="T249" s="696"/>
      <c r="U249" s="696"/>
      <c r="V249" s="696"/>
    </row>
    <row r="250" spans="1:22" ht="16.5" hidden="1" customHeight="1" outlineLevel="2" x14ac:dyDescent="0.2">
      <c r="A250" s="706" t="s">
        <v>2829</v>
      </c>
      <c r="B250" s="702" t="s">
        <v>3018</v>
      </c>
      <c r="C250" s="706" t="s">
        <v>2472</v>
      </c>
      <c r="D250" s="702" t="s">
        <v>2468</v>
      </c>
      <c r="E250" s="707">
        <v>1</v>
      </c>
      <c r="F250" s="702" t="s">
        <v>2469</v>
      </c>
      <c r="G250" s="704">
        <v>0</v>
      </c>
      <c r="H250" s="706" t="s">
        <v>2470</v>
      </c>
      <c r="I250" s="705">
        <v>1</v>
      </c>
      <c r="J250" s="705">
        <v>1</v>
      </c>
      <c r="K250" s="704">
        <v>419.77</v>
      </c>
      <c r="L250" s="703">
        <v>44679</v>
      </c>
      <c r="M250" s="702" t="s">
        <v>3362</v>
      </c>
      <c r="N250" s="702" t="s">
        <v>2509</v>
      </c>
      <c r="O250" s="702" t="s">
        <v>2509</v>
      </c>
      <c r="P250" s="702" t="s">
        <v>2518</v>
      </c>
      <c r="Q250" s="702" t="s">
        <v>3363</v>
      </c>
      <c r="R250" s="702" t="s">
        <v>2516</v>
      </c>
      <c r="S250" s="702" t="s">
        <v>2509</v>
      </c>
      <c r="T250" s="702" t="s">
        <v>2509</v>
      </c>
      <c r="U250" s="702" t="s">
        <v>2513</v>
      </c>
      <c r="V250" s="702" t="s">
        <v>2519</v>
      </c>
    </row>
    <row r="251" spans="1:22" ht="16.5" hidden="1" customHeight="1" outlineLevel="2" x14ac:dyDescent="0.2">
      <c r="A251" s="700" t="s">
        <v>2829</v>
      </c>
      <c r="B251" s="696" t="s">
        <v>3018</v>
      </c>
      <c r="C251" s="700" t="s">
        <v>2467</v>
      </c>
      <c r="D251" s="696" t="s">
        <v>2468</v>
      </c>
      <c r="E251" s="701">
        <v>1</v>
      </c>
      <c r="F251" s="696" t="s">
        <v>2469</v>
      </c>
      <c r="G251" s="698">
        <v>0</v>
      </c>
      <c r="H251" s="700" t="s">
        <v>2470</v>
      </c>
      <c r="I251" s="699">
        <v>1</v>
      </c>
      <c r="J251" s="699">
        <v>1</v>
      </c>
      <c r="K251" s="698">
        <v>52577.82</v>
      </c>
      <c r="L251" s="697">
        <v>44652</v>
      </c>
      <c r="M251" s="696" t="s">
        <v>3364</v>
      </c>
      <c r="N251" s="696" t="s">
        <v>2509</v>
      </c>
      <c r="O251" s="696" t="s">
        <v>2509</v>
      </c>
      <c r="P251" s="696" t="s">
        <v>3365</v>
      </c>
      <c r="Q251" s="696" t="s">
        <v>3366</v>
      </c>
      <c r="R251" s="696" t="s">
        <v>2516</v>
      </c>
      <c r="S251" s="696" t="s">
        <v>2509</v>
      </c>
      <c r="T251" s="696" t="s">
        <v>2509</v>
      </c>
      <c r="U251" s="696" t="s">
        <v>2513</v>
      </c>
      <c r="V251" s="696" t="s">
        <v>2517</v>
      </c>
    </row>
    <row r="252" spans="1:22" ht="16.5" hidden="1" customHeight="1" outlineLevel="2" x14ac:dyDescent="0.2">
      <c r="A252" s="706" t="s">
        <v>2829</v>
      </c>
      <c r="B252" s="702" t="s">
        <v>3018</v>
      </c>
      <c r="C252" s="706" t="s">
        <v>2467</v>
      </c>
      <c r="D252" s="702" t="s">
        <v>2468</v>
      </c>
      <c r="E252" s="707">
        <v>1</v>
      </c>
      <c r="F252" s="702" t="s">
        <v>2469</v>
      </c>
      <c r="G252" s="704">
        <v>0</v>
      </c>
      <c r="H252" s="706" t="s">
        <v>2470</v>
      </c>
      <c r="I252" s="705">
        <v>1</v>
      </c>
      <c r="J252" s="705">
        <v>1</v>
      </c>
      <c r="K252" s="704">
        <v>-52577.82</v>
      </c>
      <c r="L252" s="703">
        <v>44673</v>
      </c>
      <c r="M252" s="702" t="s">
        <v>3367</v>
      </c>
      <c r="N252" s="702" t="s">
        <v>2509</v>
      </c>
      <c r="O252" s="702" t="s">
        <v>2509</v>
      </c>
      <c r="P252" s="702" t="s">
        <v>3365</v>
      </c>
      <c r="Q252" s="702" t="s">
        <v>3368</v>
      </c>
      <c r="R252" s="702" t="s">
        <v>2516</v>
      </c>
      <c r="S252" s="702" t="s">
        <v>2509</v>
      </c>
      <c r="T252" s="702" t="s">
        <v>2509</v>
      </c>
      <c r="U252" s="702" t="s">
        <v>2513</v>
      </c>
      <c r="V252" s="702" t="s">
        <v>2517</v>
      </c>
    </row>
    <row r="253" spans="1:22" ht="16.5" hidden="1" customHeight="1" outlineLevel="2" x14ac:dyDescent="0.2">
      <c r="A253" s="700" t="s">
        <v>2830</v>
      </c>
      <c r="B253" s="696" t="s">
        <v>3018</v>
      </c>
      <c r="C253" s="700" t="s">
        <v>2467</v>
      </c>
      <c r="D253" s="696" t="s">
        <v>2468</v>
      </c>
      <c r="E253" s="701">
        <v>6</v>
      </c>
      <c r="F253" s="696" t="s">
        <v>2469</v>
      </c>
      <c r="G253" s="698">
        <v>3000</v>
      </c>
      <c r="H253" s="700" t="s">
        <v>2470</v>
      </c>
      <c r="I253" s="699">
        <v>1</v>
      </c>
      <c r="J253" s="699">
        <v>1</v>
      </c>
      <c r="K253" s="698">
        <v>3000</v>
      </c>
      <c r="L253" s="697">
        <v>44679</v>
      </c>
      <c r="M253" s="696" t="s">
        <v>3115</v>
      </c>
      <c r="N253" s="696" t="s">
        <v>2508</v>
      </c>
      <c r="O253" s="696" t="s">
        <v>2509</v>
      </c>
      <c r="P253" s="696" t="s">
        <v>2469</v>
      </c>
      <c r="Q253" s="696" t="s">
        <v>3116</v>
      </c>
      <c r="R253" s="696" t="s">
        <v>2510</v>
      </c>
      <c r="S253" s="696" t="s">
        <v>2511</v>
      </c>
      <c r="T253" s="696" t="s">
        <v>2512</v>
      </c>
      <c r="U253" s="696" t="s">
        <v>2513</v>
      </c>
      <c r="V253" s="696" t="s">
        <v>2514</v>
      </c>
    </row>
    <row r="254" spans="1:22" ht="16.5" hidden="1" customHeight="1" outlineLevel="2" x14ac:dyDescent="0.2">
      <c r="A254" s="706" t="s">
        <v>2829</v>
      </c>
      <c r="B254" s="702" t="s">
        <v>3018</v>
      </c>
      <c r="C254" s="706" t="s">
        <v>2472</v>
      </c>
      <c r="D254" s="702" t="s">
        <v>2468</v>
      </c>
      <c r="E254" s="707">
        <v>1</v>
      </c>
      <c r="F254" s="702" t="s">
        <v>2469</v>
      </c>
      <c r="G254" s="704">
        <v>0</v>
      </c>
      <c r="H254" s="706" t="s">
        <v>2470</v>
      </c>
      <c r="I254" s="705">
        <v>1</v>
      </c>
      <c r="J254" s="705">
        <v>1</v>
      </c>
      <c r="K254" s="704">
        <v>40.71</v>
      </c>
      <c r="L254" s="703">
        <v>44679</v>
      </c>
      <c r="M254" s="702" t="s">
        <v>3369</v>
      </c>
      <c r="N254" s="702" t="s">
        <v>2509</v>
      </c>
      <c r="O254" s="702" t="s">
        <v>2509</v>
      </c>
      <c r="P254" s="702" t="s">
        <v>2518</v>
      </c>
      <c r="Q254" s="702" t="s">
        <v>3370</v>
      </c>
      <c r="R254" s="702" t="s">
        <v>2516</v>
      </c>
      <c r="S254" s="702" t="s">
        <v>2509</v>
      </c>
      <c r="T254" s="702" t="s">
        <v>2509</v>
      </c>
      <c r="U254" s="702" t="s">
        <v>2513</v>
      </c>
      <c r="V254" s="702" t="s">
        <v>2519</v>
      </c>
    </row>
    <row r="255" spans="1:22" ht="16.5" customHeight="1" outlineLevel="1" collapsed="1" x14ac:dyDescent="0.2">
      <c r="A255" s="708" t="s">
        <v>2831</v>
      </c>
      <c r="B255" s="702"/>
      <c r="C255" s="706"/>
      <c r="D255" s="702"/>
      <c r="E255" s="707"/>
      <c r="F255" s="702"/>
      <c r="G255" s="704"/>
      <c r="H255" s="706"/>
      <c r="I255" s="705"/>
      <c r="J255" s="705"/>
      <c r="K255" s="704">
        <f>SUBTOTAL(9,K250:K254)</f>
        <v>3460.4799999999968</v>
      </c>
      <c r="L255" s="703"/>
      <c r="M255" s="702"/>
      <c r="N255" s="702"/>
      <c r="O255" s="702"/>
      <c r="P255" s="702"/>
      <c r="Q255" s="702"/>
      <c r="R255" s="702"/>
      <c r="S255" s="702"/>
      <c r="T255" s="702"/>
      <c r="U255" s="702"/>
      <c r="V255" s="702"/>
    </row>
    <row r="256" spans="1:22" ht="16.5" hidden="1" customHeight="1" outlineLevel="2" x14ac:dyDescent="0.2">
      <c r="A256" s="700" t="s">
        <v>2832</v>
      </c>
      <c r="B256" s="696" t="s">
        <v>3018</v>
      </c>
      <c r="C256" s="700" t="s">
        <v>2467</v>
      </c>
      <c r="D256" s="696" t="s">
        <v>2468</v>
      </c>
      <c r="E256" s="701">
        <v>3</v>
      </c>
      <c r="F256" s="696" t="s">
        <v>2469</v>
      </c>
      <c r="G256" s="698">
        <v>2904.4</v>
      </c>
      <c r="H256" s="700" t="s">
        <v>2470</v>
      </c>
      <c r="I256" s="699">
        <v>1</v>
      </c>
      <c r="J256" s="699">
        <v>1</v>
      </c>
      <c r="K256" s="698">
        <v>2904.4</v>
      </c>
      <c r="L256" s="697">
        <v>44679</v>
      </c>
      <c r="M256" s="696" t="s">
        <v>3115</v>
      </c>
      <c r="N256" s="696" t="s">
        <v>2508</v>
      </c>
      <c r="O256" s="696" t="s">
        <v>2509</v>
      </c>
      <c r="P256" s="696" t="s">
        <v>2469</v>
      </c>
      <c r="Q256" s="696" t="s">
        <v>3116</v>
      </c>
      <c r="R256" s="696" t="s">
        <v>2510</v>
      </c>
      <c r="S256" s="696" t="s">
        <v>2511</v>
      </c>
      <c r="T256" s="696" t="s">
        <v>2512</v>
      </c>
      <c r="U256" s="696" t="s">
        <v>2513</v>
      </c>
      <c r="V256" s="696" t="s">
        <v>2514</v>
      </c>
    </row>
    <row r="257" spans="1:22" ht="16.5" hidden="1" customHeight="1" outlineLevel="2" x14ac:dyDescent="0.2">
      <c r="A257" s="706" t="s">
        <v>2833</v>
      </c>
      <c r="B257" s="702" t="s">
        <v>3018</v>
      </c>
      <c r="C257" s="706" t="s">
        <v>2467</v>
      </c>
      <c r="D257" s="702" t="s">
        <v>2468</v>
      </c>
      <c r="E257" s="707">
        <v>1</v>
      </c>
      <c r="F257" s="702" t="s">
        <v>2469</v>
      </c>
      <c r="G257" s="704">
        <v>0</v>
      </c>
      <c r="H257" s="706" t="s">
        <v>2470</v>
      </c>
      <c r="I257" s="705">
        <v>1</v>
      </c>
      <c r="J257" s="705">
        <v>1</v>
      </c>
      <c r="K257" s="704">
        <v>-100716.53</v>
      </c>
      <c r="L257" s="703">
        <v>44686</v>
      </c>
      <c r="M257" s="702" t="s">
        <v>3371</v>
      </c>
      <c r="N257" s="702" t="s">
        <v>2509</v>
      </c>
      <c r="O257" s="702" t="s">
        <v>2509</v>
      </c>
      <c r="P257" s="702" t="s">
        <v>3372</v>
      </c>
      <c r="Q257" s="702" t="s">
        <v>3373</v>
      </c>
      <c r="R257" s="702" t="s">
        <v>2516</v>
      </c>
      <c r="S257" s="702" t="s">
        <v>2509</v>
      </c>
      <c r="T257" s="702" t="s">
        <v>2509</v>
      </c>
      <c r="U257" s="702" t="s">
        <v>2513</v>
      </c>
      <c r="V257" s="702" t="s">
        <v>2517</v>
      </c>
    </row>
    <row r="258" spans="1:22" ht="16.5" hidden="1" customHeight="1" outlineLevel="2" x14ac:dyDescent="0.2">
      <c r="A258" s="700" t="s">
        <v>2833</v>
      </c>
      <c r="B258" s="696" t="s">
        <v>3018</v>
      </c>
      <c r="C258" s="700" t="s">
        <v>2467</v>
      </c>
      <c r="D258" s="696" t="s">
        <v>2468</v>
      </c>
      <c r="E258" s="701">
        <v>1</v>
      </c>
      <c r="F258" s="696" t="s">
        <v>2469</v>
      </c>
      <c r="G258" s="698">
        <v>0</v>
      </c>
      <c r="H258" s="700" t="s">
        <v>2470</v>
      </c>
      <c r="I258" s="699">
        <v>1</v>
      </c>
      <c r="J258" s="699">
        <v>1</v>
      </c>
      <c r="K258" s="698">
        <v>100716.53</v>
      </c>
      <c r="L258" s="697">
        <v>44652</v>
      </c>
      <c r="M258" s="696" t="s">
        <v>3374</v>
      </c>
      <c r="N258" s="696" t="s">
        <v>2509</v>
      </c>
      <c r="O258" s="696" t="s">
        <v>2509</v>
      </c>
      <c r="P258" s="696" t="s">
        <v>3372</v>
      </c>
      <c r="Q258" s="696" t="s">
        <v>3375</v>
      </c>
      <c r="R258" s="696" t="s">
        <v>2516</v>
      </c>
      <c r="S258" s="696" t="s">
        <v>2509</v>
      </c>
      <c r="T258" s="696" t="s">
        <v>2509</v>
      </c>
      <c r="U258" s="696" t="s">
        <v>2513</v>
      </c>
      <c r="V258" s="696" t="s">
        <v>2517</v>
      </c>
    </row>
    <row r="259" spans="1:22" ht="16.5" hidden="1" customHeight="1" outlineLevel="2" x14ac:dyDescent="0.2">
      <c r="A259" s="706" t="s">
        <v>2833</v>
      </c>
      <c r="B259" s="702" t="s">
        <v>3018</v>
      </c>
      <c r="C259" s="706" t="s">
        <v>2472</v>
      </c>
      <c r="D259" s="702" t="s">
        <v>2468</v>
      </c>
      <c r="E259" s="707">
        <v>1</v>
      </c>
      <c r="F259" s="702" t="s">
        <v>2469</v>
      </c>
      <c r="G259" s="704">
        <v>0</v>
      </c>
      <c r="H259" s="706" t="s">
        <v>2470</v>
      </c>
      <c r="I259" s="705">
        <v>1</v>
      </c>
      <c r="J259" s="705">
        <v>1</v>
      </c>
      <c r="K259" s="704">
        <v>36.32</v>
      </c>
      <c r="L259" s="703">
        <v>44704</v>
      </c>
      <c r="M259" s="702" t="s">
        <v>3376</v>
      </c>
      <c r="N259" s="702" t="s">
        <v>2509</v>
      </c>
      <c r="O259" s="702" t="s">
        <v>2509</v>
      </c>
      <c r="P259" s="702" t="s">
        <v>2518</v>
      </c>
      <c r="Q259" s="702" t="s">
        <v>3377</v>
      </c>
      <c r="R259" s="702" t="s">
        <v>2516</v>
      </c>
      <c r="S259" s="702" t="s">
        <v>2509</v>
      </c>
      <c r="T259" s="702" t="s">
        <v>2509</v>
      </c>
      <c r="U259" s="702" t="s">
        <v>2513</v>
      </c>
      <c r="V259" s="702" t="s">
        <v>2519</v>
      </c>
    </row>
    <row r="260" spans="1:22" ht="16.5" customHeight="1" outlineLevel="1" collapsed="1" x14ac:dyDescent="0.2">
      <c r="A260" s="708" t="s">
        <v>2834</v>
      </c>
      <c r="B260" s="702"/>
      <c r="C260" s="706"/>
      <c r="D260" s="702"/>
      <c r="E260" s="707"/>
      <c r="F260" s="702"/>
      <c r="G260" s="704"/>
      <c r="H260" s="706"/>
      <c r="I260" s="705"/>
      <c r="J260" s="705"/>
      <c r="K260" s="704">
        <f>SUBTOTAL(9,K256:K259)</f>
        <v>2940.7199999999943</v>
      </c>
      <c r="L260" s="703"/>
      <c r="M260" s="702"/>
      <c r="N260" s="702"/>
      <c r="O260" s="702"/>
      <c r="P260" s="702"/>
      <c r="Q260" s="702"/>
      <c r="R260" s="702"/>
      <c r="S260" s="702"/>
      <c r="T260" s="702"/>
      <c r="U260" s="702"/>
      <c r="V260" s="702"/>
    </row>
    <row r="261" spans="1:22" ht="16.5" hidden="1" customHeight="1" outlineLevel="2" x14ac:dyDescent="0.2">
      <c r="A261" s="700" t="s">
        <v>2835</v>
      </c>
      <c r="B261" s="696" t="s">
        <v>3018</v>
      </c>
      <c r="C261" s="700" t="s">
        <v>2467</v>
      </c>
      <c r="D261" s="696" t="s">
        <v>2468</v>
      </c>
      <c r="E261" s="701">
        <v>3</v>
      </c>
      <c r="F261" s="696" t="s">
        <v>2469</v>
      </c>
      <c r="G261" s="698">
        <v>2118.3200000000002</v>
      </c>
      <c r="H261" s="700" t="s">
        <v>2470</v>
      </c>
      <c r="I261" s="699">
        <v>1</v>
      </c>
      <c r="J261" s="699">
        <v>1</v>
      </c>
      <c r="K261" s="698">
        <v>2118.3200000000002</v>
      </c>
      <c r="L261" s="697">
        <v>44792</v>
      </c>
      <c r="M261" s="696" t="s">
        <v>3164</v>
      </c>
      <c r="N261" s="696" t="s">
        <v>2508</v>
      </c>
      <c r="O261" s="696" t="s">
        <v>2509</v>
      </c>
      <c r="P261" s="696" t="s">
        <v>2469</v>
      </c>
      <c r="Q261" s="696" t="s">
        <v>3165</v>
      </c>
      <c r="R261" s="696" t="s">
        <v>2510</v>
      </c>
      <c r="S261" s="696" t="s">
        <v>2511</v>
      </c>
      <c r="T261" s="696" t="s">
        <v>2512</v>
      </c>
      <c r="U261" s="696" t="s">
        <v>2513</v>
      </c>
      <c r="V261" s="696" t="s">
        <v>2514</v>
      </c>
    </row>
    <row r="262" spans="1:22" ht="16.5" hidden="1" customHeight="1" outlineLevel="2" x14ac:dyDescent="0.2">
      <c r="A262" s="706" t="s">
        <v>2836</v>
      </c>
      <c r="B262" s="702" t="s">
        <v>3018</v>
      </c>
      <c r="C262" s="706" t="s">
        <v>2472</v>
      </c>
      <c r="D262" s="702" t="s">
        <v>2468</v>
      </c>
      <c r="E262" s="707">
        <v>1</v>
      </c>
      <c r="F262" s="702" t="s">
        <v>2469</v>
      </c>
      <c r="G262" s="704">
        <v>0</v>
      </c>
      <c r="H262" s="706" t="s">
        <v>2470</v>
      </c>
      <c r="I262" s="705">
        <v>1</v>
      </c>
      <c r="J262" s="705">
        <v>1</v>
      </c>
      <c r="K262" s="704">
        <v>20.16</v>
      </c>
      <c r="L262" s="703">
        <v>44685</v>
      </c>
      <c r="M262" s="702" t="s">
        <v>3378</v>
      </c>
      <c r="N262" s="702" t="s">
        <v>2509</v>
      </c>
      <c r="O262" s="702" t="s">
        <v>2509</v>
      </c>
      <c r="P262" s="702" t="s">
        <v>2518</v>
      </c>
      <c r="Q262" s="702" t="s">
        <v>3379</v>
      </c>
      <c r="R262" s="702" t="s">
        <v>2516</v>
      </c>
      <c r="S262" s="702" t="s">
        <v>2509</v>
      </c>
      <c r="T262" s="702" t="s">
        <v>2509</v>
      </c>
      <c r="U262" s="702" t="s">
        <v>2513</v>
      </c>
      <c r="V262" s="702" t="s">
        <v>2519</v>
      </c>
    </row>
    <row r="263" spans="1:22" ht="16.5" hidden="1" customHeight="1" outlineLevel="2" x14ac:dyDescent="0.2">
      <c r="A263" s="700" t="s">
        <v>2835</v>
      </c>
      <c r="B263" s="696" t="s">
        <v>3018</v>
      </c>
      <c r="C263" s="700" t="s">
        <v>2467</v>
      </c>
      <c r="D263" s="696" t="s">
        <v>2468</v>
      </c>
      <c r="E263" s="701">
        <v>5</v>
      </c>
      <c r="F263" s="696" t="s">
        <v>2469</v>
      </c>
      <c r="G263" s="698">
        <v>1948.47</v>
      </c>
      <c r="H263" s="700" t="s">
        <v>2470</v>
      </c>
      <c r="I263" s="699">
        <v>1</v>
      </c>
      <c r="J263" s="699">
        <v>1</v>
      </c>
      <c r="K263" s="698">
        <v>1948.47</v>
      </c>
      <c r="L263" s="697">
        <v>44711</v>
      </c>
      <c r="M263" s="696" t="s">
        <v>3037</v>
      </c>
      <c r="N263" s="696" t="s">
        <v>2508</v>
      </c>
      <c r="O263" s="696" t="s">
        <v>2509</v>
      </c>
      <c r="P263" s="696" t="s">
        <v>2469</v>
      </c>
      <c r="Q263" s="696" t="s">
        <v>3038</v>
      </c>
      <c r="R263" s="696" t="s">
        <v>2510</v>
      </c>
      <c r="S263" s="696" t="s">
        <v>2511</v>
      </c>
      <c r="T263" s="696" t="s">
        <v>2512</v>
      </c>
      <c r="U263" s="696" t="s">
        <v>2513</v>
      </c>
      <c r="V263" s="696" t="s">
        <v>2514</v>
      </c>
    </row>
    <row r="264" spans="1:22" ht="16.5" hidden="1" customHeight="1" outlineLevel="2" x14ac:dyDescent="0.2">
      <c r="A264" s="706" t="s">
        <v>2835</v>
      </c>
      <c r="B264" s="702" t="s">
        <v>3018</v>
      </c>
      <c r="C264" s="706" t="s">
        <v>2467</v>
      </c>
      <c r="D264" s="702" t="s">
        <v>2468</v>
      </c>
      <c r="E264" s="707">
        <v>5</v>
      </c>
      <c r="F264" s="702" t="s">
        <v>2469</v>
      </c>
      <c r="G264" s="704">
        <v>3310.43</v>
      </c>
      <c r="H264" s="706" t="s">
        <v>2470</v>
      </c>
      <c r="I264" s="705">
        <v>1</v>
      </c>
      <c r="J264" s="705">
        <v>1</v>
      </c>
      <c r="K264" s="704">
        <v>3310.43</v>
      </c>
      <c r="L264" s="703">
        <v>44720</v>
      </c>
      <c r="M264" s="702" t="s">
        <v>3039</v>
      </c>
      <c r="N264" s="702" t="s">
        <v>2508</v>
      </c>
      <c r="O264" s="702" t="s">
        <v>2509</v>
      </c>
      <c r="P264" s="702" t="s">
        <v>2469</v>
      </c>
      <c r="Q264" s="702" t="s">
        <v>3040</v>
      </c>
      <c r="R264" s="702" t="s">
        <v>2510</v>
      </c>
      <c r="S264" s="702" t="s">
        <v>2511</v>
      </c>
      <c r="T264" s="702" t="s">
        <v>2512</v>
      </c>
      <c r="U264" s="702" t="s">
        <v>2513</v>
      </c>
      <c r="V264" s="702" t="s">
        <v>2514</v>
      </c>
    </row>
    <row r="265" spans="1:22" ht="16.5" hidden="1" customHeight="1" outlineLevel="2" x14ac:dyDescent="0.2">
      <c r="A265" s="700" t="s">
        <v>2836</v>
      </c>
      <c r="B265" s="696" t="s">
        <v>3018</v>
      </c>
      <c r="C265" s="700" t="s">
        <v>2467</v>
      </c>
      <c r="D265" s="696" t="s">
        <v>2468</v>
      </c>
      <c r="E265" s="701">
        <v>1</v>
      </c>
      <c r="F265" s="696" t="s">
        <v>2469</v>
      </c>
      <c r="G265" s="698">
        <v>0</v>
      </c>
      <c r="H265" s="700" t="s">
        <v>2470</v>
      </c>
      <c r="I265" s="699">
        <v>1</v>
      </c>
      <c r="J265" s="699">
        <v>1</v>
      </c>
      <c r="K265" s="698">
        <v>5407.1</v>
      </c>
      <c r="L265" s="697">
        <v>44741</v>
      </c>
      <c r="M265" s="696" t="s">
        <v>3380</v>
      </c>
      <c r="N265" s="696" t="s">
        <v>2509</v>
      </c>
      <c r="O265" s="696" t="s">
        <v>2509</v>
      </c>
      <c r="P265" s="696" t="s">
        <v>3381</v>
      </c>
      <c r="Q265" s="696" t="s">
        <v>3382</v>
      </c>
      <c r="R265" s="696" t="s">
        <v>2516</v>
      </c>
      <c r="S265" s="696" t="s">
        <v>2509</v>
      </c>
      <c r="T265" s="696" t="s">
        <v>2509</v>
      </c>
      <c r="U265" s="696" t="s">
        <v>2513</v>
      </c>
      <c r="V265" s="696" t="s">
        <v>2517</v>
      </c>
    </row>
    <row r="266" spans="1:22" ht="16.5" hidden="1" customHeight="1" outlineLevel="2" x14ac:dyDescent="0.2">
      <c r="A266" s="706" t="s">
        <v>2835</v>
      </c>
      <c r="B266" s="702" t="s">
        <v>3018</v>
      </c>
      <c r="C266" s="706" t="s">
        <v>2467</v>
      </c>
      <c r="D266" s="702" t="s">
        <v>2468</v>
      </c>
      <c r="E266" s="707">
        <v>3</v>
      </c>
      <c r="F266" s="702" t="s">
        <v>2469</v>
      </c>
      <c r="G266" s="704">
        <v>2000.75</v>
      </c>
      <c r="H266" s="706" t="s">
        <v>2470</v>
      </c>
      <c r="I266" s="705">
        <v>1</v>
      </c>
      <c r="J266" s="705">
        <v>1</v>
      </c>
      <c r="K266" s="704">
        <v>2000.75</v>
      </c>
      <c r="L266" s="703">
        <v>44785</v>
      </c>
      <c r="M266" s="702" t="s">
        <v>3127</v>
      </c>
      <c r="N266" s="702" t="s">
        <v>2508</v>
      </c>
      <c r="O266" s="702" t="s">
        <v>2509</v>
      </c>
      <c r="P266" s="702" t="s">
        <v>2469</v>
      </c>
      <c r="Q266" s="702" t="s">
        <v>3128</v>
      </c>
      <c r="R266" s="702" t="s">
        <v>2510</v>
      </c>
      <c r="S266" s="702" t="s">
        <v>2511</v>
      </c>
      <c r="T266" s="702" t="s">
        <v>2512</v>
      </c>
      <c r="U266" s="702" t="s">
        <v>2513</v>
      </c>
      <c r="V266" s="702" t="s">
        <v>2514</v>
      </c>
    </row>
    <row r="267" spans="1:22" ht="16.5" hidden="1" customHeight="1" outlineLevel="2" x14ac:dyDescent="0.2">
      <c r="A267" s="700" t="s">
        <v>2836</v>
      </c>
      <c r="B267" s="696" t="s">
        <v>3018</v>
      </c>
      <c r="C267" s="700" t="s">
        <v>2472</v>
      </c>
      <c r="D267" s="696" t="s">
        <v>2468</v>
      </c>
      <c r="E267" s="701">
        <v>1</v>
      </c>
      <c r="F267" s="696" t="s">
        <v>2469</v>
      </c>
      <c r="G267" s="698">
        <v>0</v>
      </c>
      <c r="H267" s="700" t="s">
        <v>2470</v>
      </c>
      <c r="I267" s="699">
        <v>1</v>
      </c>
      <c r="J267" s="699">
        <v>1</v>
      </c>
      <c r="K267" s="698">
        <v>14.28</v>
      </c>
      <c r="L267" s="697">
        <v>44756</v>
      </c>
      <c r="M267" s="696" t="s">
        <v>3383</v>
      </c>
      <c r="N267" s="696" t="s">
        <v>2509</v>
      </c>
      <c r="O267" s="696" t="s">
        <v>2509</v>
      </c>
      <c r="P267" s="696" t="s">
        <v>2518</v>
      </c>
      <c r="Q267" s="696" t="s">
        <v>3384</v>
      </c>
      <c r="R267" s="696" t="s">
        <v>2516</v>
      </c>
      <c r="S267" s="696" t="s">
        <v>2509</v>
      </c>
      <c r="T267" s="696" t="s">
        <v>2509</v>
      </c>
      <c r="U267" s="696" t="s">
        <v>2513</v>
      </c>
      <c r="V267" s="696" t="s">
        <v>2519</v>
      </c>
    </row>
    <row r="268" spans="1:22" ht="16.5" hidden="1" customHeight="1" outlineLevel="2" x14ac:dyDescent="0.2">
      <c r="A268" s="706" t="s">
        <v>2836</v>
      </c>
      <c r="B268" s="702" t="s">
        <v>3018</v>
      </c>
      <c r="C268" s="706" t="s">
        <v>2472</v>
      </c>
      <c r="D268" s="702" t="s">
        <v>2468</v>
      </c>
      <c r="E268" s="707">
        <v>1</v>
      </c>
      <c r="F268" s="702" t="s">
        <v>2469</v>
      </c>
      <c r="G268" s="704">
        <v>0</v>
      </c>
      <c r="H268" s="706" t="s">
        <v>2470</v>
      </c>
      <c r="I268" s="705">
        <v>1</v>
      </c>
      <c r="J268" s="705">
        <v>1</v>
      </c>
      <c r="K268" s="704">
        <v>1536.87</v>
      </c>
      <c r="L268" s="703">
        <v>44756</v>
      </c>
      <c r="M268" s="702" t="s">
        <v>3385</v>
      </c>
      <c r="N268" s="702" t="s">
        <v>2509</v>
      </c>
      <c r="O268" s="702" t="s">
        <v>2509</v>
      </c>
      <c r="P268" s="702" t="s">
        <v>2518</v>
      </c>
      <c r="Q268" s="702" t="s">
        <v>3386</v>
      </c>
      <c r="R268" s="702" t="s">
        <v>2516</v>
      </c>
      <c r="S268" s="702" t="s">
        <v>2509</v>
      </c>
      <c r="T268" s="702" t="s">
        <v>2509</v>
      </c>
      <c r="U268" s="702" t="s">
        <v>2513</v>
      </c>
      <c r="V268" s="702" t="s">
        <v>2519</v>
      </c>
    </row>
    <row r="269" spans="1:22" ht="16.5" hidden="1" customHeight="1" outlineLevel="2" x14ac:dyDescent="0.2">
      <c r="A269" s="700" t="s">
        <v>2836</v>
      </c>
      <c r="B269" s="696" t="s">
        <v>3018</v>
      </c>
      <c r="C269" s="700" t="s">
        <v>2472</v>
      </c>
      <c r="D269" s="696" t="s">
        <v>2468</v>
      </c>
      <c r="E269" s="701">
        <v>1</v>
      </c>
      <c r="F269" s="696" t="s">
        <v>2469</v>
      </c>
      <c r="G269" s="698">
        <v>0</v>
      </c>
      <c r="H269" s="700" t="s">
        <v>2470</v>
      </c>
      <c r="I269" s="699">
        <v>1</v>
      </c>
      <c r="J269" s="699">
        <v>1</v>
      </c>
      <c r="K269" s="698">
        <v>4974.93</v>
      </c>
      <c r="L269" s="697">
        <v>44756</v>
      </c>
      <c r="M269" s="696" t="s">
        <v>3387</v>
      </c>
      <c r="N269" s="696" t="s">
        <v>2509</v>
      </c>
      <c r="O269" s="696" t="s">
        <v>2509</v>
      </c>
      <c r="P269" s="696" t="s">
        <v>2518</v>
      </c>
      <c r="Q269" s="696" t="s">
        <v>3388</v>
      </c>
      <c r="R269" s="696" t="s">
        <v>2516</v>
      </c>
      <c r="S269" s="696" t="s">
        <v>2509</v>
      </c>
      <c r="T269" s="696" t="s">
        <v>2509</v>
      </c>
      <c r="U269" s="696" t="s">
        <v>2513</v>
      </c>
      <c r="V269" s="696" t="s">
        <v>2519</v>
      </c>
    </row>
    <row r="270" spans="1:22" ht="16.5" hidden="1" customHeight="1" outlineLevel="2" x14ac:dyDescent="0.2">
      <c r="A270" s="706" t="s">
        <v>2836</v>
      </c>
      <c r="B270" s="702" t="s">
        <v>3018</v>
      </c>
      <c r="C270" s="706" t="s">
        <v>2472</v>
      </c>
      <c r="D270" s="702" t="s">
        <v>2468</v>
      </c>
      <c r="E270" s="707">
        <v>1</v>
      </c>
      <c r="F270" s="702" t="s">
        <v>2469</v>
      </c>
      <c r="G270" s="704">
        <v>0</v>
      </c>
      <c r="H270" s="706" t="s">
        <v>2470</v>
      </c>
      <c r="I270" s="705">
        <v>1</v>
      </c>
      <c r="J270" s="705">
        <v>1</v>
      </c>
      <c r="K270" s="704">
        <v>20.16</v>
      </c>
      <c r="L270" s="703">
        <v>44756</v>
      </c>
      <c r="M270" s="702" t="s">
        <v>3389</v>
      </c>
      <c r="N270" s="702" t="s">
        <v>2509</v>
      </c>
      <c r="O270" s="702" t="s">
        <v>2509</v>
      </c>
      <c r="P270" s="702" t="s">
        <v>2518</v>
      </c>
      <c r="Q270" s="702" t="s">
        <v>3390</v>
      </c>
      <c r="R270" s="702" t="s">
        <v>2516</v>
      </c>
      <c r="S270" s="702" t="s">
        <v>2509</v>
      </c>
      <c r="T270" s="702" t="s">
        <v>2509</v>
      </c>
      <c r="U270" s="702" t="s">
        <v>2513</v>
      </c>
      <c r="V270" s="702" t="s">
        <v>2519</v>
      </c>
    </row>
    <row r="271" spans="1:22" ht="16.5" customHeight="1" outlineLevel="1" collapsed="1" x14ac:dyDescent="0.2">
      <c r="A271" s="708" t="s">
        <v>2837</v>
      </c>
      <c r="B271" s="702"/>
      <c r="C271" s="706"/>
      <c r="D271" s="702"/>
      <c r="E271" s="707"/>
      <c r="F271" s="702"/>
      <c r="G271" s="704"/>
      <c r="H271" s="706"/>
      <c r="I271" s="705"/>
      <c r="J271" s="705"/>
      <c r="K271" s="704">
        <f>SUBTOTAL(9,K261:K270)</f>
        <v>21351.47</v>
      </c>
      <c r="L271" s="703"/>
      <c r="M271" s="702"/>
      <c r="N271" s="702"/>
      <c r="O271" s="702"/>
      <c r="P271" s="702"/>
      <c r="Q271" s="702"/>
      <c r="R271" s="702"/>
      <c r="S271" s="702"/>
      <c r="T271" s="702"/>
      <c r="U271" s="702"/>
      <c r="V271" s="702"/>
    </row>
    <row r="272" spans="1:22" ht="16.5" hidden="1" customHeight="1" outlineLevel="2" x14ac:dyDescent="0.2">
      <c r="A272" s="700" t="s">
        <v>2838</v>
      </c>
      <c r="B272" s="696" t="s">
        <v>3018</v>
      </c>
      <c r="C272" s="700" t="s">
        <v>2467</v>
      </c>
      <c r="D272" s="696" t="s">
        <v>2468</v>
      </c>
      <c r="E272" s="701">
        <v>2</v>
      </c>
      <c r="F272" s="696" t="s">
        <v>2469</v>
      </c>
      <c r="G272" s="698">
        <v>2000.53</v>
      </c>
      <c r="H272" s="700" t="s">
        <v>2470</v>
      </c>
      <c r="I272" s="699">
        <v>1</v>
      </c>
      <c r="J272" s="699">
        <v>1</v>
      </c>
      <c r="K272" s="698">
        <v>2000.53</v>
      </c>
      <c r="L272" s="697">
        <v>44711</v>
      </c>
      <c r="M272" s="696" t="s">
        <v>3037</v>
      </c>
      <c r="N272" s="696" t="s">
        <v>2508</v>
      </c>
      <c r="O272" s="696" t="s">
        <v>2509</v>
      </c>
      <c r="P272" s="696" t="s">
        <v>2469</v>
      </c>
      <c r="Q272" s="696" t="s">
        <v>3038</v>
      </c>
      <c r="R272" s="696" t="s">
        <v>2510</v>
      </c>
      <c r="S272" s="696" t="s">
        <v>2511</v>
      </c>
      <c r="T272" s="696" t="s">
        <v>2512</v>
      </c>
      <c r="U272" s="696" t="s">
        <v>2513</v>
      </c>
      <c r="V272" s="696" t="s">
        <v>2514</v>
      </c>
    </row>
    <row r="273" spans="1:22" ht="16.5" hidden="1" customHeight="1" outlineLevel="2" x14ac:dyDescent="0.2">
      <c r="A273" s="706" t="s">
        <v>2839</v>
      </c>
      <c r="B273" s="702" t="s">
        <v>3018</v>
      </c>
      <c r="C273" s="706" t="s">
        <v>2472</v>
      </c>
      <c r="D273" s="702" t="s">
        <v>2468</v>
      </c>
      <c r="E273" s="707">
        <v>1</v>
      </c>
      <c r="F273" s="702" t="s">
        <v>2469</v>
      </c>
      <c r="G273" s="704">
        <v>0</v>
      </c>
      <c r="H273" s="706" t="s">
        <v>2470</v>
      </c>
      <c r="I273" s="705">
        <v>1</v>
      </c>
      <c r="J273" s="705">
        <v>1</v>
      </c>
      <c r="K273" s="704">
        <v>20.16</v>
      </c>
      <c r="L273" s="703">
        <v>44685</v>
      </c>
      <c r="M273" s="702" t="s">
        <v>3391</v>
      </c>
      <c r="N273" s="702" t="s">
        <v>2509</v>
      </c>
      <c r="O273" s="702" t="s">
        <v>2509</v>
      </c>
      <c r="P273" s="702" t="s">
        <v>2518</v>
      </c>
      <c r="Q273" s="702" t="s">
        <v>3392</v>
      </c>
      <c r="R273" s="702" t="s">
        <v>2516</v>
      </c>
      <c r="S273" s="702" t="s">
        <v>2509</v>
      </c>
      <c r="T273" s="702" t="s">
        <v>2509</v>
      </c>
      <c r="U273" s="702" t="s">
        <v>2513</v>
      </c>
      <c r="V273" s="702" t="s">
        <v>2519</v>
      </c>
    </row>
    <row r="274" spans="1:22" ht="16.5" hidden="1" customHeight="1" outlineLevel="2" x14ac:dyDescent="0.2">
      <c r="A274" s="700" t="s">
        <v>2838</v>
      </c>
      <c r="B274" s="696" t="s">
        <v>3018</v>
      </c>
      <c r="C274" s="700" t="s">
        <v>2467</v>
      </c>
      <c r="D274" s="696" t="s">
        <v>2468</v>
      </c>
      <c r="E274" s="701">
        <v>5</v>
      </c>
      <c r="F274" s="696" t="s">
        <v>2469</v>
      </c>
      <c r="G274" s="698">
        <v>3406.45</v>
      </c>
      <c r="H274" s="700" t="s">
        <v>2470</v>
      </c>
      <c r="I274" s="699">
        <v>1</v>
      </c>
      <c r="J274" s="699">
        <v>1</v>
      </c>
      <c r="K274" s="698">
        <v>3406.45</v>
      </c>
      <c r="L274" s="697">
        <v>44733</v>
      </c>
      <c r="M274" s="696" t="s">
        <v>3393</v>
      </c>
      <c r="N274" s="696" t="s">
        <v>2508</v>
      </c>
      <c r="O274" s="696" t="s">
        <v>2509</v>
      </c>
      <c r="P274" s="696" t="s">
        <v>2469</v>
      </c>
      <c r="Q274" s="696" t="s">
        <v>3394</v>
      </c>
      <c r="R274" s="696" t="s">
        <v>2510</v>
      </c>
      <c r="S274" s="696" t="s">
        <v>2511</v>
      </c>
      <c r="T274" s="696" t="s">
        <v>2512</v>
      </c>
      <c r="U274" s="696" t="s">
        <v>2513</v>
      </c>
      <c r="V274" s="696" t="s">
        <v>2514</v>
      </c>
    </row>
    <row r="275" spans="1:22" ht="16.5" hidden="1" customHeight="1" outlineLevel="2" x14ac:dyDescent="0.2">
      <c r="A275" s="706" t="s">
        <v>2838</v>
      </c>
      <c r="B275" s="702" t="s">
        <v>3018</v>
      </c>
      <c r="C275" s="706" t="s">
        <v>2467</v>
      </c>
      <c r="D275" s="702" t="s">
        <v>2468</v>
      </c>
      <c r="E275" s="707">
        <v>6</v>
      </c>
      <c r="F275" s="702" t="s">
        <v>2469</v>
      </c>
      <c r="G275" s="704">
        <v>3239.17</v>
      </c>
      <c r="H275" s="706" t="s">
        <v>2470</v>
      </c>
      <c r="I275" s="705">
        <v>1</v>
      </c>
      <c r="J275" s="705">
        <v>1</v>
      </c>
      <c r="K275" s="704">
        <v>3239.17</v>
      </c>
      <c r="L275" s="703">
        <v>44711</v>
      </c>
      <c r="M275" s="702" t="s">
        <v>3037</v>
      </c>
      <c r="N275" s="702" t="s">
        <v>2508</v>
      </c>
      <c r="O275" s="702" t="s">
        <v>2509</v>
      </c>
      <c r="P275" s="702" t="s">
        <v>2469</v>
      </c>
      <c r="Q275" s="702" t="s">
        <v>3038</v>
      </c>
      <c r="R275" s="702" t="s">
        <v>2510</v>
      </c>
      <c r="S275" s="702" t="s">
        <v>2511</v>
      </c>
      <c r="T275" s="702" t="s">
        <v>2512</v>
      </c>
      <c r="U275" s="702" t="s">
        <v>2513</v>
      </c>
      <c r="V275" s="702" t="s">
        <v>2514</v>
      </c>
    </row>
    <row r="276" spans="1:22" ht="16.5" customHeight="1" outlineLevel="1" collapsed="1" x14ac:dyDescent="0.2">
      <c r="A276" s="708" t="s">
        <v>2840</v>
      </c>
      <c r="B276" s="702"/>
      <c r="C276" s="706"/>
      <c r="D276" s="702"/>
      <c r="E276" s="707"/>
      <c r="F276" s="702"/>
      <c r="G276" s="704"/>
      <c r="H276" s="706"/>
      <c r="I276" s="705"/>
      <c r="J276" s="705"/>
      <c r="K276" s="704">
        <f>SUBTOTAL(9,K272:K275)</f>
        <v>8666.31</v>
      </c>
      <c r="L276" s="703"/>
      <c r="M276" s="702"/>
      <c r="N276" s="702"/>
      <c r="O276" s="702"/>
      <c r="P276" s="702"/>
      <c r="Q276" s="702"/>
      <c r="R276" s="702"/>
      <c r="S276" s="702"/>
      <c r="T276" s="702"/>
      <c r="U276" s="702"/>
      <c r="V276" s="702"/>
    </row>
    <row r="277" spans="1:22" ht="16.5" hidden="1" customHeight="1" outlineLevel="2" x14ac:dyDescent="0.2">
      <c r="A277" s="700" t="s">
        <v>2841</v>
      </c>
      <c r="B277" s="696" t="s">
        <v>3018</v>
      </c>
      <c r="C277" s="700" t="s">
        <v>2472</v>
      </c>
      <c r="D277" s="696" t="s">
        <v>2468</v>
      </c>
      <c r="E277" s="701">
        <v>1</v>
      </c>
      <c r="F277" s="696" t="s">
        <v>2469</v>
      </c>
      <c r="G277" s="698">
        <v>0</v>
      </c>
      <c r="H277" s="700" t="s">
        <v>2470</v>
      </c>
      <c r="I277" s="699">
        <v>1</v>
      </c>
      <c r="J277" s="699">
        <v>1</v>
      </c>
      <c r="K277" s="698">
        <v>4974.93</v>
      </c>
      <c r="L277" s="697">
        <v>44796</v>
      </c>
      <c r="M277" s="696" t="s">
        <v>3395</v>
      </c>
      <c r="N277" s="696" t="s">
        <v>2509</v>
      </c>
      <c r="O277" s="696" t="s">
        <v>2509</v>
      </c>
      <c r="P277" s="696" t="s">
        <v>2518</v>
      </c>
      <c r="Q277" s="696" t="s">
        <v>3396</v>
      </c>
      <c r="R277" s="696" t="s">
        <v>2516</v>
      </c>
      <c r="S277" s="696" t="s">
        <v>2509</v>
      </c>
      <c r="T277" s="696" t="s">
        <v>2509</v>
      </c>
      <c r="U277" s="696" t="s">
        <v>2513</v>
      </c>
      <c r="V277" s="696" t="s">
        <v>2519</v>
      </c>
    </row>
    <row r="278" spans="1:22" ht="16.5" hidden="1" customHeight="1" outlineLevel="2" x14ac:dyDescent="0.2">
      <c r="A278" s="706" t="s">
        <v>2841</v>
      </c>
      <c r="B278" s="702" t="s">
        <v>3018</v>
      </c>
      <c r="C278" s="706" t="s">
        <v>2472</v>
      </c>
      <c r="D278" s="702" t="s">
        <v>2468</v>
      </c>
      <c r="E278" s="707">
        <v>1</v>
      </c>
      <c r="F278" s="702" t="s">
        <v>2469</v>
      </c>
      <c r="G278" s="704">
        <v>0</v>
      </c>
      <c r="H278" s="706" t="s">
        <v>2470</v>
      </c>
      <c r="I278" s="705">
        <v>1</v>
      </c>
      <c r="J278" s="705">
        <v>1</v>
      </c>
      <c r="K278" s="704">
        <v>20.16</v>
      </c>
      <c r="L278" s="703">
        <v>44796</v>
      </c>
      <c r="M278" s="702" t="s">
        <v>3397</v>
      </c>
      <c r="N278" s="702" t="s">
        <v>2509</v>
      </c>
      <c r="O278" s="702" t="s">
        <v>2509</v>
      </c>
      <c r="P278" s="702" t="s">
        <v>2518</v>
      </c>
      <c r="Q278" s="702" t="s">
        <v>3398</v>
      </c>
      <c r="R278" s="702" t="s">
        <v>2516</v>
      </c>
      <c r="S278" s="702" t="s">
        <v>2509</v>
      </c>
      <c r="T278" s="702" t="s">
        <v>2509</v>
      </c>
      <c r="U278" s="702" t="s">
        <v>2513</v>
      </c>
      <c r="V278" s="702" t="s">
        <v>2519</v>
      </c>
    </row>
    <row r="279" spans="1:22" ht="16.5" hidden="1" customHeight="1" outlineLevel="2" x14ac:dyDescent="0.2">
      <c r="A279" s="700" t="s">
        <v>2841</v>
      </c>
      <c r="B279" s="696" t="s">
        <v>3018</v>
      </c>
      <c r="C279" s="700" t="s">
        <v>2467</v>
      </c>
      <c r="D279" s="696" t="s">
        <v>2468</v>
      </c>
      <c r="E279" s="701">
        <v>1</v>
      </c>
      <c r="F279" s="696" t="s">
        <v>2469</v>
      </c>
      <c r="G279" s="698">
        <v>0</v>
      </c>
      <c r="H279" s="700" t="s">
        <v>2470</v>
      </c>
      <c r="I279" s="699">
        <v>1</v>
      </c>
      <c r="J279" s="699">
        <v>1</v>
      </c>
      <c r="K279" s="698">
        <v>5407.1</v>
      </c>
      <c r="L279" s="697">
        <v>44782</v>
      </c>
      <c r="M279" s="696" t="s">
        <v>3399</v>
      </c>
      <c r="N279" s="696" t="s">
        <v>2509</v>
      </c>
      <c r="O279" s="696" t="s">
        <v>2509</v>
      </c>
      <c r="P279" s="696" t="s">
        <v>3400</v>
      </c>
      <c r="Q279" s="696" t="s">
        <v>3401</v>
      </c>
      <c r="R279" s="696" t="s">
        <v>2516</v>
      </c>
      <c r="S279" s="696" t="s">
        <v>2509</v>
      </c>
      <c r="T279" s="696" t="s">
        <v>2509</v>
      </c>
      <c r="U279" s="696" t="s">
        <v>2513</v>
      </c>
      <c r="V279" s="696" t="s">
        <v>2517</v>
      </c>
    </row>
    <row r="280" spans="1:22" ht="16.5" hidden="1" customHeight="1" outlineLevel="2" x14ac:dyDescent="0.2">
      <c r="A280" s="706" t="s">
        <v>2842</v>
      </c>
      <c r="B280" s="702" t="s">
        <v>3018</v>
      </c>
      <c r="C280" s="706" t="s">
        <v>2467</v>
      </c>
      <c r="D280" s="702" t="s">
        <v>2468</v>
      </c>
      <c r="E280" s="707">
        <v>5</v>
      </c>
      <c r="F280" s="702" t="s">
        <v>2469</v>
      </c>
      <c r="G280" s="704">
        <v>1872.33</v>
      </c>
      <c r="H280" s="706" t="s">
        <v>2470</v>
      </c>
      <c r="I280" s="705">
        <v>1</v>
      </c>
      <c r="J280" s="705">
        <v>1</v>
      </c>
      <c r="K280" s="704">
        <v>1872.33</v>
      </c>
      <c r="L280" s="703">
        <v>44750</v>
      </c>
      <c r="M280" s="702" t="s">
        <v>3241</v>
      </c>
      <c r="N280" s="702" t="s">
        <v>2508</v>
      </c>
      <c r="O280" s="702" t="s">
        <v>2509</v>
      </c>
      <c r="P280" s="702" t="s">
        <v>2469</v>
      </c>
      <c r="Q280" s="702" t="s">
        <v>3242</v>
      </c>
      <c r="R280" s="702" t="s">
        <v>2510</v>
      </c>
      <c r="S280" s="702" t="s">
        <v>2511</v>
      </c>
      <c r="T280" s="702" t="s">
        <v>2512</v>
      </c>
      <c r="U280" s="702" t="s">
        <v>2513</v>
      </c>
      <c r="V280" s="702" t="s">
        <v>2514</v>
      </c>
    </row>
    <row r="281" spans="1:22" ht="16.5" hidden="1" customHeight="1" outlineLevel="2" x14ac:dyDescent="0.2">
      <c r="A281" s="700" t="s">
        <v>2841</v>
      </c>
      <c r="B281" s="696" t="s">
        <v>3018</v>
      </c>
      <c r="C281" s="700" t="s">
        <v>2472</v>
      </c>
      <c r="D281" s="696" t="s">
        <v>2468</v>
      </c>
      <c r="E281" s="701">
        <v>1</v>
      </c>
      <c r="F281" s="696" t="s">
        <v>2469</v>
      </c>
      <c r="G281" s="698">
        <v>0</v>
      </c>
      <c r="H281" s="700" t="s">
        <v>2470</v>
      </c>
      <c r="I281" s="699">
        <v>1</v>
      </c>
      <c r="J281" s="699">
        <v>1</v>
      </c>
      <c r="K281" s="698">
        <v>27464</v>
      </c>
      <c r="L281" s="697">
        <v>44796</v>
      </c>
      <c r="M281" s="696" t="s">
        <v>3402</v>
      </c>
      <c r="N281" s="696" t="s">
        <v>2509</v>
      </c>
      <c r="O281" s="696" t="s">
        <v>2509</v>
      </c>
      <c r="P281" s="696" t="s">
        <v>2518</v>
      </c>
      <c r="Q281" s="696" t="s">
        <v>3403</v>
      </c>
      <c r="R281" s="696" t="s">
        <v>2516</v>
      </c>
      <c r="S281" s="696" t="s">
        <v>2509</v>
      </c>
      <c r="T281" s="696" t="s">
        <v>2509</v>
      </c>
      <c r="U281" s="696" t="s">
        <v>2513</v>
      </c>
      <c r="V281" s="696" t="s">
        <v>2519</v>
      </c>
    </row>
    <row r="282" spans="1:22" ht="16.5" hidden="1" customHeight="1" outlineLevel="2" x14ac:dyDescent="0.2">
      <c r="A282" s="706" t="s">
        <v>2841</v>
      </c>
      <c r="B282" s="702" t="s">
        <v>3018</v>
      </c>
      <c r="C282" s="706" t="s">
        <v>2472</v>
      </c>
      <c r="D282" s="702" t="s">
        <v>2468</v>
      </c>
      <c r="E282" s="707">
        <v>1</v>
      </c>
      <c r="F282" s="702" t="s">
        <v>2469</v>
      </c>
      <c r="G282" s="704">
        <v>0</v>
      </c>
      <c r="H282" s="706" t="s">
        <v>2470</v>
      </c>
      <c r="I282" s="705">
        <v>1</v>
      </c>
      <c r="J282" s="705">
        <v>1</v>
      </c>
      <c r="K282" s="704">
        <v>5.0999999999999996</v>
      </c>
      <c r="L282" s="703">
        <v>44796</v>
      </c>
      <c r="M282" s="702" t="s">
        <v>3404</v>
      </c>
      <c r="N282" s="702" t="s">
        <v>2509</v>
      </c>
      <c r="O282" s="702" t="s">
        <v>2509</v>
      </c>
      <c r="P282" s="702" t="s">
        <v>2518</v>
      </c>
      <c r="Q282" s="702" t="s">
        <v>3405</v>
      </c>
      <c r="R282" s="702" t="s">
        <v>2516</v>
      </c>
      <c r="S282" s="702" t="s">
        <v>2509</v>
      </c>
      <c r="T282" s="702" t="s">
        <v>2509</v>
      </c>
      <c r="U282" s="702" t="s">
        <v>2513</v>
      </c>
      <c r="V282" s="702" t="s">
        <v>2519</v>
      </c>
    </row>
    <row r="283" spans="1:22" ht="16.5" hidden="1" customHeight="1" outlineLevel="2" x14ac:dyDescent="0.2">
      <c r="A283" s="700" t="s">
        <v>2841</v>
      </c>
      <c r="B283" s="696" t="s">
        <v>3018</v>
      </c>
      <c r="C283" s="700" t="s">
        <v>2472</v>
      </c>
      <c r="D283" s="696" t="s">
        <v>2468</v>
      </c>
      <c r="E283" s="701">
        <v>1</v>
      </c>
      <c r="F283" s="696" t="s">
        <v>2469</v>
      </c>
      <c r="G283" s="698">
        <v>0</v>
      </c>
      <c r="H283" s="700" t="s">
        <v>2470</v>
      </c>
      <c r="I283" s="699">
        <v>1</v>
      </c>
      <c r="J283" s="699">
        <v>1</v>
      </c>
      <c r="K283" s="698">
        <v>225.57</v>
      </c>
      <c r="L283" s="697">
        <v>44796</v>
      </c>
      <c r="M283" s="696" t="s">
        <v>3406</v>
      </c>
      <c r="N283" s="696" t="s">
        <v>2509</v>
      </c>
      <c r="O283" s="696" t="s">
        <v>2509</v>
      </c>
      <c r="P283" s="696" t="s">
        <v>2518</v>
      </c>
      <c r="Q283" s="696" t="s">
        <v>3407</v>
      </c>
      <c r="R283" s="696" t="s">
        <v>2516</v>
      </c>
      <c r="S283" s="696" t="s">
        <v>2509</v>
      </c>
      <c r="T283" s="696" t="s">
        <v>2509</v>
      </c>
      <c r="U283" s="696" t="s">
        <v>2513</v>
      </c>
      <c r="V283" s="696" t="s">
        <v>2519</v>
      </c>
    </row>
    <row r="284" spans="1:22" ht="16.5" customHeight="1" outlineLevel="1" collapsed="1" x14ac:dyDescent="0.2">
      <c r="A284" s="709" t="s">
        <v>2843</v>
      </c>
      <c r="B284" s="696"/>
      <c r="C284" s="700"/>
      <c r="D284" s="696"/>
      <c r="E284" s="701"/>
      <c r="F284" s="696"/>
      <c r="G284" s="698"/>
      <c r="H284" s="700"/>
      <c r="I284" s="699"/>
      <c r="J284" s="699"/>
      <c r="K284" s="698">
        <f>SUBTOTAL(9,K277:K283)</f>
        <v>39969.19</v>
      </c>
      <c r="L284" s="697"/>
      <c r="M284" s="696"/>
      <c r="N284" s="696"/>
      <c r="O284" s="696"/>
      <c r="P284" s="696"/>
      <c r="Q284" s="696"/>
      <c r="R284" s="696"/>
      <c r="S284" s="696"/>
      <c r="T284" s="696"/>
      <c r="U284" s="696"/>
      <c r="V284" s="696"/>
    </row>
    <row r="285" spans="1:22" ht="16.5" hidden="1" customHeight="1" outlineLevel="2" x14ac:dyDescent="0.2">
      <c r="A285" s="706" t="s">
        <v>2844</v>
      </c>
      <c r="B285" s="702" t="s">
        <v>3018</v>
      </c>
      <c r="C285" s="706" t="s">
        <v>2472</v>
      </c>
      <c r="D285" s="702" t="s">
        <v>2468</v>
      </c>
      <c r="E285" s="707">
        <v>1</v>
      </c>
      <c r="F285" s="702" t="s">
        <v>2469</v>
      </c>
      <c r="G285" s="704">
        <v>0</v>
      </c>
      <c r="H285" s="706" t="s">
        <v>2470</v>
      </c>
      <c r="I285" s="705">
        <v>1</v>
      </c>
      <c r="J285" s="705">
        <v>1</v>
      </c>
      <c r="K285" s="704">
        <v>20.16</v>
      </c>
      <c r="L285" s="703">
        <v>44760</v>
      </c>
      <c r="M285" s="702" t="s">
        <v>3408</v>
      </c>
      <c r="N285" s="702" t="s">
        <v>2509</v>
      </c>
      <c r="O285" s="702" t="s">
        <v>2509</v>
      </c>
      <c r="P285" s="702" t="s">
        <v>2518</v>
      </c>
      <c r="Q285" s="702" t="s">
        <v>3409</v>
      </c>
      <c r="R285" s="702" t="s">
        <v>2516</v>
      </c>
      <c r="S285" s="702" t="s">
        <v>2509</v>
      </c>
      <c r="T285" s="702" t="s">
        <v>2509</v>
      </c>
      <c r="U285" s="702" t="s">
        <v>2513</v>
      </c>
      <c r="V285" s="702" t="s">
        <v>2519</v>
      </c>
    </row>
    <row r="286" spans="1:22" ht="16.5" hidden="1" customHeight="1" outlineLevel="2" x14ac:dyDescent="0.2">
      <c r="A286" s="700" t="s">
        <v>2844</v>
      </c>
      <c r="B286" s="696" t="s">
        <v>3018</v>
      </c>
      <c r="C286" s="700" t="s">
        <v>2472</v>
      </c>
      <c r="D286" s="696" t="s">
        <v>2468</v>
      </c>
      <c r="E286" s="701">
        <v>1</v>
      </c>
      <c r="F286" s="696" t="s">
        <v>2469</v>
      </c>
      <c r="G286" s="698">
        <v>0</v>
      </c>
      <c r="H286" s="700" t="s">
        <v>2470</v>
      </c>
      <c r="I286" s="699">
        <v>1</v>
      </c>
      <c r="J286" s="699">
        <v>1</v>
      </c>
      <c r="K286" s="698">
        <v>27464</v>
      </c>
      <c r="L286" s="697">
        <v>44760</v>
      </c>
      <c r="M286" s="696" t="s">
        <v>3410</v>
      </c>
      <c r="N286" s="696" t="s">
        <v>2509</v>
      </c>
      <c r="O286" s="696" t="s">
        <v>2509</v>
      </c>
      <c r="P286" s="696" t="s">
        <v>2518</v>
      </c>
      <c r="Q286" s="696" t="s">
        <v>3411</v>
      </c>
      <c r="R286" s="696" t="s">
        <v>2516</v>
      </c>
      <c r="S286" s="696" t="s">
        <v>2509</v>
      </c>
      <c r="T286" s="696" t="s">
        <v>2509</v>
      </c>
      <c r="U286" s="696" t="s">
        <v>2513</v>
      </c>
      <c r="V286" s="696" t="s">
        <v>2519</v>
      </c>
    </row>
    <row r="287" spans="1:22" ht="16.5" hidden="1" customHeight="1" outlineLevel="2" x14ac:dyDescent="0.2">
      <c r="A287" s="706" t="s">
        <v>2844</v>
      </c>
      <c r="B287" s="702" t="s">
        <v>3018</v>
      </c>
      <c r="C287" s="706" t="s">
        <v>2467</v>
      </c>
      <c r="D287" s="702" t="s">
        <v>2468</v>
      </c>
      <c r="E287" s="707">
        <v>3</v>
      </c>
      <c r="F287" s="702" t="s">
        <v>2469</v>
      </c>
      <c r="G287" s="704">
        <v>3584.76</v>
      </c>
      <c r="H287" s="706" t="s">
        <v>2470</v>
      </c>
      <c r="I287" s="705">
        <v>1</v>
      </c>
      <c r="J287" s="705">
        <v>1</v>
      </c>
      <c r="K287" s="704">
        <v>3584.76</v>
      </c>
      <c r="L287" s="703">
        <v>44733</v>
      </c>
      <c r="M287" s="702" t="s">
        <v>3393</v>
      </c>
      <c r="N287" s="702" t="s">
        <v>2508</v>
      </c>
      <c r="O287" s="702" t="s">
        <v>2509</v>
      </c>
      <c r="P287" s="702" t="s">
        <v>2469</v>
      </c>
      <c r="Q287" s="702" t="s">
        <v>3394</v>
      </c>
      <c r="R287" s="702" t="s">
        <v>2510</v>
      </c>
      <c r="S287" s="702" t="s">
        <v>2511</v>
      </c>
      <c r="T287" s="702" t="s">
        <v>2512</v>
      </c>
      <c r="U287" s="702" t="s">
        <v>2513</v>
      </c>
      <c r="V287" s="702" t="s">
        <v>2514</v>
      </c>
    </row>
    <row r="288" spans="1:22" ht="16.5" hidden="1" customHeight="1" outlineLevel="2" x14ac:dyDescent="0.2">
      <c r="A288" s="700" t="s">
        <v>2844</v>
      </c>
      <c r="B288" s="696" t="s">
        <v>3018</v>
      </c>
      <c r="C288" s="700" t="s">
        <v>2467</v>
      </c>
      <c r="D288" s="696" t="s">
        <v>2468</v>
      </c>
      <c r="E288" s="701">
        <v>3</v>
      </c>
      <c r="F288" s="696" t="s">
        <v>2469</v>
      </c>
      <c r="G288" s="698">
        <v>2149.4499999999998</v>
      </c>
      <c r="H288" s="700" t="s">
        <v>2470</v>
      </c>
      <c r="I288" s="699">
        <v>1</v>
      </c>
      <c r="J288" s="699">
        <v>1</v>
      </c>
      <c r="K288" s="698">
        <v>2149.4499999999998</v>
      </c>
      <c r="L288" s="697">
        <v>44817</v>
      </c>
      <c r="M288" s="696" t="s">
        <v>3412</v>
      </c>
      <c r="N288" s="696" t="s">
        <v>2508</v>
      </c>
      <c r="O288" s="696" t="s">
        <v>2509</v>
      </c>
      <c r="P288" s="696" t="s">
        <v>2469</v>
      </c>
      <c r="Q288" s="696" t="s">
        <v>3413</v>
      </c>
      <c r="R288" s="696" t="s">
        <v>2510</v>
      </c>
      <c r="S288" s="696" t="s">
        <v>2511</v>
      </c>
      <c r="T288" s="696" t="s">
        <v>2512</v>
      </c>
      <c r="U288" s="696" t="s">
        <v>3414</v>
      </c>
      <c r="V288" s="696" t="s">
        <v>2514</v>
      </c>
    </row>
    <row r="289" spans="1:22" ht="16.5" hidden="1" customHeight="1" outlineLevel="2" x14ac:dyDescent="0.2">
      <c r="A289" s="706" t="s">
        <v>2844</v>
      </c>
      <c r="B289" s="702" t="s">
        <v>3018</v>
      </c>
      <c r="C289" s="706" t="s">
        <v>2472</v>
      </c>
      <c r="D289" s="702" t="s">
        <v>2468</v>
      </c>
      <c r="E289" s="707">
        <v>1</v>
      </c>
      <c r="F289" s="702" t="s">
        <v>2469</v>
      </c>
      <c r="G289" s="704">
        <v>0</v>
      </c>
      <c r="H289" s="706" t="s">
        <v>2470</v>
      </c>
      <c r="I289" s="705">
        <v>1</v>
      </c>
      <c r="J289" s="705">
        <v>1</v>
      </c>
      <c r="K289" s="704">
        <v>519.63</v>
      </c>
      <c r="L289" s="703">
        <v>44760</v>
      </c>
      <c r="M289" s="702" t="s">
        <v>3415</v>
      </c>
      <c r="N289" s="702" t="s">
        <v>2509</v>
      </c>
      <c r="O289" s="702" t="s">
        <v>2509</v>
      </c>
      <c r="P289" s="702" t="s">
        <v>2518</v>
      </c>
      <c r="Q289" s="702" t="s">
        <v>3416</v>
      </c>
      <c r="R289" s="702" t="s">
        <v>2516</v>
      </c>
      <c r="S289" s="702" t="s">
        <v>2509</v>
      </c>
      <c r="T289" s="702" t="s">
        <v>2509</v>
      </c>
      <c r="U289" s="702" t="s">
        <v>2513</v>
      </c>
      <c r="V289" s="702" t="s">
        <v>2519</v>
      </c>
    </row>
    <row r="290" spans="1:22" ht="16.5" hidden="1" customHeight="1" outlineLevel="2" x14ac:dyDescent="0.2">
      <c r="A290" s="700" t="s">
        <v>2844</v>
      </c>
      <c r="B290" s="696" t="s">
        <v>3018</v>
      </c>
      <c r="C290" s="700" t="s">
        <v>2472</v>
      </c>
      <c r="D290" s="696" t="s">
        <v>2468</v>
      </c>
      <c r="E290" s="701">
        <v>1</v>
      </c>
      <c r="F290" s="696" t="s">
        <v>2469</v>
      </c>
      <c r="G290" s="698">
        <v>0</v>
      </c>
      <c r="H290" s="700" t="s">
        <v>2470</v>
      </c>
      <c r="I290" s="699">
        <v>1</v>
      </c>
      <c r="J290" s="699">
        <v>1</v>
      </c>
      <c r="K290" s="698">
        <v>4.08</v>
      </c>
      <c r="L290" s="697">
        <v>44760</v>
      </c>
      <c r="M290" s="696" t="s">
        <v>3417</v>
      </c>
      <c r="N290" s="696" t="s">
        <v>2509</v>
      </c>
      <c r="O290" s="696" t="s">
        <v>2509</v>
      </c>
      <c r="P290" s="696" t="s">
        <v>2518</v>
      </c>
      <c r="Q290" s="696" t="s">
        <v>3418</v>
      </c>
      <c r="R290" s="696" t="s">
        <v>2516</v>
      </c>
      <c r="S290" s="696" t="s">
        <v>2509</v>
      </c>
      <c r="T290" s="696" t="s">
        <v>2509</v>
      </c>
      <c r="U290" s="696" t="s">
        <v>2513</v>
      </c>
      <c r="V290" s="696" t="s">
        <v>2519</v>
      </c>
    </row>
    <row r="291" spans="1:22" ht="16.5" customHeight="1" outlineLevel="1" collapsed="1" x14ac:dyDescent="0.2">
      <c r="A291" s="709" t="s">
        <v>2845</v>
      </c>
      <c r="B291" s="696"/>
      <c r="C291" s="700"/>
      <c r="D291" s="696"/>
      <c r="E291" s="701"/>
      <c r="F291" s="696"/>
      <c r="G291" s="698"/>
      <c r="H291" s="700"/>
      <c r="I291" s="699"/>
      <c r="J291" s="699"/>
      <c r="K291" s="698">
        <f>SUBTOTAL(9,K285:K290)</f>
        <v>33742.079999999994</v>
      </c>
      <c r="L291" s="697"/>
      <c r="M291" s="696"/>
      <c r="N291" s="696"/>
      <c r="O291" s="696"/>
      <c r="P291" s="696"/>
      <c r="Q291" s="696"/>
      <c r="R291" s="696"/>
      <c r="S291" s="696"/>
      <c r="T291" s="696"/>
      <c r="U291" s="696"/>
      <c r="V291" s="696"/>
    </row>
    <row r="292" spans="1:22" ht="16.5" hidden="1" customHeight="1" outlineLevel="2" x14ac:dyDescent="0.2">
      <c r="A292" s="706" t="s">
        <v>2846</v>
      </c>
      <c r="B292" s="702" t="s">
        <v>3018</v>
      </c>
      <c r="C292" s="706" t="s">
        <v>2467</v>
      </c>
      <c r="D292" s="702" t="s">
        <v>2468</v>
      </c>
      <c r="E292" s="707">
        <v>6</v>
      </c>
      <c r="F292" s="702" t="s">
        <v>2469</v>
      </c>
      <c r="G292" s="704">
        <v>1908.33</v>
      </c>
      <c r="H292" s="706" t="s">
        <v>2470</v>
      </c>
      <c r="I292" s="705">
        <v>1</v>
      </c>
      <c r="J292" s="705">
        <v>1</v>
      </c>
      <c r="K292" s="704">
        <v>1908.33</v>
      </c>
      <c r="L292" s="703">
        <v>44817</v>
      </c>
      <c r="M292" s="702" t="s">
        <v>3419</v>
      </c>
      <c r="N292" s="702" t="s">
        <v>2508</v>
      </c>
      <c r="O292" s="702" t="s">
        <v>2509</v>
      </c>
      <c r="P292" s="702" t="s">
        <v>2469</v>
      </c>
      <c r="Q292" s="702" t="s">
        <v>3420</v>
      </c>
      <c r="R292" s="702" t="s">
        <v>2510</v>
      </c>
      <c r="S292" s="702" t="s">
        <v>2511</v>
      </c>
      <c r="T292" s="702" t="s">
        <v>2512</v>
      </c>
      <c r="U292" s="702" t="s">
        <v>3421</v>
      </c>
      <c r="V292" s="702" t="s">
        <v>2514</v>
      </c>
    </row>
    <row r="293" spans="1:22" ht="16.5" customHeight="1" outlineLevel="1" collapsed="1" x14ac:dyDescent="0.2">
      <c r="A293" s="708" t="s">
        <v>2847</v>
      </c>
      <c r="B293" s="702"/>
      <c r="C293" s="706"/>
      <c r="D293" s="702"/>
      <c r="E293" s="707"/>
      <c r="F293" s="702"/>
      <c r="G293" s="704"/>
      <c r="H293" s="706"/>
      <c r="I293" s="705"/>
      <c r="J293" s="705"/>
      <c r="K293" s="704">
        <f>SUBTOTAL(9,K292:K292)</f>
        <v>1908.33</v>
      </c>
      <c r="L293" s="703"/>
      <c r="M293" s="702"/>
      <c r="N293" s="702"/>
      <c r="O293" s="702"/>
      <c r="P293" s="702"/>
      <c r="Q293" s="702"/>
      <c r="R293" s="702"/>
      <c r="S293" s="702"/>
      <c r="T293" s="702"/>
      <c r="U293" s="702"/>
      <c r="V293" s="702"/>
    </row>
    <row r="294" spans="1:22" ht="16.5" hidden="1" customHeight="1" outlineLevel="2" x14ac:dyDescent="0.2">
      <c r="A294" s="700" t="s">
        <v>2848</v>
      </c>
      <c r="B294" s="696" t="s">
        <v>2509</v>
      </c>
      <c r="C294" s="700" t="s">
        <v>2472</v>
      </c>
      <c r="D294" s="696" t="s">
        <v>2468</v>
      </c>
      <c r="E294" s="701">
        <v>1</v>
      </c>
      <c r="F294" s="696" t="s">
        <v>2469</v>
      </c>
      <c r="G294" s="698">
        <v>0</v>
      </c>
      <c r="H294" s="700" t="s">
        <v>2470</v>
      </c>
      <c r="I294" s="699">
        <v>1</v>
      </c>
      <c r="J294" s="699">
        <v>1</v>
      </c>
      <c r="K294" s="698">
        <v>20.16</v>
      </c>
      <c r="L294" s="697">
        <v>44715</v>
      </c>
      <c r="M294" s="696" t="s">
        <v>3422</v>
      </c>
      <c r="N294" s="696" t="s">
        <v>2509</v>
      </c>
      <c r="O294" s="696" t="s">
        <v>2509</v>
      </c>
      <c r="P294" s="696" t="s">
        <v>2518</v>
      </c>
      <c r="Q294" s="696" t="s">
        <v>3423</v>
      </c>
      <c r="R294" s="696" t="s">
        <v>2516</v>
      </c>
      <c r="S294" s="696" t="s">
        <v>2509</v>
      </c>
      <c r="T294" s="696" t="s">
        <v>2509</v>
      </c>
      <c r="U294" s="696" t="s">
        <v>2513</v>
      </c>
      <c r="V294" s="696" t="s">
        <v>2519</v>
      </c>
    </row>
    <row r="295" spans="1:22" ht="16.5" customHeight="1" outlineLevel="1" collapsed="1" x14ac:dyDescent="0.2">
      <c r="A295" s="709" t="s">
        <v>2849</v>
      </c>
      <c r="B295" s="696"/>
      <c r="C295" s="700"/>
      <c r="D295" s="696"/>
      <c r="E295" s="701"/>
      <c r="F295" s="696"/>
      <c r="G295" s="698"/>
      <c r="H295" s="700"/>
      <c r="I295" s="699"/>
      <c r="J295" s="699"/>
      <c r="K295" s="698">
        <f>SUBTOTAL(9,K294:K294)</f>
        <v>20.16</v>
      </c>
      <c r="L295" s="697"/>
      <c r="M295" s="696"/>
      <c r="N295" s="696"/>
      <c r="O295" s="696"/>
      <c r="P295" s="696"/>
      <c r="Q295" s="696"/>
      <c r="R295" s="696"/>
      <c r="S295" s="696"/>
      <c r="T295" s="696"/>
      <c r="U295" s="696"/>
      <c r="V295" s="696"/>
    </row>
    <row r="296" spans="1:22" ht="16.5" hidden="1" customHeight="1" outlineLevel="2" x14ac:dyDescent="0.2">
      <c r="A296" s="706" t="s">
        <v>2850</v>
      </c>
      <c r="B296" s="702" t="s">
        <v>2509</v>
      </c>
      <c r="C296" s="706" t="s">
        <v>2472</v>
      </c>
      <c r="D296" s="702" t="s">
        <v>2468</v>
      </c>
      <c r="E296" s="707">
        <v>1</v>
      </c>
      <c r="F296" s="702" t="s">
        <v>2469</v>
      </c>
      <c r="G296" s="704">
        <v>0</v>
      </c>
      <c r="H296" s="706" t="s">
        <v>2470</v>
      </c>
      <c r="I296" s="705">
        <v>1</v>
      </c>
      <c r="J296" s="705">
        <v>1</v>
      </c>
      <c r="K296" s="704">
        <v>3.66</v>
      </c>
      <c r="L296" s="703">
        <v>44715</v>
      </c>
      <c r="M296" s="702" t="s">
        <v>3424</v>
      </c>
      <c r="N296" s="702" t="s">
        <v>2509</v>
      </c>
      <c r="O296" s="702" t="s">
        <v>2509</v>
      </c>
      <c r="P296" s="702" t="s">
        <v>2518</v>
      </c>
      <c r="Q296" s="702" t="s">
        <v>3425</v>
      </c>
      <c r="R296" s="702" t="s">
        <v>2516</v>
      </c>
      <c r="S296" s="702" t="s">
        <v>2509</v>
      </c>
      <c r="T296" s="702" t="s">
        <v>2509</v>
      </c>
      <c r="U296" s="702" t="s">
        <v>2513</v>
      </c>
      <c r="V296" s="702" t="s">
        <v>2519</v>
      </c>
    </row>
    <row r="297" spans="1:22" ht="16.5" hidden="1" customHeight="1" outlineLevel="2" x14ac:dyDescent="0.2">
      <c r="A297" s="700" t="s">
        <v>2850</v>
      </c>
      <c r="B297" s="696" t="s">
        <v>2509</v>
      </c>
      <c r="C297" s="700" t="s">
        <v>2472</v>
      </c>
      <c r="D297" s="696" t="s">
        <v>2468</v>
      </c>
      <c r="E297" s="701">
        <v>1</v>
      </c>
      <c r="F297" s="696" t="s">
        <v>2469</v>
      </c>
      <c r="G297" s="698">
        <v>0</v>
      </c>
      <c r="H297" s="700" t="s">
        <v>2470</v>
      </c>
      <c r="I297" s="699">
        <v>1</v>
      </c>
      <c r="J297" s="699">
        <v>1</v>
      </c>
      <c r="K297" s="698">
        <v>80.64</v>
      </c>
      <c r="L297" s="697">
        <v>44715</v>
      </c>
      <c r="M297" s="696" t="s">
        <v>3426</v>
      </c>
      <c r="N297" s="696" t="s">
        <v>2509</v>
      </c>
      <c r="O297" s="696" t="s">
        <v>2509</v>
      </c>
      <c r="P297" s="696" t="s">
        <v>2518</v>
      </c>
      <c r="Q297" s="696" t="s">
        <v>3427</v>
      </c>
      <c r="R297" s="696" t="s">
        <v>2516</v>
      </c>
      <c r="S297" s="696" t="s">
        <v>2509</v>
      </c>
      <c r="T297" s="696" t="s">
        <v>2509</v>
      </c>
      <c r="U297" s="696" t="s">
        <v>2513</v>
      </c>
      <c r="V297" s="696" t="s">
        <v>2519</v>
      </c>
    </row>
    <row r="298" spans="1:22" ht="16.5" customHeight="1" outlineLevel="1" collapsed="1" x14ac:dyDescent="0.2">
      <c r="A298" s="709" t="s">
        <v>2851</v>
      </c>
      <c r="B298" s="696"/>
      <c r="C298" s="700"/>
      <c r="D298" s="696"/>
      <c r="E298" s="701"/>
      <c r="F298" s="696"/>
      <c r="G298" s="698"/>
      <c r="H298" s="700"/>
      <c r="I298" s="699"/>
      <c r="J298" s="699"/>
      <c r="K298" s="698">
        <f>SUBTOTAL(9,K296:K297)</f>
        <v>84.3</v>
      </c>
      <c r="L298" s="697"/>
      <c r="M298" s="696"/>
      <c r="N298" s="696"/>
      <c r="O298" s="696"/>
      <c r="P298" s="696"/>
      <c r="Q298" s="696"/>
      <c r="R298" s="696"/>
      <c r="S298" s="696"/>
      <c r="T298" s="696"/>
      <c r="U298" s="696"/>
      <c r="V298" s="696"/>
    </row>
    <row r="299" spans="1:22" ht="16.5" hidden="1" customHeight="1" outlineLevel="2" x14ac:dyDescent="0.2">
      <c r="A299" s="706" t="s">
        <v>2852</v>
      </c>
      <c r="B299" s="702" t="s">
        <v>3018</v>
      </c>
      <c r="C299" s="706" t="s">
        <v>2472</v>
      </c>
      <c r="D299" s="702" t="s">
        <v>2468</v>
      </c>
      <c r="E299" s="707">
        <v>1</v>
      </c>
      <c r="F299" s="702" t="s">
        <v>2469</v>
      </c>
      <c r="G299" s="704">
        <v>0</v>
      </c>
      <c r="H299" s="706" t="s">
        <v>2470</v>
      </c>
      <c r="I299" s="705">
        <v>1</v>
      </c>
      <c r="J299" s="705">
        <v>1</v>
      </c>
      <c r="K299" s="704">
        <v>1.22</v>
      </c>
      <c r="L299" s="703">
        <v>44728</v>
      </c>
      <c r="M299" s="702" t="s">
        <v>3428</v>
      </c>
      <c r="N299" s="702" t="s">
        <v>2509</v>
      </c>
      <c r="O299" s="702" t="s">
        <v>2509</v>
      </c>
      <c r="P299" s="702" t="s">
        <v>2518</v>
      </c>
      <c r="Q299" s="702" t="s">
        <v>3429</v>
      </c>
      <c r="R299" s="702" t="s">
        <v>2516</v>
      </c>
      <c r="S299" s="702" t="s">
        <v>2509</v>
      </c>
      <c r="T299" s="702" t="s">
        <v>2509</v>
      </c>
      <c r="U299" s="702" t="s">
        <v>2513</v>
      </c>
      <c r="V299" s="702" t="s">
        <v>2519</v>
      </c>
    </row>
    <row r="300" spans="1:22" ht="16.5" hidden="1" customHeight="1" outlineLevel="2" x14ac:dyDescent="0.2">
      <c r="A300" s="700" t="s">
        <v>2852</v>
      </c>
      <c r="B300" s="696" t="s">
        <v>3018</v>
      </c>
      <c r="C300" s="700" t="s">
        <v>2472</v>
      </c>
      <c r="D300" s="696" t="s">
        <v>2468</v>
      </c>
      <c r="E300" s="701">
        <v>1</v>
      </c>
      <c r="F300" s="696" t="s">
        <v>2469</v>
      </c>
      <c r="G300" s="698">
        <v>0</v>
      </c>
      <c r="H300" s="700" t="s">
        <v>2470</v>
      </c>
      <c r="I300" s="699">
        <v>1</v>
      </c>
      <c r="J300" s="699">
        <v>1</v>
      </c>
      <c r="K300" s="698">
        <v>20.16</v>
      </c>
      <c r="L300" s="697">
        <v>44728</v>
      </c>
      <c r="M300" s="696" t="s">
        <v>3430</v>
      </c>
      <c r="N300" s="696" t="s">
        <v>2509</v>
      </c>
      <c r="O300" s="696" t="s">
        <v>2509</v>
      </c>
      <c r="P300" s="696" t="s">
        <v>2518</v>
      </c>
      <c r="Q300" s="696" t="s">
        <v>3431</v>
      </c>
      <c r="R300" s="696" t="s">
        <v>2516</v>
      </c>
      <c r="S300" s="696" t="s">
        <v>2509</v>
      </c>
      <c r="T300" s="696" t="s">
        <v>2509</v>
      </c>
      <c r="U300" s="696" t="s">
        <v>2513</v>
      </c>
      <c r="V300" s="696" t="s">
        <v>2519</v>
      </c>
    </row>
    <row r="301" spans="1:22" ht="16.5" hidden="1" customHeight="1" outlineLevel="2" x14ac:dyDescent="0.2">
      <c r="A301" s="706" t="s">
        <v>2852</v>
      </c>
      <c r="B301" s="702" t="s">
        <v>3018</v>
      </c>
      <c r="C301" s="706" t="s">
        <v>2472</v>
      </c>
      <c r="D301" s="702" t="s">
        <v>2468</v>
      </c>
      <c r="E301" s="707">
        <v>1</v>
      </c>
      <c r="F301" s="702" t="s">
        <v>2469</v>
      </c>
      <c r="G301" s="704">
        <v>0</v>
      </c>
      <c r="H301" s="706" t="s">
        <v>2470</v>
      </c>
      <c r="I301" s="705">
        <v>1</v>
      </c>
      <c r="J301" s="705">
        <v>1</v>
      </c>
      <c r="K301" s="704">
        <v>18.16</v>
      </c>
      <c r="L301" s="703">
        <v>44728</v>
      </c>
      <c r="M301" s="702" t="s">
        <v>3432</v>
      </c>
      <c r="N301" s="702" t="s">
        <v>2509</v>
      </c>
      <c r="O301" s="702" t="s">
        <v>2509</v>
      </c>
      <c r="P301" s="702" t="s">
        <v>2518</v>
      </c>
      <c r="Q301" s="702" t="s">
        <v>3433</v>
      </c>
      <c r="R301" s="702" t="s">
        <v>2516</v>
      </c>
      <c r="S301" s="702" t="s">
        <v>2509</v>
      </c>
      <c r="T301" s="702" t="s">
        <v>2509</v>
      </c>
      <c r="U301" s="702" t="s">
        <v>2513</v>
      </c>
      <c r="V301" s="702" t="s">
        <v>2519</v>
      </c>
    </row>
    <row r="302" spans="1:22" ht="16.5" hidden="1" customHeight="1" outlineLevel="2" x14ac:dyDescent="0.2">
      <c r="A302" s="700" t="s">
        <v>2853</v>
      </c>
      <c r="B302" s="696" t="s">
        <v>3018</v>
      </c>
      <c r="C302" s="700" t="s">
        <v>2467</v>
      </c>
      <c r="D302" s="696" t="s">
        <v>2468</v>
      </c>
      <c r="E302" s="701">
        <v>4</v>
      </c>
      <c r="F302" s="696" t="s">
        <v>2469</v>
      </c>
      <c r="G302" s="698">
        <v>1917.55</v>
      </c>
      <c r="H302" s="700" t="s">
        <v>2470</v>
      </c>
      <c r="I302" s="699">
        <v>1</v>
      </c>
      <c r="J302" s="699">
        <v>1</v>
      </c>
      <c r="K302" s="698">
        <v>1917.55</v>
      </c>
      <c r="L302" s="697">
        <v>44785</v>
      </c>
      <c r="M302" s="696" t="s">
        <v>3041</v>
      </c>
      <c r="N302" s="696" t="s">
        <v>2508</v>
      </c>
      <c r="O302" s="696" t="s">
        <v>2509</v>
      </c>
      <c r="P302" s="696" t="s">
        <v>2469</v>
      </c>
      <c r="Q302" s="696" t="s">
        <v>3042</v>
      </c>
      <c r="R302" s="696" t="s">
        <v>2510</v>
      </c>
      <c r="S302" s="696" t="s">
        <v>2511</v>
      </c>
      <c r="T302" s="696" t="s">
        <v>2512</v>
      </c>
      <c r="U302" s="696" t="s">
        <v>2513</v>
      </c>
      <c r="V302" s="696" t="s">
        <v>2514</v>
      </c>
    </row>
    <row r="303" spans="1:22" ht="16.5" customHeight="1" outlineLevel="1" collapsed="1" x14ac:dyDescent="0.2">
      <c r="A303" s="709" t="s">
        <v>2854</v>
      </c>
      <c r="B303" s="696"/>
      <c r="C303" s="700"/>
      <c r="D303" s="696"/>
      <c r="E303" s="701"/>
      <c r="F303" s="696"/>
      <c r="G303" s="698"/>
      <c r="H303" s="700"/>
      <c r="I303" s="699"/>
      <c r="J303" s="699"/>
      <c r="K303" s="698">
        <f>SUBTOTAL(9,K299:K302)</f>
        <v>1957.09</v>
      </c>
      <c r="L303" s="697"/>
      <c r="M303" s="696"/>
      <c r="N303" s="696"/>
      <c r="O303" s="696"/>
      <c r="P303" s="696"/>
      <c r="Q303" s="696"/>
      <c r="R303" s="696"/>
      <c r="S303" s="696"/>
      <c r="T303" s="696"/>
      <c r="U303" s="696"/>
      <c r="V303" s="696"/>
    </row>
    <row r="304" spans="1:22" ht="16.5" hidden="1" customHeight="1" outlineLevel="2" x14ac:dyDescent="0.2">
      <c r="A304" s="706" t="s">
        <v>2855</v>
      </c>
      <c r="B304" s="702" t="s">
        <v>3018</v>
      </c>
      <c r="C304" s="706" t="s">
        <v>2467</v>
      </c>
      <c r="D304" s="702" t="s">
        <v>2468</v>
      </c>
      <c r="E304" s="707">
        <v>5</v>
      </c>
      <c r="F304" s="702" t="s">
        <v>2469</v>
      </c>
      <c r="G304" s="704">
        <v>3186</v>
      </c>
      <c r="H304" s="706" t="s">
        <v>2470</v>
      </c>
      <c r="I304" s="705">
        <v>1</v>
      </c>
      <c r="J304" s="705">
        <v>1</v>
      </c>
      <c r="K304" s="704">
        <v>3186</v>
      </c>
      <c r="L304" s="703">
        <v>44785</v>
      </c>
      <c r="M304" s="702" t="s">
        <v>3434</v>
      </c>
      <c r="N304" s="702" t="s">
        <v>2508</v>
      </c>
      <c r="O304" s="702" t="s">
        <v>2509</v>
      </c>
      <c r="P304" s="702" t="s">
        <v>2469</v>
      </c>
      <c r="Q304" s="702" t="s">
        <v>3435</v>
      </c>
      <c r="R304" s="702" t="s">
        <v>2510</v>
      </c>
      <c r="S304" s="702" t="s">
        <v>2511</v>
      </c>
      <c r="T304" s="702" t="s">
        <v>2512</v>
      </c>
      <c r="U304" s="702" t="s">
        <v>2513</v>
      </c>
      <c r="V304" s="702" t="s">
        <v>2514</v>
      </c>
    </row>
    <row r="305" spans="1:22" ht="16.5" hidden="1" customHeight="1" outlineLevel="2" x14ac:dyDescent="0.2">
      <c r="A305" s="700" t="s">
        <v>2856</v>
      </c>
      <c r="B305" s="696" t="s">
        <v>3018</v>
      </c>
      <c r="C305" s="700" t="s">
        <v>2472</v>
      </c>
      <c r="D305" s="696" t="s">
        <v>2468</v>
      </c>
      <c r="E305" s="701">
        <v>1</v>
      </c>
      <c r="F305" s="696" t="s">
        <v>2469</v>
      </c>
      <c r="G305" s="698">
        <v>0</v>
      </c>
      <c r="H305" s="700" t="s">
        <v>2470</v>
      </c>
      <c r="I305" s="699">
        <v>1</v>
      </c>
      <c r="J305" s="699">
        <v>1</v>
      </c>
      <c r="K305" s="698">
        <v>20.16</v>
      </c>
      <c r="L305" s="697">
        <v>44732</v>
      </c>
      <c r="M305" s="696" t="s">
        <v>3436</v>
      </c>
      <c r="N305" s="696" t="s">
        <v>2509</v>
      </c>
      <c r="O305" s="696" t="s">
        <v>2509</v>
      </c>
      <c r="P305" s="696" t="s">
        <v>2518</v>
      </c>
      <c r="Q305" s="696" t="s">
        <v>3437</v>
      </c>
      <c r="R305" s="696" t="s">
        <v>2516</v>
      </c>
      <c r="S305" s="696" t="s">
        <v>2509</v>
      </c>
      <c r="T305" s="696" t="s">
        <v>2509</v>
      </c>
      <c r="U305" s="696" t="s">
        <v>2513</v>
      </c>
      <c r="V305" s="696" t="s">
        <v>2519</v>
      </c>
    </row>
    <row r="306" spans="1:22" ht="16.5" hidden="1" customHeight="1" outlineLevel="2" x14ac:dyDescent="0.2">
      <c r="A306" s="706" t="s">
        <v>2856</v>
      </c>
      <c r="B306" s="702" t="s">
        <v>3018</v>
      </c>
      <c r="C306" s="706" t="s">
        <v>2472</v>
      </c>
      <c r="D306" s="702" t="s">
        <v>2468</v>
      </c>
      <c r="E306" s="707">
        <v>1</v>
      </c>
      <c r="F306" s="702" t="s">
        <v>2469</v>
      </c>
      <c r="G306" s="704">
        <v>0</v>
      </c>
      <c r="H306" s="706" t="s">
        <v>2470</v>
      </c>
      <c r="I306" s="705">
        <v>1</v>
      </c>
      <c r="J306" s="705">
        <v>1</v>
      </c>
      <c r="K306" s="704">
        <v>16.32</v>
      </c>
      <c r="L306" s="703">
        <v>44805</v>
      </c>
      <c r="M306" s="702" t="s">
        <v>3438</v>
      </c>
      <c r="N306" s="702" t="s">
        <v>2509</v>
      </c>
      <c r="O306" s="702" t="s">
        <v>2509</v>
      </c>
      <c r="P306" s="702" t="s">
        <v>2518</v>
      </c>
      <c r="Q306" s="702" t="s">
        <v>3439</v>
      </c>
      <c r="R306" s="702" t="s">
        <v>2516</v>
      </c>
      <c r="S306" s="702" t="s">
        <v>2509</v>
      </c>
      <c r="T306" s="702" t="s">
        <v>2509</v>
      </c>
      <c r="U306" s="702" t="s">
        <v>2513</v>
      </c>
      <c r="V306" s="702" t="s">
        <v>2519</v>
      </c>
    </row>
    <row r="307" spans="1:22" ht="16.5" hidden="1" customHeight="1" outlineLevel="2" x14ac:dyDescent="0.2">
      <c r="A307" s="700" t="s">
        <v>2856</v>
      </c>
      <c r="B307" s="696" t="s">
        <v>3018</v>
      </c>
      <c r="C307" s="700" t="s">
        <v>2472</v>
      </c>
      <c r="D307" s="696" t="s">
        <v>2468</v>
      </c>
      <c r="E307" s="701">
        <v>1</v>
      </c>
      <c r="F307" s="696" t="s">
        <v>2469</v>
      </c>
      <c r="G307" s="698">
        <v>0</v>
      </c>
      <c r="H307" s="700" t="s">
        <v>2470</v>
      </c>
      <c r="I307" s="699">
        <v>1</v>
      </c>
      <c r="J307" s="699">
        <v>1</v>
      </c>
      <c r="K307" s="698">
        <v>40.32</v>
      </c>
      <c r="L307" s="697">
        <v>44805</v>
      </c>
      <c r="M307" s="696" t="s">
        <v>3440</v>
      </c>
      <c r="N307" s="696" t="s">
        <v>2509</v>
      </c>
      <c r="O307" s="696" t="s">
        <v>2509</v>
      </c>
      <c r="P307" s="696" t="s">
        <v>2518</v>
      </c>
      <c r="Q307" s="696" t="s">
        <v>3441</v>
      </c>
      <c r="R307" s="696" t="s">
        <v>2516</v>
      </c>
      <c r="S307" s="696" t="s">
        <v>2509</v>
      </c>
      <c r="T307" s="696" t="s">
        <v>2509</v>
      </c>
      <c r="U307" s="696" t="s">
        <v>2513</v>
      </c>
      <c r="V307" s="696" t="s">
        <v>2519</v>
      </c>
    </row>
    <row r="308" spans="1:22" ht="16.5" hidden="1" customHeight="1" outlineLevel="2" x14ac:dyDescent="0.2">
      <c r="A308" s="706" t="s">
        <v>2856</v>
      </c>
      <c r="B308" s="702" t="s">
        <v>3018</v>
      </c>
      <c r="C308" s="706" t="s">
        <v>2472</v>
      </c>
      <c r="D308" s="702" t="s">
        <v>2468</v>
      </c>
      <c r="E308" s="707">
        <v>1</v>
      </c>
      <c r="F308" s="702" t="s">
        <v>2469</v>
      </c>
      <c r="G308" s="704">
        <v>0</v>
      </c>
      <c r="H308" s="706" t="s">
        <v>2470</v>
      </c>
      <c r="I308" s="705">
        <v>1</v>
      </c>
      <c r="J308" s="705">
        <v>1</v>
      </c>
      <c r="K308" s="704">
        <v>1.22</v>
      </c>
      <c r="L308" s="703">
        <v>44805</v>
      </c>
      <c r="M308" s="702" t="s">
        <v>3442</v>
      </c>
      <c r="N308" s="702" t="s">
        <v>2509</v>
      </c>
      <c r="O308" s="702" t="s">
        <v>2509</v>
      </c>
      <c r="P308" s="702" t="s">
        <v>2518</v>
      </c>
      <c r="Q308" s="702" t="s">
        <v>3443</v>
      </c>
      <c r="R308" s="702" t="s">
        <v>2516</v>
      </c>
      <c r="S308" s="702" t="s">
        <v>2509</v>
      </c>
      <c r="T308" s="702" t="s">
        <v>2509</v>
      </c>
      <c r="U308" s="702" t="s">
        <v>2513</v>
      </c>
      <c r="V308" s="702" t="s">
        <v>2519</v>
      </c>
    </row>
    <row r="309" spans="1:22" ht="16.5" hidden="1" customHeight="1" outlineLevel="2" x14ac:dyDescent="0.2">
      <c r="A309" s="700" t="s">
        <v>2856</v>
      </c>
      <c r="B309" s="696" t="s">
        <v>3018</v>
      </c>
      <c r="C309" s="700" t="s">
        <v>2472</v>
      </c>
      <c r="D309" s="696" t="s">
        <v>2468</v>
      </c>
      <c r="E309" s="701">
        <v>1</v>
      </c>
      <c r="F309" s="696" t="s">
        <v>2469</v>
      </c>
      <c r="G309" s="698">
        <v>0</v>
      </c>
      <c r="H309" s="700" t="s">
        <v>2470</v>
      </c>
      <c r="I309" s="699">
        <v>1</v>
      </c>
      <c r="J309" s="699">
        <v>1</v>
      </c>
      <c r="K309" s="698">
        <v>398.59</v>
      </c>
      <c r="L309" s="697">
        <v>44805</v>
      </c>
      <c r="M309" s="696" t="s">
        <v>3444</v>
      </c>
      <c r="N309" s="696" t="s">
        <v>2509</v>
      </c>
      <c r="O309" s="696" t="s">
        <v>2509</v>
      </c>
      <c r="P309" s="696" t="s">
        <v>2518</v>
      </c>
      <c r="Q309" s="696" t="s">
        <v>3445</v>
      </c>
      <c r="R309" s="696" t="s">
        <v>2516</v>
      </c>
      <c r="S309" s="696" t="s">
        <v>2509</v>
      </c>
      <c r="T309" s="696" t="s">
        <v>2509</v>
      </c>
      <c r="U309" s="696" t="s">
        <v>2513</v>
      </c>
      <c r="V309" s="696" t="s">
        <v>2519</v>
      </c>
    </row>
    <row r="310" spans="1:22" ht="16.5" hidden="1" customHeight="1" outlineLevel="2" x14ac:dyDescent="0.2">
      <c r="A310" s="706" t="s">
        <v>2856</v>
      </c>
      <c r="B310" s="702" t="s">
        <v>3018</v>
      </c>
      <c r="C310" s="706" t="s">
        <v>2472</v>
      </c>
      <c r="D310" s="702" t="s">
        <v>2468</v>
      </c>
      <c r="E310" s="707">
        <v>1</v>
      </c>
      <c r="F310" s="702" t="s">
        <v>2469</v>
      </c>
      <c r="G310" s="704">
        <v>0</v>
      </c>
      <c r="H310" s="706" t="s">
        <v>2470</v>
      </c>
      <c r="I310" s="705">
        <v>1</v>
      </c>
      <c r="J310" s="705">
        <v>1</v>
      </c>
      <c r="K310" s="704">
        <v>2503.7800000000002</v>
      </c>
      <c r="L310" s="703">
        <v>44805</v>
      </c>
      <c r="M310" s="702" t="s">
        <v>3446</v>
      </c>
      <c r="N310" s="702" t="s">
        <v>2509</v>
      </c>
      <c r="O310" s="702" t="s">
        <v>2509</v>
      </c>
      <c r="P310" s="702" t="s">
        <v>2518</v>
      </c>
      <c r="Q310" s="702" t="s">
        <v>3447</v>
      </c>
      <c r="R310" s="702" t="s">
        <v>2516</v>
      </c>
      <c r="S310" s="702" t="s">
        <v>2509</v>
      </c>
      <c r="T310" s="702" t="s">
        <v>2509</v>
      </c>
      <c r="U310" s="702" t="s">
        <v>2513</v>
      </c>
      <c r="V310" s="702" t="s">
        <v>2519</v>
      </c>
    </row>
    <row r="311" spans="1:22" ht="16.5" hidden="1" customHeight="1" outlineLevel="2" x14ac:dyDescent="0.2">
      <c r="A311" s="700" t="s">
        <v>2856</v>
      </c>
      <c r="B311" s="696" t="s">
        <v>3018</v>
      </c>
      <c r="C311" s="700" t="s">
        <v>2472</v>
      </c>
      <c r="D311" s="696" t="s">
        <v>2468</v>
      </c>
      <c r="E311" s="701">
        <v>1</v>
      </c>
      <c r="F311" s="696" t="s">
        <v>2469</v>
      </c>
      <c r="G311" s="698">
        <v>0</v>
      </c>
      <c r="H311" s="700" t="s">
        <v>2470</v>
      </c>
      <c r="I311" s="699">
        <v>1</v>
      </c>
      <c r="J311" s="699">
        <v>1</v>
      </c>
      <c r="K311" s="698">
        <v>13.08</v>
      </c>
      <c r="L311" s="697">
        <v>44805</v>
      </c>
      <c r="M311" s="696" t="s">
        <v>3448</v>
      </c>
      <c r="N311" s="696" t="s">
        <v>2509</v>
      </c>
      <c r="O311" s="696" t="s">
        <v>2509</v>
      </c>
      <c r="P311" s="696" t="s">
        <v>2518</v>
      </c>
      <c r="Q311" s="696" t="s">
        <v>3449</v>
      </c>
      <c r="R311" s="696" t="s">
        <v>2516</v>
      </c>
      <c r="S311" s="696" t="s">
        <v>2509</v>
      </c>
      <c r="T311" s="696" t="s">
        <v>2509</v>
      </c>
      <c r="U311" s="696" t="s">
        <v>2513</v>
      </c>
      <c r="V311" s="696" t="s">
        <v>2519</v>
      </c>
    </row>
    <row r="312" spans="1:22" ht="16.5" hidden="1" customHeight="1" outlineLevel="2" x14ac:dyDescent="0.2">
      <c r="A312" s="706" t="s">
        <v>2856</v>
      </c>
      <c r="B312" s="702" t="s">
        <v>3018</v>
      </c>
      <c r="C312" s="706" t="s">
        <v>2472</v>
      </c>
      <c r="D312" s="702" t="s">
        <v>2468</v>
      </c>
      <c r="E312" s="707">
        <v>1</v>
      </c>
      <c r="F312" s="702" t="s">
        <v>2469</v>
      </c>
      <c r="G312" s="704">
        <v>0</v>
      </c>
      <c r="H312" s="706" t="s">
        <v>2470</v>
      </c>
      <c r="I312" s="705">
        <v>1</v>
      </c>
      <c r="J312" s="705">
        <v>1</v>
      </c>
      <c r="K312" s="704">
        <v>574.05999999999995</v>
      </c>
      <c r="L312" s="703">
        <v>44805</v>
      </c>
      <c r="M312" s="702" t="s">
        <v>3450</v>
      </c>
      <c r="N312" s="702" t="s">
        <v>2509</v>
      </c>
      <c r="O312" s="702" t="s">
        <v>2509</v>
      </c>
      <c r="P312" s="702" t="s">
        <v>2518</v>
      </c>
      <c r="Q312" s="702" t="s">
        <v>3451</v>
      </c>
      <c r="R312" s="702" t="s">
        <v>2516</v>
      </c>
      <c r="S312" s="702" t="s">
        <v>2509</v>
      </c>
      <c r="T312" s="702" t="s">
        <v>2509</v>
      </c>
      <c r="U312" s="702" t="s">
        <v>2513</v>
      </c>
      <c r="V312" s="702" t="s">
        <v>2519</v>
      </c>
    </row>
    <row r="313" spans="1:22" ht="16.5" hidden="1" customHeight="1" outlineLevel="2" x14ac:dyDescent="0.2">
      <c r="A313" s="700" t="s">
        <v>2856</v>
      </c>
      <c r="B313" s="696" t="s">
        <v>3018</v>
      </c>
      <c r="C313" s="700" t="s">
        <v>2472</v>
      </c>
      <c r="D313" s="696" t="s">
        <v>2468</v>
      </c>
      <c r="E313" s="701">
        <v>1</v>
      </c>
      <c r="F313" s="696" t="s">
        <v>2469</v>
      </c>
      <c r="G313" s="698">
        <v>0</v>
      </c>
      <c r="H313" s="700" t="s">
        <v>2470</v>
      </c>
      <c r="I313" s="699">
        <v>1</v>
      </c>
      <c r="J313" s="699">
        <v>1</v>
      </c>
      <c r="K313" s="698">
        <v>37.4</v>
      </c>
      <c r="L313" s="697">
        <v>44805</v>
      </c>
      <c r="M313" s="696" t="s">
        <v>3452</v>
      </c>
      <c r="N313" s="696" t="s">
        <v>2509</v>
      </c>
      <c r="O313" s="696" t="s">
        <v>2509</v>
      </c>
      <c r="P313" s="696" t="s">
        <v>2518</v>
      </c>
      <c r="Q313" s="696" t="s">
        <v>3453</v>
      </c>
      <c r="R313" s="696" t="s">
        <v>2516</v>
      </c>
      <c r="S313" s="696" t="s">
        <v>2509</v>
      </c>
      <c r="T313" s="696" t="s">
        <v>2509</v>
      </c>
      <c r="U313" s="696" t="s">
        <v>2513</v>
      </c>
      <c r="V313" s="696" t="s">
        <v>2519</v>
      </c>
    </row>
    <row r="314" spans="1:22" ht="16.5" hidden="1" customHeight="1" outlineLevel="2" x14ac:dyDescent="0.2">
      <c r="A314" s="706" t="s">
        <v>2856</v>
      </c>
      <c r="B314" s="702" t="s">
        <v>3018</v>
      </c>
      <c r="C314" s="706" t="s">
        <v>2472</v>
      </c>
      <c r="D314" s="702" t="s">
        <v>2468</v>
      </c>
      <c r="E314" s="707">
        <v>1</v>
      </c>
      <c r="F314" s="702" t="s">
        <v>2469</v>
      </c>
      <c r="G314" s="704">
        <v>0</v>
      </c>
      <c r="H314" s="706" t="s">
        <v>2470</v>
      </c>
      <c r="I314" s="705">
        <v>1</v>
      </c>
      <c r="J314" s="705">
        <v>1</v>
      </c>
      <c r="K314" s="704">
        <v>37.4</v>
      </c>
      <c r="L314" s="703">
        <v>44805</v>
      </c>
      <c r="M314" s="702" t="s">
        <v>3454</v>
      </c>
      <c r="N314" s="702" t="s">
        <v>2509</v>
      </c>
      <c r="O314" s="702" t="s">
        <v>2509</v>
      </c>
      <c r="P314" s="702" t="s">
        <v>2518</v>
      </c>
      <c r="Q314" s="702" t="s">
        <v>3455</v>
      </c>
      <c r="R314" s="702" t="s">
        <v>2516</v>
      </c>
      <c r="S314" s="702" t="s">
        <v>2509</v>
      </c>
      <c r="T314" s="702" t="s">
        <v>2509</v>
      </c>
      <c r="U314" s="702" t="s">
        <v>2513</v>
      </c>
      <c r="V314" s="702" t="s">
        <v>2519</v>
      </c>
    </row>
    <row r="315" spans="1:22" ht="16.5" hidden="1" customHeight="1" outlineLevel="2" x14ac:dyDescent="0.2">
      <c r="A315" s="700" t="s">
        <v>2856</v>
      </c>
      <c r="B315" s="696" t="s">
        <v>3018</v>
      </c>
      <c r="C315" s="700" t="s">
        <v>2472</v>
      </c>
      <c r="D315" s="696" t="s">
        <v>2468</v>
      </c>
      <c r="E315" s="701">
        <v>1</v>
      </c>
      <c r="F315" s="696" t="s">
        <v>2469</v>
      </c>
      <c r="G315" s="698">
        <v>0</v>
      </c>
      <c r="H315" s="700" t="s">
        <v>2470</v>
      </c>
      <c r="I315" s="699">
        <v>1</v>
      </c>
      <c r="J315" s="699">
        <v>1</v>
      </c>
      <c r="K315" s="698">
        <v>37.799999999999997</v>
      </c>
      <c r="L315" s="697">
        <v>44805</v>
      </c>
      <c r="M315" s="696" t="s">
        <v>3456</v>
      </c>
      <c r="N315" s="696" t="s">
        <v>2509</v>
      </c>
      <c r="O315" s="696" t="s">
        <v>2509</v>
      </c>
      <c r="P315" s="696" t="s">
        <v>2518</v>
      </c>
      <c r="Q315" s="696" t="s">
        <v>3457</v>
      </c>
      <c r="R315" s="696" t="s">
        <v>2516</v>
      </c>
      <c r="S315" s="696" t="s">
        <v>2509</v>
      </c>
      <c r="T315" s="696" t="s">
        <v>2509</v>
      </c>
      <c r="U315" s="696" t="s">
        <v>2513</v>
      </c>
      <c r="V315" s="696" t="s">
        <v>2519</v>
      </c>
    </row>
    <row r="316" spans="1:22" ht="16.5" hidden="1" customHeight="1" outlineLevel="2" x14ac:dyDescent="0.2">
      <c r="A316" s="706" t="s">
        <v>2855</v>
      </c>
      <c r="B316" s="702" t="s">
        <v>3018</v>
      </c>
      <c r="C316" s="706" t="s">
        <v>2467</v>
      </c>
      <c r="D316" s="702" t="s">
        <v>2468</v>
      </c>
      <c r="E316" s="707">
        <v>6</v>
      </c>
      <c r="F316" s="702" t="s">
        <v>2469</v>
      </c>
      <c r="G316" s="704">
        <v>2822.68</v>
      </c>
      <c r="H316" s="706" t="s">
        <v>2470</v>
      </c>
      <c r="I316" s="705">
        <v>1</v>
      </c>
      <c r="J316" s="705">
        <v>1</v>
      </c>
      <c r="K316" s="704">
        <v>2822.68</v>
      </c>
      <c r="L316" s="703">
        <v>44785</v>
      </c>
      <c r="M316" s="702" t="s">
        <v>3041</v>
      </c>
      <c r="N316" s="702" t="s">
        <v>2508</v>
      </c>
      <c r="O316" s="702" t="s">
        <v>2509</v>
      </c>
      <c r="P316" s="702" t="s">
        <v>2469</v>
      </c>
      <c r="Q316" s="702" t="s">
        <v>3042</v>
      </c>
      <c r="R316" s="702" t="s">
        <v>2510</v>
      </c>
      <c r="S316" s="702" t="s">
        <v>2511</v>
      </c>
      <c r="T316" s="702" t="s">
        <v>2512</v>
      </c>
      <c r="U316" s="702" t="s">
        <v>2513</v>
      </c>
      <c r="V316" s="702" t="s">
        <v>2514</v>
      </c>
    </row>
    <row r="317" spans="1:22" ht="16.5" customHeight="1" outlineLevel="1" collapsed="1" x14ac:dyDescent="0.2">
      <c r="A317" s="708" t="s">
        <v>2857</v>
      </c>
      <c r="B317" s="702"/>
      <c r="C317" s="706"/>
      <c r="D317" s="702"/>
      <c r="E317" s="707"/>
      <c r="F317" s="702"/>
      <c r="G317" s="704"/>
      <c r="H317" s="706"/>
      <c r="I317" s="705"/>
      <c r="J317" s="705"/>
      <c r="K317" s="704">
        <f>SUBTOTAL(9,K304:K316)</f>
        <v>9688.81</v>
      </c>
      <c r="L317" s="703"/>
      <c r="M317" s="702"/>
      <c r="N317" s="702"/>
      <c r="O317" s="702"/>
      <c r="P317" s="702"/>
      <c r="Q317" s="702"/>
      <c r="R317" s="702"/>
      <c r="S317" s="702"/>
      <c r="T317" s="702"/>
      <c r="U317" s="702"/>
      <c r="V317" s="702"/>
    </row>
    <row r="318" spans="1:22" ht="16.5" hidden="1" customHeight="1" outlineLevel="2" x14ac:dyDescent="0.2">
      <c r="A318" s="700" t="s">
        <v>2858</v>
      </c>
      <c r="B318" s="696" t="s">
        <v>2509</v>
      </c>
      <c r="C318" s="700" t="s">
        <v>2472</v>
      </c>
      <c r="D318" s="696" t="s">
        <v>2468</v>
      </c>
      <c r="E318" s="701">
        <v>1</v>
      </c>
      <c r="F318" s="696" t="s">
        <v>2469</v>
      </c>
      <c r="G318" s="698">
        <v>0</v>
      </c>
      <c r="H318" s="700" t="s">
        <v>2470</v>
      </c>
      <c r="I318" s="699">
        <v>1</v>
      </c>
      <c r="J318" s="699">
        <v>1</v>
      </c>
      <c r="K318" s="698">
        <v>20.16</v>
      </c>
      <c r="L318" s="697">
        <v>44805</v>
      </c>
      <c r="M318" s="696" t="s">
        <v>3458</v>
      </c>
      <c r="N318" s="696" t="s">
        <v>2509</v>
      </c>
      <c r="O318" s="696" t="s">
        <v>2509</v>
      </c>
      <c r="P318" s="696" t="s">
        <v>2518</v>
      </c>
      <c r="Q318" s="696" t="s">
        <v>3459</v>
      </c>
      <c r="R318" s="696" t="s">
        <v>2516</v>
      </c>
      <c r="S318" s="696" t="s">
        <v>2509</v>
      </c>
      <c r="T318" s="696" t="s">
        <v>2509</v>
      </c>
      <c r="U318" s="696" t="s">
        <v>2513</v>
      </c>
      <c r="V318" s="696" t="s">
        <v>2519</v>
      </c>
    </row>
    <row r="319" spans="1:22" ht="16.5" hidden="1" customHeight="1" outlineLevel="2" x14ac:dyDescent="0.2">
      <c r="A319" s="706" t="s">
        <v>2858</v>
      </c>
      <c r="B319" s="702" t="s">
        <v>2509</v>
      </c>
      <c r="C319" s="706" t="s">
        <v>2472</v>
      </c>
      <c r="D319" s="702" t="s">
        <v>2468</v>
      </c>
      <c r="E319" s="707">
        <v>1</v>
      </c>
      <c r="F319" s="702" t="s">
        <v>2469</v>
      </c>
      <c r="G319" s="704">
        <v>0</v>
      </c>
      <c r="H319" s="706" t="s">
        <v>2470</v>
      </c>
      <c r="I319" s="705">
        <v>1</v>
      </c>
      <c r="J319" s="705">
        <v>1</v>
      </c>
      <c r="K319" s="704">
        <v>20.16</v>
      </c>
      <c r="L319" s="703">
        <v>44715</v>
      </c>
      <c r="M319" s="702" t="s">
        <v>3460</v>
      </c>
      <c r="N319" s="702" t="s">
        <v>2509</v>
      </c>
      <c r="O319" s="702" t="s">
        <v>2509</v>
      </c>
      <c r="P319" s="702" t="s">
        <v>2518</v>
      </c>
      <c r="Q319" s="702" t="s">
        <v>3461</v>
      </c>
      <c r="R319" s="702" t="s">
        <v>2516</v>
      </c>
      <c r="S319" s="702" t="s">
        <v>2509</v>
      </c>
      <c r="T319" s="702" t="s">
        <v>2509</v>
      </c>
      <c r="U319" s="702" t="s">
        <v>2513</v>
      </c>
      <c r="V319" s="702" t="s">
        <v>2519</v>
      </c>
    </row>
    <row r="320" spans="1:22" ht="16.5" hidden="1" customHeight="1" outlineLevel="2" x14ac:dyDescent="0.2">
      <c r="A320" s="700" t="s">
        <v>2859</v>
      </c>
      <c r="B320" s="696" t="s">
        <v>2509</v>
      </c>
      <c r="C320" s="700" t="s">
        <v>2467</v>
      </c>
      <c r="D320" s="696" t="s">
        <v>2468</v>
      </c>
      <c r="E320" s="701">
        <v>4</v>
      </c>
      <c r="F320" s="696" t="s">
        <v>2469</v>
      </c>
      <c r="G320" s="698">
        <v>2887.05</v>
      </c>
      <c r="H320" s="700" t="s">
        <v>2470</v>
      </c>
      <c r="I320" s="699">
        <v>1</v>
      </c>
      <c r="J320" s="699">
        <v>1</v>
      </c>
      <c r="K320" s="698">
        <v>2887.05</v>
      </c>
      <c r="L320" s="697">
        <v>44750</v>
      </c>
      <c r="M320" s="696" t="s">
        <v>3241</v>
      </c>
      <c r="N320" s="696" t="s">
        <v>2508</v>
      </c>
      <c r="O320" s="696" t="s">
        <v>2509</v>
      </c>
      <c r="P320" s="696" t="s">
        <v>2469</v>
      </c>
      <c r="Q320" s="696" t="s">
        <v>3242</v>
      </c>
      <c r="R320" s="696" t="s">
        <v>2510</v>
      </c>
      <c r="S320" s="696" t="s">
        <v>2511</v>
      </c>
      <c r="T320" s="696" t="s">
        <v>2512</v>
      </c>
      <c r="U320" s="696" t="s">
        <v>2513</v>
      </c>
      <c r="V320" s="696" t="s">
        <v>2514</v>
      </c>
    </row>
    <row r="321" spans="1:22" ht="16.5" hidden="1" customHeight="1" outlineLevel="2" x14ac:dyDescent="0.2">
      <c r="A321" s="706" t="s">
        <v>2858</v>
      </c>
      <c r="B321" s="702" t="s">
        <v>2509</v>
      </c>
      <c r="C321" s="706" t="s">
        <v>2467</v>
      </c>
      <c r="D321" s="702" t="s">
        <v>2468</v>
      </c>
      <c r="E321" s="707">
        <v>4</v>
      </c>
      <c r="F321" s="702" t="s">
        <v>2469</v>
      </c>
      <c r="G321" s="704">
        <v>2032.45</v>
      </c>
      <c r="H321" s="706" t="s">
        <v>2470</v>
      </c>
      <c r="I321" s="705">
        <v>1</v>
      </c>
      <c r="J321" s="705">
        <v>1</v>
      </c>
      <c r="K321" s="704">
        <v>2032.45</v>
      </c>
      <c r="L321" s="703">
        <v>44823</v>
      </c>
      <c r="M321" s="702" t="s">
        <v>3462</v>
      </c>
      <c r="N321" s="702" t="s">
        <v>2508</v>
      </c>
      <c r="O321" s="702" t="s">
        <v>2509</v>
      </c>
      <c r="P321" s="702" t="s">
        <v>2469</v>
      </c>
      <c r="Q321" s="702" t="s">
        <v>3463</v>
      </c>
      <c r="R321" s="702" t="s">
        <v>2510</v>
      </c>
      <c r="S321" s="702" t="s">
        <v>2511</v>
      </c>
      <c r="T321" s="702" t="s">
        <v>2512</v>
      </c>
      <c r="U321" s="702" t="s">
        <v>2513</v>
      </c>
      <c r="V321" s="702" t="s">
        <v>2514</v>
      </c>
    </row>
    <row r="322" spans="1:22" ht="16.5" hidden="1" customHeight="1" outlineLevel="2" x14ac:dyDescent="0.2">
      <c r="A322" s="700" t="s">
        <v>2859</v>
      </c>
      <c r="B322" s="696" t="s">
        <v>2509</v>
      </c>
      <c r="C322" s="700" t="s">
        <v>2467</v>
      </c>
      <c r="D322" s="696" t="s">
        <v>2468</v>
      </c>
      <c r="E322" s="701">
        <v>2</v>
      </c>
      <c r="F322" s="696" t="s">
        <v>2469</v>
      </c>
      <c r="G322" s="698">
        <v>2059.91</v>
      </c>
      <c r="H322" s="700" t="s">
        <v>2470</v>
      </c>
      <c r="I322" s="699">
        <v>1</v>
      </c>
      <c r="J322" s="699">
        <v>1</v>
      </c>
      <c r="K322" s="698">
        <v>2059.91</v>
      </c>
      <c r="L322" s="697">
        <v>44785</v>
      </c>
      <c r="M322" s="696" t="s">
        <v>3041</v>
      </c>
      <c r="N322" s="696" t="s">
        <v>2508</v>
      </c>
      <c r="O322" s="696" t="s">
        <v>2509</v>
      </c>
      <c r="P322" s="696" t="s">
        <v>2469</v>
      </c>
      <c r="Q322" s="696" t="s">
        <v>3042</v>
      </c>
      <c r="R322" s="696" t="s">
        <v>2510</v>
      </c>
      <c r="S322" s="696" t="s">
        <v>2511</v>
      </c>
      <c r="T322" s="696" t="s">
        <v>2512</v>
      </c>
      <c r="U322" s="696" t="s">
        <v>2513</v>
      </c>
      <c r="V322" s="696" t="s">
        <v>2514</v>
      </c>
    </row>
    <row r="323" spans="1:22" ht="16.5" hidden="1" customHeight="1" outlineLevel="2" x14ac:dyDescent="0.2">
      <c r="A323" s="706" t="s">
        <v>2859</v>
      </c>
      <c r="B323" s="702" t="s">
        <v>2509</v>
      </c>
      <c r="C323" s="706" t="s">
        <v>2467</v>
      </c>
      <c r="D323" s="702" t="s">
        <v>2468</v>
      </c>
      <c r="E323" s="707">
        <v>4</v>
      </c>
      <c r="F323" s="702" t="s">
        <v>2469</v>
      </c>
      <c r="G323" s="704">
        <v>2159.4</v>
      </c>
      <c r="H323" s="706" t="s">
        <v>2470</v>
      </c>
      <c r="I323" s="705">
        <v>1</v>
      </c>
      <c r="J323" s="705">
        <v>1</v>
      </c>
      <c r="K323" s="704">
        <v>2159.4</v>
      </c>
      <c r="L323" s="703">
        <v>44845</v>
      </c>
      <c r="M323" s="702" t="s">
        <v>3464</v>
      </c>
      <c r="N323" s="702" t="s">
        <v>2508</v>
      </c>
      <c r="O323" s="702" t="s">
        <v>2509</v>
      </c>
      <c r="P323" s="702" t="s">
        <v>2469</v>
      </c>
      <c r="Q323" s="702" t="s">
        <v>3465</v>
      </c>
      <c r="R323" s="702" t="s">
        <v>2510</v>
      </c>
      <c r="S323" s="702" t="s">
        <v>2511</v>
      </c>
      <c r="T323" s="702" t="s">
        <v>2512</v>
      </c>
      <c r="U323" s="702" t="s">
        <v>2513</v>
      </c>
      <c r="V323" s="702" t="s">
        <v>2514</v>
      </c>
    </row>
    <row r="324" spans="1:22" ht="16.5" customHeight="1" outlineLevel="1" collapsed="1" x14ac:dyDescent="0.2">
      <c r="A324" s="708" t="s">
        <v>2860</v>
      </c>
      <c r="B324" s="702"/>
      <c r="C324" s="706"/>
      <c r="D324" s="702"/>
      <c r="E324" s="707"/>
      <c r="F324" s="702"/>
      <c r="G324" s="704"/>
      <c r="H324" s="706"/>
      <c r="I324" s="705"/>
      <c r="J324" s="705"/>
      <c r="K324" s="704">
        <f>SUBTOTAL(9,K318:K323)</f>
        <v>9179.130000000001</v>
      </c>
      <c r="L324" s="703"/>
      <c r="M324" s="702"/>
      <c r="N324" s="702"/>
      <c r="O324" s="702"/>
      <c r="P324" s="702"/>
      <c r="Q324" s="702"/>
      <c r="R324" s="702"/>
      <c r="S324" s="702"/>
      <c r="T324" s="702"/>
      <c r="U324" s="702"/>
      <c r="V324" s="702"/>
    </row>
    <row r="325" spans="1:22" ht="16.5" hidden="1" customHeight="1" outlineLevel="2" x14ac:dyDescent="0.2">
      <c r="A325" s="700" t="s">
        <v>2861</v>
      </c>
      <c r="B325" s="696" t="s">
        <v>3018</v>
      </c>
      <c r="C325" s="700" t="s">
        <v>2467</v>
      </c>
      <c r="D325" s="696" t="s">
        <v>2468</v>
      </c>
      <c r="E325" s="701">
        <v>3</v>
      </c>
      <c r="F325" s="696" t="s">
        <v>2469</v>
      </c>
      <c r="G325" s="698">
        <v>-1908.33</v>
      </c>
      <c r="H325" s="700" t="s">
        <v>2470</v>
      </c>
      <c r="I325" s="699">
        <v>1</v>
      </c>
      <c r="J325" s="699">
        <v>1</v>
      </c>
      <c r="K325" s="698">
        <v>-1908.33</v>
      </c>
      <c r="L325" s="697">
        <v>44817</v>
      </c>
      <c r="M325" s="696" t="s">
        <v>3419</v>
      </c>
      <c r="N325" s="696" t="s">
        <v>2508</v>
      </c>
      <c r="O325" s="696" t="s">
        <v>2509</v>
      </c>
      <c r="P325" s="696" t="s">
        <v>2469</v>
      </c>
      <c r="Q325" s="696" t="s">
        <v>3420</v>
      </c>
      <c r="R325" s="696" t="s">
        <v>2510</v>
      </c>
      <c r="S325" s="696" t="s">
        <v>2511</v>
      </c>
      <c r="T325" s="696" t="s">
        <v>2512</v>
      </c>
      <c r="U325" s="696" t="s">
        <v>3414</v>
      </c>
      <c r="V325" s="696" t="s">
        <v>2514</v>
      </c>
    </row>
    <row r="326" spans="1:22" ht="16.5" hidden="1" customHeight="1" outlineLevel="2" x14ac:dyDescent="0.2">
      <c r="A326" s="706" t="s">
        <v>2861</v>
      </c>
      <c r="B326" s="702" t="s">
        <v>3018</v>
      </c>
      <c r="C326" s="706" t="s">
        <v>2467</v>
      </c>
      <c r="D326" s="702" t="s">
        <v>2468</v>
      </c>
      <c r="E326" s="707">
        <v>3</v>
      </c>
      <c r="F326" s="702" t="s">
        <v>2469</v>
      </c>
      <c r="G326" s="704">
        <v>1908.33</v>
      </c>
      <c r="H326" s="706" t="s">
        <v>2470</v>
      </c>
      <c r="I326" s="705">
        <v>1</v>
      </c>
      <c r="J326" s="705">
        <v>1</v>
      </c>
      <c r="K326" s="704">
        <v>1908.33</v>
      </c>
      <c r="L326" s="703">
        <v>44817</v>
      </c>
      <c r="M326" s="702" t="s">
        <v>3419</v>
      </c>
      <c r="N326" s="702" t="s">
        <v>2508</v>
      </c>
      <c r="O326" s="702" t="s">
        <v>2509</v>
      </c>
      <c r="P326" s="702" t="s">
        <v>2469</v>
      </c>
      <c r="Q326" s="702" t="s">
        <v>3466</v>
      </c>
      <c r="R326" s="702" t="s">
        <v>2510</v>
      </c>
      <c r="S326" s="702" t="s">
        <v>2511</v>
      </c>
      <c r="T326" s="702" t="s">
        <v>2512</v>
      </c>
      <c r="U326" s="702" t="s">
        <v>3414</v>
      </c>
      <c r="V326" s="702" t="s">
        <v>2514</v>
      </c>
    </row>
    <row r="327" spans="1:22" ht="16.5" hidden="1" customHeight="1" outlineLevel="2" x14ac:dyDescent="0.2">
      <c r="A327" s="700" t="s">
        <v>2861</v>
      </c>
      <c r="B327" s="696" t="s">
        <v>3018</v>
      </c>
      <c r="C327" s="700" t="s">
        <v>2472</v>
      </c>
      <c r="D327" s="696" t="s">
        <v>2468</v>
      </c>
      <c r="E327" s="701">
        <v>1</v>
      </c>
      <c r="F327" s="696" t="s">
        <v>2469</v>
      </c>
      <c r="G327" s="698">
        <v>0</v>
      </c>
      <c r="H327" s="700" t="s">
        <v>2470</v>
      </c>
      <c r="I327" s="699">
        <v>1</v>
      </c>
      <c r="J327" s="699">
        <v>1</v>
      </c>
      <c r="K327" s="698">
        <v>6.12</v>
      </c>
      <c r="L327" s="697">
        <v>44796</v>
      </c>
      <c r="M327" s="696" t="s">
        <v>3467</v>
      </c>
      <c r="N327" s="696" t="s">
        <v>2509</v>
      </c>
      <c r="O327" s="696" t="s">
        <v>2509</v>
      </c>
      <c r="P327" s="696" t="s">
        <v>2518</v>
      </c>
      <c r="Q327" s="696" t="s">
        <v>3468</v>
      </c>
      <c r="R327" s="696" t="s">
        <v>2516</v>
      </c>
      <c r="S327" s="696" t="s">
        <v>2509</v>
      </c>
      <c r="T327" s="696" t="s">
        <v>2509</v>
      </c>
      <c r="U327" s="696" t="s">
        <v>2513</v>
      </c>
      <c r="V327" s="696" t="s">
        <v>2519</v>
      </c>
    </row>
    <row r="328" spans="1:22" ht="16.5" hidden="1" customHeight="1" outlineLevel="2" x14ac:dyDescent="0.2">
      <c r="A328" s="706" t="s">
        <v>2861</v>
      </c>
      <c r="B328" s="702" t="s">
        <v>3018</v>
      </c>
      <c r="C328" s="706" t="s">
        <v>2472</v>
      </c>
      <c r="D328" s="702" t="s">
        <v>2468</v>
      </c>
      <c r="E328" s="707">
        <v>1</v>
      </c>
      <c r="F328" s="702" t="s">
        <v>2469</v>
      </c>
      <c r="G328" s="704">
        <v>0</v>
      </c>
      <c r="H328" s="706" t="s">
        <v>2470</v>
      </c>
      <c r="I328" s="705">
        <v>1</v>
      </c>
      <c r="J328" s="705">
        <v>1</v>
      </c>
      <c r="K328" s="704">
        <v>2503.7800000000002</v>
      </c>
      <c r="L328" s="703">
        <v>44796</v>
      </c>
      <c r="M328" s="702" t="s">
        <v>3469</v>
      </c>
      <c r="N328" s="702" t="s">
        <v>2509</v>
      </c>
      <c r="O328" s="702" t="s">
        <v>2509</v>
      </c>
      <c r="P328" s="702" t="s">
        <v>2518</v>
      </c>
      <c r="Q328" s="702" t="s">
        <v>3470</v>
      </c>
      <c r="R328" s="702" t="s">
        <v>2516</v>
      </c>
      <c r="S328" s="702" t="s">
        <v>2509</v>
      </c>
      <c r="T328" s="702" t="s">
        <v>2509</v>
      </c>
      <c r="U328" s="702" t="s">
        <v>2513</v>
      </c>
      <c r="V328" s="702" t="s">
        <v>2519</v>
      </c>
    </row>
    <row r="329" spans="1:22" ht="16.5" hidden="1" customHeight="1" outlineLevel="2" x14ac:dyDescent="0.2">
      <c r="A329" s="700" t="s">
        <v>2861</v>
      </c>
      <c r="B329" s="696" t="s">
        <v>3018</v>
      </c>
      <c r="C329" s="700" t="s">
        <v>2472</v>
      </c>
      <c r="D329" s="696" t="s">
        <v>2468</v>
      </c>
      <c r="E329" s="701">
        <v>1</v>
      </c>
      <c r="F329" s="696" t="s">
        <v>2469</v>
      </c>
      <c r="G329" s="698">
        <v>0</v>
      </c>
      <c r="H329" s="700" t="s">
        <v>2470</v>
      </c>
      <c r="I329" s="699">
        <v>1</v>
      </c>
      <c r="J329" s="699">
        <v>1</v>
      </c>
      <c r="K329" s="698">
        <v>913.54</v>
      </c>
      <c r="L329" s="697">
        <v>44796</v>
      </c>
      <c r="M329" s="696" t="s">
        <v>3471</v>
      </c>
      <c r="N329" s="696" t="s">
        <v>2509</v>
      </c>
      <c r="O329" s="696" t="s">
        <v>2509</v>
      </c>
      <c r="P329" s="696" t="s">
        <v>2518</v>
      </c>
      <c r="Q329" s="696" t="s">
        <v>3472</v>
      </c>
      <c r="R329" s="696" t="s">
        <v>2516</v>
      </c>
      <c r="S329" s="696" t="s">
        <v>2509</v>
      </c>
      <c r="T329" s="696" t="s">
        <v>2509</v>
      </c>
      <c r="U329" s="696" t="s">
        <v>2513</v>
      </c>
      <c r="V329" s="696" t="s">
        <v>2519</v>
      </c>
    </row>
    <row r="330" spans="1:22" ht="16.5" hidden="1" customHeight="1" outlineLevel="2" x14ac:dyDescent="0.2">
      <c r="A330" s="706" t="s">
        <v>2861</v>
      </c>
      <c r="B330" s="702" t="s">
        <v>3018</v>
      </c>
      <c r="C330" s="706" t="s">
        <v>2472</v>
      </c>
      <c r="D330" s="702" t="s">
        <v>2468</v>
      </c>
      <c r="E330" s="707">
        <v>1</v>
      </c>
      <c r="F330" s="702" t="s">
        <v>2469</v>
      </c>
      <c r="G330" s="704">
        <v>0</v>
      </c>
      <c r="H330" s="706" t="s">
        <v>2470</v>
      </c>
      <c r="I330" s="705">
        <v>1</v>
      </c>
      <c r="J330" s="705">
        <v>1</v>
      </c>
      <c r="K330" s="704">
        <v>1655.98</v>
      </c>
      <c r="L330" s="703">
        <v>44796</v>
      </c>
      <c r="M330" s="702" t="s">
        <v>3473</v>
      </c>
      <c r="N330" s="702" t="s">
        <v>2509</v>
      </c>
      <c r="O330" s="702" t="s">
        <v>2509</v>
      </c>
      <c r="P330" s="702" t="s">
        <v>2518</v>
      </c>
      <c r="Q330" s="702" t="s">
        <v>3474</v>
      </c>
      <c r="R330" s="702" t="s">
        <v>2516</v>
      </c>
      <c r="S330" s="702" t="s">
        <v>2509</v>
      </c>
      <c r="T330" s="702" t="s">
        <v>2509</v>
      </c>
      <c r="U330" s="702" t="s">
        <v>2513</v>
      </c>
      <c r="V330" s="702" t="s">
        <v>2519</v>
      </c>
    </row>
    <row r="331" spans="1:22" ht="16.5" hidden="1" customHeight="1" outlineLevel="2" x14ac:dyDescent="0.2">
      <c r="A331" s="700" t="s">
        <v>2862</v>
      </c>
      <c r="B331" s="696" t="s">
        <v>3018</v>
      </c>
      <c r="C331" s="700" t="s">
        <v>2467</v>
      </c>
      <c r="D331" s="696" t="s">
        <v>2468</v>
      </c>
      <c r="E331" s="701">
        <v>4</v>
      </c>
      <c r="F331" s="696" t="s">
        <v>2469</v>
      </c>
      <c r="G331" s="698">
        <v>3155.42</v>
      </c>
      <c r="H331" s="700" t="s">
        <v>2470</v>
      </c>
      <c r="I331" s="699">
        <v>1</v>
      </c>
      <c r="J331" s="699">
        <v>1</v>
      </c>
      <c r="K331" s="698">
        <v>3155.42</v>
      </c>
      <c r="L331" s="697">
        <v>44785</v>
      </c>
      <c r="M331" s="696" t="s">
        <v>3434</v>
      </c>
      <c r="N331" s="696" t="s">
        <v>2508</v>
      </c>
      <c r="O331" s="696" t="s">
        <v>2509</v>
      </c>
      <c r="P331" s="696" t="s">
        <v>2469</v>
      </c>
      <c r="Q331" s="696" t="s">
        <v>3435</v>
      </c>
      <c r="R331" s="696" t="s">
        <v>2510</v>
      </c>
      <c r="S331" s="696" t="s">
        <v>2511</v>
      </c>
      <c r="T331" s="696" t="s">
        <v>2512</v>
      </c>
      <c r="U331" s="696" t="s">
        <v>2513</v>
      </c>
      <c r="V331" s="696" t="s">
        <v>2514</v>
      </c>
    </row>
    <row r="332" spans="1:22" ht="16.5" customHeight="1" outlineLevel="1" collapsed="1" x14ac:dyDescent="0.2">
      <c r="A332" s="709" t="s">
        <v>2863</v>
      </c>
      <c r="B332" s="696"/>
      <c r="C332" s="700"/>
      <c r="D332" s="696"/>
      <c r="E332" s="701"/>
      <c r="F332" s="696"/>
      <c r="G332" s="698"/>
      <c r="H332" s="700"/>
      <c r="I332" s="699"/>
      <c r="J332" s="699"/>
      <c r="K332" s="698">
        <f>SUBTOTAL(9,K325:K331)</f>
        <v>8234.84</v>
      </c>
      <c r="L332" s="697"/>
      <c r="M332" s="696"/>
      <c r="N332" s="696"/>
      <c r="O332" s="696"/>
      <c r="P332" s="696"/>
      <c r="Q332" s="696"/>
      <c r="R332" s="696"/>
      <c r="S332" s="696"/>
      <c r="T332" s="696"/>
      <c r="U332" s="696"/>
      <c r="V332" s="696"/>
    </row>
    <row r="333" spans="1:22" ht="16.5" hidden="1" customHeight="1" outlineLevel="2" x14ac:dyDescent="0.2">
      <c r="A333" s="706" t="s">
        <v>2864</v>
      </c>
      <c r="B333" s="702" t="s">
        <v>3018</v>
      </c>
      <c r="C333" s="706" t="s">
        <v>2472</v>
      </c>
      <c r="D333" s="702" t="s">
        <v>2468</v>
      </c>
      <c r="E333" s="707">
        <v>1</v>
      </c>
      <c r="F333" s="702" t="s">
        <v>2469</v>
      </c>
      <c r="G333" s="704">
        <v>0</v>
      </c>
      <c r="H333" s="706" t="s">
        <v>2470</v>
      </c>
      <c r="I333" s="705">
        <v>1</v>
      </c>
      <c r="J333" s="705">
        <v>1</v>
      </c>
      <c r="K333" s="704">
        <v>1590.39</v>
      </c>
      <c r="L333" s="703">
        <v>44732</v>
      </c>
      <c r="M333" s="702" t="s">
        <v>3475</v>
      </c>
      <c r="N333" s="702" t="s">
        <v>2509</v>
      </c>
      <c r="O333" s="702" t="s">
        <v>2509</v>
      </c>
      <c r="P333" s="702" t="s">
        <v>2518</v>
      </c>
      <c r="Q333" s="702" t="s">
        <v>3476</v>
      </c>
      <c r="R333" s="702" t="s">
        <v>2516</v>
      </c>
      <c r="S333" s="702" t="s">
        <v>2509</v>
      </c>
      <c r="T333" s="702" t="s">
        <v>2509</v>
      </c>
      <c r="U333" s="702" t="s">
        <v>2513</v>
      </c>
      <c r="V333" s="702" t="s">
        <v>2519</v>
      </c>
    </row>
    <row r="334" spans="1:22" ht="16.5" hidden="1" customHeight="1" outlineLevel="2" x14ac:dyDescent="0.2">
      <c r="A334" s="700" t="s">
        <v>2864</v>
      </c>
      <c r="B334" s="696" t="s">
        <v>3018</v>
      </c>
      <c r="C334" s="700" t="s">
        <v>2472</v>
      </c>
      <c r="D334" s="696" t="s">
        <v>2468</v>
      </c>
      <c r="E334" s="701">
        <v>1</v>
      </c>
      <c r="F334" s="696" t="s">
        <v>2469</v>
      </c>
      <c r="G334" s="698">
        <v>0</v>
      </c>
      <c r="H334" s="700" t="s">
        <v>2470</v>
      </c>
      <c r="I334" s="699">
        <v>1</v>
      </c>
      <c r="J334" s="699">
        <v>1</v>
      </c>
      <c r="K334" s="698">
        <v>20.16</v>
      </c>
      <c r="L334" s="697">
        <v>44732</v>
      </c>
      <c r="M334" s="696" t="s">
        <v>3477</v>
      </c>
      <c r="N334" s="696" t="s">
        <v>2509</v>
      </c>
      <c r="O334" s="696" t="s">
        <v>2509</v>
      </c>
      <c r="P334" s="696" t="s">
        <v>2518</v>
      </c>
      <c r="Q334" s="696" t="s">
        <v>3478</v>
      </c>
      <c r="R334" s="696" t="s">
        <v>2516</v>
      </c>
      <c r="S334" s="696" t="s">
        <v>2509</v>
      </c>
      <c r="T334" s="696" t="s">
        <v>2509</v>
      </c>
      <c r="U334" s="696" t="s">
        <v>2513</v>
      </c>
      <c r="V334" s="696" t="s">
        <v>2519</v>
      </c>
    </row>
    <row r="335" spans="1:22" ht="16.5" hidden="1" customHeight="1" outlineLevel="2" x14ac:dyDescent="0.2">
      <c r="A335" s="706" t="s">
        <v>2865</v>
      </c>
      <c r="B335" s="702" t="s">
        <v>3018</v>
      </c>
      <c r="C335" s="706" t="s">
        <v>2467</v>
      </c>
      <c r="D335" s="702" t="s">
        <v>2468</v>
      </c>
      <c r="E335" s="707">
        <v>6</v>
      </c>
      <c r="F335" s="702" t="s">
        <v>2469</v>
      </c>
      <c r="G335" s="704">
        <v>2861.21</v>
      </c>
      <c r="H335" s="706" t="s">
        <v>2470</v>
      </c>
      <c r="I335" s="705">
        <v>1</v>
      </c>
      <c r="J335" s="705">
        <v>1</v>
      </c>
      <c r="K335" s="704">
        <v>2861.21</v>
      </c>
      <c r="L335" s="703">
        <v>44733</v>
      </c>
      <c r="M335" s="702" t="s">
        <v>3393</v>
      </c>
      <c r="N335" s="702" t="s">
        <v>2508</v>
      </c>
      <c r="O335" s="702" t="s">
        <v>2509</v>
      </c>
      <c r="P335" s="702" t="s">
        <v>2469</v>
      </c>
      <c r="Q335" s="702" t="s">
        <v>3394</v>
      </c>
      <c r="R335" s="702" t="s">
        <v>2510</v>
      </c>
      <c r="S335" s="702" t="s">
        <v>2511</v>
      </c>
      <c r="T335" s="702" t="s">
        <v>2512</v>
      </c>
      <c r="U335" s="702" t="s">
        <v>2513</v>
      </c>
      <c r="V335" s="702" t="s">
        <v>2514</v>
      </c>
    </row>
    <row r="336" spans="1:22" ht="16.5" hidden="1" customHeight="1" outlineLevel="2" x14ac:dyDescent="0.2">
      <c r="A336" s="700" t="s">
        <v>2865</v>
      </c>
      <c r="B336" s="696" t="s">
        <v>3018</v>
      </c>
      <c r="C336" s="700" t="s">
        <v>2467</v>
      </c>
      <c r="D336" s="696" t="s">
        <v>2468</v>
      </c>
      <c r="E336" s="701">
        <v>3</v>
      </c>
      <c r="F336" s="696" t="s">
        <v>2469</v>
      </c>
      <c r="G336" s="698">
        <v>1937.79</v>
      </c>
      <c r="H336" s="700" t="s">
        <v>2470</v>
      </c>
      <c r="I336" s="699">
        <v>1</v>
      </c>
      <c r="J336" s="699">
        <v>1</v>
      </c>
      <c r="K336" s="698">
        <v>1937.79</v>
      </c>
      <c r="L336" s="697">
        <v>44733</v>
      </c>
      <c r="M336" s="696" t="s">
        <v>3479</v>
      </c>
      <c r="N336" s="696" t="s">
        <v>2508</v>
      </c>
      <c r="O336" s="696" t="s">
        <v>2509</v>
      </c>
      <c r="P336" s="696" t="s">
        <v>2469</v>
      </c>
      <c r="Q336" s="696" t="s">
        <v>3480</v>
      </c>
      <c r="R336" s="696" t="s">
        <v>2510</v>
      </c>
      <c r="S336" s="696" t="s">
        <v>2511</v>
      </c>
      <c r="T336" s="696" t="s">
        <v>2512</v>
      </c>
      <c r="U336" s="696" t="s">
        <v>2513</v>
      </c>
      <c r="V336" s="696" t="s">
        <v>2514</v>
      </c>
    </row>
    <row r="337" spans="1:22" ht="16.5" customHeight="1" outlineLevel="1" collapsed="1" x14ac:dyDescent="0.2">
      <c r="A337" s="709" t="s">
        <v>2866</v>
      </c>
      <c r="B337" s="696"/>
      <c r="C337" s="700"/>
      <c r="D337" s="696"/>
      <c r="E337" s="701"/>
      <c r="F337" s="696"/>
      <c r="G337" s="698"/>
      <c r="H337" s="700"/>
      <c r="I337" s="699"/>
      <c r="J337" s="699"/>
      <c r="K337" s="698">
        <f>SUBTOTAL(9,K333:K336)</f>
        <v>6409.55</v>
      </c>
      <c r="L337" s="697"/>
      <c r="M337" s="696"/>
      <c r="N337" s="696"/>
      <c r="O337" s="696"/>
      <c r="P337" s="696"/>
      <c r="Q337" s="696"/>
      <c r="R337" s="696"/>
      <c r="S337" s="696"/>
      <c r="T337" s="696"/>
      <c r="U337" s="696"/>
      <c r="V337" s="696"/>
    </row>
    <row r="338" spans="1:22" ht="16.5" hidden="1" customHeight="1" outlineLevel="2" x14ac:dyDescent="0.2">
      <c r="A338" s="706" t="s">
        <v>2867</v>
      </c>
      <c r="B338" s="702" t="s">
        <v>3018</v>
      </c>
      <c r="C338" s="706" t="s">
        <v>2467</v>
      </c>
      <c r="D338" s="702" t="s">
        <v>2468</v>
      </c>
      <c r="E338" s="707">
        <v>2</v>
      </c>
      <c r="F338" s="702" t="s">
        <v>2469</v>
      </c>
      <c r="G338" s="704">
        <v>4430.3900000000003</v>
      </c>
      <c r="H338" s="706" t="s">
        <v>2470</v>
      </c>
      <c r="I338" s="705">
        <v>1</v>
      </c>
      <c r="J338" s="705">
        <v>1</v>
      </c>
      <c r="K338" s="704">
        <v>4430.3900000000003</v>
      </c>
      <c r="L338" s="703">
        <v>44792</v>
      </c>
      <c r="M338" s="702" t="s">
        <v>3481</v>
      </c>
      <c r="N338" s="702" t="s">
        <v>2508</v>
      </c>
      <c r="O338" s="702" t="s">
        <v>2509</v>
      </c>
      <c r="P338" s="702" t="s">
        <v>2469</v>
      </c>
      <c r="Q338" s="702" t="s">
        <v>3482</v>
      </c>
      <c r="R338" s="702" t="s">
        <v>2510</v>
      </c>
      <c r="S338" s="702" t="s">
        <v>2511</v>
      </c>
      <c r="T338" s="702" t="s">
        <v>2512</v>
      </c>
      <c r="U338" s="702" t="s">
        <v>2513</v>
      </c>
      <c r="V338" s="702" t="s">
        <v>2514</v>
      </c>
    </row>
    <row r="339" spans="1:22" ht="16.5" customHeight="1" outlineLevel="1" collapsed="1" x14ac:dyDescent="0.2">
      <c r="A339" s="708" t="s">
        <v>2868</v>
      </c>
      <c r="B339" s="702"/>
      <c r="C339" s="706"/>
      <c r="D339" s="702"/>
      <c r="E339" s="707"/>
      <c r="F339" s="702"/>
      <c r="G339" s="704"/>
      <c r="H339" s="706"/>
      <c r="I339" s="705"/>
      <c r="J339" s="705"/>
      <c r="K339" s="704">
        <f>SUBTOTAL(9,K338:K338)</f>
        <v>4430.3900000000003</v>
      </c>
      <c r="L339" s="703"/>
      <c r="M339" s="702"/>
      <c r="N339" s="702"/>
      <c r="O339" s="702"/>
      <c r="P339" s="702"/>
      <c r="Q339" s="702"/>
      <c r="R339" s="702"/>
      <c r="S339" s="702"/>
      <c r="T339" s="702"/>
      <c r="U339" s="702"/>
      <c r="V339" s="702"/>
    </row>
    <row r="340" spans="1:22" ht="16.5" hidden="1" customHeight="1" outlineLevel="2" x14ac:dyDescent="0.2">
      <c r="A340" s="700" t="s">
        <v>2869</v>
      </c>
      <c r="B340" s="696" t="s">
        <v>3018</v>
      </c>
      <c r="C340" s="700" t="s">
        <v>2472</v>
      </c>
      <c r="D340" s="696" t="s">
        <v>2468</v>
      </c>
      <c r="E340" s="701">
        <v>1</v>
      </c>
      <c r="F340" s="696" t="s">
        <v>2469</v>
      </c>
      <c r="G340" s="698">
        <v>0</v>
      </c>
      <c r="H340" s="700" t="s">
        <v>2470</v>
      </c>
      <c r="I340" s="699">
        <v>1</v>
      </c>
      <c r="J340" s="699">
        <v>1</v>
      </c>
      <c r="K340" s="698">
        <v>2482.48</v>
      </c>
      <c r="L340" s="697">
        <v>44757</v>
      </c>
      <c r="M340" s="696" t="s">
        <v>3483</v>
      </c>
      <c r="N340" s="696" t="s">
        <v>2509</v>
      </c>
      <c r="O340" s="696" t="s">
        <v>2509</v>
      </c>
      <c r="P340" s="696" t="s">
        <v>2518</v>
      </c>
      <c r="Q340" s="696" t="s">
        <v>3484</v>
      </c>
      <c r="R340" s="696" t="s">
        <v>2516</v>
      </c>
      <c r="S340" s="696" t="s">
        <v>2509</v>
      </c>
      <c r="T340" s="696" t="s">
        <v>2509</v>
      </c>
      <c r="U340" s="696" t="s">
        <v>2513</v>
      </c>
      <c r="V340" s="696" t="s">
        <v>2519</v>
      </c>
    </row>
    <row r="341" spans="1:22" ht="16.5" hidden="1" customHeight="1" outlineLevel="2" x14ac:dyDescent="0.2">
      <c r="A341" s="706" t="s">
        <v>2870</v>
      </c>
      <c r="B341" s="702" t="s">
        <v>3018</v>
      </c>
      <c r="C341" s="706" t="s">
        <v>2467</v>
      </c>
      <c r="D341" s="702" t="s">
        <v>2468</v>
      </c>
      <c r="E341" s="707">
        <v>3</v>
      </c>
      <c r="F341" s="702" t="s">
        <v>2469</v>
      </c>
      <c r="G341" s="704">
        <v>3505.7</v>
      </c>
      <c r="H341" s="706" t="s">
        <v>2470</v>
      </c>
      <c r="I341" s="705">
        <v>1</v>
      </c>
      <c r="J341" s="705">
        <v>1</v>
      </c>
      <c r="K341" s="704">
        <v>3505.7</v>
      </c>
      <c r="L341" s="703">
        <v>44785</v>
      </c>
      <c r="M341" s="702" t="s">
        <v>3434</v>
      </c>
      <c r="N341" s="702" t="s">
        <v>2508</v>
      </c>
      <c r="O341" s="702" t="s">
        <v>2509</v>
      </c>
      <c r="P341" s="702" t="s">
        <v>2469</v>
      </c>
      <c r="Q341" s="702" t="s">
        <v>3435</v>
      </c>
      <c r="R341" s="702" t="s">
        <v>2510</v>
      </c>
      <c r="S341" s="702" t="s">
        <v>2511</v>
      </c>
      <c r="T341" s="702" t="s">
        <v>2512</v>
      </c>
      <c r="U341" s="702" t="s">
        <v>2513</v>
      </c>
      <c r="V341" s="702" t="s">
        <v>2514</v>
      </c>
    </row>
    <row r="342" spans="1:22" ht="16.5" hidden="1" customHeight="1" outlineLevel="2" x14ac:dyDescent="0.2">
      <c r="A342" s="700" t="s">
        <v>2869</v>
      </c>
      <c r="B342" s="696" t="s">
        <v>3018</v>
      </c>
      <c r="C342" s="700" t="s">
        <v>2472</v>
      </c>
      <c r="D342" s="696" t="s">
        <v>2468</v>
      </c>
      <c r="E342" s="701">
        <v>1</v>
      </c>
      <c r="F342" s="696" t="s">
        <v>2469</v>
      </c>
      <c r="G342" s="698">
        <v>0</v>
      </c>
      <c r="H342" s="700" t="s">
        <v>2470</v>
      </c>
      <c r="I342" s="699">
        <v>1</v>
      </c>
      <c r="J342" s="699">
        <v>1</v>
      </c>
      <c r="K342" s="698">
        <v>18.16</v>
      </c>
      <c r="L342" s="697">
        <v>44757</v>
      </c>
      <c r="M342" s="696" t="s">
        <v>3485</v>
      </c>
      <c r="N342" s="696" t="s">
        <v>2509</v>
      </c>
      <c r="O342" s="696" t="s">
        <v>2509</v>
      </c>
      <c r="P342" s="696" t="s">
        <v>2518</v>
      </c>
      <c r="Q342" s="696" t="s">
        <v>3486</v>
      </c>
      <c r="R342" s="696" t="s">
        <v>2516</v>
      </c>
      <c r="S342" s="696" t="s">
        <v>2509</v>
      </c>
      <c r="T342" s="696" t="s">
        <v>2509</v>
      </c>
      <c r="U342" s="696" t="s">
        <v>2513</v>
      </c>
      <c r="V342" s="696" t="s">
        <v>2519</v>
      </c>
    </row>
    <row r="343" spans="1:22" ht="16.5" hidden="1" customHeight="1" outlineLevel="2" x14ac:dyDescent="0.2">
      <c r="A343" s="706" t="s">
        <v>2869</v>
      </c>
      <c r="B343" s="702" t="s">
        <v>3018</v>
      </c>
      <c r="C343" s="706" t="s">
        <v>2472</v>
      </c>
      <c r="D343" s="702" t="s">
        <v>2468</v>
      </c>
      <c r="E343" s="707">
        <v>1</v>
      </c>
      <c r="F343" s="702" t="s">
        <v>2469</v>
      </c>
      <c r="G343" s="704">
        <v>0</v>
      </c>
      <c r="H343" s="706" t="s">
        <v>2470</v>
      </c>
      <c r="I343" s="705">
        <v>1</v>
      </c>
      <c r="J343" s="705">
        <v>1</v>
      </c>
      <c r="K343" s="704">
        <v>20.16</v>
      </c>
      <c r="L343" s="703">
        <v>44757</v>
      </c>
      <c r="M343" s="702" t="s">
        <v>3487</v>
      </c>
      <c r="N343" s="702" t="s">
        <v>2509</v>
      </c>
      <c r="O343" s="702" t="s">
        <v>2509</v>
      </c>
      <c r="P343" s="702" t="s">
        <v>2518</v>
      </c>
      <c r="Q343" s="702" t="s">
        <v>3488</v>
      </c>
      <c r="R343" s="702" t="s">
        <v>2516</v>
      </c>
      <c r="S343" s="702" t="s">
        <v>2509</v>
      </c>
      <c r="T343" s="702" t="s">
        <v>2509</v>
      </c>
      <c r="U343" s="702" t="s">
        <v>2513</v>
      </c>
      <c r="V343" s="702" t="s">
        <v>2519</v>
      </c>
    </row>
    <row r="344" spans="1:22" ht="16.5" hidden="1" customHeight="1" outlineLevel="2" x14ac:dyDescent="0.2">
      <c r="A344" s="700" t="s">
        <v>2869</v>
      </c>
      <c r="B344" s="696" t="s">
        <v>3018</v>
      </c>
      <c r="C344" s="700" t="s">
        <v>2472</v>
      </c>
      <c r="D344" s="696" t="s">
        <v>2468</v>
      </c>
      <c r="E344" s="701">
        <v>1</v>
      </c>
      <c r="F344" s="696" t="s">
        <v>2469</v>
      </c>
      <c r="G344" s="698">
        <v>0</v>
      </c>
      <c r="H344" s="700" t="s">
        <v>2470</v>
      </c>
      <c r="I344" s="699">
        <v>1</v>
      </c>
      <c r="J344" s="699">
        <v>1</v>
      </c>
      <c r="K344" s="698">
        <v>1.22</v>
      </c>
      <c r="L344" s="697">
        <v>44757</v>
      </c>
      <c r="M344" s="696" t="s">
        <v>3489</v>
      </c>
      <c r="N344" s="696" t="s">
        <v>2509</v>
      </c>
      <c r="O344" s="696" t="s">
        <v>2509</v>
      </c>
      <c r="P344" s="696" t="s">
        <v>2518</v>
      </c>
      <c r="Q344" s="696" t="s">
        <v>3490</v>
      </c>
      <c r="R344" s="696" t="s">
        <v>2516</v>
      </c>
      <c r="S344" s="696" t="s">
        <v>2509</v>
      </c>
      <c r="T344" s="696" t="s">
        <v>2509</v>
      </c>
      <c r="U344" s="696" t="s">
        <v>2513</v>
      </c>
      <c r="V344" s="696" t="s">
        <v>2519</v>
      </c>
    </row>
    <row r="345" spans="1:22" ht="16.5" hidden="1" customHeight="1" outlineLevel="2" x14ac:dyDescent="0.2">
      <c r="A345" s="706" t="s">
        <v>2869</v>
      </c>
      <c r="B345" s="702" t="s">
        <v>3018</v>
      </c>
      <c r="C345" s="706" t="s">
        <v>2472</v>
      </c>
      <c r="D345" s="702" t="s">
        <v>2468</v>
      </c>
      <c r="E345" s="707">
        <v>1</v>
      </c>
      <c r="F345" s="702" t="s">
        <v>2469</v>
      </c>
      <c r="G345" s="704">
        <v>0</v>
      </c>
      <c r="H345" s="706" t="s">
        <v>2470</v>
      </c>
      <c r="I345" s="705">
        <v>1</v>
      </c>
      <c r="J345" s="705">
        <v>1</v>
      </c>
      <c r="K345" s="704">
        <v>2830.3</v>
      </c>
      <c r="L345" s="703">
        <v>44757</v>
      </c>
      <c r="M345" s="702" t="s">
        <v>3491</v>
      </c>
      <c r="N345" s="702" t="s">
        <v>2509</v>
      </c>
      <c r="O345" s="702" t="s">
        <v>2509</v>
      </c>
      <c r="P345" s="702" t="s">
        <v>2518</v>
      </c>
      <c r="Q345" s="702" t="s">
        <v>3492</v>
      </c>
      <c r="R345" s="702" t="s">
        <v>2516</v>
      </c>
      <c r="S345" s="702" t="s">
        <v>2509</v>
      </c>
      <c r="T345" s="702" t="s">
        <v>2509</v>
      </c>
      <c r="U345" s="702" t="s">
        <v>2513</v>
      </c>
      <c r="V345" s="702" t="s">
        <v>2519</v>
      </c>
    </row>
    <row r="346" spans="1:22" ht="16.5" customHeight="1" outlineLevel="1" collapsed="1" x14ac:dyDescent="0.2">
      <c r="A346" s="708" t="s">
        <v>2871</v>
      </c>
      <c r="B346" s="702"/>
      <c r="C346" s="706"/>
      <c r="D346" s="702"/>
      <c r="E346" s="707"/>
      <c r="F346" s="702"/>
      <c r="G346" s="704"/>
      <c r="H346" s="706"/>
      <c r="I346" s="705"/>
      <c r="J346" s="705"/>
      <c r="K346" s="704">
        <f>SUBTOTAL(9,K340:K345)</f>
        <v>8858.02</v>
      </c>
      <c r="L346" s="703"/>
      <c r="M346" s="702"/>
      <c r="N346" s="702"/>
      <c r="O346" s="702"/>
      <c r="P346" s="702"/>
      <c r="Q346" s="702"/>
      <c r="R346" s="702"/>
      <c r="S346" s="702"/>
      <c r="T346" s="702"/>
      <c r="U346" s="702"/>
      <c r="V346" s="702"/>
    </row>
    <row r="347" spans="1:22" ht="16.5" hidden="1" customHeight="1" outlineLevel="2" x14ac:dyDescent="0.2">
      <c r="A347" s="700" t="s">
        <v>2872</v>
      </c>
      <c r="B347" s="696" t="s">
        <v>3018</v>
      </c>
      <c r="C347" s="700" t="s">
        <v>2467</v>
      </c>
      <c r="D347" s="696" t="s">
        <v>2468</v>
      </c>
      <c r="E347" s="701">
        <v>2</v>
      </c>
      <c r="F347" s="696" t="s">
        <v>2469</v>
      </c>
      <c r="G347" s="698">
        <v>1069.9000000000001</v>
      </c>
      <c r="H347" s="700" t="s">
        <v>2475</v>
      </c>
      <c r="I347" s="699">
        <v>24.53</v>
      </c>
      <c r="J347" s="699">
        <v>1</v>
      </c>
      <c r="K347" s="698">
        <v>26244.65</v>
      </c>
      <c r="L347" s="697">
        <v>44845</v>
      </c>
      <c r="M347" s="696" t="s">
        <v>3493</v>
      </c>
      <c r="N347" s="696" t="s">
        <v>2528</v>
      </c>
      <c r="O347" s="696" t="s">
        <v>2509</v>
      </c>
      <c r="P347" s="696" t="s">
        <v>2469</v>
      </c>
      <c r="Q347" s="696" t="s">
        <v>3494</v>
      </c>
      <c r="R347" s="696" t="s">
        <v>2510</v>
      </c>
      <c r="S347" s="696" t="s">
        <v>2526</v>
      </c>
      <c r="T347" s="696" t="s">
        <v>2527</v>
      </c>
      <c r="U347" s="696" t="s">
        <v>2513</v>
      </c>
      <c r="V347" s="696" t="s">
        <v>2514</v>
      </c>
    </row>
    <row r="348" spans="1:22" ht="16.5" customHeight="1" outlineLevel="1" collapsed="1" x14ac:dyDescent="0.2">
      <c r="A348" s="709" t="s">
        <v>2873</v>
      </c>
      <c r="B348" s="696"/>
      <c r="C348" s="700"/>
      <c r="D348" s="696"/>
      <c r="E348" s="701"/>
      <c r="F348" s="696"/>
      <c r="G348" s="698"/>
      <c r="H348" s="700"/>
      <c r="I348" s="699"/>
      <c r="J348" s="699"/>
      <c r="K348" s="698">
        <f>SUBTOTAL(9,K347:K347)</f>
        <v>26244.65</v>
      </c>
      <c r="L348" s="697"/>
      <c r="M348" s="696"/>
      <c r="N348" s="696"/>
      <c r="O348" s="696"/>
      <c r="P348" s="696"/>
      <c r="Q348" s="696"/>
      <c r="R348" s="696"/>
      <c r="S348" s="696"/>
      <c r="T348" s="696"/>
      <c r="U348" s="696"/>
      <c r="V348" s="696"/>
    </row>
    <row r="349" spans="1:22" ht="16.5" hidden="1" customHeight="1" outlineLevel="2" x14ac:dyDescent="0.2">
      <c r="A349" s="706" t="s">
        <v>2874</v>
      </c>
      <c r="B349" s="702" t="s">
        <v>3018</v>
      </c>
      <c r="C349" s="706" t="s">
        <v>2467</v>
      </c>
      <c r="D349" s="702" t="s">
        <v>2468</v>
      </c>
      <c r="E349" s="707">
        <v>2</v>
      </c>
      <c r="F349" s="702" t="s">
        <v>2469</v>
      </c>
      <c r="G349" s="704">
        <v>990.4</v>
      </c>
      <c r="H349" s="706" t="s">
        <v>2475</v>
      </c>
      <c r="I349" s="705">
        <v>24.53</v>
      </c>
      <c r="J349" s="705">
        <v>1</v>
      </c>
      <c r="K349" s="704">
        <v>24294.51</v>
      </c>
      <c r="L349" s="703">
        <v>44845</v>
      </c>
      <c r="M349" s="702" t="s">
        <v>3495</v>
      </c>
      <c r="N349" s="702" t="s">
        <v>2528</v>
      </c>
      <c r="O349" s="702" t="s">
        <v>2509</v>
      </c>
      <c r="P349" s="702" t="s">
        <v>2469</v>
      </c>
      <c r="Q349" s="702" t="s">
        <v>3496</v>
      </c>
      <c r="R349" s="702" t="s">
        <v>2510</v>
      </c>
      <c r="S349" s="702" t="s">
        <v>2526</v>
      </c>
      <c r="T349" s="702" t="s">
        <v>2527</v>
      </c>
      <c r="U349" s="702" t="s">
        <v>2513</v>
      </c>
      <c r="V349" s="702" t="s">
        <v>2514</v>
      </c>
    </row>
    <row r="350" spans="1:22" ht="16.5" customHeight="1" outlineLevel="1" collapsed="1" x14ac:dyDescent="0.2">
      <c r="A350" s="708" t="s">
        <v>2875</v>
      </c>
      <c r="B350" s="702"/>
      <c r="C350" s="706"/>
      <c r="D350" s="702"/>
      <c r="E350" s="707"/>
      <c r="F350" s="702"/>
      <c r="G350" s="704"/>
      <c r="H350" s="706"/>
      <c r="I350" s="705"/>
      <c r="J350" s="705"/>
      <c r="K350" s="704">
        <f>SUBTOTAL(9,K349:K349)</f>
        <v>24294.51</v>
      </c>
      <c r="L350" s="703"/>
      <c r="M350" s="702"/>
      <c r="N350" s="702"/>
      <c r="O350" s="702"/>
      <c r="P350" s="702"/>
      <c r="Q350" s="702"/>
      <c r="R350" s="702"/>
      <c r="S350" s="702"/>
      <c r="T350" s="702"/>
      <c r="U350" s="702"/>
      <c r="V350" s="702"/>
    </row>
    <row r="351" spans="1:22" ht="16.5" hidden="1" customHeight="1" outlineLevel="2" x14ac:dyDescent="0.2">
      <c r="A351" s="700" t="s">
        <v>2876</v>
      </c>
      <c r="B351" s="696" t="s">
        <v>3018</v>
      </c>
      <c r="C351" s="700" t="s">
        <v>2467</v>
      </c>
      <c r="D351" s="696" t="s">
        <v>2468</v>
      </c>
      <c r="E351" s="701">
        <v>2</v>
      </c>
      <c r="F351" s="696" t="s">
        <v>2469</v>
      </c>
      <c r="G351" s="698">
        <v>990.4</v>
      </c>
      <c r="H351" s="700" t="s">
        <v>2475</v>
      </c>
      <c r="I351" s="699">
        <v>24.53</v>
      </c>
      <c r="J351" s="699">
        <v>1</v>
      </c>
      <c r="K351" s="698">
        <v>24294.51</v>
      </c>
      <c r="L351" s="697">
        <v>44845</v>
      </c>
      <c r="M351" s="696" t="s">
        <v>3497</v>
      </c>
      <c r="N351" s="696" t="s">
        <v>2528</v>
      </c>
      <c r="O351" s="696" t="s">
        <v>2509</v>
      </c>
      <c r="P351" s="696" t="s">
        <v>2469</v>
      </c>
      <c r="Q351" s="696" t="s">
        <v>3498</v>
      </c>
      <c r="R351" s="696" t="s">
        <v>2510</v>
      </c>
      <c r="S351" s="696" t="s">
        <v>2526</v>
      </c>
      <c r="T351" s="696" t="s">
        <v>2527</v>
      </c>
      <c r="U351" s="696" t="s">
        <v>2513</v>
      </c>
      <c r="V351" s="696" t="s">
        <v>2514</v>
      </c>
    </row>
    <row r="352" spans="1:22" ht="16.5" customHeight="1" outlineLevel="1" collapsed="1" x14ac:dyDescent="0.2">
      <c r="A352" s="709" t="s">
        <v>2877</v>
      </c>
      <c r="B352" s="696"/>
      <c r="C352" s="700"/>
      <c r="D352" s="696"/>
      <c r="E352" s="701"/>
      <c r="F352" s="696"/>
      <c r="G352" s="698"/>
      <c r="H352" s="700"/>
      <c r="I352" s="699"/>
      <c r="J352" s="699"/>
      <c r="K352" s="698">
        <f>SUBTOTAL(9,K351:K351)</f>
        <v>24294.51</v>
      </c>
      <c r="L352" s="697"/>
      <c r="M352" s="696"/>
      <c r="N352" s="696"/>
      <c r="O352" s="696"/>
      <c r="P352" s="696"/>
      <c r="Q352" s="696"/>
      <c r="R352" s="696"/>
      <c r="S352" s="696"/>
      <c r="T352" s="696"/>
      <c r="U352" s="696"/>
      <c r="V352" s="696"/>
    </row>
    <row r="353" spans="1:22" ht="16.5" hidden="1" customHeight="1" outlineLevel="2" x14ac:dyDescent="0.2">
      <c r="A353" s="706" t="s">
        <v>2878</v>
      </c>
      <c r="B353" s="702" t="s">
        <v>2509</v>
      </c>
      <c r="C353" s="706" t="s">
        <v>2467</v>
      </c>
      <c r="D353" s="702" t="s">
        <v>2468</v>
      </c>
      <c r="E353" s="707">
        <v>2</v>
      </c>
      <c r="F353" s="702" t="s">
        <v>2469</v>
      </c>
      <c r="G353" s="704">
        <v>990.4</v>
      </c>
      <c r="H353" s="706" t="s">
        <v>2475</v>
      </c>
      <c r="I353" s="705">
        <v>24.53</v>
      </c>
      <c r="J353" s="705">
        <v>1</v>
      </c>
      <c r="K353" s="704">
        <v>24294.51</v>
      </c>
      <c r="L353" s="703">
        <v>44845</v>
      </c>
      <c r="M353" s="702" t="s">
        <v>3499</v>
      </c>
      <c r="N353" s="702" t="s">
        <v>2528</v>
      </c>
      <c r="O353" s="702" t="s">
        <v>2509</v>
      </c>
      <c r="P353" s="702" t="s">
        <v>2469</v>
      </c>
      <c r="Q353" s="702" t="s">
        <v>3500</v>
      </c>
      <c r="R353" s="702" t="s">
        <v>2510</v>
      </c>
      <c r="S353" s="702" t="s">
        <v>2526</v>
      </c>
      <c r="T353" s="702" t="s">
        <v>2527</v>
      </c>
      <c r="U353" s="702" t="s">
        <v>2513</v>
      </c>
      <c r="V353" s="702" t="s">
        <v>2514</v>
      </c>
    </row>
    <row r="354" spans="1:22" ht="16.5" customHeight="1" outlineLevel="1" collapsed="1" x14ac:dyDescent="0.2">
      <c r="A354" s="708" t="s">
        <v>2879</v>
      </c>
      <c r="B354" s="702"/>
      <c r="C354" s="706"/>
      <c r="D354" s="702"/>
      <c r="E354" s="707"/>
      <c r="F354" s="702"/>
      <c r="G354" s="704"/>
      <c r="H354" s="706"/>
      <c r="I354" s="705"/>
      <c r="J354" s="705"/>
      <c r="K354" s="704">
        <f>SUBTOTAL(9,K353:K353)</f>
        <v>24294.51</v>
      </c>
      <c r="L354" s="703"/>
      <c r="M354" s="702"/>
      <c r="N354" s="702"/>
      <c r="O354" s="702"/>
      <c r="P354" s="702"/>
      <c r="Q354" s="702"/>
      <c r="R354" s="702"/>
      <c r="S354" s="702"/>
      <c r="T354" s="702"/>
      <c r="U354" s="702"/>
      <c r="V354" s="702"/>
    </row>
    <row r="355" spans="1:22" ht="16.5" hidden="1" customHeight="1" outlineLevel="2" x14ac:dyDescent="0.2">
      <c r="A355" s="700" t="s">
        <v>2880</v>
      </c>
      <c r="B355" s="696" t="s">
        <v>2509</v>
      </c>
      <c r="C355" s="700" t="s">
        <v>2467</v>
      </c>
      <c r="D355" s="696" t="s">
        <v>2468</v>
      </c>
      <c r="E355" s="701">
        <v>2</v>
      </c>
      <c r="F355" s="696" t="s">
        <v>2469</v>
      </c>
      <c r="G355" s="698">
        <v>990.4</v>
      </c>
      <c r="H355" s="700" t="s">
        <v>2475</v>
      </c>
      <c r="I355" s="699">
        <v>24.53</v>
      </c>
      <c r="J355" s="699">
        <v>1</v>
      </c>
      <c r="K355" s="698">
        <v>24294.51</v>
      </c>
      <c r="L355" s="697">
        <v>44845</v>
      </c>
      <c r="M355" s="696" t="s">
        <v>3501</v>
      </c>
      <c r="N355" s="696" t="s">
        <v>3502</v>
      </c>
      <c r="O355" s="696" t="s">
        <v>2509</v>
      </c>
      <c r="P355" s="696" t="s">
        <v>2469</v>
      </c>
      <c r="Q355" s="696" t="s">
        <v>3503</v>
      </c>
      <c r="R355" s="696" t="s">
        <v>2510</v>
      </c>
      <c r="S355" s="696" t="s">
        <v>2526</v>
      </c>
      <c r="T355" s="696" t="s">
        <v>2527</v>
      </c>
      <c r="U355" s="696" t="s">
        <v>2513</v>
      </c>
      <c r="V355" s="696" t="s">
        <v>2514</v>
      </c>
    </row>
    <row r="356" spans="1:22" ht="16.5" customHeight="1" outlineLevel="1" collapsed="1" x14ac:dyDescent="0.2">
      <c r="A356" s="709" t="s">
        <v>2881</v>
      </c>
      <c r="B356" s="696"/>
      <c r="C356" s="700"/>
      <c r="D356" s="696"/>
      <c r="E356" s="701"/>
      <c r="F356" s="696"/>
      <c r="G356" s="698"/>
      <c r="H356" s="700"/>
      <c r="I356" s="699"/>
      <c r="J356" s="699"/>
      <c r="K356" s="698">
        <f>SUBTOTAL(9,K355:K355)</f>
        <v>24294.51</v>
      </c>
      <c r="L356" s="697"/>
      <c r="M356" s="696"/>
      <c r="N356" s="696"/>
      <c r="O356" s="696"/>
      <c r="P356" s="696"/>
      <c r="Q356" s="696"/>
      <c r="R356" s="696"/>
      <c r="S356" s="696"/>
      <c r="T356" s="696"/>
      <c r="U356" s="696"/>
      <c r="V356" s="696"/>
    </row>
    <row r="357" spans="1:22" ht="16.5" hidden="1" customHeight="1" outlineLevel="2" x14ac:dyDescent="0.2">
      <c r="A357" s="706" t="s">
        <v>2882</v>
      </c>
      <c r="B357" s="702" t="s">
        <v>3018</v>
      </c>
      <c r="C357" s="706" t="s">
        <v>2467</v>
      </c>
      <c r="D357" s="702" t="s">
        <v>2468</v>
      </c>
      <c r="E357" s="707">
        <v>2</v>
      </c>
      <c r="F357" s="702" t="s">
        <v>2469</v>
      </c>
      <c r="G357" s="704">
        <v>990.4</v>
      </c>
      <c r="H357" s="706" t="s">
        <v>2475</v>
      </c>
      <c r="I357" s="705">
        <v>24.53</v>
      </c>
      <c r="J357" s="705">
        <v>1</v>
      </c>
      <c r="K357" s="704">
        <v>24294.51</v>
      </c>
      <c r="L357" s="703">
        <v>44845</v>
      </c>
      <c r="M357" s="702" t="s">
        <v>3504</v>
      </c>
      <c r="N357" s="702" t="s">
        <v>2528</v>
      </c>
      <c r="O357" s="702" t="s">
        <v>2509</v>
      </c>
      <c r="P357" s="702" t="s">
        <v>2469</v>
      </c>
      <c r="Q357" s="702" t="s">
        <v>3505</v>
      </c>
      <c r="R357" s="702" t="s">
        <v>2510</v>
      </c>
      <c r="S357" s="702" t="s">
        <v>2526</v>
      </c>
      <c r="T357" s="702" t="s">
        <v>2527</v>
      </c>
      <c r="U357" s="702" t="s">
        <v>2513</v>
      </c>
      <c r="V357" s="702" t="s">
        <v>2514</v>
      </c>
    </row>
    <row r="358" spans="1:22" ht="16.5" customHeight="1" outlineLevel="1" collapsed="1" x14ac:dyDescent="0.2">
      <c r="A358" s="708" t="s">
        <v>2883</v>
      </c>
      <c r="B358" s="702"/>
      <c r="C358" s="706"/>
      <c r="D358" s="702"/>
      <c r="E358" s="707"/>
      <c r="F358" s="702"/>
      <c r="G358" s="704"/>
      <c r="H358" s="706"/>
      <c r="I358" s="705"/>
      <c r="J358" s="705"/>
      <c r="K358" s="704">
        <f>SUBTOTAL(9,K357:K357)</f>
        <v>24294.51</v>
      </c>
      <c r="L358" s="703"/>
      <c r="M358" s="702"/>
      <c r="N358" s="702"/>
      <c r="O358" s="702"/>
      <c r="P358" s="702"/>
      <c r="Q358" s="702"/>
      <c r="R358" s="702"/>
      <c r="S358" s="702"/>
      <c r="T358" s="702"/>
      <c r="U358" s="702"/>
      <c r="V358" s="702"/>
    </row>
    <row r="359" spans="1:22" ht="16.5" hidden="1" customHeight="1" outlineLevel="2" x14ac:dyDescent="0.2">
      <c r="A359" s="700" t="s">
        <v>2884</v>
      </c>
      <c r="B359" s="696" t="s">
        <v>3018</v>
      </c>
      <c r="C359" s="700" t="s">
        <v>2467</v>
      </c>
      <c r="D359" s="696" t="s">
        <v>2468</v>
      </c>
      <c r="E359" s="701">
        <v>2</v>
      </c>
      <c r="F359" s="696" t="s">
        <v>2469</v>
      </c>
      <c r="G359" s="698">
        <v>990.4</v>
      </c>
      <c r="H359" s="700" t="s">
        <v>2475</v>
      </c>
      <c r="I359" s="699">
        <v>24.53</v>
      </c>
      <c r="J359" s="699">
        <v>1</v>
      </c>
      <c r="K359" s="698">
        <v>24294.51</v>
      </c>
      <c r="L359" s="697">
        <v>44845</v>
      </c>
      <c r="M359" s="696" t="s">
        <v>3506</v>
      </c>
      <c r="N359" s="696" t="s">
        <v>2528</v>
      </c>
      <c r="O359" s="696" t="s">
        <v>2509</v>
      </c>
      <c r="P359" s="696" t="s">
        <v>2469</v>
      </c>
      <c r="Q359" s="696" t="s">
        <v>3507</v>
      </c>
      <c r="R359" s="696" t="s">
        <v>2510</v>
      </c>
      <c r="S359" s="696" t="s">
        <v>2526</v>
      </c>
      <c r="T359" s="696" t="s">
        <v>2527</v>
      </c>
      <c r="U359" s="696" t="s">
        <v>2513</v>
      </c>
      <c r="V359" s="696" t="s">
        <v>2514</v>
      </c>
    </row>
    <row r="360" spans="1:22" ht="16.5" customHeight="1" outlineLevel="1" collapsed="1" x14ac:dyDescent="0.2">
      <c r="A360" s="709" t="s">
        <v>2885</v>
      </c>
      <c r="B360" s="696"/>
      <c r="C360" s="700"/>
      <c r="D360" s="696"/>
      <c r="E360" s="701"/>
      <c r="F360" s="696"/>
      <c r="G360" s="698"/>
      <c r="H360" s="700"/>
      <c r="I360" s="699"/>
      <c r="J360" s="699"/>
      <c r="K360" s="698">
        <f>SUBTOTAL(9,K359:K359)</f>
        <v>24294.51</v>
      </c>
      <c r="L360" s="697"/>
      <c r="M360" s="696"/>
      <c r="N360" s="696"/>
      <c r="O360" s="696"/>
      <c r="P360" s="696"/>
      <c r="Q360" s="696"/>
      <c r="R360" s="696"/>
      <c r="S360" s="696"/>
      <c r="T360" s="696"/>
      <c r="U360" s="696"/>
      <c r="V360" s="696"/>
    </row>
    <row r="361" spans="1:22" ht="16.5" hidden="1" customHeight="1" outlineLevel="2" x14ac:dyDescent="0.2">
      <c r="A361" s="706" t="s">
        <v>2886</v>
      </c>
      <c r="B361" s="702" t="s">
        <v>2509</v>
      </c>
      <c r="C361" s="706" t="s">
        <v>2467</v>
      </c>
      <c r="D361" s="702" t="s">
        <v>2468</v>
      </c>
      <c r="E361" s="707">
        <v>2</v>
      </c>
      <c r="F361" s="702" t="s">
        <v>2469</v>
      </c>
      <c r="G361" s="704">
        <v>990.4</v>
      </c>
      <c r="H361" s="706" t="s">
        <v>2475</v>
      </c>
      <c r="I361" s="705">
        <v>24.53</v>
      </c>
      <c r="J361" s="705">
        <v>1</v>
      </c>
      <c r="K361" s="704">
        <v>24294.51</v>
      </c>
      <c r="L361" s="703">
        <v>44845</v>
      </c>
      <c r="M361" s="702" t="s">
        <v>3508</v>
      </c>
      <c r="N361" s="702" t="s">
        <v>2528</v>
      </c>
      <c r="O361" s="702" t="s">
        <v>2509</v>
      </c>
      <c r="P361" s="702" t="s">
        <v>2469</v>
      </c>
      <c r="Q361" s="702" t="s">
        <v>3509</v>
      </c>
      <c r="R361" s="702" t="s">
        <v>2510</v>
      </c>
      <c r="S361" s="702" t="s">
        <v>2526</v>
      </c>
      <c r="T361" s="702" t="s">
        <v>2527</v>
      </c>
      <c r="U361" s="702" t="s">
        <v>2513</v>
      </c>
      <c r="V361" s="702" t="s">
        <v>2514</v>
      </c>
    </row>
    <row r="362" spans="1:22" ht="16.5" customHeight="1" outlineLevel="1" collapsed="1" x14ac:dyDescent="0.2">
      <c r="A362" s="708" t="s">
        <v>2887</v>
      </c>
      <c r="B362" s="702"/>
      <c r="C362" s="706"/>
      <c r="D362" s="702"/>
      <c r="E362" s="707"/>
      <c r="F362" s="702"/>
      <c r="G362" s="704"/>
      <c r="H362" s="706"/>
      <c r="I362" s="705"/>
      <c r="J362" s="705"/>
      <c r="K362" s="704">
        <f>SUBTOTAL(9,K361:K361)</f>
        <v>24294.51</v>
      </c>
      <c r="L362" s="703"/>
      <c r="M362" s="702"/>
      <c r="N362" s="702"/>
      <c r="O362" s="702"/>
      <c r="P362" s="702"/>
      <c r="Q362" s="702"/>
      <c r="R362" s="702"/>
      <c r="S362" s="702"/>
      <c r="T362" s="702"/>
      <c r="U362" s="702"/>
      <c r="V362" s="702"/>
    </row>
    <row r="363" spans="1:22" ht="16.5" hidden="1" customHeight="1" outlineLevel="2" x14ac:dyDescent="0.2">
      <c r="A363" s="700" t="s">
        <v>2888</v>
      </c>
      <c r="B363" s="696" t="s">
        <v>2509</v>
      </c>
      <c r="C363" s="700" t="s">
        <v>2467</v>
      </c>
      <c r="D363" s="696" t="s">
        <v>2468</v>
      </c>
      <c r="E363" s="701">
        <v>2</v>
      </c>
      <c r="F363" s="696" t="s">
        <v>2469</v>
      </c>
      <c r="G363" s="698">
        <v>472</v>
      </c>
      <c r="H363" s="700" t="s">
        <v>2475</v>
      </c>
      <c r="I363" s="699">
        <v>24.53</v>
      </c>
      <c r="J363" s="699">
        <v>1</v>
      </c>
      <c r="K363" s="698">
        <v>11578.16</v>
      </c>
      <c r="L363" s="697">
        <v>44845</v>
      </c>
      <c r="M363" s="696" t="s">
        <v>3510</v>
      </c>
      <c r="N363" s="696" t="s">
        <v>2528</v>
      </c>
      <c r="O363" s="696" t="s">
        <v>2509</v>
      </c>
      <c r="P363" s="696" t="s">
        <v>2469</v>
      </c>
      <c r="Q363" s="696" t="s">
        <v>3511</v>
      </c>
      <c r="R363" s="696" t="s">
        <v>2510</v>
      </c>
      <c r="S363" s="696" t="s">
        <v>2526</v>
      </c>
      <c r="T363" s="696" t="s">
        <v>2527</v>
      </c>
      <c r="U363" s="696" t="s">
        <v>2513</v>
      </c>
      <c r="V363" s="696" t="s">
        <v>2514</v>
      </c>
    </row>
    <row r="364" spans="1:22" ht="16.5" customHeight="1" outlineLevel="1" collapsed="1" x14ac:dyDescent="0.2">
      <c r="A364" s="709" t="s">
        <v>2889</v>
      </c>
      <c r="B364" s="696"/>
      <c r="C364" s="700"/>
      <c r="D364" s="696"/>
      <c r="E364" s="701"/>
      <c r="F364" s="696"/>
      <c r="G364" s="698"/>
      <c r="H364" s="700"/>
      <c r="I364" s="699"/>
      <c r="J364" s="699"/>
      <c r="K364" s="698">
        <f>SUBTOTAL(9,K363:K363)</f>
        <v>11578.16</v>
      </c>
      <c r="L364" s="697"/>
      <c r="M364" s="696"/>
      <c r="N364" s="696"/>
      <c r="O364" s="696"/>
      <c r="P364" s="696"/>
      <c r="Q364" s="696"/>
      <c r="R364" s="696"/>
      <c r="S364" s="696"/>
      <c r="T364" s="696"/>
      <c r="U364" s="696"/>
      <c r="V364" s="696"/>
    </row>
    <row r="365" spans="1:22" ht="16.5" hidden="1" customHeight="1" outlineLevel="2" x14ac:dyDescent="0.2">
      <c r="A365" s="706" t="s">
        <v>2890</v>
      </c>
      <c r="B365" s="702" t="s">
        <v>2509</v>
      </c>
      <c r="C365" s="706" t="s">
        <v>2467</v>
      </c>
      <c r="D365" s="702" t="s">
        <v>2468</v>
      </c>
      <c r="E365" s="707">
        <v>2</v>
      </c>
      <c r="F365" s="702" t="s">
        <v>2469</v>
      </c>
      <c r="G365" s="704">
        <v>256.2</v>
      </c>
      <c r="H365" s="706" t="s">
        <v>2475</v>
      </c>
      <c r="I365" s="705">
        <v>24.53</v>
      </c>
      <c r="J365" s="705">
        <v>1</v>
      </c>
      <c r="K365" s="704">
        <v>6284.59</v>
      </c>
      <c r="L365" s="703">
        <v>44845</v>
      </c>
      <c r="M365" s="702" t="s">
        <v>3512</v>
      </c>
      <c r="N365" s="702" t="s">
        <v>2528</v>
      </c>
      <c r="O365" s="702" t="s">
        <v>2509</v>
      </c>
      <c r="P365" s="702" t="s">
        <v>2469</v>
      </c>
      <c r="Q365" s="702" t="s">
        <v>3513</v>
      </c>
      <c r="R365" s="702" t="s">
        <v>2510</v>
      </c>
      <c r="S365" s="702" t="s">
        <v>2526</v>
      </c>
      <c r="T365" s="702" t="s">
        <v>2527</v>
      </c>
      <c r="U365" s="702" t="s">
        <v>2513</v>
      </c>
      <c r="V365" s="702" t="s">
        <v>2514</v>
      </c>
    </row>
    <row r="366" spans="1:22" ht="16.5" customHeight="1" outlineLevel="1" collapsed="1" x14ac:dyDescent="0.2">
      <c r="A366" s="708" t="s">
        <v>2891</v>
      </c>
      <c r="B366" s="702"/>
      <c r="C366" s="706"/>
      <c r="D366" s="702"/>
      <c r="E366" s="707"/>
      <c r="F366" s="702"/>
      <c r="G366" s="704"/>
      <c r="H366" s="706"/>
      <c r="I366" s="705"/>
      <c r="J366" s="705"/>
      <c r="K366" s="704">
        <f>SUBTOTAL(9,K365:K365)</f>
        <v>6284.59</v>
      </c>
      <c r="L366" s="703"/>
      <c r="M366" s="702"/>
      <c r="N366" s="702"/>
      <c r="O366" s="702"/>
      <c r="P366" s="702"/>
      <c r="Q366" s="702"/>
      <c r="R366" s="702"/>
      <c r="S366" s="702"/>
      <c r="T366" s="702"/>
      <c r="U366" s="702"/>
      <c r="V366" s="702"/>
    </row>
    <row r="367" spans="1:22" ht="16.5" hidden="1" customHeight="1" outlineLevel="2" x14ac:dyDescent="0.2">
      <c r="A367" s="700" t="s">
        <v>2892</v>
      </c>
      <c r="B367" s="696" t="s">
        <v>2509</v>
      </c>
      <c r="C367" s="700" t="s">
        <v>2472</v>
      </c>
      <c r="D367" s="696" t="s">
        <v>2468</v>
      </c>
      <c r="E367" s="701">
        <v>1</v>
      </c>
      <c r="F367" s="696" t="s">
        <v>2469</v>
      </c>
      <c r="G367" s="698">
        <v>0</v>
      </c>
      <c r="H367" s="700" t="s">
        <v>2470</v>
      </c>
      <c r="I367" s="699">
        <v>1</v>
      </c>
      <c r="J367" s="699">
        <v>1</v>
      </c>
      <c r="K367" s="698">
        <v>18.16</v>
      </c>
      <c r="L367" s="697">
        <v>44833</v>
      </c>
      <c r="M367" s="696" t="s">
        <v>3514</v>
      </c>
      <c r="N367" s="696" t="s">
        <v>2509</v>
      </c>
      <c r="O367" s="696" t="s">
        <v>2509</v>
      </c>
      <c r="P367" s="696" t="s">
        <v>2518</v>
      </c>
      <c r="Q367" s="696" t="s">
        <v>3515</v>
      </c>
      <c r="R367" s="696" t="s">
        <v>2516</v>
      </c>
      <c r="S367" s="696" t="s">
        <v>2509</v>
      </c>
      <c r="T367" s="696" t="s">
        <v>2509</v>
      </c>
      <c r="U367" s="696" t="s">
        <v>2513</v>
      </c>
      <c r="V367" s="696" t="s">
        <v>2519</v>
      </c>
    </row>
    <row r="368" spans="1:22" ht="16.5" hidden="1" customHeight="1" outlineLevel="2" x14ac:dyDescent="0.2">
      <c r="A368" s="706" t="s">
        <v>2892</v>
      </c>
      <c r="B368" s="702" t="s">
        <v>2509</v>
      </c>
      <c r="C368" s="706" t="s">
        <v>2472</v>
      </c>
      <c r="D368" s="702" t="s">
        <v>2468</v>
      </c>
      <c r="E368" s="707">
        <v>1</v>
      </c>
      <c r="F368" s="702" t="s">
        <v>2469</v>
      </c>
      <c r="G368" s="704">
        <v>0</v>
      </c>
      <c r="H368" s="706" t="s">
        <v>2470</v>
      </c>
      <c r="I368" s="705">
        <v>1</v>
      </c>
      <c r="J368" s="705">
        <v>1</v>
      </c>
      <c r="K368" s="704">
        <v>4.08</v>
      </c>
      <c r="L368" s="703">
        <v>44833</v>
      </c>
      <c r="M368" s="702" t="s">
        <v>3516</v>
      </c>
      <c r="N368" s="702" t="s">
        <v>2509</v>
      </c>
      <c r="O368" s="702" t="s">
        <v>2509</v>
      </c>
      <c r="P368" s="702" t="s">
        <v>2518</v>
      </c>
      <c r="Q368" s="702" t="s">
        <v>3517</v>
      </c>
      <c r="R368" s="702" t="s">
        <v>2516</v>
      </c>
      <c r="S368" s="702" t="s">
        <v>2509</v>
      </c>
      <c r="T368" s="702" t="s">
        <v>2509</v>
      </c>
      <c r="U368" s="702" t="s">
        <v>2513</v>
      </c>
      <c r="V368" s="702" t="s">
        <v>2519</v>
      </c>
    </row>
    <row r="369" spans="1:22" ht="16.5" hidden="1" customHeight="1" outlineLevel="2" x14ac:dyDescent="0.2">
      <c r="A369" s="700" t="s">
        <v>2893</v>
      </c>
      <c r="B369" s="696" t="s">
        <v>2509</v>
      </c>
      <c r="C369" s="700" t="s">
        <v>2467</v>
      </c>
      <c r="D369" s="696" t="s">
        <v>2468</v>
      </c>
      <c r="E369" s="701">
        <v>5</v>
      </c>
      <c r="F369" s="696" t="s">
        <v>2469</v>
      </c>
      <c r="G369" s="698">
        <v>120.59</v>
      </c>
      <c r="H369" s="700" t="s">
        <v>2470</v>
      </c>
      <c r="I369" s="699">
        <v>1</v>
      </c>
      <c r="J369" s="699">
        <v>1</v>
      </c>
      <c r="K369" s="698">
        <v>120.59</v>
      </c>
      <c r="L369" s="697">
        <v>44819</v>
      </c>
      <c r="M369" s="696" t="s">
        <v>3518</v>
      </c>
      <c r="N369" s="696" t="s">
        <v>2508</v>
      </c>
      <c r="O369" s="696" t="s">
        <v>2509</v>
      </c>
      <c r="P369" s="696" t="s">
        <v>2469</v>
      </c>
      <c r="Q369" s="696" t="s">
        <v>3519</v>
      </c>
      <c r="R369" s="696" t="s">
        <v>2510</v>
      </c>
      <c r="S369" s="696" t="s">
        <v>2511</v>
      </c>
      <c r="T369" s="696" t="s">
        <v>2512</v>
      </c>
      <c r="U369" s="696" t="s">
        <v>2513</v>
      </c>
      <c r="V369" s="696" t="s">
        <v>2514</v>
      </c>
    </row>
    <row r="370" spans="1:22" ht="16.5" hidden="1" customHeight="1" outlineLevel="2" x14ac:dyDescent="0.2">
      <c r="A370" s="706" t="s">
        <v>2893</v>
      </c>
      <c r="B370" s="702" t="s">
        <v>2509</v>
      </c>
      <c r="C370" s="706" t="s">
        <v>2467</v>
      </c>
      <c r="D370" s="702" t="s">
        <v>2468</v>
      </c>
      <c r="E370" s="707">
        <v>3</v>
      </c>
      <c r="F370" s="702" t="s">
        <v>2469</v>
      </c>
      <c r="G370" s="704">
        <v>2391.6</v>
      </c>
      <c r="H370" s="706" t="s">
        <v>2470</v>
      </c>
      <c r="I370" s="705">
        <v>1</v>
      </c>
      <c r="J370" s="705">
        <v>1</v>
      </c>
      <c r="K370" s="704">
        <v>2391.6</v>
      </c>
      <c r="L370" s="703">
        <v>44819</v>
      </c>
      <c r="M370" s="702" t="s">
        <v>3520</v>
      </c>
      <c r="N370" s="702" t="s">
        <v>2508</v>
      </c>
      <c r="O370" s="702" t="s">
        <v>2509</v>
      </c>
      <c r="P370" s="702" t="s">
        <v>2469</v>
      </c>
      <c r="Q370" s="702" t="s">
        <v>3521</v>
      </c>
      <c r="R370" s="702" t="s">
        <v>2510</v>
      </c>
      <c r="S370" s="702" t="s">
        <v>2511</v>
      </c>
      <c r="T370" s="702" t="s">
        <v>2512</v>
      </c>
      <c r="U370" s="702" t="s">
        <v>2513</v>
      </c>
      <c r="V370" s="702" t="s">
        <v>2514</v>
      </c>
    </row>
    <row r="371" spans="1:22" ht="16.5" hidden="1" customHeight="1" outlineLevel="2" x14ac:dyDescent="0.2">
      <c r="A371" s="700" t="s">
        <v>2893</v>
      </c>
      <c r="B371" s="696" t="s">
        <v>2509</v>
      </c>
      <c r="C371" s="700" t="s">
        <v>2467</v>
      </c>
      <c r="D371" s="696" t="s">
        <v>2468</v>
      </c>
      <c r="E371" s="701">
        <v>3</v>
      </c>
      <c r="F371" s="696" t="s">
        <v>2469</v>
      </c>
      <c r="G371" s="698">
        <v>-2391.6</v>
      </c>
      <c r="H371" s="700" t="s">
        <v>2470</v>
      </c>
      <c r="I371" s="699">
        <v>1</v>
      </c>
      <c r="J371" s="699">
        <v>1</v>
      </c>
      <c r="K371" s="698">
        <v>-2391.6</v>
      </c>
      <c r="L371" s="697">
        <v>44830</v>
      </c>
      <c r="M371" s="696" t="s">
        <v>3522</v>
      </c>
      <c r="N371" s="696" t="s">
        <v>2508</v>
      </c>
      <c r="O371" s="696" t="s">
        <v>2509</v>
      </c>
      <c r="P371" s="696" t="s">
        <v>2469</v>
      </c>
      <c r="Q371" s="696" t="s">
        <v>3523</v>
      </c>
      <c r="R371" s="696" t="s">
        <v>2510</v>
      </c>
      <c r="S371" s="696" t="s">
        <v>2511</v>
      </c>
      <c r="T371" s="696" t="s">
        <v>2512</v>
      </c>
      <c r="U371" s="696" t="s">
        <v>2513</v>
      </c>
      <c r="V371" s="696" t="s">
        <v>2514</v>
      </c>
    </row>
    <row r="372" spans="1:22" ht="16.5" hidden="1" customHeight="1" outlineLevel="2" x14ac:dyDescent="0.2">
      <c r="A372" s="706" t="s">
        <v>2893</v>
      </c>
      <c r="B372" s="702" t="s">
        <v>2509</v>
      </c>
      <c r="C372" s="706" t="s">
        <v>2467</v>
      </c>
      <c r="D372" s="702" t="s">
        <v>2468</v>
      </c>
      <c r="E372" s="707">
        <v>5</v>
      </c>
      <c r="F372" s="702" t="s">
        <v>2469</v>
      </c>
      <c r="G372" s="704">
        <v>-120.59</v>
      </c>
      <c r="H372" s="706" t="s">
        <v>2470</v>
      </c>
      <c r="I372" s="705">
        <v>1</v>
      </c>
      <c r="J372" s="705">
        <v>1</v>
      </c>
      <c r="K372" s="704">
        <v>-120.59</v>
      </c>
      <c r="L372" s="703">
        <v>44830</v>
      </c>
      <c r="M372" s="702" t="s">
        <v>3524</v>
      </c>
      <c r="N372" s="702" t="s">
        <v>2508</v>
      </c>
      <c r="O372" s="702" t="s">
        <v>2509</v>
      </c>
      <c r="P372" s="702" t="s">
        <v>2469</v>
      </c>
      <c r="Q372" s="702" t="s">
        <v>3525</v>
      </c>
      <c r="R372" s="702" t="s">
        <v>2510</v>
      </c>
      <c r="S372" s="702" t="s">
        <v>2511</v>
      </c>
      <c r="T372" s="702" t="s">
        <v>2512</v>
      </c>
      <c r="U372" s="702" t="s">
        <v>2513</v>
      </c>
      <c r="V372" s="702" t="s">
        <v>2514</v>
      </c>
    </row>
    <row r="373" spans="1:22" ht="16.5" hidden="1" customHeight="1" outlineLevel="2" x14ac:dyDescent="0.2">
      <c r="A373" s="700" t="s">
        <v>2893</v>
      </c>
      <c r="B373" s="696" t="s">
        <v>2509</v>
      </c>
      <c r="C373" s="700" t="s">
        <v>2467</v>
      </c>
      <c r="D373" s="696" t="s">
        <v>2468</v>
      </c>
      <c r="E373" s="701">
        <v>4</v>
      </c>
      <c r="F373" s="696" t="s">
        <v>2469</v>
      </c>
      <c r="G373" s="698">
        <v>2512.1799999999998</v>
      </c>
      <c r="H373" s="700" t="s">
        <v>2470</v>
      </c>
      <c r="I373" s="699">
        <v>1</v>
      </c>
      <c r="J373" s="699">
        <v>1</v>
      </c>
      <c r="K373" s="698">
        <v>2512.1799999999998</v>
      </c>
      <c r="L373" s="697">
        <v>44830</v>
      </c>
      <c r="M373" s="696" t="s">
        <v>3526</v>
      </c>
      <c r="N373" s="696" t="s">
        <v>2508</v>
      </c>
      <c r="O373" s="696" t="s">
        <v>2509</v>
      </c>
      <c r="P373" s="696" t="s">
        <v>2469</v>
      </c>
      <c r="Q373" s="696" t="s">
        <v>3527</v>
      </c>
      <c r="R373" s="696" t="s">
        <v>2510</v>
      </c>
      <c r="S373" s="696" t="s">
        <v>2511</v>
      </c>
      <c r="T373" s="696" t="s">
        <v>2512</v>
      </c>
      <c r="U373" s="696" t="s">
        <v>2513</v>
      </c>
      <c r="V373" s="696" t="s">
        <v>2514</v>
      </c>
    </row>
    <row r="374" spans="1:22" ht="16.5" hidden="1" customHeight="1" outlineLevel="2" x14ac:dyDescent="0.2">
      <c r="A374" s="706" t="s">
        <v>2892</v>
      </c>
      <c r="B374" s="702" t="s">
        <v>2509</v>
      </c>
      <c r="C374" s="706" t="s">
        <v>2472</v>
      </c>
      <c r="D374" s="702" t="s">
        <v>2468</v>
      </c>
      <c r="E374" s="707">
        <v>1</v>
      </c>
      <c r="F374" s="702" t="s">
        <v>2469</v>
      </c>
      <c r="G374" s="704">
        <v>0</v>
      </c>
      <c r="H374" s="706" t="s">
        <v>2470</v>
      </c>
      <c r="I374" s="705">
        <v>1</v>
      </c>
      <c r="J374" s="705">
        <v>1</v>
      </c>
      <c r="K374" s="704">
        <v>2830.3</v>
      </c>
      <c r="L374" s="703">
        <v>44833</v>
      </c>
      <c r="M374" s="702" t="s">
        <v>3528</v>
      </c>
      <c r="N374" s="702" t="s">
        <v>2509</v>
      </c>
      <c r="O374" s="702" t="s">
        <v>2509</v>
      </c>
      <c r="P374" s="702" t="s">
        <v>2518</v>
      </c>
      <c r="Q374" s="702" t="s">
        <v>3529</v>
      </c>
      <c r="R374" s="702" t="s">
        <v>2516</v>
      </c>
      <c r="S374" s="702" t="s">
        <v>2509</v>
      </c>
      <c r="T374" s="702" t="s">
        <v>2509</v>
      </c>
      <c r="U374" s="702" t="s">
        <v>2513</v>
      </c>
      <c r="V374" s="702" t="s">
        <v>2519</v>
      </c>
    </row>
    <row r="375" spans="1:22" ht="16.5" hidden="1" customHeight="1" outlineLevel="2" x14ac:dyDescent="0.2">
      <c r="A375" s="700" t="s">
        <v>2892</v>
      </c>
      <c r="B375" s="696" t="s">
        <v>2509</v>
      </c>
      <c r="C375" s="700" t="s">
        <v>2472</v>
      </c>
      <c r="D375" s="696" t="s">
        <v>2468</v>
      </c>
      <c r="E375" s="701">
        <v>1</v>
      </c>
      <c r="F375" s="696" t="s">
        <v>2469</v>
      </c>
      <c r="G375" s="698">
        <v>0</v>
      </c>
      <c r="H375" s="700" t="s">
        <v>2470</v>
      </c>
      <c r="I375" s="699">
        <v>1</v>
      </c>
      <c r="J375" s="699">
        <v>1</v>
      </c>
      <c r="K375" s="698">
        <v>27464</v>
      </c>
      <c r="L375" s="697">
        <v>44833</v>
      </c>
      <c r="M375" s="696" t="s">
        <v>3530</v>
      </c>
      <c r="N375" s="696" t="s">
        <v>2509</v>
      </c>
      <c r="O375" s="696" t="s">
        <v>2509</v>
      </c>
      <c r="P375" s="696" t="s">
        <v>2518</v>
      </c>
      <c r="Q375" s="696" t="s">
        <v>3531</v>
      </c>
      <c r="R375" s="696" t="s">
        <v>2516</v>
      </c>
      <c r="S375" s="696" t="s">
        <v>2509</v>
      </c>
      <c r="T375" s="696" t="s">
        <v>2509</v>
      </c>
      <c r="U375" s="696" t="s">
        <v>2513</v>
      </c>
      <c r="V375" s="696" t="s">
        <v>2519</v>
      </c>
    </row>
    <row r="376" spans="1:22" ht="16.5" hidden="1" customHeight="1" outlineLevel="2" x14ac:dyDescent="0.2">
      <c r="A376" s="706" t="s">
        <v>2892</v>
      </c>
      <c r="B376" s="702" t="s">
        <v>2509</v>
      </c>
      <c r="C376" s="706" t="s">
        <v>2472</v>
      </c>
      <c r="D376" s="702" t="s">
        <v>2468</v>
      </c>
      <c r="E376" s="707">
        <v>1</v>
      </c>
      <c r="F376" s="702" t="s">
        <v>2469</v>
      </c>
      <c r="G376" s="704">
        <v>0</v>
      </c>
      <c r="H376" s="706" t="s">
        <v>2470</v>
      </c>
      <c r="I376" s="705">
        <v>1</v>
      </c>
      <c r="J376" s="705">
        <v>1</v>
      </c>
      <c r="K376" s="704">
        <v>20.16</v>
      </c>
      <c r="L376" s="703">
        <v>44833</v>
      </c>
      <c r="M376" s="702" t="s">
        <v>3532</v>
      </c>
      <c r="N376" s="702" t="s">
        <v>2509</v>
      </c>
      <c r="O376" s="702" t="s">
        <v>2509</v>
      </c>
      <c r="P376" s="702" t="s">
        <v>2518</v>
      </c>
      <c r="Q376" s="702" t="s">
        <v>3533</v>
      </c>
      <c r="R376" s="702" t="s">
        <v>2516</v>
      </c>
      <c r="S376" s="702" t="s">
        <v>2509</v>
      </c>
      <c r="T376" s="702" t="s">
        <v>2509</v>
      </c>
      <c r="U376" s="702" t="s">
        <v>2513</v>
      </c>
      <c r="V376" s="702" t="s">
        <v>2519</v>
      </c>
    </row>
    <row r="377" spans="1:22" ht="16.5" customHeight="1" outlineLevel="1" collapsed="1" x14ac:dyDescent="0.2">
      <c r="A377" s="708" t="s">
        <v>2894</v>
      </c>
      <c r="B377" s="702"/>
      <c r="C377" s="706"/>
      <c r="D377" s="702"/>
      <c r="E377" s="707"/>
      <c r="F377" s="702"/>
      <c r="G377" s="704"/>
      <c r="H377" s="706"/>
      <c r="I377" s="705"/>
      <c r="J377" s="705"/>
      <c r="K377" s="704">
        <f>SUBTOTAL(9,K367:K376)</f>
        <v>32848.880000000005</v>
      </c>
      <c r="L377" s="703"/>
      <c r="M377" s="702"/>
      <c r="N377" s="702"/>
      <c r="O377" s="702"/>
      <c r="P377" s="702"/>
      <c r="Q377" s="702"/>
      <c r="R377" s="702"/>
      <c r="S377" s="702"/>
      <c r="T377" s="702"/>
      <c r="U377" s="702"/>
      <c r="V377" s="702"/>
    </row>
    <row r="378" spans="1:22" ht="16.5" hidden="1" customHeight="1" outlineLevel="2" x14ac:dyDescent="0.2">
      <c r="A378" s="700" t="s">
        <v>2895</v>
      </c>
      <c r="B378" s="696" t="s">
        <v>3018</v>
      </c>
      <c r="C378" s="700" t="s">
        <v>2467</v>
      </c>
      <c r="D378" s="696" t="s">
        <v>2468</v>
      </c>
      <c r="E378" s="701">
        <v>1</v>
      </c>
      <c r="F378" s="696" t="s">
        <v>2469</v>
      </c>
      <c r="G378" s="698">
        <v>0</v>
      </c>
      <c r="H378" s="700" t="s">
        <v>2470</v>
      </c>
      <c r="I378" s="699">
        <v>1</v>
      </c>
      <c r="J378" s="699">
        <v>1</v>
      </c>
      <c r="K378" s="698">
        <v>-147927.82999999999</v>
      </c>
      <c r="L378" s="697">
        <v>44803</v>
      </c>
      <c r="M378" s="696" t="s">
        <v>3534</v>
      </c>
      <c r="N378" s="696" t="s">
        <v>2509</v>
      </c>
      <c r="O378" s="696" t="s">
        <v>2509</v>
      </c>
      <c r="P378" s="696" t="s">
        <v>3535</v>
      </c>
      <c r="Q378" s="696" t="s">
        <v>3536</v>
      </c>
      <c r="R378" s="696" t="s">
        <v>2516</v>
      </c>
      <c r="S378" s="696" t="s">
        <v>2509</v>
      </c>
      <c r="T378" s="696" t="s">
        <v>2509</v>
      </c>
      <c r="U378" s="696" t="s">
        <v>2513</v>
      </c>
      <c r="V378" s="696" t="s">
        <v>2517</v>
      </c>
    </row>
    <row r="379" spans="1:22" ht="16.5" hidden="1" customHeight="1" outlineLevel="2" x14ac:dyDescent="0.2">
      <c r="A379" s="706" t="s">
        <v>2896</v>
      </c>
      <c r="B379" s="702" t="s">
        <v>3018</v>
      </c>
      <c r="C379" s="706" t="s">
        <v>2467</v>
      </c>
      <c r="D379" s="702" t="s">
        <v>2468</v>
      </c>
      <c r="E379" s="707">
        <v>3</v>
      </c>
      <c r="F379" s="702" t="s">
        <v>2469</v>
      </c>
      <c r="G379" s="704">
        <v>405.91</v>
      </c>
      <c r="H379" s="706" t="s">
        <v>2470</v>
      </c>
      <c r="I379" s="705">
        <v>1</v>
      </c>
      <c r="J379" s="705">
        <v>1</v>
      </c>
      <c r="K379" s="704">
        <v>405.91</v>
      </c>
      <c r="L379" s="703">
        <v>44819</v>
      </c>
      <c r="M379" s="702" t="s">
        <v>3518</v>
      </c>
      <c r="N379" s="702" t="s">
        <v>2508</v>
      </c>
      <c r="O379" s="702" t="s">
        <v>2509</v>
      </c>
      <c r="P379" s="702" t="s">
        <v>2469</v>
      </c>
      <c r="Q379" s="702" t="s">
        <v>3519</v>
      </c>
      <c r="R379" s="702" t="s">
        <v>2510</v>
      </c>
      <c r="S379" s="702" t="s">
        <v>2511</v>
      </c>
      <c r="T379" s="702" t="s">
        <v>2512</v>
      </c>
      <c r="U379" s="702" t="s">
        <v>2513</v>
      </c>
      <c r="V379" s="702" t="s">
        <v>2514</v>
      </c>
    </row>
    <row r="380" spans="1:22" ht="16.5" hidden="1" customHeight="1" outlineLevel="2" x14ac:dyDescent="0.2">
      <c r="A380" s="700" t="s">
        <v>2896</v>
      </c>
      <c r="B380" s="696" t="s">
        <v>3018</v>
      </c>
      <c r="C380" s="700" t="s">
        <v>2467</v>
      </c>
      <c r="D380" s="696" t="s">
        <v>2468</v>
      </c>
      <c r="E380" s="701">
        <v>2</v>
      </c>
      <c r="F380" s="696" t="s">
        <v>2469</v>
      </c>
      <c r="G380" s="698">
        <v>3890.5</v>
      </c>
      <c r="H380" s="700" t="s">
        <v>2470</v>
      </c>
      <c r="I380" s="699">
        <v>1</v>
      </c>
      <c r="J380" s="699">
        <v>1</v>
      </c>
      <c r="K380" s="698">
        <v>3890.5</v>
      </c>
      <c r="L380" s="697">
        <v>44819</v>
      </c>
      <c r="M380" s="696" t="s">
        <v>3520</v>
      </c>
      <c r="N380" s="696" t="s">
        <v>2508</v>
      </c>
      <c r="O380" s="696" t="s">
        <v>2509</v>
      </c>
      <c r="P380" s="696" t="s">
        <v>2469</v>
      </c>
      <c r="Q380" s="696" t="s">
        <v>3521</v>
      </c>
      <c r="R380" s="696" t="s">
        <v>2510</v>
      </c>
      <c r="S380" s="696" t="s">
        <v>2511</v>
      </c>
      <c r="T380" s="696" t="s">
        <v>2512</v>
      </c>
      <c r="U380" s="696" t="s">
        <v>2513</v>
      </c>
      <c r="V380" s="696" t="s">
        <v>2514</v>
      </c>
    </row>
    <row r="381" spans="1:22" ht="16.5" hidden="1" customHeight="1" outlineLevel="2" x14ac:dyDescent="0.2">
      <c r="A381" s="706" t="s">
        <v>2895</v>
      </c>
      <c r="B381" s="702" t="s">
        <v>3018</v>
      </c>
      <c r="C381" s="706" t="s">
        <v>2472</v>
      </c>
      <c r="D381" s="702" t="s">
        <v>2468</v>
      </c>
      <c r="E381" s="707">
        <v>1</v>
      </c>
      <c r="F381" s="702" t="s">
        <v>2469</v>
      </c>
      <c r="G381" s="704">
        <v>0</v>
      </c>
      <c r="H381" s="706" t="s">
        <v>2470</v>
      </c>
      <c r="I381" s="705">
        <v>1</v>
      </c>
      <c r="J381" s="705">
        <v>1</v>
      </c>
      <c r="K381" s="704">
        <v>2830.3</v>
      </c>
      <c r="L381" s="703">
        <v>44805</v>
      </c>
      <c r="M381" s="702" t="s">
        <v>3537</v>
      </c>
      <c r="N381" s="702" t="s">
        <v>2509</v>
      </c>
      <c r="O381" s="702" t="s">
        <v>2509</v>
      </c>
      <c r="P381" s="702" t="s">
        <v>2518</v>
      </c>
      <c r="Q381" s="702" t="s">
        <v>3538</v>
      </c>
      <c r="R381" s="702" t="s">
        <v>2516</v>
      </c>
      <c r="S381" s="702" t="s">
        <v>2509</v>
      </c>
      <c r="T381" s="702" t="s">
        <v>2509</v>
      </c>
      <c r="U381" s="702" t="s">
        <v>2513</v>
      </c>
      <c r="V381" s="702" t="s">
        <v>2519</v>
      </c>
    </row>
    <row r="382" spans="1:22" ht="16.5" hidden="1" customHeight="1" outlineLevel="2" x14ac:dyDescent="0.2">
      <c r="A382" s="700" t="s">
        <v>2895</v>
      </c>
      <c r="B382" s="696" t="s">
        <v>3018</v>
      </c>
      <c r="C382" s="700" t="s">
        <v>2467</v>
      </c>
      <c r="D382" s="696" t="s">
        <v>2468</v>
      </c>
      <c r="E382" s="701">
        <v>1</v>
      </c>
      <c r="F382" s="696" t="s">
        <v>2469</v>
      </c>
      <c r="G382" s="698">
        <v>0</v>
      </c>
      <c r="H382" s="700" t="s">
        <v>2470</v>
      </c>
      <c r="I382" s="699">
        <v>1</v>
      </c>
      <c r="J382" s="699">
        <v>1</v>
      </c>
      <c r="K382" s="698">
        <v>147927.82999999999</v>
      </c>
      <c r="L382" s="697">
        <v>44764</v>
      </c>
      <c r="M382" s="696" t="s">
        <v>3539</v>
      </c>
      <c r="N382" s="696" t="s">
        <v>2509</v>
      </c>
      <c r="O382" s="696" t="s">
        <v>2509</v>
      </c>
      <c r="P382" s="696" t="s">
        <v>3535</v>
      </c>
      <c r="Q382" s="696" t="s">
        <v>3540</v>
      </c>
      <c r="R382" s="696" t="s">
        <v>2516</v>
      </c>
      <c r="S382" s="696" t="s">
        <v>2509</v>
      </c>
      <c r="T382" s="696" t="s">
        <v>2509</v>
      </c>
      <c r="U382" s="696" t="s">
        <v>2513</v>
      </c>
      <c r="V382" s="696" t="s">
        <v>2517</v>
      </c>
    </row>
    <row r="383" spans="1:22" ht="16.5" hidden="1" customHeight="1" outlineLevel="2" x14ac:dyDescent="0.2">
      <c r="A383" s="706" t="s">
        <v>2896</v>
      </c>
      <c r="B383" s="702" t="s">
        <v>3018</v>
      </c>
      <c r="C383" s="706" t="s">
        <v>2467</v>
      </c>
      <c r="D383" s="702" t="s">
        <v>2468</v>
      </c>
      <c r="E383" s="707">
        <v>2</v>
      </c>
      <c r="F383" s="702" t="s">
        <v>2469</v>
      </c>
      <c r="G383" s="704">
        <v>-7570.5</v>
      </c>
      <c r="H383" s="706" t="s">
        <v>2470</v>
      </c>
      <c r="I383" s="705">
        <v>1</v>
      </c>
      <c r="J383" s="705">
        <v>1</v>
      </c>
      <c r="K383" s="704">
        <v>-7570.5</v>
      </c>
      <c r="L383" s="703">
        <v>44830</v>
      </c>
      <c r="M383" s="702" t="s">
        <v>3522</v>
      </c>
      <c r="N383" s="702" t="s">
        <v>2508</v>
      </c>
      <c r="O383" s="702" t="s">
        <v>2509</v>
      </c>
      <c r="P383" s="702" t="s">
        <v>2469</v>
      </c>
      <c r="Q383" s="702" t="s">
        <v>3523</v>
      </c>
      <c r="R383" s="702" t="s">
        <v>2510</v>
      </c>
      <c r="S383" s="702" t="s">
        <v>2511</v>
      </c>
      <c r="T383" s="702" t="s">
        <v>2512</v>
      </c>
      <c r="U383" s="702" t="s">
        <v>2513</v>
      </c>
      <c r="V383" s="702" t="s">
        <v>2514</v>
      </c>
    </row>
    <row r="384" spans="1:22" ht="16.5" hidden="1" customHeight="1" outlineLevel="2" x14ac:dyDescent="0.2">
      <c r="A384" s="700" t="s">
        <v>2896</v>
      </c>
      <c r="B384" s="696" t="s">
        <v>3018</v>
      </c>
      <c r="C384" s="700" t="s">
        <v>2467</v>
      </c>
      <c r="D384" s="696" t="s">
        <v>2468</v>
      </c>
      <c r="E384" s="701">
        <v>3</v>
      </c>
      <c r="F384" s="696" t="s">
        <v>2469</v>
      </c>
      <c r="G384" s="698">
        <v>-405.91</v>
      </c>
      <c r="H384" s="700" t="s">
        <v>2470</v>
      </c>
      <c r="I384" s="699">
        <v>1</v>
      </c>
      <c r="J384" s="699">
        <v>1</v>
      </c>
      <c r="K384" s="698">
        <v>-405.91</v>
      </c>
      <c r="L384" s="697">
        <v>44830</v>
      </c>
      <c r="M384" s="696" t="s">
        <v>3524</v>
      </c>
      <c r="N384" s="696" t="s">
        <v>2508</v>
      </c>
      <c r="O384" s="696" t="s">
        <v>2509</v>
      </c>
      <c r="P384" s="696" t="s">
        <v>2469</v>
      </c>
      <c r="Q384" s="696" t="s">
        <v>3525</v>
      </c>
      <c r="R384" s="696" t="s">
        <v>2510</v>
      </c>
      <c r="S384" s="696" t="s">
        <v>2511</v>
      </c>
      <c r="T384" s="696" t="s">
        <v>2512</v>
      </c>
      <c r="U384" s="696" t="s">
        <v>2513</v>
      </c>
      <c r="V384" s="696" t="s">
        <v>2514</v>
      </c>
    </row>
    <row r="385" spans="1:22" ht="16.5" hidden="1" customHeight="1" outlineLevel="2" x14ac:dyDescent="0.2">
      <c r="A385" s="706" t="s">
        <v>2896</v>
      </c>
      <c r="B385" s="702" t="s">
        <v>3018</v>
      </c>
      <c r="C385" s="706" t="s">
        <v>2467</v>
      </c>
      <c r="D385" s="702" t="s">
        <v>2468</v>
      </c>
      <c r="E385" s="707">
        <v>3</v>
      </c>
      <c r="F385" s="702" t="s">
        <v>2469</v>
      </c>
      <c r="G385" s="704">
        <v>3890.5</v>
      </c>
      <c r="H385" s="706" t="s">
        <v>2470</v>
      </c>
      <c r="I385" s="705">
        <v>1</v>
      </c>
      <c r="J385" s="705">
        <v>1</v>
      </c>
      <c r="K385" s="704">
        <v>3890.5</v>
      </c>
      <c r="L385" s="703">
        <v>44830</v>
      </c>
      <c r="M385" s="702" t="s">
        <v>3526</v>
      </c>
      <c r="N385" s="702" t="s">
        <v>2508</v>
      </c>
      <c r="O385" s="702" t="s">
        <v>2509</v>
      </c>
      <c r="P385" s="702" t="s">
        <v>2469</v>
      </c>
      <c r="Q385" s="702" t="s">
        <v>3527</v>
      </c>
      <c r="R385" s="702" t="s">
        <v>2510</v>
      </c>
      <c r="S385" s="702" t="s">
        <v>2511</v>
      </c>
      <c r="T385" s="702" t="s">
        <v>2512</v>
      </c>
      <c r="U385" s="702" t="s">
        <v>2513</v>
      </c>
      <c r="V385" s="702" t="s">
        <v>2514</v>
      </c>
    </row>
    <row r="386" spans="1:22" ht="16.5" hidden="1" customHeight="1" outlineLevel="2" x14ac:dyDescent="0.2">
      <c r="A386" s="700" t="s">
        <v>2896</v>
      </c>
      <c r="B386" s="696" t="s">
        <v>3018</v>
      </c>
      <c r="C386" s="700" t="s">
        <v>2467</v>
      </c>
      <c r="D386" s="696" t="s">
        <v>2468</v>
      </c>
      <c r="E386" s="701">
        <v>4</v>
      </c>
      <c r="F386" s="696" t="s">
        <v>2469</v>
      </c>
      <c r="G386" s="698">
        <v>3680</v>
      </c>
      <c r="H386" s="700" t="s">
        <v>2470</v>
      </c>
      <c r="I386" s="699">
        <v>1</v>
      </c>
      <c r="J386" s="699">
        <v>1</v>
      </c>
      <c r="K386" s="698">
        <v>3680</v>
      </c>
      <c r="L386" s="697">
        <v>44819</v>
      </c>
      <c r="M386" s="696" t="s">
        <v>3520</v>
      </c>
      <c r="N386" s="696" t="s">
        <v>2508</v>
      </c>
      <c r="O386" s="696" t="s">
        <v>2509</v>
      </c>
      <c r="P386" s="696" t="s">
        <v>2469</v>
      </c>
      <c r="Q386" s="696" t="s">
        <v>3521</v>
      </c>
      <c r="R386" s="696" t="s">
        <v>2510</v>
      </c>
      <c r="S386" s="696" t="s">
        <v>2511</v>
      </c>
      <c r="T386" s="696" t="s">
        <v>2512</v>
      </c>
      <c r="U386" s="696" t="s">
        <v>2513</v>
      </c>
      <c r="V386" s="696" t="s">
        <v>2514</v>
      </c>
    </row>
    <row r="387" spans="1:22" ht="16.5" customHeight="1" outlineLevel="1" collapsed="1" x14ac:dyDescent="0.2">
      <c r="A387" s="709" t="s">
        <v>2897</v>
      </c>
      <c r="B387" s="696"/>
      <c r="C387" s="700"/>
      <c r="D387" s="696"/>
      <c r="E387" s="701"/>
      <c r="F387" s="696"/>
      <c r="G387" s="698"/>
      <c r="H387" s="700"/>
      <c r="I387" s="699"/>
      <c r="J387" s="699"/>
      <c r="K387" s="698">
        <f>SUBTOTAL(9,K378:K386)</f>
        <v>6720.799999999992</v>
      </c>
      <c r="L387" s="697"/>
      <c r="M387" s="696"/>
      <c r="N387" s="696"/>
      <c r="O387" s="696"/>
      <c r="P387" s="696"/>
      <c r="Q387" s="696"/>
      <c r="R387" s="696"/>
      <c r="S387" s="696"/>
      <c r="T387" s="696"/>
      <c r="U387" s="696"/>
      <c r="V387" s="696"/>
    </row>
    <row r="388" spans="1:22" ht="16.5" hidden="1" customHeight="1" outlineLevel="2" x14ac:dyDescent="0.2">
      <c r="A388" s="706" t="s">
        <v>2898</v>
      </c>
      <c r="B388" s="702" t="s">
        <v>3018</v>
      </c>
      <c r="C388" s="706" t="s">
        <v>2472</v>
      </c>
      <c r="D388" s="702" t="s">
        <v>2468</v>
      </c>
      <c r="E388" s="707">
        <v>1</v>
      </c>
      <c r="F388" s="702" t="s">
        <v>2469</v>
      </c>
      <c r="G388" s="704">
        <v>0</v>
      </c>
      <c r="H388" s="706" t="s">
        <v>2470</v>
      </c>
      <c r="I388" s="705">
        <v>1</v>
      </c>
      <c r="J388" s="705">
        <v>1</v>
      </c>
      <c r="K388" s="704">
        <v>20.16</v>
      </c>
      <c r="L388" s="703">
        <v>44823</v>
      </c>
      <c r="M388" s="702" t="s">
        <v>3541</v>
      </c>
      <c r="N388" s="702" t="s">
        <v>2509</v>
      </c>
      <c r="O388" s="702" t="s">
        <v>2509</v>
      </c>
      <c r="P388" s="702" t="s">
        <v>2518</v>
      </c>
      <c r="Q388" s="702" t="s">
        <v>3542</v>
      </c>
      <c r="R388" s="702" t="s">
        <v>2516</v>
      </c>
      <c r="S388" s="702" t="s">
        <v>2509</v>
      </c>
      <c r="T388" s="702" t="s">
        <v>2509</v>
      </c>
      <c r="U388" s="702" t="s">
        <v>2513</v>
      </c>
      <c r="V388" s="702" t="s">
        <v>2519</v>
      </c>
    </row>
    <row r="389" spans="1:22" ht="16.5" hidden="1" customHeight="1" outlineLevel="2" x14ac:dyDescent="0.2">
      <c r="A389" s="700" t="s">
        <v>2899</v>
      </c>
      <c r="B389" s="696" t="s">
        <v>3018</v>
      </c>
      <c r="C389" s="700" t="s">
        <v>2467</v>
      </c>
      <c r="D389" s="696" t="s">
        <v>2468</v>
      </c>
      <c r="E389" s="701">
        <v>2</v>
      </c>
      <c r="F389" s="696" t="s">
        <v>2469</v>
      </c>
      <c r="G389" s="698">
        <v>15883.74</v>
      </c>
      <c r="H389" s="700" t="s">
        <v>2470</v>
      </c>
      <c r="I389" s="699">
        <v>1</v>
      </c>
      <c r="J389" s="699">
        <v>1</v>
      </c>
      <c r="K389" s="698">
        <v>15883.74</v>
      </c>
      <c r="L389" s="697">
        <v>44845</v>
      </c>
      <c r="M389" s="696" t="s">
        <v>3543</v>
      </c>
      <c r="N389" s="696" t="s">
        <v>2508</v>
      </c>
      <c r="O389" s="696" t="s">
        <v>2509</v>
      </c>
      <c r="P389" s="696" t="s">
        <v>2469</v>
      </c>
      <c r="Q389" s="696" t="s">
        <v>3544</v>
      </c>
      <c r="R389" s="696" t="s">
        <v>2510</v>
      </c>
      <c r="S389" s="696" t="s">
        <v>2511</v>
      </c>
      <c r="T389" s="696" t="s">
        <v>2512</v>
      </c>
      <c r="U389" s="696" t="s">
        <v>2513</v>
      </c>
      <c r="V389" s="696" t="s">
        <v>2514</v>
      </c>
    </row>
    <row r="390" spans="1:22" ht="16.5" customHeight="1" outlineLevel="1" collapsed="1" x14ac:dyDescent="0.2">
      <c r="A390" s="709" t="s">
        <v>2900</v>
      </c>
      <c r="B390" s="696"/>
      <c r="C390" s="700"/>
      <c r="D390" s="696"/>
      <c r="E390" s="701"/>
      <c r="F390" s="696"/>
      <c r="G390" s="698"/>
      <c r="H390" s="700"/>
      <c r="I390" s="699"/>
      <c r="J390" s="699"/>
      <c r="K390" s="698">
        <f>SUBTOTAL(9,K388:K389)</f>
        <v>15903.9</v>
      </c>
      <c r="L390" s="697"/>
      <c r="M390" s="696"/>
      <c r="N390" s="696"/>
      <c r="O390" s="696"/>
      <c r="P390" s="696"/>
      <c r="Q390" s="696"/>
      <c r="R390" s="696"/>
      <c r="S390" s="696"/>
      <c r="T390" s="696"/>
      <c r="U390" s="696"/>
      <c r="V390" s="696"/>
    </row>
    <row r="391" spans="1:22" ht="16.5" hidden="1" customHeight="1" outlineLevel="2" x14ac:dyDescent="0.2">
      <c r="A391" s="706" t="s">
        <v>2901</v>
      </c>
      <c r="B391" s="702" t="s">
        <v>3018</v>
      </c>
      <c r="C391" s="706" t="s">
        <v>2472</v>
      </c>
      <c r="D391" s="702" t="s">
        <v>2468</v>
      </c>
      <c r="E391" s="707">
        <v>1</v>
      </c>
      <c r="F391" s="702" t="s">
        <v>2469</v>
      </c>
      <c r="G391" s="704">
        <v>0</v>
      </c>
      <c r="H391" s="706" t="s">
        <v>2470</v>
      </c>
      <c r="I391" s="705">
        <v>1</v>
      </c>
      <c r="J391" s="705">
        <v>1</v>
      </c>
      <c r="K391" s="704">
        <v>20.16</v>
      </c>
      <c r="L391" s="703">
        <v>44799</v>
      </c>
      <c r="M391" s="702" t="s">
        <v>3545</v>
      </c>
      <c r="N391" s="702" t="s">
        <v>2509</v>
      </c>
      <c r="O391" s="702" t="s">
        <v>2509</v>
      </c>
      <c r="P391" s="702" t="s">
        <v>2518</v>
      </c>
      <c r="Q391" s="702" t="s">
        <v>3546</v>
      </c>
      <c r="R391" s="702" t="s">
        <v>2516</v>
      </c>
      <c r="S391" s="702" t="s">
        <v>2509</v>
      </c>
      <c r="T391" s="702" t="s">
        <v>2509</v>
      </c>
      <c r="U391" s="702" t="s">
        <v>2513</v>
      </c>
      <c r="V391" s="702" t="s">
        <v>2519</v>
      </c>
    </row>
    <row r="392" spans="1:22" ht="16.5" customHeight="1" outlineLevel="1" collapsed="1" x14ac:dyDescent="0.2">
      <c r="A392" s="708" t="s">
        <v>2902</v>
      </c>
      <c r="B392" s="702"/>
      <c r="C392" s="706"/>
      <c r="D392" s="702"/>
      <c r="E392" s="707"/>
      <c r="F392" s="702"/>
      <c r="G392" s="704"/>
      <c r="H392" s="706"/>
      <c r="I392" s="705"/>
      <c r="J392" s="705"/>
      <c r="K392" s="704">
        <f>SUBTOTAL(9,K391:K391)</f>
        <v>20.16</v>
      </c>
      <c r="L392" s="703"/>
      <c r="M392" s="702"/>
      <c r="N392" s="702"/>
      <c r="O392" s="702"/>
      <c r="P392" s="702"/>
      <c r="Q392" s="702"/>
      <c r="R392" s="702"/>
      <c r="S392" s="702"/>
      <c r="T392" s="702"/>
      <c r="U392" s="702"/>
      <c r="V392" s="702"/>
    </row>
    <row r="393" spans="1:22" ht="16.5" hidden="1" customHeight="1" outlineLevel="2" x14ac:dyDescent="0.2">
      <c r="A393" s="700" t="s">
        <v>2903</v>
      </c>
      <c r="B393" s="696" t="s">
        <v>3018</v>
      </c>
      <c r="C393" s="700" t="s">
        <v>2472</v>
      </c>
      <c r="D393" s="696" t="s">
        <v>2468</v>
      </c>
      <c r="E393" s="701">
        <v>1</v>
      </c>
      <c r="F393" s="696" t="s">
        <v>2469</v>
      </c>
      <c r="G393" s="698">
        <v>0</v>
      </c>
      <c r="H393" s="700" t="s">
        <v>2470</v>
      </c>
      <c r="I393" s="699">
        <v>1</v>
      </c>
      <c r="J393" s="699">
        <v>1</v>
      </c>
      <c r="K393" s="698">
        <v>8.16</v>
      </c>
      <c r="L393" s="697">
        <v>44830</v>
      </c>
      <c r="M393" s="696" t="s">
        <v>3547</v>
      </c>
      <c r="N393" s="696" t="s">
        <v>2509</v>
      </c>
      <c r="O393" s="696" t="s">
        <v>2509</v>
      </c>
      <c r="P393" s="696" t="s">
        <v>2518</v>
      </c>
      <c r="Q393" s="696" t="s">
        <v>3548</v>
      </c>
      <c r="R393" s="696" t="s">
        <v>2516</v>
      </c>
      <c r="S393" s="696" t="s">
        <v>2509</v>
      </c>
      <c r="T393" s="696" t="s">
        <v>2509</v>
      </c>
      <c r="U393" s="696" t="s">
        <v>2513</v>
      </c>
      <c r="V393" s="696" t="s">
        <v>2519</v>
      </c>
    </row>
    <row r="394" spans="1:22" ht="16.5" hidden="1" customHeight="1" outlineLevel="2" x14ac:dyDescent="0.2">
      <c r="A394" s="706" t="s">
        <v>2903</v>
      </c>
      <c r="B394" s="702" t="s">
        <v>3018</v>
      </c>
      <c r="C394" s="706" t="s">
        <v>2472</v>
      </c>
      <c r="D394" s="702" t="s">
        <v>2468</v>
      </c>
      <c r="E394" s="707">
        <v>1</v>
      </c>
      <c r="F394" s="702" t="s">
        <v>2469</v>
      </c>
      <c r="G394" s="704">
        <v>0</v>
      </c>
      <c r="H394" s="706" t="s">
        <v>2470</v>
      </c>
      <c r="I394" s="705">
        <v>1</v>
      </c>
      <c r="J394" s="705">
        <v>1</v>
      </c>
      <c r="K394" s="704">
        <v>419.77</v>
      </c>
      <c r="L394" s="703">
        <v>44830</v>
      </c>
      <c r="M394" s="702" t="s">
        <v>3549</v>
      </c>
      <c r="N394" s="702" t="s">
        <v>2509</v>
      </c>
      <c r="O394" s="702" t="s">
        <v>2509</v>
      </c>
      <c r="P394" s="702" t="s">
        <v>2518</v>
      </c>
      <c r="Q394" s="702" t="s">
        <v>3550</v>
      </c>
      <c r="R394" s="702" t="s">
        <v>2516</v>
      </c>
      <c r="S394" s="702" t="s">
        <v>2509</v>
      </c>
      <c r="T394" s="702" t="s">
        <v>2509</v>
      </c>
      <c r="U394" s="702" t="s">
        <v>2513</v>
      </c>
      <c r="V394" s="702" t="s">
        <v>2519</v>
      </c>
    </row>
    <row r="395" spans="1:22" ht="16.5" hidden="1" customHeight="1" outlineLevel="2" x14ac:dyDescent="0.2">
      <c r="A395" s="700" t="s">
        <v>2904</v>
      </c>
      <c r="B395" s="696" t="s">
        <v>3018</v>
      </c>
      <c r="C395" s="700" t="s">
        <v>2467</v>
      </c>
      <c r="D395" s="696" t="s">
        <v>2468</v>
      </c>
      <c r="E395" s="701">
        <v>5</v>
      </c>
      <c r="F395" s="696" t="s">
        <v>2469</v>
      </c>
      <c r="G395" s="698">
        <v>3313.96</v>
      </c>
      <c r="H395" s="700" t="s">
        <v>2470</v>
      </c>
      <c r="I395" s="699">
        <v>1</v>
      </c>
      <c r="J395" s="699">
        <v>1</v>
      </c>
      <c r="K395" s="698">
        <v>3313.96</v>
      </c>
      <c r="L395" s="697">
        <v>44792</v>
      </c>
      <c r="M395" s="696" t="s">
        <v>3164</v>
      </c>
      <c r="N395" s="696" t="s">
        <v>2508</v>
      </c>
      <c r="O395" s="696" t="s">
        <v>2509</v>
      </c>
      <c r="P395" s="696" t="s">
        <v>2469</v>
      </c>
      <c r="Q395" s="696" t="s">
        <v>3165</v>
      </c>
      <c r="R395" s="696" t="s">
        <v>2510</v>
      </c>
      <c r="S395" s="696" t="s">
        <v>2511</v>
      </c>
      <c r="T395" s="696" t="s">
        <v>2512</v>
      </c>
      <c r="U395" s="696" t="s">
        <v>2513</v>
      </c>
      <c r="V395" s="696" t="s">
        <v>2514</v>
      </c>
    </row>
    <row r="396" spans="1:22" ht="16.5" hidden="1" customHeight="1" outlineLevel="2" x14ac:dyDescent="0.2">
      <c r="A396" s="706" t="s">
        <v>2903</v>
      </c>
      <c r="B396" s="702" t="s">
        <v>3018</v>
      </c>
      <c r="C396" s="706" t="s">
        <v>2472</v>
      </c>
      <c r="D396" s="702" t="s">
        <v>2468</v>
      </c>
      <c r="E396" s="707">
        <v>1</v>
      </c>
      <c r="F396" s="702" t="s">
        <v>2469</v>
      </c>
      <c r="G396" s="704">
        <v>0</v>
      </c>
      <c r="H396" s="706" t="s">
        <v>2470</v>
      </c>
      <c r="I396" s="705">
        <v>1</v>
      </c>
      <c r="J396" s="705">
        <v>1</v>
      </c>
      <c r="K396" s="704">
        <v>519.63</v>
      </c>
      <c r="L396" s="703">
        <v>44830</v>
      </c>
      <c r="M396" s="702" t="s">
        <v>3551</v>
      </c>
      <c r="N396" s="702" t="s">
        <v>2509</v>
      </c>
      <c r="O396" s="702" t="s">
        <v>2509</v>
      </c>
      <c r="P396" s="702" t="s">
        <v>2518</v>
      </c>
      <c r="Q396" s="702" t="s">
        <v>3552</v>
      </c>
      <c r="R396" s="702" t="s">
        <v>2516</v>
      </c>
      <c r="S396" s="702" t="s">
        <v>2509</v>
      </c>
      <c r="T396" s="702" t="s">
        <v>2509</v>
      </c>
      <c r="U396" s="702" t="s">
        <v>2513</v>
      </c>
      <c r="V396" s="702" t="s">
        <v>2519</v>
      </c>
    </row>
    <row r="397" spans="1:22" ht="16.5" hidden="1" customHeight="1" outlineLevel="2" x14ac:dyDescent="0.2">
      <c r="A397" s="700" t="s">
        <v>2903</v>
      </c>
      <c r="B397" s="696" t="s">
        <v>3018</v>
      </c>
      <c r="C397" s="700" t="s">
        <v>2472</v>
      </c>
      <c r="D397" s="696" t="s">
        <v>2468</v>
      </c>
      <c r="E397" s="701">
        <v>1</v>
      </c>
      <c r="F397" s="696" t="s">
        <v>2469</v>
      </c>
      <c r="G397" s="698">
        <v>0</v>
      </c>
      <c r="H397" s="700" t="s">
        <v>2470</v>
      </c>
      <c r="I397" s="699">
        <v>1</v>
      </c>
      <c r="J397" s="699">
        <v>1</v>
      </c>
      <c r="K397" s="698">
        <v>27464</v>
      </c>
      <c r="L397" s="697">
        <v>44830</v>
      </c>
      <c r="M397" s="696" t="s">
        <v>3553</v>
      </c>
      <c r="N397" s="696" t="s">
        <v>2509</v>
      </c>
      <c r="O397" s="696" t="s">
        <v>2509</v>
      </c>
      <c r="P397" s="696" t="s">
        <v>2518</v>
      </c>
      <c r="Q397" s="696" t="s">
        <v>3554</v>
      </c>
      <c r="R397" s="696" t="s">
        <v>2516</v>
      </c>
      <c r="S397" s="696" t="s">
        <v>2509</v>
      </c>
      <c r="T397" s="696" t="s">
        <v>2509</v>
      </c>
      <c r="U397" s="696" t="s">
        <v>2513</v>
      </c>
      <c r="V397" s="696" t="s">
        <v>2519</v>
      </c>
    </row>
    <row r="398" spans="1:22" ht="16.5" hidden="1" customHeight="1" outlineLevel="2" x14ac:dyDescent="0.2">
      <c r="A398" s="706" t="s">
        <v>2903</v>
      </c>
      <c r="B398" s="702" t="s">
        <v>3018</v>
      </c>
      <c r="C398" s="706" t="s">
        <v>2472</v>
      </c>
      <c r="D398" s="702" t="s">
        <v>2468</v>
      </c>
      <c r="E398" s="707">
        <v>1</v>
      </c>
      <c r="F398" s="702" t="s">
        <v>2469</v>
      </c>
      <c r="G398" s="704">
        <v>0</v>
      </c>
      <c r="H398" s="706" t="s">
        <v>2470</v>
      </c>
      <c r="I398" s="705">
        <v>1</v>
      </c>
      <c r="J398" s="705">
        <v>1</v>
      </c>
      <c r="K398" s="704">
        <v>0.32</v>
      </c>
      <c r="L398" s="703">
        <v>44830</v>
      </c>
      <c r="M398" s="702" t="s">
        <v>3555</v>
      </c>
      <c r="N398" s="702" t="s">
        <v>2509</v>
      </c>
      <c r="O398" s="702" t="s">
        <v>2509</v>
      </c>
      <c r="P398" s="702" t="s">
        <v>2518</v>
      </c>
      <c r="Q398" s="702" t="s">
        <v>3556</v>
      </c>
      <c r="R398" s="702" t="s">
        <v>2516</v>
      </c>
      <c r="S398" s="702" t="s">
        <v>2509</v>
      </c>
      <c r="T398" s="702" t="s">
        <v>2509</v>
      </c>
      <c r="U398" s="702" t="s">
        <v>2513</v>
      </c>
      <c r="V398" s="702" t="s">
        <v>2519</v>
      </c>
    </row>
    <row r="399" spans="1:22" ht="16.5" hidden="1" customHeight="1" outlineLevel="2" x14ac:dyDescent="0.2">
      <c r="A399" s="700" t="s">
        <v>2903</v>
      </c>
      <c r="B399" s="696" t="s">
        <v>3018</v>
      </c>
      <c r="C399" s="700" t="s">
        <v>2472</v>
      </c>
      <c r="D399" s="696" t="s">
        <v>2468</v>
      </c>
      <c r="E399" s="701">
        <v>1</v>
      </c>
      <c r="F399" s="696" t="s">
        <v>2469</v>
      </c>
      <c r="G399" s="698">
        <v>0</v>
      </c>
      <c r="H399" s="700" t="s">
        <v>2470</v>
      </c>
      <c r="I399" s="699">
        <v>1</v>
      </c>
      <c r="J399" s="699">
        <v>1</v>
      </c>
      <c r="K399" s="698">
        <v>20.16</v>
      </c>
      <c r="L399" s="697">
        <v>44830</v>
      </c>
      <c r="M399" s="696" t="s">
        <v>3557</v>
      </c>
      <c r="N399" s="696" t="s">
        <v>2509</v>
      </c>
      <c r="O399" s="696" t="s">
        <v>2509</v>
      </c>
      <c r="P399" s="696" t="s">
        <v>2518</v>
      </c>
      <c r="Q399" s="696" t="s">
        <v>3558</v>
      </c>
      <c r="R399" s="696" t="s">
        <v>2516</v>
      </c>
      <c r="S399" s="696" t="s">
        <v>2509</v>
      </c>
      <c r="T399" s="696" t="s">
        <v>2509</v>
      </c>
      <c r="U399" s="696" t="s">
        <v>2513</v>
      </c>
      <c r="V399" s="696" t="s">
        <v>2519</v>
      </c>
    </row>
    <row r="400" spans="1:22" ht="16.5" customHeight="1" outlineLevel="1" collapsed="1" x14ac:dyDescent="0.2">
      <c r="A400" s="709" t="s">
        <v>2905</v>
      </c>
      <c r="B400" s="696"/>
      <c r="C400" s="700"/>
      <c r="D400" s="696"/>
      <c r="E400" s="701"/>
      <c r="F400" s="696"/>
      <c r="G400" s="698"/>
      <c r="H400" s="700"/>
      <c r="I400" s="699"/>
      <c r="J400" s="699"/>
      <c r="K400" s="698">
        <f>SUBTOTAL(9,K393:K399)</f>
        <v>31746</v>
      </c>
      <c r="L400" s="697"/>
      <c r="M400" s="696"/>
      <c r="N400" s="696"/>
      <c r="O400" s="696"/>
      <c r="P400" s="696"/>
      <c r="Q400" s="696"/>
      <c r="R400" s="696"/>
      <c r="S400" s="696"/>
      <c r="T400" s="696"/>
      <c r="U400" s="696"/>
      <c r="V400" s="696"/>
    </row>
    <row r="401" spans="1:22" ht="16.5" hidden="1" customHeight="1" outlineLevel="2" x14ac:dyDescent="0.2">
      <c r="A401" s="706" t="s">
        <v>2906</v>
      </c>
      <c r="B401" s="702" t="s">
        <v>3018</v>
      </c>
      <c r="C401" s="706" t="s">
        <v>2467</v>
      </c>
      <c r="D401" s="702" t="s">
        <v>2468</v>
      </c>
      <c r="E401" s="707">
        <v>2</v>
      </c>
      <c r="F401" s="702" t="s">
        <v>2469</v>
      </c>
      <c r="G401" s="704">
        <v>3335.47</v>
      </c>
      <c r="H401" s="706" t="s">
        <v>2470</v>
      </c>
      <c r="I401" s="705">
        <v>1</v>
      </c>
      <c r="J401" s="705">
        <v>1</v>
      </c>
      <c r="K401" s="704">
        <v>3335.47</v>
      </c>
      <c r="L401" s="703">
        <v>44845</v>
      </c>
      <c r="M401" s="702" t="s">
        <v>3464</v>
      </c>
      <c r="N401" s="702" t="s">
        <v>2508</v>
      </c>
      <c r="O401" s="702" t="s">
        <v>2509</v>
      </c>
      <c r="P401" s="702" t="s">
        <v>2469</v>
      </c>
      <c r="Q401" s="702" t="s">
        <v>3465</v>
      </c>
      <c r="R401" s="702" t="s">
        <v>2510</v>
      </c>
      <c r="S401" s="702" t="s">
        <v>2511</v>
      </c>
      <c r="T401" s="702" t="s">
        <v>2512</v>
      </c>
      <c r="U401" s="702" t="s">
        <v>2513</v>
      </c>
      <c r="V401" s="702" t="s">
        <v>2514</v>
      </c>
    </row>
    <row r="402" spans="1:22" ht="16.5" hidden="1" customHeight="1" outlineLevel="2" x14ac:dyDescent="0.2">
      <c r="A402" s="700" t="s">
        <v>2907</v>
      </c>
      <c r="B402" s="696" t="s">
        <v>3018</v>
      </c>
      <c r="C402" s="700" t="s">
        <v>2472</v>
      </c>
      <c r="D402" s="696" t="s">
        <v>2468</v>
      </c>
      <c r="E402" s="701">
        <v>1</v>
      </c>
      <c r="F402" s="696" t="s">
        <v>2469</v>
      </c>
      <c r="G402" s="698">
        <v>0</v>
      </c>
      <c r="H402" s="700" t="s">
        <v>2470</v>
      </c>
      <c r="I402" s="699">
        <v>1</v>
      </c>
      <c r="J402" s="699">
        <v>1</v>
      </c>
      <c r="K402" s="698">
        <v>265.76</v>
      </c>
      <c r="L402" s="697">
        <v>44823</v>
      </c>
      <c r="M402" s="696" t="s">
        <v>3559</v>
      </c>
      <c r="N402" s="696" t="s">
        <v>2509</v>
      </c>
      <c r="O402" s="696" t="s">
        <v>2509</v>
      </c>
      <c r="P402" s="696" t="s">
        <v>2518</v>
      </c>
      <c r="Q402" s="696" t="s">
        <v>3560</v>
      </c>
      <c r="R402" s="696" t="s">
        <v>2516</v>
      </c>
      <c r="S402" s="696" t="s">
        <v>2509</v>
      </c>
      <c r="T402" s="696" t="s">
        <v>2509</v>
      </c>
      <c r="U402" s="696" t="s">
        <v>2513</v>
      </c>
      <c r="V402" s="696" t="s">
        <v>2519</v>
      </c>
    </row>
    <row r="403" spans="1:22" ht="16.5" hidden="1" customHeight="1" outlineLevel="2" x14ac:dyDescent="0.2">
      <c r="A403" s="706" t="s">
        <v>2907</v>
      </c>
      <c r="B403" s="702" t="s">
        <v>3018</v>
      </c>
      <c r="C403" s="706" t="s">
        <v>2472</v>
      </c>
      <c r="D403" s="702" t="s">
        <v>2468</v>
      </c>
      <c r="E403" s="707">
        <v>1</v>
      </c>
      <c r="F403" s="702" t="s">
        <v>2469</v>
      </c>
      <c r="G403" s="704">
        <v>0</v>
      </c>
      <c r="H403" s="706" t="s">
        <v>2470</v>
      </c>
      <c r="I403" s="705">
        <v>1</v>
      </c>
      <c r="J403" s="705">
        <v>1</v>
      </c>
      <c r="K403" s="704">
        <v>9.35</v>
      </c>
      <c r="L403" s="703">
        <v>44823</v>
      </c>
      <c r="M403" s="702" t="s">
        <v>3561</v>
      </c>
      <c r="N403" s="702" t="s">
        <v>2509</v>
      </c>
      <c r="O403" s="702" t="s">
        <v>2509</v>
      </c>
      <c r="P403" s="702" t="s">
        <v>2518</v>
      </c>
      <c r="Q403" s="702" t="s">
        <v>3562</v>
      </c>
      <c r="R403" s="702" t="s">
        <v>2516</v>
      </c>
      <c r="S403" s="702" t="s">
        <v>2509</v>
      </c>
      <c r="T403" s="702" t="s">
        <v>2509</v>
      </c>
      <c r="U403" s="702" t="s">
        <v>2513</v>
      </c>
      <c r="V403" s="702" t="s">
        <v>2519</v>
      </c>
    </row>
    <row r="404" spans="1:22" ht="16.5" hidden="1" customHeight="1" outlineLevel="2" x14ac:dyDescent="0.2">
      <c r="A404" s="700" t="s">
        <v>2907</v>
      </c>
      <c r="B404" s="696" t="s">
        <v>3018</v>
      </c>
      <c r="C404" s="700" t="s">
        <v>2472</v>
      </c>
      <c r="D404" s="696" t="s">
        <v>2468</v>
      </c>
      <c r="E404" s="701">
        <v>1</v>
      </c>
      <c r="F404" s="696" t="s">
        <v>2469</v>
      </c>
      <c r="G404" s="698">
        <v>0</v>
      </c>
      <c r="H404" s="700" t="s">
        <v>2470</v>
      </c>
      <c r="I404" s="699">
        <v>1</v>
      </c>
      <c r="J404" s="699">
        <v>1</v>
      </c>
      <c r="K404" s="698">
        <v>287.02999999999997</v>
      </c>
      <c r="L404" s="697">
        <v>44823</v>
      </c>
      <c r="M404" s="696" t="s">
        <v>3563</v>
      </c>
      <c r="N404" s="696" t="s">
        <v>2509</v>
      </c>
      <c r="O404" s="696" t="s">
        <v>2509</v>
      </c>
      <c r="P404" s="696" t="s">
        <v>2518</v>
      </c>
      <c r="Q404" s="696" t="s">
        <v>3564</v>
      </c>
      <c r="R404" s="696" t="s">
        <v>2516</v>
      </c>
      <c r="S404" s="696" t="s">
        <v>2509</v>
      </c>
      <c r="T404" s="696" t="s">
        <v>2509</v>
      </c>
      <c r="U404" s="696" t="s">
        <v>2513</v>
      </c>
      <c r="V404" s="696" t="s">
        <v>2519</v>
      </c>
    </row>
    <row r="405" spans="1:22" ht="16.5" hidden="1" customHeight="1" outlineLevel="2" x14ac:dyDescent="0.2">
      <c r="A405" s="706" t="s">
        <v>2907</v>
      </c>
      <c r="B405" s="702" t="s">
        <v>3018</v>
      </c>
      <c r="C405" s="706" t="s">
        <v>2472</v>
      </c>
      <c r="D405" s="702" t="s">
        <v>2468</v>
      </c>
      <c r="E405" s="707">
        <v>1</v>
      </c>
      <c r="F405" s="702" t="s">
        <v>2469</v>
      </c>
      <c r="G405" s="704">
        <v>0</v>
      </c>
      <c r="H405" s="706" t="s">
        <v>2470</v>
      </c>
      <c r="I405" s="705">
        <v>1</v>
      </c>
      <c r="J405" s="705">
        <v>1</v>
      </c>
      <c r="K405" s="704">
        <v>263.12</v>
      </c>
      <c r="L405" s="703">
        <v>44823</v>
      </c>
      <c r="M405" s="702" t="s">
        <v>3565</v>
      </c>
      <c r="N405" s="702" t="s">
        <v>2509</v>
      </c>
      <c r="O405" s="702" t="s">
        <v>2509</v>
      </c>
      <c r="P405" s="702" t="s">
        <v>2518</v>
      </c>
      <c r="Q405" s="702" t="s">
        <v>3566</v>
      </c>
      <c r="R405" s="702" t="s">
        <v>2516</v>
      </c>
      <c r="S405" s="702" t="s">
        <v>2509</v>
      </c>
      <c r="T405" s="702" t="s">
        <v>2509</v>
      </c>
      <c r="U405" s="702" t="s">
        <v>2513</v>
      </c>
      <c r="V405" s="702" t="s">
        <v>2519</v>
      </c>
    </row>
    <row r="406" spans="1:22" ht="16.5" hidden="1" customHeight="1" outlineLevel="2" x14ac:dyDescent="0.2">
      <c r="A406" s="700" t="s">
        <v>2907</v>
      </c>
      <c r="B406" s="696" t="s">
        <v>3018</v>
      </c>
      <c r="C406" s="700" t="s">
        <v>2472</v>
      </c>
      <c r="D406" s="696" t="s">
        <v>2468</v>
      </c>
      <c r="E406" s="701">
        <v>1</v>
      </c>
      <c r="F406" s="696" t="s">
        <v>2469</v>
      </c>
      <c r="G406" s="698">
        <v>0</v>
      </c>
      <c r="H406" s="700" t="s">
        <v>2470</v>
      </c>
      <c r="I406" s="699">
        <v>1</v>
      </c>
      <c r="J406" s="699">
        <v>1</v>
      </c>
      <c r="K406" s="698">
        <v>3.27</v>
      </c>
      <c r="L406" s="697">
        <v>44823</v>
      </c>
      <c r="M406" s="696" t="s">
        <v>3567</v>
      </c>
      <c r="N406" s="696" t="s">
        <v>2509</v>
      </c>
      <c r="O406" s="696" t="s">
        <v>2509</v>
      </c>
      <c r="P406" s="696" t="s">
        <v>2518</v>
      </c>
      <c r="Q406" s="696" t="s">
        <v>3568</v>
      </c>
      <c r="R406" s="696" t="s">
        <v>2516</v>
      </c>
      <c r="S406" s="696" t="s">
        <v>2509</v>
      </c>
      <c r="T406" s="696" t="s">
        <v>2509</v>
      </c>
      <c r="U406" s="696" t="s">
        <v>2513</v>
      </c>
      <c r="V406" s="696" t="s">
        <v>2519</v>
      </c>
    </row>
    <row r="407" spans="1:22" ht="16.5" hidden="1" customHeight="1" outlineLevel="2" x14ac:dyDescent="0.2">
      <c r="A407" s="706" t="s">
        <v>2907</v>
      </c>
      <c r="B407" s="702" t="s">
        <v>3018</v>
      </c>
      <c r="C407" s="706" t="s">
        <v>2472</v>
      </c>
      <c r="D407" s="702" t="s">
        <v>2468</v>
      </c>
      <c r="E407" s="707">
        <v>1</v>
      </c>
      <c r="F407" s="702" t="s">
        <v>2469</v>
      </c>
      <c r="G407" s="704">
        <v>0</v>
      </c>
      <c r="H407" s="706" t="s">
        <v>2470</v>
      </c>
      <c r="I407" s="705">
        <v>1</v>
      </c>
      <c r="J407" s="705">
        <v>1</v>
      </c>
      <c r="K407" s="704">
        <v>40.32</v>
      </c>
      <c r="L407" s="703">
        <v>44823</v>
      </c>
      <c r="M407" s="702" t="s">
        <v>3569</v>
      </c>
      <c r="N407" s="702" t="s">
        <v>2509</v>
      </c>
      <c r="O407" s="702" t="s">
        <v>2509</v>
      </c>
      <c r="P407" s="702" t="s">
        <v>2518</v>
      </c>
      <c r="Q407" s="702" t="s">
        <v>3570</v>
      </c>
      <c r="R407" s="702" t="s">
        <v>2516</v>
      </c>
      <c r="S407" s="702" t="s">
        <v>2509</v>
      </c>
      <c r="T407" s="702" t="s">
        <v>2509</v>
      </c>
      <c r="U407" s="702" t="s">
        <v>2513</v>
      </c>
      <c r="V407" s="702" t="s">
        <v>2519</v>
      </c>
    </row>
    <row r="408" spans="1:22" ht="16.5" hidden="1" customHeight="1" outlineLevel="2" x14ac:dyDescent="0.2">
      <c r="A408" s="700" t="s">
        <v>2906</v>
      </c>
      <c r="B408" s="696" t="s">
        <v>3018</v>
      </c>
      <c r="C408" s="700" t="s">
        <v>2467</v>
      </c>
      <c r="D408" s="696" t="s">
        <v>2468</v>
      </c>
      <c r="E408" s="701">
        <v>2</v>
      </c>
      <c r="F408" s="696" t="s">
        <v>2469</v>
      </c>
      <c r="G408" s="698">
        <v>3335.47</v>
      </c>
      <c r="H408" s="700" t="s">
        <v>2470</v>
      </c>
      <c r="I408" s="699">
        <v>1</v>
      </c>
      <c r="J408" s="699">
        <v>1</v>
      </c>
      <c r="K408" s="698">
        <v>3335.47</v>
      </c>
      <c r="L408" s="697">
        <v>44819</v>
      </c>
      <c r="M408" s="696" t="s">
        <v>3518</v>
      </c>
      <c r="N408" s="696" t="s">
        <v>2508</v>
      </c>
      <c r="O408" s="696" t="s">
        <v>2509</v>
      </c>
      <c r="P408" s="696" t="s">
        <v>2469</v>
      </c>
      <c r="Q408" s="696" t="s">
        <v>3519</v>
      </c>
      <c r="R408" s="696" t="s">
        <v>2510</v>
      </c>
      <c r="S408" s="696" t="s">
        <v>2511</v>
      </c>
      <c r="T408" s="696" t="s">
        <v>2512</v>
      </c>
      <c r="U408" s="696" t="s">
        <v>2513</v>
      </c>
      <c r="V408" s="696" t="s">
        <v>2514</v>
      </c>
    </row>
    <row r="409" spans="1:22" ht="16.5" hidden="1" customHeight="1" outlineLevel="2" x14ac:dyDescent="0.2">
      <c r="A409" s="706" t="s">
        <v>2906</v>
      </c>
      <c r="B409" s="702" t="s">
        <v>3018</v>
      </c>
      <c r="C409" s="706" t="s">
        <v>2467</v>
      </c>
      <c r="D409" s="702" t="s">
        <v>2468</v>
      </c>
      <c r="E409" s="707">
        <v>2</v>
      </c>
      <c r="F409" s="702" t="s">
        <v>2469</v>
      </c>
      <c r="G409" s="704">
        <v>-3335.47</v>
      </c>
      <c r="H409" s="706" t="s">
        <v>2470</v>
      </c>
      <c r="I409" s="705">
        <v>1</v>
      </c>
      <c r="J409" s="705">
        <v>1</v>
      </c>
      <c r="K409" s="704">
        <v>-3335.47</v>
      </c>
      <c r="L409" s="703">
        <v>44830</v>
      </c>
      <c r="M409" s="702" t="s">
        <v>3524</v>
      </c>
      <c r="N409" s="702" t="s">
        <v>2508</v>
      </c>
      <c r="O409" s="702" t="s">
        <v>2509</v>
      </c>
      <c r="P409" s="702" t="s">
        <v>2469</v>
      </c>
      <c r="Q409" s="702" t="s">
        <v>3525</v>
      </c>
      <c r="R409" s="702" t="s">
        <v>2510</v>
      </c>
      <c r="S409" s="702" t="s">
        <v>2511</v>
      </c>
      <c r="T409" s="702" t="s">
        <v>2512</v>
      </c>
      <c r="U409" s="702" t="s">
        <v>2513</v>
      </c>
      <c r="V409" s="702" t="s">
        <v>2514</v>
      </c>
    </row>
    <row r="410" spans="1:22" ht="16.5" customHeight="1" outlineLevel="1" collapsed="1" x14ac:dyDescent="0.2">
      <c r="A410" s="708" t="s">
        <v>2908</v>
      </c>
      <c r="B410" s="702"/>
      <c r="C410" s="706"/>
      <c r="D410" s="702"/>
      <c r="E410" s="707"/>
      <c r="F410" s="702"/>
      <c r="G410" s="704"/>
      <c r="H410" s="706"/>
      <c r="I410" s="705"/>
      <c r="J410" s="705"/>
      <c r="K410" s="704">
        <f>SUBTOTAL(9,K401:K409)</f>
        <v>4204.32</v>
      </c>
      <c r="L410" s="703"/>
      <c r="M410" s="702"/>
      <c r="N410" s="702"/>
      <c r="O410" s="702"/>
      <c r="P410" s="702"/>
      <c r="Q410" s="702"/>
      <c r="R410" s="702"/>
      <c r="S410" s="702"/>
      <c r="T410" s="702"/>
      <c r="U410" s="702"/>
      <c r="V410" s="702"/>
    </row>
    <row r="411" spans="1:22" ht="16.5" hidden="1" customHeight="1" outlineLevel="2" x14ac:dyDescent="0.2">
      <c r="A411" s="700" t="s">
        <v>2909</v>
      </c>
      <c r="B411" s="696" t="s">
        <v>2509</v>
      </c>
      <c r="C411" s="700" t="s">
        <v>2472</v>
      </c>
      <c r="D411" s="696" t="s">
        <v>2468</v>
      </c>
      <c r="E411" s="701">
        <v>1</v>
      </c>
      <c r="F411" s="696" t="s">
        <v>2469</v>
      </c>
      <c r="G411" s="698">
        <v>0</v>
      </c>
      <c r="H411" s="700" t="s">
        <v>2470</v>
      </c>
      <c r="I411" s="699">
        <v>1</v>
      </c>
      <c r="J411" s="699">
        <v>1</v>
      </c>
      <c r="K411" s="698">
        <v>16.32</v>
      </c>
      <c r="L411" s="697">
        <v>44819</v>
      </c>
      <c r="M411" s="696" t="s">
        <v>3571</v>
      </c>
      <c r="N411" s="696" t="s">
        <v>2509</v>
      </c>
      <c r="O411" s="696" t="s">
        <v>2509</v>
      </c>
      <c r="P411" s="696" t="s">
        <v>2518</v>
      </c>
      <c r="Q411" s="696" t="s">
        <v>3572</v>
      </c>
      <c r="R411" s="696" t="s">
        <v>2516</v>
      </c>
      <c r="S411" s="696" t="s">
        <v>2509</v>
      </c>
      <c r="T411" s="696" t="s">
        <v>2509</v>
      </c>
      <c r="U411" s="696" t="s">
        <v>2513</v>
      </c>
      <c r="V411" s="696" t="s">
        <v>2519</v>
      </c>
    </row>
    <row r="412" spans="1:22" ht="16.5" hidden="1" customHeight="1" outlineLevel="2" x14ac:dyDescent="0.2">
      <c r="A412" s="706" t="s">
        <v>2909</v>
      </c>
      <c r="B412" s="702" t="s">
        <v>2509</v>
      </c>
      <c r="C412" s="706" t="s">
        <v>2472</v>
      </c>
      <c r="D412" s="702" t="s">
        <v>2468</v>
      </c>
      <c r="E412" s="707">
        <v>1</v>
      </c>
      <c r="F412" s="702" t="s">
        <v>2469</v>
      </c>
      <c r="G412" s="704">
        <v>0</v>
      </c>
      <c r="H412" s="706" t="s">
        <v>2470</v>
      </c>
      <c r="I412" s="705">
        <v>1</v>
      </c>
      <c r="J412" s="705">
        <v>1</v>
      </c>
      <c r="K412" s="704">
        <v>547.67999999999995</v>
      </c>
      <c r="L412" s="703">
        <v>44819</v>
      </c>
      <c r="M412" s="702" t="s">
        <v>3573</v>
      </c>
      <c r="N412" s="702" t="s">
        <v>2509</v>
      </c>
      <c r="O412" s="702" t="s">
        <v>2509</v>
      </c>
      <c r="P412" s="702" t="s">
        <v>2518</v>
      </c>
      <c r="Q412" s="702" t="s">
        <v>3574</v>
      </c>
      <c r="R412" s="702" t="s">
        <v>2516</v>
      </c>
      <c r="S412" s="702" t="s">
        <v>2509</v>
      </c>
      <c r="T412" s="702" t="s">
        <v>2509</v>
      </c>
      <c r="U412" s="702" t="s">
        <v>2513</v>
      </c>
      <c r="V412" s="702" t="s">
        <v>2519</v>
      </c>
    </row>
    <row r="413" spans="1:22" ht="16.5" hidden="1" customHeight="1" outlineLevel="2" x14ac:dyDescent="0.2">
      <c r="A413" s="700" t="s">
        <v>2910</v>
      </c>
      <c r="B413" s="696" t="s">
        <v>2509</v>
      </c>
      <c r="C413" s="700" t="s">
        <v>2467</v>
      </c>
      <c r="D413" s="696" t="s">
        <v>2468</v>
      </c>
      <c r="E413" s="701">
        <v>6</v>
      </c>
      <c r="F413" s="696" t="s">
        <v>2469</v>
      </c>
      <c r="G413" s="698">
        <v>1465.28</v>
      </c>
      <c r="H413" s="700" t="s">
        <v>2470</v>
      </c>
      <c r="I413" s="699">
        <v>1</v>
      </c>
      <c r="J413" s="699">
        <v>1</v>
      </c>
      <c r="K413" s="698">
        <v>1465.28</v>
      </c>
      <c r="L413" s="697">
        <v>44831</v>
      </c>
      <c r="M413" s="696" t="s">
        <v>3245</v>
      </c>
      <c r="N413" s="696" t="s">
        <v>2508</v>
      </c>
      <c r="O413" s="696" t="s">
        <v>2509</v>
      </c>
      <c r="P413" s="696" t="s">
        <v>2469</v>
      </c>
      <c r="Q413" s="696" t="s">
        <v>3246</v>
      </c>
      <c r="R413" s="696" t="s">
        <v>2510</v>
      </c>
      <c r="S413" s="696" t="s">
        <v>2511</v>
      </c>
      <c r="T413" s="696" t="s">
        <v>2512</v>
      </c>
      <c r="U413" s="696" t="s">
        <v>2513</v>
      </c>
      <c r="V413" s="696" t="s">
        <v>2514</v>
      </c>
    </row>
    <row r="414" spans="1:22" ht="16.5" hidden="1" customHeight="1" outlineLevel="2" x14ac:dyDescent="0.2">
      <c r="A414" s="706" t="s">
        <v>2910</v>
      </c>
      <c r="B414" s="702" t="s">
        <v>2509</v>
      </c>
      <c r="C414" s="706" t="s">
        <v>2467</v>
      </c>
      <c r="D414" s="702" t="s">
        <v>2468</v>
      </c>
      <c r="E414" s="707">
        <v>3</v>
      </c>
      <c r="F414" s="702" t="s">
        <v>2469</v>
      </c>
      <c r="G414" s="704">
        <v>2536.92</v>
      </c>
      <c r="H414" s="706" t="s">
        <v>2470</v>
      </c>
      <c r="I414" s="705">
        <v>1</v>
      </c>
      <c r="J414" s="705">
        <v>1</v>
      </c>
      <c r="K414" s="704">
        <v>2536.92</v>
      </c>
      <c r="L414" s="703">
        <v>44845</v>
      </c>
      <c r="M414" s="702" t="s">
        <v>3464</v>
      </c>
      <c r="N414" s="702" t="s">
        <v>2508</v>
      </c>
      <c r="O414" s="702" t="s">
        <v>2509</v>
      </c>
      <c r="P414" s="702" t="s">
        <v>2469</v>
      </c>
      <c r="Q414" s="702" t="s">
        <v>3465</v>
      </c>
      <c r="R414" s="702" t="s">
        <v>2510</v>
      </c>
      <c r="S414" s="702" t="s">
        <v>2511</v>
      </c>
      <c r="T414" s="702" t="s">
        <v>2512</v>
      </c>
      <c r="U414" s="702" t="s">
        <v>2513</v>
      </c>
      <c r="V414" s="702" t="s">
        <v>2514</v>
      </c>
    </row>
    <row r="415" spans="1:22" ht="16.5" hidden="1" customHeight="1" outlineLevel="2" x14ac:dyDescent="0.2">
      <c r="A415" s="700" t="s">
        <v>2910</v>
      </c>
      <c r="B415" s="696" t="s">
        <v>2509</v>
      </c>
      <c r="C415" s="700" t="s">
        <v>2467</v>
      </c>
      <c r="D415" s="696" t="s">
        <v>2468</v>
      </c>
      <c r="E415" s="701">
        <v>4</v>
      </c>
      <c r="F415" s="696" t="s">
        <v>2469</v>
      </c>
      <c r="G415" s="698">
        <v>-2536.92</v>
      </c>
      <c r="H415" s="700" t="s">
        <v>2470</v>
      </c>
      <c r="I415" s="699">
        <v>1</v>
      </c>
      <c r="J415" s="699">
        <v>1</v>
      </c>
      <c r="K415" s="698">
        <v>-2536.92</v>
      </c>
      <c r="L415" s="697">
        <v>44830</v>
      </c>
      <c r="M415" s="696" t="s">
        <v>3524</v>
      </c>
      <c r="N415" s="696" t="s">
        <v>2508</v>
      </c>
      <c r="O415" s="696" t="s">
        <v>2509</v>
      </c>
      <c r="P415" s="696" t="s">
        <v>2469</v>
      </c>
      <c r="Q415" s="696" t="s">
        <v>3525</v>
      </c>
      <c r="R415" s="696" t="s">
        <v>2510</v>
      </c>
      <c r="S415" s="696" t="s">
        <v>2511</v>
      </c>
      <c r="T415" s="696" t="s">
        <v>2512</v>
      </c>
      <c r="U415" s="696" t="s">
        <v>2513</v>
      </c>
      <c r="V415" s="696" t="s">
        <v>2514</v>
      </c>
    </row>
    <row r="416" spans="1:22" ht="16.5" hidden="1" customHeight="1" outlineLevel="2" x14ac:dyDescent="0.2">
      <c r="A416" s="706" t="s">
        <v>2909</v>
      </c>
      <c r="B416" s="702" t="s">
        <v>2509</v>
      </c>
      <c r="C416" s="706" t="s">
        <v>2472</v>
      </c>
      <c r="D416" s="702" t="s">
        <v>2468</v>
      </c>
      <c r="E416" s="707">
        <v>1</v>
      </c>
      <c r="F416" s="702" t="s">
        <v>2469</v>
      </c>
      <c r="G416" s="704">
        <v>0</v>
      </c>
      <c r="H416" s="706" t="s">
        <v>2470</v>
      </c>
      <c r="I416" s="705">
        <v>1</v>
      </c>
      <c r="J416" s="705">
        <v>1</v>
      </c>
      <c r="K416" s="704">
        <v>18.7</v>
      </c>
      <c r="L416" s="703">
        <v>44819</v>
      </c>
      <c r="M416" s="702" t="s">
        <v>3575</v>
      </c>
      <c r="N416" s="702" t="s">
        <v>2509</v>
      </c>
      <c r="O416" s="702" t="s">
        <v>2509</v>
      </c>
      <c r="P416" s="702" t="s">
        <v>2518</v>
      </c>
      <c r="Q416" s="702" t="s">
        <v>3576</v>
      </c>
      <c r="R416" s="702" t="s">
        <v>2516</v>
      </c>
      <c r="S416" s="702" t="s">
        <v>2509</v>
      </c>
      <c r="T416" s="702" t="s">
        <v>2509</v>
      </c>
      <c r="U416" s="702" t="s">
        <v>2513</v>
      </c>
      <c r="V416" s="702" t="s">
        <v>2519</v>
      </c>
    </row>
    <row r="417" spans="1:22" ht="16.5" hidden="1" customHeight="1" outlineLevel="2" x14ac:dyDescent="0.2">
      <c r="A417" s="700" t="s">
        <v>2909</v>
      </c>
      <c r="B417" s="696" t="s">
        <v>2509</v>
      </c>
      <c r="C417" s="700" t="s">
        <v>2472</v>
      </c>
      <c r="D417" s="696" t="s">
        <v>2468</v>
      </c>
      <c r="E417" s="701">
        <v>1</v>
      </c>
      <c r="F417" s="696" t="s">
        <v>2469</v>
      </c>
      <c r="G417" s="698">
        <v>0</v>
      </c>
      <c r="H417" s="700" t="s">
        <v>2470</v>
      </c>
      <c r="I417" s="699">
        <v>1</v>
      </c>
      <c r="J417" s="699">
        <v>1</v>
      </c>
      <c r="K417" s="698">
        <v>18.7</v>
      </c>
      <c r="L417" s="697">
        <v>44819</v>
      </c>
      <c r="M417" s="696" t="s">
        <v>3577</v>
      </c>
      <c r="N417" s="696" t="s">
        <v>2509</v>
      </c>
      <c r="O417" s="696" t="s">
        <v>2509</v>
      </c>
      <c r="P417" s="696" t="s">
        <v>2518</v>
      </c>
      <c r="Q417" s="696" t="s">
        <v>3578</v>
      </c>
      <c r="R417" s="696" t="s">
        <v>2516</v>
      </c>
      <c r="S417" s="696" t="s">
        <v>2509</v>
      </c>
      <c r="T417" s="696" t="s">
        <v>2509</v>
      </c>
      <c r="U417" s="696" t="s">
        <v>2513</v>
      </c>
      <c r="V417" s="696" t="s">
        <v>2519</v>
      </c>
    </row>
    <row r="418" spans="1:22" ht="16.5" hidden="1" customHeight="1" outlineLevel="2" x14ac:dyDescent="0.2">
      <c r="A418" s="706" t="s">
        <v>2910</v>
      </c>
      <c r="B418" s="702" t="s">
        <v>2509</v>
      </c>
      <c r="C418" s="706" t="s">
        <v>2467</v>
      </c>
      <c r="D418" s="702" t="s">
        <v>2468</v>
      </c>
      <c r="E418" s="707">
        <v>4</v>
      </c>
      <c r="F418" s="702" t="s">
        <v>2469</v>
      </c>
      <c r="G418" s="704">
        <v>2536.92</v>
      </c>
      <c r="H418" s="706" t="s">
        <v>2470</v>
      </c>
      <c r="I418" s="705">
        <v>1</v>
      </c>
      <c r="J418" s="705">
        <v>1</v>
      </c>
      <c r="K418" s="704">
        <v>2536.92</v>
      </c>
      <c r="L418" s="703">
        <v>44819</v>
      </c>
      <c r="M418" s="702" t="s">
        <v>3518</v>
      </c>
      <c r="N418" s="702" t="s">
        <v>2508</v>
      </c>
      <c r="O418" s="702" t="s">
        <v>2509</v>
      </c>
      <c r="P418" s="702" t="s">
        <v>2469</v>
      </c>
      <c r="Q418" s="702" t="s">
        <v>3519</v>
      </c>
      <c r="R418" s="702" t="s">
        <v>2510</v>
      </c>
      <c r="S418" s="702" t="s">
        <v>2511</v>
      </c>
      <c r="T418" s="702" t="s">
        <v>2512</v>
      </c>
      <c r="U418" s="702" t="s">
        <v>2513</v>
      </c>
      <c r="V418" s="702" t="s">
        <v>2514</v>
      </c>
    </row>
    <row r="419" spans="1:22" ht="16.5" hidden="1" customHeight="1" outlineLevel="2" x14ac:dyDescent="0.2">
      <c r="A419" s="700" t="s">
        <v>2909</v>
      </c>
      <c r="B419" s="696" t="s">
        <v>2509</v>
      </c>
      <c r="C419" s="700" t="s">
        <v>2472</v>
      </c>
      <c r="D419" s="696" t="s">
        <v>2468</v>
      </c>
      <c r="E419" s="701">
        <v>1</v>
      </c>
      <c r="F419" s="696" t="s">
        <v>2469</v>
      </c>
      <c r="G419" s="698">
        <v>0</v>
      </c>
      <c r="H419" s="700" t="s">
        <v>2470</v>
      </c>
      <c r="I419" s="699">
        <v>1</v>
      </c>
      <c r="J419" s="699">
        <v>1</v>
      </c>
      <c r="K419" s="698">
        <v>1224.53</v>
      </c>
      <c r="L419" s="697">
        <v>44819</v>
      </c>
      <c r="M419" s="696" t="s">
        <v>3579</v>
      </c>
      <c r="N419" s="696" t="s">
        <v>2509</v>
      </c>
      <c r="O419" s="696" t="s">
        <v>2509</v>
      </c>
      <c r="P419" s="696" t="s">
        <v>2518</v>
      </c>
      <c r="Q419" s="696" t="s">
        <v>3580</v>
      </c>
      <c r="R419" s="696" t="s">
        <v>2516</v>
      </c>
      <c r="S419" s="696" t="s">
        <v>2509</v>
      </c>
      <c r="T419" s="696" t="s">
        <v>2509</v>
      </c>
      <c r="U419" s="696" t="s">
        <v>2513</v>
      </c>
      <c r="V419" s="696" t="s">
        <v>2519</v>
      </c>
    </row>
    <row r="420" spans="1:22" ht="16.5" hidden="1" customHeight="1" outlineLevel="2" x14ac:dyDescent="0.2">
      <c r="A420" s="706" t="s">
        <v>2909</v>
      </c>
      <c r="B420" s="702" t="s">
        <v>2509</v>
      </c>
      <c r="C420" s="706" t="s">
        <v>2472</v>
      </c>
      <c r="D420" s="702" t="s">
        <v>2468</v>
      </c>
      <c r="E420" s="707">
        <v>1</v>
      </c>
      <c r="F420" s="702" t="s">
        <v>2469</v>
      </c>
      <c r="G420" s="704">
        <v>0</v>
      </c>
      <c r="H420" s="706" t="s">
        <v>2470</v>
      </c>
      <c r="I420" s="705">
        <v>1</v>
      </c>
      <c r="J420" s="705">
        <v>1</v>
      </c>
      <c r="K420" s="704">
        <v>5380.37</v>
      </c>
      <c r="L420" s="703">
        <v>44819</v>
      </c>
      <c r="M420" s="702" t="s">
        <v>3581</v>
      </c>
      <c r="N420" s="702" t="s">
        <v>2509</v>
      </c>
      <c r="O420" s="702" t="s">
        <v>2509</v>
      </c>
      <c r="P420" s="702" t="s">
        <v>2518</v>
      </c>
      <c r="Q420" s="702" t="s">
        <v>3582</v>
      </c>
      <c r="R420" s="702" t="s">
        <v>2516</v>
      </c>
      <c r="S420" s="702" t="s">
        <v>2509</v>
      </c>
      <c r="T420" s="702" t="s">
        <v>2509</v>
      </c>
      <c r="U420" s="702" t="s">
        <v>2513</v>
      </c>
      <c r="V420" s="702" t="s">
        <v>2519</v>
      </c>
    </row>
    <row r="421" spans="1:22" ht="16.5" hidden="1" customHeight="1" outlineLevel="2" x14ac:dyDescent="0.2">
      <c r="A421" s="700" t="s">
        <v>2909</v>
      </c>
      <c r="B421" s="696" t="s">
        <v>2509</v>
      </c>
      <c r="C421" s="700" t="s">
        <v>2472</v>
      </c>
      <c r="D421" s="696" t="s">
        <v>2468</v>
      </c>
      <c r="E421" s="701">
        <v>1</v>
      </c>
      <c r="F421" s="696" t="s">
        <v>2469</v>
      </c>
      <c r="G421" s="698">
        <v>0</v>
      </c>
      <c r="H421" s="700" t="s">
        <v>2470</v>
      </c>
      <c r="I421" s="699">
        <v>1</v>
      </c>
      <c r="J421" s="699">
        <v>1</v>
      </c>
      <c r="K421" s="698">
        <v>2503.7800000000002</v>
      </c>
      <c r="L421" s="697">
        <v>44819</v>
      </c>
      <c r="M421" s="696" t="s">
        <v>3583</v>
      </c>
      <c r="N421" s="696" t="s">
        <v>2509</v>
      </c>
      <c r="O421" s="696" t="s">
        <v>2509</v>
      </c>
      <c r="P421" s="696" t="s">
        <v>2518</v>
      </c>
      <c r="Q421" s="696" t="s">
        <v>3584</v>
      </c>
      <c r="R421" s="696" t="s">
        <v>2516</v>
      </c>
      <c r="S421" s="696" t="s">
        <v>2509</v>
      </c>
      <c r="T421" s="696" t="s">
        <v>2509</v>
      </c>
      <c r="U421" s="696" t="s">
        <v>2513</v>
      </c>
      <c r="V421" s="696" t="s">
        <v>2519</v>
      </c>
    </row>
    <row r="422" spans="1:22" ht="16.5" hidden="1" customHeight="1" outlineLevel="2" x14ac:dyDescent="0.2">
      <c r="A422" s="706" t="s">
        <v>2909</v>
      </c>
      <c r="B422" s="702" t="s">
        <v>2509</v>
      </c>
      <c r="C422" s="706" t="s">
        <v>2472</v>
      </c>
      <c r="D422" s="702" t="s">
        <v>2468</v>
      </c>
      <c r="E422" s="707">
        <v>1</v>
      </c>
      <c r="F422" s="702" t="s">
        <v>2469</v>
      </c>
      <c r="G422" s="704">
        <v>0</v>
      </c>
      <c r="H422" s="706" t="s">
        <v>2470</v>
      </c>
      <c r="I422" s="705">
        <v>1</v>
      </c>
      <c r="J422" s="705">
        <v>1</v>
      </c>
      <c r="K422" s="704">
        <v>263.12</v>
      </c>
      <c r="L422" s="703">
        <v>44819</v>
      </c>
      <c r="M422" s="702" t="s">
        <v>3585</v>
      </c>
      <c r="N422" s="702" t="s">
        <v>2509</v>
      </c>
      <c r="O422" s="702" t="s">
        <v>2509</v>
      </c>
      <c r="P422" s="702" t="s">
        <v>2518</v>
      </c>
      <c r="Q422" s="702" t="s">
        <v>3586</v>
      </c>
      <c r="R422" s="702" t="s">
        <v>2516</v>
      </c>
      <c r="S422" s="702" t="s">
        <v>2509</v>
      </c>
      <c r="T422" s="702" t="s">
        <v>2509</v>
      </c>
      <c r="U422" s="702" t="s">
        <v>2513</v>
      </c>
      <c r="V422" s="702" t="s">
        <v>2519</v>
      </c>
    </row>
    <row r="423" spans="1:22" ht="16.5" hidden="1" customHeight="1" outlineLevel="2" x14ac:dyDescent="0.2">
      <c r="A423" s="700" t="s">
        <v>2909</v>
      </c>
      <c r="B423" s="696" t="s">
        <v>2509</v>
      </c>
      <c r="C423" s="700" t="s">
        <v>2472</v>
      </c>
      <c r="D423" s="696" t="s">
        <v>2468</v>
      </c>
      <c r="E423" s="701">
        <v>1</v>
      </c>
      <c r="F423" s="696" t="s">
        <v>2469</v>
      </c>
      <c r="G423" s="698">
        <v>0</v>
      </c>
      <c r="H423" s="700" t="s">
        <v>2470</v>
      </c>
      <c r="I423" s="699">
        <v>1</v>
      </c>
      <c r="J423" s="699">
        <v>1</v>
      </c>
      <c r="K423" s="698">
        <v>287.02999999999997</v>
      </c>
      <c r="L423" s="697">
        <v>44819</v>
      </c>
      <c r="M423" s="696" t="s">
        <v>3587</v>
      </c>
      <c r="N423" s="696" t="s">
        <v>2509</v>
      </c>
      <c r="O423" s="696" t="s">
        <v>2509</v>
      </c>
      <c r="P423" s="696" t="s">
        <v>2518</v>
      </c>
      <c r="Q423" s="696" t="s">
        <v>3588</v>
      </c>
      <c r="R423" s="696" t="s">
        <v>2516</v>
      </c>
      <c r="S423" s="696" t="s">
        <v>2509</v>
      </c>
      <c r="T423" s="696" t="s">
        <v>2509</v>
      </c>
      <c r="U423" s="696" t="s">
        <v>2513</v>
      </c>
      <c r="V423" s="696" t="s">
        <v>2519</v>
      </c>
    </row>
    <row r="424" spans="1:22" ht="16.5" customHeight="1" outlineLevel="1" collapsed="1" x14ac:dyDescent="0.2">
      <c r="A424" s="709" t="s">
        <v>2911</v>
      </c>
      <c r="B424" s="696"/>
      <c r="C424" s="700"/>
      <c r="D424" s="696"/>
      <c r="E424" s="701"/>
      <c r="F424" s="696"/>
      <c r="G424" s="698"/>
      <c r="H424" s="700"/>
      <c r="I424" s="699"/>
      <c r="J424" s="699"/>
      <c r="K424" s="698">
        <f>SUBTOTAL(9,K411:K423)</f>
        <v>14262.430000000002</v>
      </c>
      <c r="L424" s="697"/>
      <c r="M424" s="696"/>
      <c r="N424" s="696"/>
      <c r="O424" s="696"/>
      <c r="P424" s="696"/>
      <c r="Q424" s="696"/>
      <c r="R424" s="696"/>
      <c r="S424" s="696"/>
      <c r="T424" s="696"/>
      <c r="U424" s="696"/>
      <c r="V424" s="696"/>
    </row>
    <row r="425" spans="1:22" ht="16.5" hidden="1" customHeight="1" outlineLevel="2" x14ac:dyDescent="0.2">
      <c r="A425" s="706" t="s">
        <v>2912</v>
      </c>
      <c r="B425" s="702" t="s">
        <v>2509</v>
      </c>
      <c r="C425" s="706" t="s">
        <v>2467</v>
      </c>
      <c r="D425" s="702" t="s">
        <v>2468</v>
      </c>
      <c r="E425" s="707">
        <v>2</v>
      </c>
      <c r="F425" s="702" t="s">
        <v>2469</v>
      </c>
      <c r="G425" s="704">
        <v>778</v>
      </c>
      <c r="H425" s="706" t="s">
        <v>2470</v>
      </c>
      <c r="I425" s="705">
        <v>1</v>
      </c>
      <c r="J425" s="705">
        <v>1</v>
      </c>
      <c r="K425" s="704">
        <v>778</v>
      </c>
      <c r="L425" s="703">
        <v>44845</v>
      </c>
      <c r="M425" s="702" t="s">
        <v>3589</v>
      </c>
      <c r="N425" s="702" t="s">
        <v>2508</v>
      </c>
      <c r="O425" s="702" t="s">
        <v>2509</v>
      </c>
      <c r="P425" s="702" t="s">
        <v>2469</v>
      </c>
      <c r="Q425" s="702" t="s">
        <v>3590</v>
      </c>
      <c r="R425" s="702" t="s">
        <v>2510</v>
      </c>
      <c r="S425" s="702" t="s">
        <v>2522</v>
      </c>
      <c r="T425" s="702" t="s">
        <v>2523</v>
      </c>
      <c r="U425" s="702" t="s">
        <v>2513</v>
      </c>
      <c r="V425" s="702" t="s">
        <v>2514</v>
      </c>
    </row>
    <row r="426" spans="1:22" ht="16.5" customHeight="1" outlineLevel="1" collapsed="1" x14ac:dyDescent="0.2">
      <c r="A426" s="708" t="s">
        <v>2913</v>
      </c>
      <c r="B426" s="702"/>
      <c r="C426" s="706"/>
      <c r="D426" s="702"/>
      <c r="E426" s="707"/>
      <c r="F426" s="702"/>
      <c r="G426" s="704"/>
      <c r="H426" s="706"/>
      <c r="I426" s="705"/>
      <c r="J426" s="705"/>
      <c r="K426" s="704">
        <f>SUBTOTAL(9,K425:K425)</f>
        <v>778</v>
      </c>
      <c r="L426" s="703"/>
      <c r="M426" s="702"/>
      <c r="N426" s="702"/>
      <c r="O426" s="702"/>
      <c r="P426" s="702"/>
      <c r="Q426" s="702"/>
      <c r="R426" s="702"/>
      <c r="S426" s="702"/>
      <c r="T426" s="702"/>
      <c r="U426" s="702"/>
      <c r="V426" s="702"/>
    </row>
    <row r="427" spans="1:22" ht="16.5" hidden="1" customHeight="1" outlineLevel="2" x14ac:dyDescent="0.2">
      <c r="A427" s="700" t="s">
        <v>2914</v>
      </c>
      <c r="B427" s="696" t="s">
        <v>3018</v>
      </c>
      <c r="C427" s="700" t="s">
        <v>2467</v>
      </c>
      <c r="D427" s="696" t="s">
        <v>2468</v>
      </c>
      <c r="E427" s="701">
        <v>1</v>
      </c>
      <c r="F427" s="696" t="s">
        <v>2469</v>
      </c>
      <c r="G427" s="698">
        <v>0</v>
      </c>
      <c r="H427" s="700" t="s">
        <v>2470</v>
      </c>
      <c r="I427" s="699">
        <v>1</v>
      </c>
      <c r="J427" s="699">
        <v>1</v>
      </c>
      <c r="K427" s="698">
        <v>58848.46</v>
      </c>
      <c r="L427" s="697">
        <v>44827</v>
      </c>
      <c r="M427" s="696" t="s">
        <v>3591</v>
      </c>
      <c r="N427" s="696" t="s">
        <v>2509</v>
      </c>
      <c r="O427" s="696" t="s">
        <v>2509</v>
      </c>
      <c r="P427" s="696" t="s">
        <v>3592</v>
      </c>
      <c r="Q427" s="696" t="s">
        <v>3593</v>
      </c>
      <c r="R427" s="696" t="s">
        <v>2516</v>
      </c>
      <c r="S427" s="696" t="s">
        <v>2509</v>
      </c>
      <c r="T427" s="696" t="s">
        <v>2509</v>
      </c>
      <c r="U427" s="696" t="s">
        <v>2513</v>
      </c>
      <c r="V427" s="696" t="s">
        <v>2517</v>
      </c>
    </row>
    <row r="428" spans="1:22" ht="16.5" hidden="1" customHeight="1" outlineLevel="2" x14ac:dyDescent="0.2">
      <c r="A428" s="706" t="s">
        <v>2915</v>
      </c>
      <c r="B428" s="702" t="s">
        <v>3018</v>
      </c>
      <c r="C428" s="706" t="s">
        <v>2467</v>
      </c>
      <c r="D428" s="702" t="s">
        <v>2468</v>
      </c>
      <c r="E428" s="707">
        <v>5</v>
      </c>
      <c r="F428" s="702" t="s">
        <v>2469</v>
      </c>
      <c r="G428" s="704">
        <v>3074.57</v>
      </c>
      <c r="H428" s="706" t="s">
        <v>2470</v>
      </c>
      <c r="I428" s="705">
        <v>1</v>
      </c>
      <c r="J428" s="705">
        <v>1</v>
      </c>
      <c r="K428" s="704">
        <v>3074.57</v>
      </c>
      <c r="L428" s="703">
        <v>44845</v>
      </c>
      <c r="M428" s="702" t="s">
        <v>3464</v>
      </c>
      <c r="N428" s="702" t="s">
        <v>2508</v>
      </c>
      <c r="O428" s="702" t="s">
        <v>2509</v>
      </c>
      <c r="P428" s="702" t="s">
        <v>2469</v>
      </c>
      <c r="Q428" s="702" t="s">
        <v>3465</v>
      </c>
      <c r="R428" s="702" t="s">
        <v>2510</v>
      </c>
      <c r="S428" s="702" t="s">
        <v>2511</v>
      </c>
      <c r="T428" s="702" t="s">
        <v>2512</v>
      </c>
      <c r="U428" s="702" t="s">
        <v>2513</v>
      </c>
      <c r="V428" s="702" t="s">
        <v>2514</v>
      </c>
    </row>
    <row r="429" spans="1:22" ht="16.5" customHeight="1" outlineLevel="1" collapsed="1" x14ac:dyDescent="0.2">
      <c r="A429" s="708" t="s">
        <v>2916</v>
      </c>
      <c r="B429" s="702"/>
      <c r="C429" s="706"/>
      <c r="D429" s="702"/>
      <c r="E429" s="707"/>
      <c r="F429" s="702"/>
      <c r="G429" s="704"/>
      <c r="H429" s="706"/>
      <c r="I429" s="705"/>
      <c r="J429" s="705"/>
      <c r="K429" s="704">
        <f>SUBTOTAL(9,K427:K428)</f>
        <v>61923.03</v>
      </c>
      <c r="L429" s="703"/>
      <c r="M429" s="702"/>
      <c r="N429" s="702"/>
      <c r="O429" s="702"/>
      <c r="P429" s="702"/>
      <c r="Q429" s="702"/>
      <c r="R429" s="702"/>
      <c r="S429" s="702"/>
      <c r="T429" s="702"/>
      <c r="U429" s="702"/>
      <c r="V429" s="702"/>
    </row>
    <row r="430" spans="1:22" ht="16.5" hidden="1" customHeight="1" outlineLevel="2" x14ac:dyDescent="0.2">
      <c r="A430" s="706" t="s">
        <v>2917</v>
      </c>
      <c r="B430" s="702" t="s">
        <v>3018</v>
      </c>
      <c r="C430" s="706" t="s">
        <v>2467</v>
      </c>
      <c r="D430" s="702" t="s">
        <v>2468</v>
      </c>
      <c r="E430" s="707">
        <v>2</v>
      </c>
      <c r="F430" s="702" t="s">
        <v>2469</v>
      </c>
      <c r="G430" s="704">
        <v>1436</v>
      </c>
      <c r="H430" s="706" t="s">
        <v>2470</v>
      </c>
      <c r="I430" s="705">
        <v>1</v>
      </c>
      <c r="J430" s="705">
        <v>1</v>
      </c>
      <c r="K430" s="704">
        <v>1436</v>
      </c>
      <c r="L430" s="703">
        <v>44720</v>
      </c>
      <c r="M430" s="702" t="s">
        <v>3594</v>
      </c>
      <c r="N430" s="702" t="s">
        <v>2508</v>
      </c>
      <c r="O430" s="702" t="s">
        <v>2509</v>
      </c>
      <c r="P430" s="702" t="s">
        <v>2469</v>
      </c>
      <c r="Q430" s="702" t="s">
        <v>3595</v>
      </c>
      <c r="R430" s="702" t="s">
        <v>2510</v>
      </c>
      <c r="S430" s="702" t="s">
        <v>2522</v>
      </c>
      <c r="T430" s="702" t="s">
        <v>2523</v>
      </c>
      <c r="U430" s="702" t="s">
        <v>2513</v>
      </c>
      <c r="V430" s="702" t="s">
        <v>2514</v>
      </c>
    </row>
    <row r="431" spans="1:22" ht="16.5" hidden="1" customHeight="1" outlineLevel="2" x14ac:dyDescent="0.2">
      <c r="A431" s="700" t="s">
        <v>2918</v>
      </c>
      <c r="B431" s="696" t="s">
        <v>3018</v>
      </c>
      <c r="C431" s="700" t="s">
        <v>2467</v>
      </c>
      <c r="D431" s="696" t="s">
        <v>2468</v>
      </c>
      <c r="E431" s="701">
        <v>4</v>
      </c>
      <c r="F431" s="696" t="s">
        <v>2469</v>
      </c>
      <c r="G431" s="698">
        <v>8446.3700000000008</v>
      </c>
      <c r="H431" s="700" t="s">
        <v>2470</v>
      </c>
      <c r="I431" s="699">
        <v>1</v>
      </c>
      <c r="J431" s="699">
        <v>1</v>
      </c>
      <c r="K431" s="698">
        <v>8446.3700000000008</v>
      </c>
      <c r="L431" s="697">
        <v>44733</v>
      </c>
      <c r="M431" s="696" t="s">
        <v>3393</v>
      </c>
      <c r="N431" s="696" t="s">
        <v>2508</v>
      </c>
      <c r="O431" s="696" t="s">
        <v>2509</v>
      </c>
      <c r="P431" s="696" t="s">
        <v>2469</v>
      </c>
      <c r="Q431" s="696" t="s">
        <v>3394</v>
      </c>
      <c r="R431" s="696" t="s">
        <v>2510</v>
      </c>
      <c r="S431" s="696" t="s">
        <v>2511</v>
      </c>
      <c r="T431" s="696" t="s">
        <v>2512</v>
      </c>
      <c r="U431" s="696" t="s">
        <v>2513</v>
      </c>
      <c r="V431" s="696" t="s">
        <v>2514</v>
      </c>
    </row>
    <row r="432" spans="1:22" ht="16.5" hidden="1" customHeight="1" outlineLevel="2" x14ac:dyDescent="0.2">
      <c r="A432" s="706" t="s">
        <v>2918</v>
      </c>
      <c r="B432" s="702" t="s">
        <v>3018</v>
      </c>
      <c r="C432" s="706" t="s">
        <v>2467</v>
      </c>
      <c r="D432" s="702" t="s">
        <v>2468</v>
      </c>
      <c r="E432" s="707">
        <v>7</v>
      </c>
      <c r="F432" s="702" t="s">
        <v>2469</v>
      </c>
      <c r="G432" s="704">
        <v>5257.46</v>
      </c>
      <c r="H432" s="706" t="s">
        <v>2470</v>
      </c>
      <c r="I432" s="705">
        <v>1</v>
      </c>
      <c r="J432" s="705">
        <v>1</v>
      </c>
      <c r="K432" s="704">
        <v>5257.46</v>
      </c>
      <c r="L432" s="703">
        <v>44831</v>
      </c>
      <c r="M432" s="702" t="s">
        <v>3245</v>
      </c>
      <c r="N432" s="702" t="s">
        <v>2508</v>
      </c>
      <c r="O432" s="702" t="s">
        <v>2509</v>
      </c>
      <c r="P432" s="702" t="s">
        <v>2469</v>
      </c>
      <c r="Q432" s="702" t="s">
        <v>3246</v>
      </c>
      <c r="R432" s="702" t="s">
        <v>2510</v>
      </c>
      <c r="S432" s="702" t="s">
        <v>2511</v>
      </c>
      <c r="T432" s="702" t="s">
        <v>2512</v>
      </c>
      <c r="U432" s="702" t="s">
        <v>2513</v>
      </c>
      <c r="V432" s="702" t="s">
        <v>2514</v>
      </c>
    </row>
    <row r="433" spans="1:22" ht="16.5" hidden="1" customHeight="1" outlineLevel="2" x14ac:dyDescent="0.2">
      <c r="A433" s="700" t="s">
        <v>2917</v>
      </c>
      <c r="B433" s="696" t="s">
        <v>3018</v>
      </c>
      <c r="C433" s="700" t="s">
        <v>2472</v>
      </c>
      <c r="D433" s="696" t="s">
        <v>2468</v>
      </c>
      <c r="E433" s="701">
        <v>1</v>
      </c>
      <c r="F433" s="696" t="s">
        <v>2469</v>
      </c>
      <c r="G433" s="698">
        <v>0</v>
      </c>
      <c r="H433" s="700" t="s">
        <v>2470</v>
      </c>
      <c r="I433" s="699">
        <v>1</v>
      </c>
      <c r="J433" s="699">
        <v>1</v>
      </c>
      <c r="K433" s="698">
        <v>0.92</v>
      </c>
      <c r="L433" s="697">
        <v>44736</v>
      </c>
      <c r="M433" s="696" t="s">
        <v>3596</v>
      </c>
      <c r="N433" s="696" t="s">
        <v>2509</v>
      </c>
      <c r="O433" s="696" t="s">
        <v>2509</v>
      </c>
      <c r="P433" s="696" t="s">
        <v>2518</v>
      </c>
      <c r="Q433" s="696" t="s">
        <v>3597</v>
      </c>
      <c r="R433" s="696" t="s">
        <v>2516</v>
      </c>
      <c r="S433" s="696" t="s">
        <v>2509</v>
      </c>
      <c r="T433" s="696" t="s">
        <v>2509</v>
      </c>
      <c r="U433" s="696" t="s">
        <v>2513</v>
      </c>
      <c r="V433" s="696" t="s">
        <v>2519</v>
      </c>
    </row>
    <row r="434" spans="1:22" ht="16.5" hidden="1" customHeight="1" outlineLevel="2" x14ac:dyDescent="0.2">
      <c r="A434" s="706" t="s">
        <v>2917</v>
      </c>
      <c r="B434" s="702" t="s">
        <v>3018</v>
      </c>
      <c r="C434" s="706" t="s">
        <v>2472</v>
      </c>
      <c r="D434" s="702" t="s">
        <v>2468</v>
      </c>
      <c r="E434" s="707">
        <v>1</v>
      </c>
      <c r="F434" s="702" t="s">
        <v>2469</v>
      </c>
      <c r="G434" s="704">
        <v>0</v>
      </c>
      <c r="H434" s="706" t="s">
        <v>2470</v>
      </c>
      <c r="I434" s="705">
        <v>1</v>
      </c>
      <c r="J434" s="705">
        <v>1</v>
      </c>
      <c r="K434" s="704">
        <v>21.6</v>
      </c>
      <c r="L434" s="703">
        <v>44736</v>
      </c>
      <c r="M434" s="702" t="s">
        <v>3598</v>
      </c>
      <c r="N434" s="702" t="s">
        <v>2509</v>
      </c>
      <c r="O434" s="702" t="s">
        <v>2509</v>
      </c>
      <c r="P434" s="702" t="s">
        <v>2518</v>
      </c>
      <c r="Q434" s="702" t="s">
        <v>3599</v>
      </c>
      <c r="R434" s="702" t="s">
        <v>2516</v>
      </c>
      <c r="S434" s="702" t="s">
        <v>2509</v>
      </c>
      <c r="T434" s="702" t="s">
        <v>2509</v>
      </c>
      <c r="U434" s="702" t="s">
        <v>2513</v>
      </c>
      <c r="V434" s="702" t="s">
        <v>2519</v>
      </c>
    </row>
    <row r="435" spans="1:22" ht="16.5" hidden="1" customHeight="1" outlineLevel="2" x14ac:dyDescent="0.2">
      <c r="A435" s="700" t="s">
        <v>2917</v>
      </c>
      <c r="B435" s="696" t="s">
        <v>3018</v>
      </c>
      <c r="C435" s="700" t="s">
        <v>2472</v>
      </c>
      <c r="D435" s="696" t="s">
        <v>2468</v>
      </c>
      <c r="E435" s="701">
        <v>1</v>
      </c>
      <c r="F435" s="696" t="s">
        <v>2469</v>
      </c>
      <c r="G435" s="698">
        <v>0</v>
      </c>
      <c r="H435" s="700" t="s">
        <v>2470</v>
      </c>
      <c r="I435" s="699">
        <v>1</v>
      </c>
      <c r="J435" s="699">
        <v>1</v>
      </c>
      <c r="K435" s="698">
        <v>18.7</v>
      </c>
      <c r="L435" s="697">
        <v>44736</v>
      </c>
      <c r="M435" s="696" t="s">
        <v>3600</v>
      </c>
      <c r="N435" s="696" t="s">
        <v>2509</v>
      </c>
      <c r="O435" s="696" t="s">
        <v>2509</v>
      </c>
      <c r="P435" s="696" t="s">
        <v>2518</v>
      </c>
      <c r="Q435" s="696" t="s">
        <v>3601</v>
      </c>
      <c r="R435" s="696" t="s">
        <v>2516</v>
      </c>
      <c r="S435" s="696" t="s">
        <v>2509</v>
      </c>
      <c r="T435" s="696" t="s">
        <v>2509</v>
      </c>
      <c r="U435" s="696" t="s">
        <v>2513</v>
      </c>
      <c r="V435" s="696" t="s">
        <v>2519</v>
      </c>
    </row>
    <row r="436" spans="1:22" ht="16.5" hidden="1" customHeight="1" outlineLevel="2" x14ac:dyDescent="0.2">
      <c r="A436" s="706" t="s">
        <v>2917</v>
      </c>
      <c r="B436" s="702" t="s">
        <v>3018</v>
      </c>
      <c r="C436" s="706" t="s">
        <v>2472</v>
      </c>
      <c r="D436" s="702" t="s">
        <v>2468</v>
      </c>
      <c r="E436" s="707">
        <v>1</v>
      </c>
      <c r="F436" s="702" t="s">
        <v>2469</v>
      </c>
      <c r="G436" s="704">
        <v>0</v>
      </c>
      <c r="H436" s="706" t="s">
        <v>2470</v>
      </c>
      <c r="I436" s="705">
        <v>1</v>
      </c>
      <c r="J436" s="705">
        <v>1</v>
      </c>
      <c r="K436" s="704">
        <v>18.7</v>
      </c>
      <c r="L436" s="703">
        <v>44736</v>
      </c>
      <c r="M436" s="702" t="s">
        <v>3602</v>
      </c>
      <c r="N436" s="702" t="s">
        <v>2509</v>
      </c>
      <c r="O436" s="702" t="s">
        <v>2509</v>
      </c>
      <c r="P436" s="702" t="s">
        <v>2518</v>
      </c>
      <c r="Q436" s="702" t="s">
        <v>3603</v>
      </c>
      <c r="R436" s="702" t="s">
        <v>2516</v>
      </c>
      <c r="S436" s="702" t="s">
        <v>2509</v>
      </c>
      <c r="T436" s="702" t="s">
        <v>2509</v>
      </c>
      <c r="U436" s="702" t="s">
        <v>2513</v>
      </c>
      <c r="V436" s="702" t="s">
        <v>2519</v>
      </c>
    </row>
    <row r="437" spans="1:22" ht="16.5" hidden="1" customHeight="1" outlineLevel="2" x14ac:dyDescent="0.2">
      <c r="A437" s="700" t="s">
        <v>2917</v>
      </c>
      <c r="B437" s="696" t="s">
        <v>3018</v>
      </c>
      <c r="C437" s="700" t="s">
        <v>2472</v>
      </c>
      <c r="D437" s="696" t="s">
        <v>2468</v>
      </c>
      <c r="E437" s="701">
        <v>1</v>
      </c>
      <c r="F437" s="696" t="s">
        <v>2469</v>
      </c>
      <c r="G437" s="698">
        <v>0</v>
      </c>
      <c r="H437" s="700" t="s">
        <v>2470</v>
      </c>
      <c r="I437" s="699">
        <v>1</v>
      </c>
      <c r="J437" s="699">
        <v>1</v>
      </c>
      <c r="K437" s="698">
        <v>2.4</v>
      </c>
      <c r="L437" s="697">
        <v>44736</v>
      </c>
      <c r="M437" s="696" t="s">
        <v>3604</v>
      </c>
      <c r="N437" s="696" t="s">
        <v>2509</v>
      </c>
      <c r="O437" s="696" t="s">
        <v>2509</v>
      </c>
      <c r="P437" s="696" t="s">
        <v>2518</v>
      </c>
      <c r="Q437" s="696" t="s">
        <v>3605</v>
      </c>
      <c r="R437" s="696" t="s">
        <v>2516</v>
      </c>
      <c r="S437" s="696" t="s">
        <v>2509</v>
      </c>
      <c r="T437" s="696" t="s">
        <v>2509</v>
      </c>
      <c r="U437" s="696" t="s">
        <v>2513</v>
      </c>
      <c r="V437" s="696" t="s">
        <v>2519</v>
      </c>
    </row>
    <row r="438" spans="1:22" ht="16.5" hidden="1" customHeight="1" outlineLevel="2" x14ac:dyDescent="0.2">
      <c r="A438" s="706" t="s">
        <v>2917</v>
      </c>
      <c r="B438" s="702" t="s">
        <v>3018</v>
      </c>
      <c r="C438" s="706" t="s">
        <v>2472</v>
      </c>
      <c r="D438" s="702" t="s">
        <v>2468</v>
      </c>
      <c r="E438" s="707">
        <v>1</v>
      </c>
      <c r="F438" s="702" t="s">
        <v>2469</v>
      </c>
      <c r="G438" s="704">
        <v>0</v>
      </c>
      <c r="H438" s="706" t="s">
        <v>2470</v>
      </c>
      <c r="I438" s="705">
        <v>1</v>
      </c>
      <c r="J438" s="705">
        <v>1</v>
      </c>
      <c r="K438" s="704">
        <v>574.05999999999995</v>
      </c>
      <c r="L438" s="703">
        <v>44736</v>
      </c>
      <c r="M438" s="702" t="s">
        <v>3606</v>
      </c>
      <c r="N438" s="702" t="s">
        <v>2509</v>
      </c>
      <c r="O438" s="702" t="s">
        <v>2509</v>
      </c>
      <c r="P438" s="702" t="s">
        <v>2518</v>
      </c>
      <c r="Q438" s="702" t="s">
        <v>3607</v>
      </c>
      <c r="R438" s="702" t="s">
        <v>2516</v>
      </c>
      <c r="S438" s="702" t="s">
        <v>2509</v>
      </c>
      <c r="T438" s="702" t="s">
        <v>2509</v>
      </c>
      <c r="U438" s="702" t="s">
        <v>2513</v>
      </c>
      <c r="V438" s="702" t="s">
        <v>2519</v>
      </c>
    </row>
    <row r="439" spans="1:22" ht="16.5" hidden="1" customHeight="1" outlineLevel="2" x14ac:dyDescent="0.2">
      <c r="A439" s="700" t="s">
        <v>2917</v>
      </c>
      <c r="B439" s="696" t="s">
        <v>3018</v>
      </c>
      <c r="C439" s="700" t="s">
        <v>2472</v>
      </c>
      <c r="D439" s="696" t="s">
        <v>2468</v>
      </c>
      <c r="E439" s="701">
        <v>1</v>
      </c>
      <c r="F439" s="696" t="s">
        <v>2469</v>
      </c>
      <c r="G439" s="698">
        <v>0</v>
      </c>
      <c r="H439" s="700" t="s">
        <v>2470</v>
      </c>
      <c r="I439" s="699">
        <v>1</v>
      </c>
      <c r="J439" s="699">
        <v>1</v>
      </c>
      <c r="K439" s="698">
        <v>263.12</v>
      </c>
      <c r="L439" s="697">
        <v>44736</v>
      </c>
      <c r="M439" s="696" t="s">
        <v>3608</v>
      </c>
      <c r="N439" s="696" t="s">
        <v>2509</v>
      </c>
      <c r="O439" s="696" t="s">
        <v>2509</v>
      </c>
      <c r="P439" s="696" t="s">
        <v>2518</v>
      </c>
      <c r="Q439" s="696" t="s">
        <v>3609</v>
      </c>
      <c r="R439" s="696" t="s">
        <v>2516</v>
      </c>
      <c r="S439" s="696" t="s">
        <v>2509</v>
      </c>
      <c r="T439" s="696" t="s">
        <v>2509</v>
      </c>
      <c r="U439" s="696" t="s">
        <v>2513</v>
      </c>
      <c r="V439" s="696" t="s">
        <v>2519</v>
      </c>
    </row>
    <row r="440" spans="1:22" ht="16.5" hidden="1" customHeight="1" outlineLevel="2" x14ac:dyDescent="0.2">
      <c r="A440" s="706" t="s">
        <v>2917</v>
      </c>
      <c r="B440" s="702" t="s">
        <v>3018</v>
      </c>
      <c r="C440" s="706" t="s">
        <v>2472</v>
      </c>
      <c r="D440" s="702" t="s">
        <v>2468</v>
      </c>
      <c r="E440" s="707">
        <v>1</v>
      </c>
      <c r="F440" s="702" t="s">
        <v>2469</v>
      </c>
      <c r="G440" s="704">
        <v>0</v>
      </c>
      <c r="H440" s="706" t="s">
        <v>2470</v>
      </c>
      <c r="I440" s="705">
        <v>1</v>
      </c>
      <c r="J440" s="705">
        <v>1</v>
      </c>
      <c r="K440" s="704">
        <v>62</v>
      </c>
      <c r="L440" s="703">
        <v>44736</v>
      </c>
      <c r="M440" s="702" t="s">
        <v>3610</v>
      </c>
      <c r="N440" s="702" t="s">
        <v>2509</v>
      </c>
      <c r="O440" s="702" t="s">
        <v>2509</v>
      </c>
      <c r="P440" s="702" t="s">
        <v>2518</v>
      </c>
      <c r="Q440" s="702" t="s">
        <v>3611</v>
      </c>
      <c r="R440" s="702" t="s">
        <v>2516</v>
      </c>
      <c r="S440" s="702" t="s">
        <v>2509</v>
      </c>
      <c r="T440" s="702" t="s">
        <v>2509</v>
      </c>
      <c r="U440" s="702" t="s">
        <v>2513</v>
      </c>
      <c r="V440" s="702" t="s">
        <v>2519</v>
      </c>
    </row>
    <row r="441" spans="1:22" ht="16.5" hidden="1" customHeight="1" outlineLevel="2" x14ac:dyDescent="0.2">
      <c r="A441" s="700" t="s">
        <v>2917</v>
      </c>
      <c r="B441" s="696" t="s">
        <v>3018</v>
      </c>
      <c r="C441" s="700" t="s">
        <v>2472</v>
      </c>
      <c r="D441" s="696" t="s">
        <v>2468</v>
      </c>
      <c r="E441" s="701">
        <v>1</v>
      </c>
      <c r="F441" s="696" t="s">
        <v>2469</v>
      </c>
      <c r="G441" s="698">
        <v>0</v>
      </c>
      <c r="H441" s="700" t="s">
        <v>2470</v>
      </c>
      <c r="I441" s="699">
        <v>1</v>
      </c>
      <c r="J441" s="699">
        <v>1</v>
      </c>
      <c r="K441" s="698">
        <v>20.16</v>
      </c>
      <c r="L441" s="697">
        <v>44736</v>
      </c>
      <c r="M441" s="696" t="s">
        <v>3612</v>
      </c>
      <c r="N441" s="696" t="s">
        <v>2509</v>
      </c>
      <c r="O441" s="696" t="s">
        <v>2509</v>
      </c>
      <c r="P441" s="696" t="s">
        <v>2518</v>
      </c>
      <c r="Q441" s="696" t="s">
        <v>3613</v>
      </c>
      <c r="R441" s="696" t="s">
        <v>2516</v>
      </c>
      <c r="S441" s="696" t="s">
        <v>2509</v>
      </c>
      <c r="T441" s="696" t="s">
        <v>2509</v>
      </c>
      <c r="U441" s="696" t="s">
        <v>2513</v>
      </c>
      <c r="V441" s="696" t="s">
        <v>2519</v>
      </c>
    </row>
    <row r="442" spans="1:22" ht="16.5" hidden="1" customHeight="1" outlineLevel="2" x14ac:dyDescent="0.2">
      <c r="A442" s="706" t="s">
        <v>2917</v>
      </c>
      <c r="B442" s="702" t="s">
        <v>3018</v>
      </c>
      <c r="C442" s="706" t="s">
        <v>2472</v>
      </c>
      <c r="D442" s="702" t="s">
        <v>2468</v>
      </c>
      <c r="E442" s="707">
        <v>1</v>
      </c>
      <c r="F442" s="702" t="s">
        <v>2469</v>
      </c>
      <c r="G442" s="704">
        <v>0</v>
      </c>
      <c r="H442" s="706" t="s">
        <v>2470</v>
      </c>
      <c r="I442" s="705">
        <v>1</v>
      </c>
      <c r="J442" s="705">
        <v>1</v>
      </c>
      <c r="K442" s="704">
        <v>0.28000000000000003</v>
      </c>
      <c r="L442" s="703">
        <v>44736</v>
      </c>
      <c r="M442" s="702" t="s">
        <v>3614</v>
      </c>
      <c r="N442" s="702" t="s">
        <v>2509</v>
      </c>
      <c r="O442" s="702" t="s">
        <v>2509</v>
      </c>
      <c r="P442" s="702" t="s">
        <v>2518</v>
      </c>
      <c r="Q442" s="702" t="s">
        <v>3615</v>
      </c>
      <c r="R442" s="702" t="s">
        <v>2516</v>
      </c>
      <c r="S442" s="702" t="s">
        <v>2509</v>
      </c>
      <c r="T442" s="702" t="s">
        <v>2509</v>
      </c>
      <c r="U442" s="702" t="s">
        <v>2513</v>
      </c>
      <c r="V442" s="702" t="s">
        <v>2519</v>
      </c>
    </row>
    <row r="443" spans="1:22" ht="16.5" hidden="1" customHeight="1" outlineLevel="2" x14ac:dyDescent="0.2">
      <c r="A443" s="700" t="s">
        <v>2917</v>
      </c>
      <c r="B443" s="696" t="s">
        <v>3018</v>
      </c>
      <c r="C443" s="700" t="s">
        <v>2472</v>
      </c>
      <c r="D443" s="696" t="s">
        <v>2468</v>
      </c>
      <c r="E443" s="701">
        <v>1</v>
      </c>
      <c r="F443" s="696" t="s">
        <v>2469</v>
      </c>
      <c r="G443" s="698">
        <v>0</v>
      </c>
      <c r="H443" s="700" t="s">
        <v>2470</v>
      </c>
      <c r="I443" s="699">
        <v>1</v>
      </c>
      <c r="J443" s="699">
        <v>1</v>
      </c>
      <c r="K443" s="698">
        <v>124</v>
      </c>
      <c r="L443" s="697">
        <v>44750</v>
      </c>
      <c r="M443" s="696" t="s">
        <v>3616</v>
      </c>
      <c r="N443" s="696" t="s">
        <v>2509</v>
      </c>
      <c r="O443" s="696" t="s">
        <v>2509</v>
      </c>
      <c r="P443" s="696" t="s">
        <v>2518</v>
      </c>
      <c r="Q443" s="696" t="s">
        <v>3617</v>
      </c>
      <c r="R443" s="696" t="s">
        <v>2516</v>
      </c>
      <c r="S443" s="696" t="s">
        <v>2509</v>
      </c>
      <c r="T443" s="696" t="s">
        <v>2509</v>
      </c>
      <c r="U443" s="696" t="s">
        <v>2513</v>
      </c>
      <c r="V443" s="696" t="s">
        <v>2519</v>
      </c>
    </row>
    <row r="444" spans="1:22" ht="16.5" hidden="1" customHeight="1" outlineLevel="2" x14ac:dyDescent="0.2">
      <c r="A444" s="706" t="s">
        <v>2917</v>
      </c>
      <c r="B444" s="702" t="s">
        <v>3018</v>
      </c>
      <c r="C444" s="706" t="s">
        <v>2472</v>
      </c>
      <c r="D444" s="702" t="s">
        <v>2468</v>
      </c>
      <c r="E444" s="707">
        <v>1</v>
      </c>
      <c r="F444" s="702" t="s">
        <v>2469</v>
      </c>
      <c r="G444" s="704">
        <v>0</v>
      </c>
      <c r="H444" s="706" t="s">
        <v>2470</v>
      </c>
      <c r="I444" s="705">
        <v>1</v>
      </c>
      <c r="J444" s="705">
        <v>1</v>
      </c>
      <c r="K444" s="704">
        <v>526.24</v>
      </c>
      <c r="L444" s="703">
        <v>44750</v>
      </c>
      <c r="M444" s="702" t="s">
        <v>3618</v>
      </c>
      <c r="N444" s="702" t="s">
        <v>2509</v>
      </c>
      <c r="O444" s="702" t="s">
        <v>2509</v>
      </c>
      <c r="P444" s="702" t="s">
        <v>2518</v>
      </c>
      <c r="Q444" s="702" t="s">
        <v>3619</v>
      </c>
      <c r="R444" s="702" t="s">
        <v>2516</v>
      </c>
      <c r="S444" s="702" t="s">
        <v>2509</v>
      </c>
      <c r="T444" s="702" t="s">
        <v>2509</v>
      </c>
      <c r="U444" s="702" t="s">
        <v>2513</v>
      </c>
      <c r="V444" s="702" t="s">
        <v>2519</v>
      </c>
    </row>
    <row r="445" spans="1:22" ht="16.5" hidden="1" customHeight="1" outlineLevel="2" x14ac:dyDescent="0.2">
      <c r="A445" s="700" t="s">
        <v>2917</v>
      </c>
      <c r="B445" s="696" t="s">
        <v>3018</v>
      </c>
      <c r="C445" s="700" t="s">
        <v>2472</v>
      </c>
      <c r="D445" s="696" t="s">
        <v>2468</v>
      </c>
      <c r="E445" s="701">
        <v>1</v>
      </c>
      <c r="F445" s="696" t="s">
        <v>2469</v>
      </c>
      <c r="G445" s="698">
        <v>0</v>
      </c>
      <c r="H445" s="700" t="s">
        <v>2470</v>
      </c>
      <c r="I445" s="699">
        <v>1</v>
      </c>
      <c r="J445" s="699">
        <v>1</v>
      </c>
      <c r="K445" s="698">
        <v>40.32</v>
      </c>
      <c r="L445" s="697">
        <v>44750</v>
      </c>
      <c r="M445" s="696" t="s">
        <v>3620</v>
      </c>
      <c r="N445" s="696" t="s">
        <v>2509</v>
      </c>
      <c r="O445" s="696" t="s">
        <v>2509</v>
      </c>
      <c r="P445" s="696" t="s">
        <v>2518</v>
      </c>
      <c r="Q445" s="696" t="s">
        <v>3621</v>
      </c>
      <c r="R445" s="696" t="s">
        <v>2516</v>
      </c>
      <c r="S445" s="696" t="s">
        <v>2509</v>
      </c>
      <c r="T445" s="696" t="s">
        <v>2509</v>
      </c>
      <c r="U445" s="696" t="s">
        <v>2513</v>
      </c>
      <c r="V445" s="696" t="s">
        <v>2519</v>
      </c>
    </row>
    <row r="446" spans="1:22" ht="16.5" hidden="1" customHeight="1" outlineLevel="2" x14ac:dyDescent="0.2">
      <c r="A446" s="706" t="s">
        <v>2917</v>
      </c>
      <c r="B446" s="702" t="s">
        <v>3018</v>
      </c>
      <c r="C446" s="706" t="s">
        <v>2472</v>
      </c>
      <c r="D446" s="702" t="s">
        <v>2468</v>
      </c>
      <c r="E446" s="707">
        <v>1</v>
      </c>
      <c r="F446" s="702" t="s">
        <v>2469</v>
      </c>
      <c r="G446" s="704">
        <v>0</v>
      </c>
      <c r="H446" s="706" t="s">
        <v>2470</v>
      </c>
      <c r="I446" s="705">
        <v>1</v>
      </c>
      <c r="J446" s="705">
        <v>1</v>
      </c>
      <c r="K446" s="704">
        <v>744</v>
      </c>
      <c r="L446" s="703">
        <v>44799</v>
      </c>
      <c r="M446" s="702" t="s">
        <v>3622</v>
      </c>
      <c r="N446" s="702" t="s">
        <v>2509</v>
      </c>
      <c r="O446" s="702" t="s">
        <v>2509</v>
      </c>
      <c r="P446" s="702" t="s">
        <v>2518</v>
      </c>
      <c r="Q446" s="702" t="s">
        <v>3623</v>
      </c>
      <c r="R446" s="702" t="s">
        <v>2516</v>
      </c>
      <c r="S446" s="702" t="s">
        <v>2509</v>
      </c>
      <c r="T446" s="702" t="s">
        <v>2509</v>
      </c>
      <c r="U446" s="702" t="s">
        <v>2513</v>
      </c>
      <c r="V446" s="702" t="s">
        <v>2519</v>
      </c>
    </row>
    <row r="447" spans="1:22" ht="16.5" hidden="1" customHeight="1" outlineLevel="2" x14ac:dyDescent="0.2">
      <c r="A447" s="700" t="s">
        <v>2917</v>
      </c>
      <c r="B447" s="696" t="s">
        <v>3018</v>
      </c>
      <c r="C447" s="700" t="s">
        <v>2472</v>
      </c>
      <c r="D447" s="696" t="s">
        <v>2468</v>
      </c>
      <c r="E447" s="701">
        <v>1</v>
      </c>
      <c r="F447" s="696" t="s">
        <v>2469</v>
      </c>
      <c r="G447" s="698">
        <v>0</v>
      </c>
      <c r="H447" s="700" t="s">
        <v>2470</v>
      </c>
      <c r="I447" s="699">
        <v>1</v>
      </c>
      <c r="J447" s="699">
        <v>1</v>
      </c>
      <c r="K447" s="698">
        <v>683.4</v>
      </c>
      <c r="L447" s="697">
        <v>44750</v>
      </c>
      <c r="M447" s="696" t="s">
        <v>3624</v>
      </c>
      <c r="N447" s="696" t="s">
        <v>2509</v>
      </c>
      <c r="O447" s="696" t="s">
        <v>2509</v>
      </c>
      <c r="P447" s="696" t="s">
        <v>2518</v>
      </c>
      <c r="Q447" s="696" t="s">
        <v>3625</v>
      </c>
      <c r="R447" s="696" t="s">
        <v>2516</v>
      </c>
      <c r="S447" s="696" t="s">
        <v>2509</v>
      </c>
      <c r="T447" s="696" t="s">
        <v>2509</v>
      </c>
      <c r="U447" s="696" t="s">
        <v>2513</v>
      </c>
      <c r="V447" s="696" t="s">
        <v>2519</v>
      </c>
    </row>
    <row r="448" spans="1:22" ht="16.5" hidden="1" customHeight="1" outlineLevel="2" x14ac:dyDescent="0.2">
      <c r="A448" s="706" t="s">
        <v>2917</v>
      </c>
      <c r="B448" s="702" t="s">
        <v>3018</v>
      </c>
      <c r="C448" s="706" t="s">
        <v>2472</v>
      </c>
      <c r="D448" s="702" t="s">
        <v>2468</v>
      </c>
      <c r="E448" s="707">
        <v>1</v>
      </c>
      <c r="F448" s="702" t="s">
        <v>2469</v>
      </c>
      <c r="G448" s="704">
        <v>0</v>
      </c>
      <c r="H448" s="706" t="s">
        <v>2470</v>
      </c>
      <c r="I448" s="705">
        <v>1</v>
      </c>
      <c r="J448" s="705">
        <v>1</v>
      </c>
      <c r="K448" s="704">
        <v>0.92</v>
      </c>
      <c r="L448" s="703">
        <v>44750</v>
      </c>
      <c r="M448" s="702" t="s">
        <v>3626</v>
      </c>
      <c r="N448" s="702" t="s">
        <v>2509</v>
      </c>
      <c r="O448" s="702" t="s">
        <v>2509</v>
      </c>
      <c r="P448" s="702" t="s">
        <v>2518</v>
      </c>
      <c r="Q448" s="702" t="s">
        <v>3627</v>
      </c>
      <c r="R448" s="702" t="s">
        <v>2516</v>
      </c>
      <c r="S448" s="702" t="s">
        <v>2509</v>
      </c>
      <c r="T448" s="702" t="s">
        <v>2509</v>
      </c>
      <c r="U448" s="702" t="s">
        <v>2513</v>
      </c>
      <c r="V448" s="702" t="s">
        <v>2519</v>
      </c>
    </row>
    <row r="449" spans="1:22" ht="16.5" hidden="1" customHeight="1" outlineLevel="2" x14ac:dyDescent="0.2">
      <c r="A449" s="700" t="s">
        <v>2917</v>
      </c>
      <c r="B449" s="696" t="s">
        <v>3018</v>
      </c>
      <c r="C449" s="700" t="s">
        <v>2472</v>
      </c>
      <c r="D449" s="696" t="s">
        <v>2468</v>
      </c>
      <c r="E449" s="701">
        <v>1</v>
      </c>
      <c r="F449" s="696" t="s">
        <v>2469</v>
      </c>
      <c r="G449" s="698">
        <v>0</v>
      </c>
      <c r="H449" s="700" t="s">
        <v>2470</v>
      </c>
      <c r="I449" s="699">
        <v>1</v>
      </c>
      <c r="J449" s="699">
        <v>1</v>
      </c>
      <c r="K449" s="698">
        <v>43.2</v>
      </c>
      <c r="L449" s="697">
        <v>44750</v>
      </c>
      <c r="M449" s="696" t="s">
        <v>3628</v>
      </c>
      <c r="N449" s="696" t="s">
        <v>2509</v>
      </c>
      <c r="O449" s="696" t="s">
        <v>2509</v>
      </c>
      <c r="P449" s="696" t="s">
        <v>2518</v>
      </c>
      <c r="Q449" s="696" t="s">
        <v>3629</v>
      </c>
      <c r="R449" s="696" t="s">
        <v>2516</v>
      </c>
      <c r="S449" s="696" t="s">
        <v>2509</v>
      </c>
      <c r="T449" s="696" t="s">
        <v>2509</v>
      </c>
      <c r="U449" s="696" t="s">
        <v>2513</v>
      </c>
      <c r="V449" s="696" t="s">
        <v>2519</v>
      </c>
    </row>
    <row r="450" spans="1:22" ht="16.5" hidden="1" customHeight="1" outlineLevel="2" x14ac:dyDescent="0.2">
      <c r="A450" s="706" t="s">
        <v>2917</v>
      </c>
      <c r="B450" s="702" t="s">
        <v>3018</v>
      </c>
      <c r="C450" s="706" t="s">
        <v>2472</v>
      </c>
      <c r="D450" s="702" t="s">
        <v>2468</v>
      </c>
      <c r="E450" s="707">
        <v>1</v>
      </c>
      <c r="F450" s="702" t="s">
        <v>2469</v>
      </c>
      <c r="G450" s="704">
        <v>0</v>
      </c>
      <c r="H450" s="706" t="s">
        <v>2470</v>
      </c>
      <c r="I450" s="705">
        <v>1</v>
      </c>
      <c r="J450" s="705">
        <v>1</v>
      </c>
      <c r="K450" s="704">
        <v>37.4</v>
      </c>
      <c r="L450" s="703">
        <v>44750</v>
      </c>
      <c r="M450" s="702" t="s">
        <v>3630</v>
      </c>
      <c r="N450" s="702" t="s">
        <v>2509</v>
      </c>
      <c r="O450" s="702" t="s">
        <v>2509</v>
      </c>
      <c r="P450" s="702" t="s">
        <v>2518</v>
      </c>
      <c r="Q450" s="702" t="s">
        <v>3631</v>
      </c>
      <c r="R450" s="702" t="s">
        <v>2516</v>
      </c>
      <c r="S450" s="702" t="s">
        <v>2509</v>
      </c>
      <c r="T450" s="702" t="s">
        <v>2509</v>
      </c>
      <c r="U450" s="702" t="s">
        <v>2513</v>
      </c>
      <c r="V450" s="702" t="s">
        <v>2519</v>
      </c>
    </row>
    <row r="451" spans="1:22" ht="16.5" hidden="1" customHeight="1" outlineLevel="2" x14ac:dyDescent="0.2">
      <c r="A451" s="700" t="s">
        <v>2917</v>
      </c>
      <c r="B451" s="696" t="s">
        <v>3018</v>
      </c>
      <c r="C451" s="700" t="s">
        <v>2472</v>
      </c>
      <c r="D451" s="696" t="s">
        <v>2468</v>
      </c>
      <c r="E451" s="701">
        <v>1</v>
      </c>
      <c r="F451" s="696" t="s">
        <v>2469</v>
      </c>
      <c r="G451" s="698">
        <v>0</v>
      </c>
      <c r="H451" s="700" t="s">
        <v>2470</v>
      </c>
      <c r="I451" s="699">
        <v>1</v>
      </c>
      <c r="J451" s="699">
        <v>1</v>
      </c>
      <c r="K451" s="698">
        <v>37.4</v>
      </c>
      <c r="L451" s="697">
        <v>44750</v>
      </c>
      <c r="M451" s="696" t="s">
        <v>3632</v>
      </c>
      <c r="N451" s="696" t="s">
        <v>2509</v>
      </c>
      <c r="O451" s="696" t="s">
        <v>2509</v>
      </c>
      <c r="P451" s="696" t="s">
        <v>2518</v>
      </c>
      <c r="Q451" s="696" t="s">
        <v>3633</v>
      </c>
      <c r="R451" s="696" t="s">
        <v>2516</v>
      </c>
      <c r="S451" s="696" t="s">
        <v>2509</v>
      </c>
      <c r="T451" s="696" t="s">
        <v>2509</v>
      </c>
      <c r="U451" s="696" t="s">
        <v>2513</v>
      </c>
      <c r="V451" s="696" t="s">
        <v>2519</v>
      </c>
    </row>
    <row r="452" spans="1:22" ht="16.5" hidden="1" customHeight="1" outlineLevel="2" x14ac:dyDescent="0.2">
      <c r="A452" s="706" t="s">
        <v>2917</v>
      </c>
      <c r="B452" s="702" t="s">
        <v>3018</v>
      </c>
      <c r="C452" s="706" t="s">
        <v>2472</v>
      </c>
      <c r="D452" s="702" t="s">
        <v>2468</v>
      </c>
      <c r="E452" s="707">
        <v>1</v>
      </c>
      <c r="F452" s="702" t="s">
        <v>2469</v>
      </c>
      <c r="G452" s="704">
        <v>0</v>
      </c>
      <c r="H452" s="706" t="s">
        <v>2470</v>
      </c>
      <c r="I452" s="705">
        <v>1</v>
      </c>
      <c r="J452" s="705">
        <v>1</v>
      </c>
      <c r="K452" s="704">
        <v>4.8</v>
      </c>
      <c r="L452" s="703">
        <v>44750</v>
      </c>
      <c r="M452" s="702" t="s">
        <v>3634</v>
      </c>
      <c r="N452" s="702" t="s">
        <v>2509</v>
      </c>
      <c r="O452" s="702" t="s">
        <v>2509</v>
      </c>
      <c r="P452" s="702" t="s">
        <v>2518</v>
      </c>
      <c r="Q452" s="702" t="s">
        <v>3635</v>
      </c>
      <c r="R452" s="702" t="s">
        <v>2516</v>
      </c>
      <c r="S452" s="702" t="s">
        <v>2509</v>
      </c>
      <c r="T452" s="702" t="s">
        <v>2509</v>
      </c>
      <c r="U452" s="702" t="s">
        <v>2513</v>
      </c>
      <c r="V452" s="702" t="s">
        <v>2519</v>
      </c>
    </row>
    <row r="453" spans="1:22" ht="16.5" hidden="1" customHeight="1" outlineLevel="2" x14ac:dyDescent="0.2">
      <c r="A453" s="700" t="s">
        <v>2917</v>
      </c>
      <c r="B453" s="696" t="s">
        <v>3018</v>
      </c>
      <c r="C453" s="700" t="s">
        <v>2472</v>
      </c>
      <c r="D453" s="696" t="s">
        <v>2468</v>
      </c>
      <c r="E453" s="701">
        <v>1</v>
      </c>
      <c r="F453" s="696" t="s">
        <v>2469</v>
      </c>
      <c r="G453" s="698">
        <v>0</v>
      </c>
      <c r="H453" s="700" t="s">
        <v>2470</v>
      </c>
      <c r="I453" s="699">
        <v>1</v>
      </c>
      <c r="J453" s="699">
        <v>1</v>
      </c>
      <c r="K453" s="698">
        <v>287.02999999999997</v>
      </c>
      <c r="L453" s="697">
        <v>44750</v>
      </c>
      <c r="M453" s="696" t="s">
        <v>3636</v>
      </c>
      <c r="N453" s="696" t="s">
        <v>2509</v>
      </c>
      <c r="O453" s="696" t="s">
        <v>2509</v>
      </c>
      <c r="P453" s="696" t="s">
        <v>2518</v>
      </c>
      <c r="Q453" s="696" t="s">
        <v>3637</v>
      </c>
      <c r="R453" s="696" t="s">
        <v>2516</v>
      </c>
      <c r="S453" s="696" t="s">
        <v>2509</v>
      </c>
      <c r="T453" s="696" t="s">
        <v>2509</v>
      </c>
      <c r="U453" s="696" t="s">
        <v>2513</v>
      </c>
      <c r="V453" s="696" t="s">
        <v>2519</v>
      </c>
    </row>
    <row r="454" spans="1:22" ht="16.5" hidden="1" customHeight="1" outlineLevel="2" x14ac:dyDescent="0.2">
      <c r="A454" s="706" t="s">
        <v>2917</v>
      </c>
      <c r="B454" s="702" t="s">
        <v>3018</v>
      </c>
      <c r="C454" s="706" t="s">
        <v>2472</v>
      </c>
      <c r="D454" s="702" t="s">
        <v>2468</v>
      </c>
      <c r="E454" s="707">
        <v>1</v>
      </c>
      <c r="F454" s="702" t="s">
        <v>2469</v>
      </c>
      <c r="G454" s="704">
        <v>0</v>
      </c>
      <c r="H454" s="706" t="s">
        <v>2470</v>
      </c>
      <c r="I454" s="705">
        <v>1</v>
      </c>
      <c r="J454" s="705">
        <v>1</v>
      </c>
      <c r="K454" s="704">
        <v>683.4</v>
      </c>
      <c r="L454" s="703">
        <v>44736</v>
      </c>
      <c r="M454" s="702" t="s">
        <v>3638</v>
      </c>
      <c r="N454" s="702" t="s">
        <v>2509</v>
      </c>
      <c r="O454" s="702" t="s">
        <v>2509</v>
      </c>
      <c r="P454" s="702" t="s">
        <v>2518</v>
      </c>
      <c r="Q454" s="702" t="s">
        <v>3639</v>
      </c>
      <c r="R454" s="702" t="s">
        <v>2516</v>
      </c>
      <c r="S454" s="702" t="s">
        <v>2509</v>
      </c>
      <c r="T454" s="702" t="s">
        <v>2509</v>
      </c>
      <c r="U454" s="702" t="s">
        <v>2513</v>
      </c>
      <c r="V454" s="702" t="s">
        <v>2519</v>
      </c>
    </row>
    <row r="455" spans="1:22" ht="16.5" hidden="1" customHeight="1" outlineLevel="2" x14ac:dyDescent="0.2">
      <c r="A455" s="700" t="s">
        <v>2917</v>
      </c>
      <c r="B455" s="696" t="s">
        <v>3018</v>
      </c>
      <c r="C455" s="700" t="s">
        <v>2472</v>
      </c>
      <c r="D455" s="696" t="s">
        <v>2468</v>
      </c>
      <c r="E455" s="701">
        <v>1</v>
      </c>
      <c r="F455" s="696" t="s">
        <v>2469</v>
      </c>
      <c r="G455" s="698">
        <v>0</v>
      </c>
      <c r="H455" s="700" t="s">
        <v>2470</v>
      </c>
      <c r="I455" s="699">
        <v>1</v>
      </c>
      <c r="J455" s="699">
        <v>1</v>
      </c>
      <c r="K455" s="698">
        <v>0.28000000000000003</v>
      </c>
      <c r="L455" s="697">
        <v>44750</v>
      </c>
      <c r="M455" s="696" t="s">
        <v>3640</v>
      </c>
      <c r="N455" s="696" t="s">
        <v>2509</v>
      </c>
      <c r="O455" s="696" t="s">
        <v>2509</v>
      </c>
      <c r="P455" s="696" t="s">
        <v>2518</v>
      </c>
      <c r="Q455" s="696" t="s">
        <v>3641</v>
      </c>
      <c r="R455" s="696" t="s">
        <v>2516</v>
      </c>
      <c r="S455" s="696" t="s">
        <v>2509</v>
      </c>
      <c r="T455" s="696" t="s">
        <v>2509</v>
      </c>
      <c r="U455" s="696" t="s">
        <v>2513</v>
      </c>
      <c r="V455" s="696" t="s">
        <v>2519</v>
      </c>
    </row>
    <row r="456" spans="1:22" ht="16.5" customHeight="1" outlineLevel="1" collapsed="1" x14ac:dyDescent="0.2">
      <c r="A456" s="709" t="s">
        <v>2919</v>
      </c>
      <c r="B456" s="696"/>
      <c r="C456" s="700"/>
      <c r="D456" s="696"/>
      <c r="E456" s="701"/>
      <c r="F456" s="696"/>
      <c r="G456" s="698"/>
      <c r="H456" s="700"/>
      <c r="I456" s="699"/>
      <c r="J456" s="699"/>
      <c r="K456" s="698">
        <f>SUBTOTAL(9,K430:K455)</f>
        <v>19334.160000000007</v>
      </c>
      <c r="L456" s="697"/>
      <c r="M456" s="696"/>
      <c r="N456" s="696"/>
      <c r="O456" s="696"/>
      <c r="P456" s="696"/>
      <c r="Q456" s="696"/>
      <c r="R456" s="696"/>
      <c r="S456" s="696"/>
      <c r="T456" s="696"/>
      <c r="U456" s="696"/>
      <c r="V456" s="696"/>
    </row>
    <row r="457" spans="1:22" ht="16.5" hidden="1" customHeight="1" outlineLevel="2" x14ac:dyDescent="0.2">
      <c r="A457" s="706" t="s">
        <v>2920</v>
      </c>
      <c r="B457" s="702" t="s">
        <v>3018</v>
      </c>
      <c r="C457" s="706" t="s">
        <v>2467</v>
      </c>
      <c r="D457" s="702" t="s">
        <v>2468</v>
      </c>
      <c r="E457" s="707">
        <v>2</v>
      </c>
      <c r="F457" s="702" t="s">
        <v>2469</v>
      </c>
      <c r="G457" s="704">
        <v>657</v>
      </c>
      <c r="H457" s="706" t="s">
        <v>2470</v>
      </c>
      <c r="I457" s="705">
        <v>1</v>
      </c>
      <c r="J457" s="705">
        <v>1</v>
      </c>
      <c r="K457" s="704">
        <v>657</v>
      </c>
      <c r="L457" s="703">
        <v>44613</v>
      </c>
      <c r="M457" s="702" t="s">
        <v>3642</v>
      </c>
      <c r="N457" s="702" t="s">
        <v>2508</v>
      </c>
      <c r="O457" s="702" t="s">
        <v>2509</v>
      </c>
      <c r="P457" s="702" t="s">
        <v>2469</v>
      </c>
      <c r="Q457" s="702" t="s">
        <v>3643</v>
      </c>
      <c r="R457" s="702" t="s">
        <v>2510</v>
      </c>
      <c r="S457" s="702" t="s">
        <v>2522</v>
      </c>
      <c r="T457" s="702" t="s">
        <v>2523</v>
      </c>
      <c r="U457" s="702" t="s">
        <v>2513</v>
      </c>
      <c r="V457" s="702" t="s">
        <v>2514</v>
      </c>
    </row>
    <row r="458" spans="1:22" ht="16.5" hidden="1" customHeight="1" outlineLevel="2" x14ac:dyDescent="0.2">
      <c r="A458" s="700" t="s">
        <v>2920</v>
      </c>
      <c r="B458" s="696" t="s">
        <v>3018</v>
      </c>
      <c r="C458" s="700" t="s">
        <v>2467</v>
      </c>
      <c r="D458" s="696" t="s">
        <v>2468</v>
      </c>
      <c r="E458" s="701">
        <v>3</v>
      </c>
      <c r="F458" s="696" t="s">
        <v>2469</v>
      </c>
      <c r="G458" s="698">
        <v>5759</v>
      </c>
      <c r="H458" s="700" t="s">
        <v>2470</v>
      </c>
      <c r="I458" s="699">
        <v>1</v>
      </c>
      <c r="J458" s="699">
        <v>1</v>
      </c>
      <c r="K458" s="698">
        <v>5759</v>
      </c>
      <c r="L458" s="697">
        <v>44614</v>
      </c>
      <c r="M458" s="696" t="s">
        <v>3055</v>
      </c>
      <c r="N458" s="696" t="s">
        <v>2508</v>
      </c>
      <c r="O458" s="696" t="s">
        <v>2509</v>
      </c>
      <c r="P458" s="696" t="s">
        <v>2469</v>
      </c>
      <c r="Q458" s="696" t="s">
        <v>3056</v>
      </c>
      <c r="R458" s="696" t="s">
        <v>2510</v>
      </c>
      <c r="S458" s="696" t="s">
        <v>2511</v>
      </c>
      <c r="T458" s="696" t="s">
        <v>2512</v>
      </c>
      <c r="U458" s="696" t="s">
        <v>2513</v>
      </c>
      <c r="V458" s="696" t="s">
        <v>2514</v>
      </c>
    </row>
    <row r="459" spans="1:22" ht="16.5" customHeight="1" outlineLevel="1" collapsed="1" x14ac:dyDescent="0.2">
      <c r="A459" s="709" t="s">
        <v>2921</v>
      </c>
      <c r="B459" s="696"/>
      <c r="C459" s="700"/>
      <c r="D459" s="696"/>
      <c r="E459" s="701"/>
      <c r="F459" s="696"/>
      <c r="G459" s="698"/>
      <c r="H459" s="700"/>
      <c r="I459" s="699"/>
      <c r="J459" s="699"/>
      <c r="K459" s="698">
        <f>SUBTOTAL(9,K457:K458)</f>
        <v>6416</v>
      </c>
      <c r="L459" s="697"/>
      <c r="M459" s="696"/>
      <c r="N459" s="696"/>
      <c r="O459" s="696"/>
      <c r="P459" s="696"/>
      <c r="Q459" s="696"/>
      <c r="R459" s="696"/>
      <c r="S459" s="696"/>
      <c r="T459" s="696"/>
      <c r="U459" s="696"/>
      <c r="V459" s="696"/>
    </row>
    <row r="460" spans="1:22" ht="16.5" hidden="1" customHeight="1" outlineLevel="2" x14ac:dyDescent="0.2">
      <c r="A460" s="706" t="s">
        <v>2922</v>
      </c>
      <c r="B460" s="702" t="s">
        <v>3018</v>
      </c>
      <c r="C460" s="706" t="s">
        <v>2467</v>
      </c>
      <c r="D460" s="702" t="s">
        <v>2468</v>
      </c>
      <c r="E460" s="707">
        <v>5</v>
      </c>
      <c r="F460" s="702" t="s">
        <v>2469</v>
      </c>
      <c r="G460" s="704">
        <v>4943</v>
      </c>
      <c r="H460" s="706" t="s">
        <v>2470</v>
      </c>
      <c r="I460" s="705">
        <v>1</v>
      </c>
      <c r="J460" s="705">
        <v>1</v>
      </c>
      <c r="K460" s="704">
        <v>4943</v>
      </c>
      <c r="L460" s="703">
        <v>44608</v>
      </c>
      <c r="M460" s="702" t="s">
        <v>3150</v>
      </c>
      <c r="N460" s="702" t="s">
        <v>2508</v>
      </c>
      <c r="O460" s="702" t="s">
        <v>2509</v>
      </c>
      <c r="P460" s="702" t="s">
        <v>2469</v>
      </c>
      <c r="Q460" s="702" t="s">
        <v>3151</v>
      </c>
      <c r="R460" s="702" t="s">
        <v>2510</v>
      </c>
      <c r="S460" s="702" t="s">
        <v>2511</v>
      </c>
      <c r="T460" s="702" t="s">
        <v>2512</v>
      </c>
      <c r="U460" s="702" t="s">
        <v>2513</v>
      </c>
      <c r="V460" s="702" t="s">
        <v>2514</v>
      </c>
    </row>
    <row r="461" spans="1:22" ht="16.5" customHeight="1" outlineLevel="1" collapsed="1" x14ac:dyDescent="0.2">
      <c r="A461" s="708" t="s">
        <v>2923</v>
      </c>
      <c r="B461" s="702"/>
      <c r="C461" s="706"/>
      <c r="D461" s="702"/>
      <c r="E461" s="707"/>
      <c r="F461" s="702"/>
      <c r="G461" s="704"/>
      <c r="H461" s="706"/>
      <c r="I461" s="705"/>
      <c r="J461" s="705"/>
      <c r="K461" s="704">
        <f>SUBTOTAL(9,K460:K460)</f>
        <v>4943</v>
      </c>
      <c r="L461" s="703"/>
      <c r="M461" s="702"/>
      <c r="N461" s="702"/>
      <c r="O461" s="702"/>
      <c r="P461" s="702"/>
      <c r="Q461" s="702"/>
      <c r="R461" s="702"/>
      <c r="S461" s="702"/>
      <c r="T461" s="702"/>
      <c r="U461" s="702"/>
      <c r="V461" s="702"/>
    </row>
    <row r="462" spans="1:22" ht="16.5" hidden="1" customHeight="1" outlineLevel="2" x14ac:dyDescent="0.2">
      <c r="A462" s="700" t="s">
        <v>2924</v>
      </c>
      <c r="B462" s="696" t="s">
        <v>3018</v>
      </c>
      <c r="C462" s="700" t="s">
        <v>2472</v>
      </c>
      <c r="D462" s="696" t="s">
        <v>2468</v>
      </c>
      <c r="E462" s="701">
        <v>1</v>
      </c>
      <c r="F462" s="696" t="s">
        <v>2469</v>
      </c>
      <c r="G462" s="698">
        <v>0</v>
      </c>
      <c r="H462" s="700" t="s">
        <v>2470</v>
      </c>
      <c r="I462" s="699">
        <v>1</v>
      </c>
      <c r="J462" s="699">
        <v>1</v>
      </c>
      <c r="K462" s="698">
        <v>1458</v>
      </c>
      <c r="L462" s="697">
        <v>44589</v>
      </c>
      <c r="M462" s="696" t="s">
        <v>3644</v>
      </c>
      <c r="N462" s="696" t="s">
        <v>2509</v>
      </c>
      <c r="O462" s="696" t="s">
        <v>2509</v>
      </c>
      <c r="P462" s="696" t="s">
        <v>2518</v>
      </c>
      <c r="Q462" s="696" t="s">
        <v>3645</v>
      </c>
      <c r="R462" s="696" t="s">
        <v>2516</v>
      </c>
      <c r="S462" s="696" t="s">
        <v>2509</v>
      </c>
      <c r="T462" s="696" t="s">
        <v>2509</v>
      </c>
      <c r="U462" s="696" t="s">
        <v>2513</v>
      </c>
      <c r="V462" s="696" t="s">
        <v>2519</v>
      </c>
    </row>
    <row r="463" spans="1:22" ht="16.5" hidden="1" customHeight="1" outlineLevel="2" x14ac:dyDescent="0.2">
      <c r="A463" s="706" t="s">
        <v>2924</v>
      </c>
      <c r="B463" s="702" t="s">
        <v>3018</v>
      </c>
      <c r="C463" s="706" t="s">
        <v>2472</v>
      </c>
      <c r="D463" s="702" t="s">
        <v>2468</v>
      </c>
      <c r="E463" s="707">
        <v>1</v>
      </c>
      <c r="F463" s="702" t="s">
        <v>2469</v>
      </c>
      <c r="G463" s="704">
        <v>0</v>
      </c>
      <c r="H463" s="706" t="s">
        <v>2470</v>
      </c>
      <c r="I463" s="705">
        <v>1</v>
      </c>
      <c r="J463" s="705">
        <v>1</v>
      </c>
      <c r="K463" s="704">
        <v>235.6</v>
      </c>
      <c r="L463" s="703">
        <v>44589</v>
      </c>
      <c r="M463" s="702" t="s">
        <v>3646</v>
      </c>
      <c r="N463" s="702" t="s">
        <v>2509</v>
      </c>
      <c r="O463" s="702" t="s">
        <v>2509</v>
      </c>
      <c r="P463" s="702" t="s">
        <v>2518</v>
      </c>
      <c r="Q463" s="702" t="s">
        <v>3647</v>
      </c>
      <c r="R463" s="702" t="s">
        <v>2516</v>
      </c>
      <c r="S463" s="702" t="s">
        <v>2509</v>
      </c>
      <c r="T463" s="702" t="s">
        <v>2509</v>
      </c>
      <c r="U463" s="702" t="s">
        <v>2513</v>
      </c>
      <c r="V463" s="702" t="s">
        <v>2519</v>
      </c>
    </row>
    <row r="464" spans="1:22" ht="16.5" hidden="1" customHeight="1" outlineLevel="2" x14ac:dyDescent="0.2">
      <c r="A464" s="700" t="s">
        <v>2924</v>
      </c>
      <c r="B464" s="696" t="s">
        <v>3018</v>
      </c>
      <c r="C464" s="700" t="s">
        <v>2472</v>
      </c>
      <c r="D464" s="696" t="s">
        <v>2468</v>
      </c>
      <c r="E464" s="701">
        <v>1</v>
      </c>
      <c r="F464" s="696" t="s">
        <v>2469</v>
      </c>
      <c r="G464" s="698">
        <v>0</v>
      </c>
      <c r="H464" s="700" t="s">
        <v>2470</v>
      </c>
      <c r="I464" s="699">
        <v>1</v>
      </c>
      <c r="J464" s="699">
        <v>1</v>
      </c>
      <c r="K464" s="698">
        <v>37.4</v>
      </c>
      <c r="L464" s="697">
        <v>44589</v>
      </c>
      <c r="M464" s="696" t="s">
        <v>3648</v>
      </c>
      <c r="N464" s="696" t="s">
        <v>2509</v>
      </c>
      <c r="O464" s="696" t="s">
        <v>2509</v>
      </c>
      <c r="P464" s="696" t="s">
        <v>2518</v>
      </c>
      <c r="Q464" s="696" t="s">
        <v>3649</v>
      </c>
      <c r="R464" s="696" t="s">
        <v>2516</v>
      </c>
      <c r="S464" s="696" t="s">
        <v>2509</v>
      </c>
      <c r="T464" s="696" t="s">
        <v>2509</v>
      </c>
      <c r="U464" s="696" t="s">
        <v>2513</v>
      </c>
      <c r="V464" s="696" t="s">
        <v>2519</v>
      </c>
    </row>
    <row r="465" spans="1:22" ht="16.5" hidden="1" customHeight="1" outlineLevel="2" x14ac:dyDescent="0.2">
      <c r="A465" s="706" t="s">
        <v>2924</v>
      </c>
      <c r="B465" s="702" t="s">
        <v>3018</v>
      </c>
      <c r="C465" s="706" t="s">
        <v>2472</v>
      </c>
      <c r="D465" s="702" t="s">
        <v>2468</v>
      </c>
      <c r="E465" s="707">
        <v>1</v>
      </c>
      <c r="F465" s="702" t="s">
        <v>2469</v>
      </c>
      <c r="G465" s="704">
        <v>0</v>
      </c>
      <c r="H465" s="706" t="s">
        <v>2470</v>
      </c>
      <c r="I465" s="705">
        <v>1</v>
      </c>
      <c r="J465" s="705">
        <v>1</v>
      </c>
      <c r="K465" s="704">
        <v>37.4</v>
      </c>
      <c r="L465" s="703">
        <v>44589</v>
      </c>
      <c r="M465" s="702" t="s">
        <v>3650</v>
      </c>
      <c r="N465" s="702" t="s">
        <v>2509</v>
      </c>
      <c r="O465" s="702" t="s">
        <v>2509</v>
      </c>
      <c r="P465" s="702" t="s">
        <v>2518</v>
      </c>
      <c r="Q465" s="702" t="s">
        <v>3651</v>
      </c>
      <c r="R465" s="702" t="s">
        <v>2516</v>
      </c>
      <c r="S465" s="702" t="s">
        <v>2509</v>
      </c>
      <c r="T465" s="702" t="s">
        <v>2509</v>
      </c>
      <c r="U465" s="702" t="s">
        <v>2513</v>
      </c>
      <c r="V465" s="702" t="s">
        <v>2519</v>
      </c>
    </row>
    <row r="466" spans="1:22" ht="16.5" hidden="1" customHeight="1" outlineLevel="2" x14ac:dyDescent="0.2">
      <c r="A466" s="700" t="s">
        <v>2924</v>
      </c>
      <c r="B466" s="696" t="s">
        <v>3018</v>
      </c>
      <c r="C466" s="700" t="s">
        <v>2472</v>
      </c>
      <c r="D466" s="696" t="s">
        <v>2468</v>
      </c>
      <c r="E466" s="701">
        <v>1</v>
      </c>
      <c r="F466" s="696" t="s">
        <v>2469</v>
      </c>
      <c r="G466" s="698">
        <v>0</v>
      </c>
      <c r="H466" s="700" t="s">
        <v>2470</v>
      </c>
      <c r="I466" s="699">
        <v>1</v>
      </c>
      <c r="J466" s="699">
        <v>1</v>
      </c>
      <c r="K466" s="698">
        <v>4.8</v>
      </c>
      <c r="L466" s="697">
        <v>44589</v>
      </c>
      <c r="M466" s="696" t="s">
        <v>3652</v>
      </c>
      <c r="N466" s="696" t="s">
        <v>2509</v>
      </c>
      <c r="O466" s="696" t="s">
        <v>2509</v>
      </c>
      <c r="P466" s="696" t="s">
        <v>2518</v>
      </c>
      <c r="Q466" s="696" t="s">
        <v>3653</v>
      </c>
      <c r="R466" s="696" t="s">
        <v>2516</v>
      </c>
      <c r="S466" s="696" t="s">
        <v>2509</v>
      </c>
      <c r="T466" s="696" t="s">
        <v>2509</v>
      </c>
      <c r="U466" s="696" t="s">
        <v>2513</v>
      </c>
      <c r="V466" s="696" t="s">
        <v>2519</v>
      </c>
    </row>
    <row r="467" spans="1:22" ht="16.5" hidden="1" customHeight="1" outlineLevel="2" x14ac:dyDescent="0.2">
      <c r="A467" s="706" t="s">
        <v>2924</v>
      </c>
      <c r="B467" s="702" t="s">
        <v>3018</v>
      </c>
      <c r="C467" s="706" t="s">
        <v>2472</v>
      </c>
      <c r="D467" s="702" t="s">
        <v>2468</v>
      </c>
      <c r="E467" s="707">
        <v>1</v>
      </c>
      <c r="F467" s="702" t="s">
        <v>2469</v>
      </c>
      <c r="G467" s="704">
        <v>0</v>
      </c>
      <c r="H467" s="706" t="s">
        <v>2470</v>
      </c>
      <c r="I467" s="705">
        <v>1</v>
      </c>
      <c r="J467" s="705">
        <v>1</v>
      </c>
      <c r="K467" s="704">
        <v>526.24</v>
      </c>
      <c r="L467" s="703">
        <v>44589</v>
      </c>
      <c r="M467" s="702" t="s">
        <v>3654</v>
      </c>
      <c r="N467" s="702" t="s">
        <v>2509</v>
      </c>
      <c r="O467" s="702" t="s">
        <v>2509</v>
      </c>
      <c r="P467" s="702" t="s">
        <v>2518</v>
      </c>
      <c r="Q467" s="702" t="s">
        <v>3655</v>
      </c>
      <c r="R467" s="702" t="s">
        <v>2516</v>
      </c>
      <c r="S467" s="702" t="s">
        <v>2509</v>
      </c>
      <c r="T467" s="702" t="s">
        <v>2509</v>
      </c>
      <c r="U467" s="702" t="s">
        <v>2513</v>
      </c>
      <c r="V467" s="702" t="s">
        <v>2519</v>
      </c>
    </row>
    <row r="468" spans="1:22" ht="16.5" hidden="1" customHeight="1" outlineLevel="2" x14ac:dyDescent="0.2">
      <c r="A468" s="700" t="s">
        <v>2924</v>
      </c>
      <c r="B468" s="696" t="s">
        <v>3018</v>
      </c>
      <c r="C468" s="700" t="s">
        <v>2472</v>
      </c>
      <c r="D468" s="696" t="s">
        <v>2468</v>
      </c>
      <c r="E468" s="701">
        <v>1</v>
      </c>
      <c r="F468" s="696" t="s">
        <v>2469</v>
      </c>
      <c r="G468" s="698">
        <v>0</v>
      </c>
      <c r="H468" s="700" t="s">
        <v>2470</v>
      </c>
      <c r="I468" s="699">
        <v>1</v>
      </c>
      <c r="J468" s="699">
        <v>1</v>
      </c>
      <c r="K468" s="698">
        <v>4974.93</v>
      </c>
      <c r="L468" s="697">
        <v>44589</v>
      </c>
      <c r="M468" s="696" t="s">
        <v>3656</v>
      </c>
      <c r="N468" s="696" t="s">
        <v>2509</v>
      </c>
      <c r="O468" s="696" t="s">
        <v>2509</v>
      </c>
      <c r="P468" s="696" t="s">
        <v>2518</v>
      </c>
      <c r="Q468" s="696" t="s">
        <v>3657</v>
      </c>
      <c r="R468" s="696" t="s">
        <v>2516</v>
      </c>
      <c r="S468" s="696" t="s">
        <v>2509</v>
      </c>
      <c r="T468" s="696" t="s">
        <v>2509</v>
      </c>
      <c r="U468" s="696" t="s">
        <v>2513</v>
      </c>
      <c r="V468" s="696" t="s">
        <v>2519</v>
      </c>
    </row>
    <row r="469" spans="1:22" ht="16.5" hidden="1" customHeight="1" outlineLevel="2" x14ac:dyDescent="0.2">
      <c r="A469" s="706" t="s">
        <v>2924</v>
      </c>
      <c r="B469" s="702" t="s">
        <v>3018</v>
      </c>
      <c r="C469" s="706" t="s">
        <v>2472</v>
      </c>
      <c r="D469" s="702" t="s">
        <v>2468</v>
      </c>
      <c r="E469" s="707">
        <v>1</v>
      </c>
      <c r="F469" s="702" t="s">
        <v>2469</v>
      </c>
      <c r="G469" s="704">
        <v>0</v>
      </c>
      <c r="H469" s="706" t="s">
        <v>2470</v>
      </c>
      <c r="I469" s="705">
        <v>1</v>
      </c>
      <c r="J469" s="705">
        <v>1</v>
      </c>
      <c r="K469" s="704">
        <v>0.56000000000000005</v>
      </c>
      <c r="L469" s="703">
        <v>44589</v>
      </c>
      <c r="M469" s="702" t="s">
        <v>3658</v>
      </c>
      <c r="N469" s="702" t="s">
        <v>2509</v>
      </c>
      <c r="O469" s="702" t="s">
        <v>2509</v>
      </c>
      <c r="P469" s="702" t="s">
        <v>2518</v>
      </c>
      <c r="Q469" s="702" t="s">
        <v>3659</v>
      </c>
      <c r="R469" s="702" t="s">
        <v>2516</v>
      </c>
      <c r="S469" s="702" t="s">
        <v>2509</v>
      </c>
      <c r="T469" s="702" t="s">
        <v>2509</v>
      </c>
      <c r="U469" s="702" t="s">
        <v>2513</v>
      </c>
      <c r="V469" s="702" t="s">
        <v>2519</v>
      </c>
    </row>
    <row r="470" spans="1:22" ht="16.5" hidden="1" customHeight="1" outlineLevel="2" x14ac:dyDescent="0.2">
      <c r="A470" s="700" t="s">
        <v>2924</v>
      </c>
      <c r="B470" s="696" t="s">
        <v>3018</v>
      </c>
      <c r="C470" s="700" t="s">
        <v>2472</v>
      </c>
      <c r="D470" s="696" t="s">
        <v>2468</v>
      </c>
      <c r="E470" s="701">
        <v>1</v>
      </c>
      <c r="F470" s="696" t="s">
        <v>2469</v>
      </c>
      <c r="G470" s="698">
        <v>0</v>
      </c>
      <c r="H470" s="700" t="s">
        <v>2470</v>
      </c>
      <c r="I470" s="699">
        <v>1</v>
      </c>
      <c r="J470" s="699">
        <v>1</v>
      </c>
      <c r="K470" s="698">
        <v>40.32</v>
      </c>
      <c r="L470" s="697">
        <v>44589</v>
      </c>
      <c r="M470" s="696" t="s">
        <v>3660</v>
      </c>
      <c r="N470" s="696" t="s">
        <v>2509</v>
      </c>
      <c r="O470" s="696" t="s">
        <v>2509</v>
      </c>
      <c r="P470" s="696" t="s">
        <v>2518</v>
      </c>
      <c r="Q470" s="696" t="s">
        <v>3661</v>
      </c>
      <c r="R470" s="696" t="s">
        <v>2516</v>
      </c>
      <c r="S470" s="696" t="s">
        <v>2509</v>
      </c>
      <c r="T470" s="696" t="s">
        <v>2509</v>
      </c>
      <c r="U470" s="696" t="s">
        <v>2513</v>
      </c>
      <c r="V470" s="696" t="s">
        <v>2519</v>
      </c>
    </row>
    <row r="471" spans="1:22" ht="16.5" hidden="1" customHeight="1" outlineLevel="2" x14ac:dyDescent="0.2">
      <c r="A471" s="706" t="s">
        <v>2924</v>
      </c>
      <c r="B471" s="702" t="s">
        <v>3018</v>
      </c>
      <c r="C471" s="706" t="s">
        <v>2472</v>
      </c>
      <c r="D471" s="702" t="s">
        <v>2468</v>
      </c>
      <c r="E471" s="707">
        <v>1</v>
      </c>
      <c r="F471" s="702" t="s">
        <v>2469</v>
      </c>
      <c r="G471" s="704">
        <v>0</v>
      </c>
      <c r="H471" s="706" t="s">
        <v>2470</v>
      </c>
      <c r="I471" s="705">
        <v>1</v>
      </c>
      <c r="J471" s="705">
        <v>1</v>
      </c>
      <c r="K471" s="704">
        <v>14.28</v>
      </c>
      <c r="L471" s="703">
        <v>44589</v>
      </c>
      <c r="M471" s="702" t="s">
        <v>3662</v>
      </c>
      <c r="N471" s="702" t="s">
        <v>2509</v>
      </c>
      <c r="O471" s="702" t="s">
        <v>2509</v>
      </c>
      <c r="P471" s="702" t="s">
        <v>2518</v>
      </c>
      <c r="Q471" s="702" t="s">
        <v>3663</v>
      </c>
      <c r="R471" s="702" t="s">
        <v>2516</v>
      </c>
      <c r="S471" s="702" t="s">
        <v>2509</v>
      </c>
      <c r="T471" s="702" t="s">
        <v>2509</v>
      </c>
      <c r="U471" s="702" t="s">
        <v>2513</v>
      </c>
      <c r="V471" s="702" t="s">
        <v>2519</v>
      </c>
    </row>
    <row r="472" spans="1:22" ht="16.5" hidden="1" customHeight="1" outlineLevel="2" x14ac:dyDescent="0.2">
      <c r="A472" s="700" t="s">
        <v>2925</v>
      </c>
      <c r="B472" s="696" t="s">
        <v>3018</v>
      </c>
      <c r="C472" s="700" t="s">
        <v>2467</v>
      </c>
      <c r="D472" s="696" t="s">
        <v>2468</v>
      </c>
      <c r="E472" s="701">
        <v>3</v>
      </c>
      <c r="F472" s="696" t="s">
        <v>2469</v>
      </c>
      <c r="G472" s="698">
        <v>3209</v>
      </c>
      <c r="H472" s="700" t="s">
        <v>2470</v>
      </c>
      <c r="I472" s="699">
        <v>1</v>
      </c>
      <c r="J472" s="699">
        <v>1</v>
      </c>
      <c r="K472" s="698">
        <v>3209</v>
      </c>
      <c r="L472" s="697">
        <v>44595</v>
      </c>
      <c r="M472" s="696" t="s">
        <v>3664</v>
      </c>
      <c r="N472" s="696" t="s">
        <v>2508</v>
      </c>
      <c r="O472" s="696" t="s">
        <v>2509</v>
      </c>
      <c r="P472" s="696" t="s">
        <v>2469</v>
      </c>
      <c r="Q472" s="696" t="s">
        <v>3665</v>
      </c>
      <c r="R472" s="696" t="s">
        <v>2510</v>
      </c>
      <c r="S472" s="696" t="s">
        <v>2511</v>
      </c>
      <c r="T472" s="696" t="s">
        <v>2512</v>
      </c>
      <c r="U472" s="696" t="s">
        <v>2513</v>
      </c>
      <c r="V472" s="696" t="s">
        <v>2514</v>
      </c>
    </row>
    <row r="473" spans="1:22" ht="16.5" hidden="1" customHeight="1" outlineLevel="2" x14ac:dyDescent="0.2">
      <c r="A473" s="706" t="s">
        <v>2925</v>
      </c>
      <c r="B473" s="702" t="s">
        <v>3018</v>
      </c>
      <c r="C473" s="706" t="s">
        <v>2467</v>
      </c>
      <c r="D473" s="702" t="s">
        <v>2468</v>
      </c>
      <c r="E473" s="707">
        <v>7</v>
      </c>
      <c r="F473" s="702" t="s">
        <v>2469</v>
      </c>
      <c r="G473" s="704">
        <v>3432.35</v>
      </c>
      <c r="H473" s="706" t="s">
        <v>2470</v>
      </c>
      <c r="I473" s="705">
        <v>1</v>
      </c>
      <c r="J473" s="705">
        <v>1</v>
      </c>
      <c r="K473" s="704">
        <v>3432.35</v>
      </c>
      <c r="L473" s="703">
        <v>44671</v>
      </c>
      <c r="M473" s="702" t="s">
        <v>3053</v>
      </c>
      <c r="N473" s="702" t="s">
        <v>2508</v>
      </c>
      <c r="O473" s="702" t="s">
        <v>2509</v>
      </c>
      <c r="P473" s="702" t="s">
        <v>2469</v>
      </c>
      <c r="Q473" s="702" t="s">
        <v>3054</v>
      </c>
      <c r="R473" s="702" t="s">
        <v>2510</v>
      </c>
      <c r="S473" s="702" t="s">
        <v>2511</v>
      </c>
      <c r="T473" s="702" t="s">
        <v>2512</v>
      </c>
      <c r="U473" s="702" t="s">
        <v>2513</v>
      </c>
      <c r="V473" s="702" t="s">
        <v>2514</v>
      </c>
    </row>
    <row r="474" spans="1:22" ht="16.5" hidden="1" customHeight="1" outlineLevel="2" x14ac:dyDescent="0.2">
      <c r="A474" s="700" t="s">
        <v>2924</v>
      </c>
      <c r="B474" s="696" t="s">
        <v>3018</v>
      </c>
      <c r="C474" s="700" t="s">
        <v>2472</v>
      </c>
      <c r="D474" s="696" t="s">
        <v>2468</v>
      </c>
      <c r="E474" s="701">
        <v>1</v>
      </c>
      <c r="F474" s="696" t="s">
        <v>2469</v>
      </c>
      <c r="G474" s="698">
        <v>0</v>
      </c>
      <c r="H474" s="700" t="s">
        <v>2470</v>
      </c>
      <c r="I474" s="699">
        <v>1</v>
      </c>
      <c r="J474" s="699">
        <v>1</v>
      </c>
      <c r="K474" s="698">
        <v>32.4</v>
      </c>
      <c r="L474" s="697">
        <v>44589</v>
      </c>
      <c r="M474" s="696" t="s">
        <v>3666</v>
      </c>
      <c r="N474" s="696" t="s">
        <v>2509</v>
      </c>
      <c r="O474" s="696" t="s">
        <v>2509</v>
      </c>
      <c r="P474" s="696" t="s">
        <v>2518</v>
      </c>
      <c r="Q474" s="696" t="s">
        <v>3667</v>
      </c>
      <c r="R474" s="696" t="s">
        <v>2516</v>
      </c>
      <c r="S474" s="696" t="s">
        <v>2509</v>
      </c>
      <c r="T474" s="696" t="s">
        <v>2509</v>
      </c>
      <c r="U474" s="696" t="s">
        <v>2513</v>
      </c>
      <c r="V474" s="696" t="s">
        <v>2519</v>
      </c>
    </row>
    <row r="475" spans="1:22" ht="16.5" hidden="1" customHeight="1" outlineLevel="2" x14ac:dyDescent="0.2">
      <c r="A475" s="706" t="s">
        <v>2924</v>
      </c>
      <c r="B475" s="702" t="s">
        <v>3018</v>
      </c>
      <c r="C475" s="706" t="s">
        <v>2472</v>
      </c>
      <c r="D475" s="702" t="s">
        <v>2468</v>
      </c>
      <c r="E475" s="707">
        <v>1</v>
      </c>
      <c r="F475" s="702" t="s">
        <v>2469</v>
      </c>
      <c r="G475" s="704">
        <v>0</v>
      </c>
      <c r="H475" s="706" t="s">
        <v>2470</v>
      </c>
      <c r="I475" s="705">
        <v>1</v>
      </c>
      <c r="J475" s="705">
        <v>1</v>
      </c>
      <c r="K475" s="704">
        <v>93</v>
      </c>
      <c r="L475" s="703">
        <v>44589</v>
      </c>
      <c r="M475" s="702" t="s">
        <v>3668</v>
      </c>
      <c r="N475" s="702" t="s">
        <v>2509</v>
      </c>
      <c r="O475" s="702" t="s">
        <v>2509</v>
      </c>
      <c r="P475" s="702" t="s">
        <v>2518</v>
      </c>
      <c r="Q475" s="702" t="s">
        <v>3669</v>
      </c>
      <c r="R475" s="702" t="s">
        <v>2516</v>
      </c>
      <c r="S475" s="702" t="s">
        <v>2509</v>
      </c>
      <c r="T475" s="702" t="s">
        <v>2509</v>
      </c>
      <c r="U475" s="702" t="s">
        <v>2513</v>
      </c>
      <c r="V475" s="702" t="s">
        <v>2519</v>
      </c>
    </row>
    <row r="476" spans="1:22" ht="16.5" hidden="1" customHeight="1" outlineLevel="2" x14ac:dyDescent="0.2">
      <c r="A476" s="700" t="s">
        <v>2924</v>
      </c>
      <c r="B476" s="696" t="s">
        <v>3018</v>
      </c>
      <c r="C476" s="700" t="s">
        <v>2472</v>
      </c>
      <c r="D476" s="696" t="s">
        <v>2468</v>
      </c>
      <c r="E476" s="701">
        <v>1</v>
      </c>
      <c r="F476" s="696" t="s">
        <v>2469</v>
      </c>
      <c r="G476" s="698">
        <v>0</v>
      </c>
      <c r="H476" s="700" t="s">
        <v>2470</v>
      </c>
      <c r="I476" s="699">
        <v>1</v>
      </c>
      <c r="J476" s="699">
        <v>1</v>
      </c>
      <c r="K476" s="698">
        <v>531.52</v>
      </c>
      <c r="L476" s="697">
        <v>44589</v>
      </c>
      <c r="M476" s="696" t="s">
        <v>3670</v>
      </c>
      <c r="N476" s="696" t="s">
        <v>2509</v>
      </c>
      <c r="O476" s="696" t="s">
        <v>2509</v>
      </c>
      <c r="P476" s="696" t="s">
        <v>2518</v>
      </c>
      <c r="Q476" s="696" t="s">
        <v>3671</v>
      </c>
      <c r="R476" s="696" t="s">
        <v>2516</v>
      </c>
      <c r="S476" s="696" t="s">
        <v>2509</v>
      </c>
      <c r="T476" s="696" t="s">
        <v>2509</v>
      </c>
      <c r="U476" s="696" t="s">
        <v>2513</v>
      </c>
      <c r="V476" s="696" t="s">
        <v>2519</v>
      </c>
    </row>
    <row r="477" spans="1:22" ht="16.5" hidden="1" customHeight="1" outlineLevel="2" x14ac:dyDescent="0.2">
      <c r="A477" s="706" t="s">
        <v>2924</v>
      </c>
      <c r="B477" s="702" t="s">
        <v>3018</v>
      </c>
      <c r="C477" s="706" t="s">
        <v>2472</v>
      </c>
      <c r="D477" s="702" t="s">
        <v>2468</v>
      </c>
      <c r="E477" s="707">
        <v>1</v>
      </c>
      <c r="F477" s="702" t="s">
        <v>2469</v>
      </c>
      <c r="G477" s="704">
        <v>0</v>
      </c>
      <c r="H477" s="706" t="s">
        <v>2470</v>
      </c>
      <c r="I477" s="705">
        <v>1</v>
      </c>
      <c r="J477" s="705">
        <v>1</v>
      </c>
      <c r="K477" s="704">
        <v>683.4</v>
      </c>
      <c r="L477" s="703">
        <v>44589</v>
      </c>
      <c r="M477" s="702" t="s">
        <v>3672</v>
      </c>
      <c r="N477" s="702" t="s">
        <v>2509</v>
      </c>
      <c r="O477" s="702" t="s">
        <v>2509</v>
      </c>
      <c r="P477" s="702" t="s">
        <v>2518</v>
      </c>
      <c r="Q477" s="702" t="s">
        <v>3673</v>
      </c>
      <c r="R477" s="702" t="s">
        <v>2516</v>
      </c>
      <c r="S477" s="702" t="s">
        <v>2509</v>
      </c>
      <c r="T477" s="702" t="s">
        <v>2509</v>
      </c>
      <c r="U477" s="702" t="s">
        <v>2513</v>
      </c>
      <c r="V477" s="702" t="s">
        <v>2519</v>
      </c>
    </row>
    <row r="478" spans="1:22" ht="16.5" hidden="1" customHeight="1" outlineLevel="2" x14ac:dyDescent="0.2">
      <c r="A478" s="700" t="s">
        <v>2924</v>
      </c>
      <c r="B478" s="696" t="s">
        <v>3018</v>
      </c>
      <c r="C478" s="700" t="s">
        <v>2472</v>
      </c>
      <c r="D478" s="696" t="s">
        <v>2468</v>
      </c>
      <c r="E478" s="701">
        <v>1</v>
      </c>
      <c r="F478" s="696" t="s">
        <v>2469</v>
      </c>
      <c r="G478" s="698">
        <v>0</v>
      </c>
      <c r="H478" s="700" t="s">
        <v>2470</v>
      </c>
      <c r="I478" s="699">
        <v>1</v>
      </c>
      <c r="J478" s="699">
        <v>1</v>
      </c>
      <c r="K478" s="698">
        <v>1.84</v>
      </c>
      <c r="L478" s="697">
        <v>44589</v>
      </c>
      <c r="M478" s="696" t="s">
        <v>3674</v>
      </c>
      <c r="N478" s="696" t="s">
        <v>2509</v>
      </c>
      <c r="O478" s="696" t="s">
        <v>2509</v>
      </c>
      <c r="P478" s="696" t="s">
        <v>2518</v>
      </c>
      <c r="Q478" s="696" t="s">
        <v>3675</v>
      </c>
      <c r="R478" s="696" t="s">
        <v>2516</v>
      </c>
      <c r="S478" s="696" t="s">
        <v>2509</v>
      </c>
      <c r="T478" s="696" t="s">
        <v>2509</v>
      </c>
      <c r="U478" s="696" t="s">
        <v>2513</v>
      </c>
      <c r="V478" s="696" t="s">
        <v>2519</v>
      </c>
    </row>
    <row r="479" spans="1:22" ht="16.5" customHeight="1" outlineLevel="1" collapsed="1" x14ac:dyDescent="0.2">
      <c r="A479" s="709" t="s">
        <v>2926</v>
      </c>
      <c r="B479" s="696"/>
      <c r="C479" s="700"/>
      <c r="D479" s="696"/>
      <c r="E479" s="701"/>
      <c r="F479" s="696"/>
      <c r="G479" s="698"/>
      <c r="H479" s="700"/>
      <c r="I479" s="699"/>
      <c r="J479" s="699"/>
      <c r="K479" s="698">
        <f>SUBTOTAL(9,K462:K478)</f>
        <v>15313.04</v>
      </c>
      <c r="L479" s="697"/>
      <c r="M479" s="696"/>
      <c r="N479" s="696"/>
      <c r="O479" s="696"/>
      <c r="P479" s="696"/>
      <c r="Q479" s="696"/>
      <c r="R479" s="696"/>
      <c r="S479" s="696"/>
      <c r="T479" s="696"/>
      <c r="U479" s="696"/>
      <c r="V479" s="696"/>
    </row>
    <row r="480" spans="1:22" ht="16.5" hidden="1" customHeight="1" outlineLevel="2" x14ac:dyDescent="0.2">
      <c r="A480" s="706" t="s">
        <v>2927</v>
      </c>
      <c r="B480" s="702" t="s">
        <v>2509</v>
      </c>
      <c r="C480" s="706" t="s">
        <v>2472</v>
      </c>
      <c r="D480" s="702" t="s">
        <v>2468</v>
      </c>
      <c r="E480" s="707">
        <v>1</v>
      </c>
      <c r="F480" s="702" t="s">
        <v>2469</v>
      </c>
      <c r="G480" s="704">
        <v>0</v>
      </c>
      <c r="H480" s="706" t="s">
        <v>2470</v>
      </c>
      <c r="I480" s="705">
        <v>1</v>
      </c>
      <c r="J480" s="705">
        <v>1</v>
      </c>
      <c r="K480" s="704">
        <v>0.28000000000000003</v>
      </c>
      <c r="L480" s="703">
        <v>44652</v>
      </c>
      <c r="M480" s="702" t="s">
        <v>3676</v>
      </c>
      <c r="N480" s="702" t="s">
        <v>2509</v>
      </c>
      <c r="O480" s="702" t="s">
        <v>2509</v>
      </c>
      <c r="P480" s="702" t="s">
        <v>2518</v>
      </c>
      <c r="Q480" s="702" t="s">
        <v>3677</v>
      </c>
      <c r="R480" s="702" t="s">
        <v>2516</v>
      </c>
      <c r="S480" s="702" t="s">
        <v>2509</v>
      </c>
      <c r="T480" s="702" t="s">
        <v>2509</v>
      </c>
      <c r="U480" s="702" t="s">
        <v>2513</v>
      </c>
      <c r="V480" s="702" t="s">
        <v>2519</v>
      </c>
    </row>
    <row r="481" spans="1:22" ht="16.5" hidden="1" customHeight="1" outlineLevel="2" x14ac:dyDescent="0.2">
      <c r="A481" s="700" t="s">
        <v>2928</v>
      </c>
      <c r="B481" s="696" t="s">
        <v>2509</v>
      </c>
      <c r="C481" s="700" t="s">
        <v>2467</v>
      </c>
      <c r="D481" s="696" t="s">
        <v>2468</v>
      </c>
      <c r="E481" s="701">
        <v>7</v>
      </c>
      <c r="F481" s="696" t="s">
        <v>2469</v>
      </c>
      <c r="G481" s="698">
        <v>2646</v>
      </c>
      <c r="H481" s="700" t="s">
        <v>2470</v>
      </c>
      <c r="I481" s="699">
        <v>1</v>
      </c>
      <c r="J481" s="699">
        <v>1</v>
      </c>
      <c r="K481" s="698">
        <v>2646</v>
      </c>
      <c r="L481" s="697">
        <v>44608</v>
      </c>
      <c r="M481" s="696" t="s">
        <v>3150</v>
      </c>
      <c r="N481" s="696" t="s">
        <v>2508</v>
      </c>
      <c r="O481" s="696" t="s">
        <v>2509</v>
      </c>
      <c r="P481" s="696" t="s">
        <v>2469</v>
      </c>
      <c r="Q481" s="696" t="s">
        <v>3151</v>
      </c>
      <c r="R481" s="696" t="s">
        <v>2510</v>
      </c>
      <c r="S481" s="696" t="s">
        <v>2511</v>
      </c>
      <c r="T481" s="696" t="s">
        <v>2512</v>
      </c>
      <c r="U481" s="696" t="s">
        <v>2513</v>
      </c>
      <c r="V481" s="696" t="s">
        <v>2514</v>
      </c>
    </row>
    <row r="482" spans="1:22" ht="16.5" hidden="1" customHeight="1" outlineLevel="2" x14ac:dyDescent="0.2">
      <c r="A482" s="706" t="s">
        <v>2928</v>
      </c>
      <c r="B482" s="702" t="s">
        <v>2509</v>
      </c>
      <c r="C482" s="706" t="s">
        <v>2467</v>
      </c>
      <c r="D482" s="702" t="s">
        <v>2468</v>
      </c>
      <c r="E482" s="707">
        <v>2</v>
      </c>
      <c r="F482" s="702" t="s">
        <v>2469</v>
      </c>
      <c r="G482" s="704">
        <v>2801.38</v>
      </c>
      <c r="H482" s="706" t="s">
        <v>2470</v>
      </c>
      <c r="I482" s="705">
        <v>1</v>
      </c>
      <c r="J482" s="705">
        <v>1</v>
      </c>
      <c r="K482" s="704">
        <v>2801.38</v>
      </c>
      <c r="L482" s="703">
        <v>44733</v>
      </c>
      <c r="M482" s="702" t="s">
        <v>3263</v>
      </c>
      <c r="N482" s="702" t="s">
        <v>2508</v>
      </c>
      <c r="O482" s="702" t="s">
        <v>2509</v>
      </c>
      <c r="P482" s="702" t="s">
        <v>2469</v>
      </c>
      <c r="Q482" s="702" t="s">
        <v>3264</v>
      </c>
      <c r="R482" s="702" t="s">
        <v>2510</v>
      </c>
      <c r="S482" s="702" t="s">
        <v>2511</v>
      </c>
      <c r="T482" s="702" t="s">
        <v>2512</v>
      </c>
      <c r="U482" s="702" t="s">
        <v>2513</v>
      </c>
      <c r="V482" s="702" t="s">
        <v>2514</v>
      </c>
    </row>
    <row r="483" spans="1:22" ht="16.5" hidden="1" customHeight="1" outlineLevel="2" x14ac:dyDescent="0.2">
      <c r="A483" s="700" t="s">
        <v>2927</v>
      </c>
      <c r="B483" s="696" t="s">
        <v>2509</v>
      </c>
      <c r="C483" s="700" t="s">
        <v>2472</v>
      </c>
      <c r="D483" s="696" t="s">
        <v>2468</v>
      </c>
      <c r="E483" s="701">
        <v>1</v>
      </c>
      <c r="F483" s="696" t="s">
        <v>2469</v>
      </c>
      <c r="G483" s="698">
        <v>0</v>
      </c>
      <c r="H483" s="700" t="s">
        <v>2470</v>
      </c>
      <c r="I483" s="699">
        <v>1</v>
      </c>
      <c r="J483" s="699">
        <v>1</v>
      </c>
      <c r="K483" s="698">
        <v>683.4</v>
      </c>
      <c r="L483" s="697">
        <v>44652</v>
      </c>
      <c r="M483" s="696" t="s">
        <v>3678</v>
      </c>
      <c r="N483" s="696" t="s">
        <v>2509</v>
      </c>
      <c r="O483" s="696" t="s">
        <v>2509</v>
      </c>
      <c r="P483" s="696" t="s">
        <v>2518</v>
      </c>
      <c r="Q483" s="696" t="s">
        <v>3679</v>
      </c>
      <c r="R483" s="696" t="s">
        <v>2516</v>
      </c>
      <c r="S483" s="696" t="s">
        <v>2509</v>
      </c>
      <c r="T483" s="696" t="s">
        <v>2509</v>
      </c>
      <c r="U483" s="696" t="s">
        <v>2513</v>
      </c>
      <c r="V483" s="696" t="s">
        <v>2519</v>
      </c>
    </row>
    <row r="484" spans="1:22" ht="16.5" hidden="1" customHeight="1" outlineLevel="2" x14ac:dyDescent="0.2">
      <c r="A484" s="706" t="s">
        <v>2927</v>
      </c>
      <c r="B484" s="702" t="s">
        <v>2509</v>
      </c>
      <c r="C484" s="706" t="s">
        <v>2472</v>
      </c>
      <c r="D484" s="702" t="s">
        <v>2468</v>
      </c>
      <c r="E484" s="707">
        <v>1</v>
      </c>
      <c r="F484" s="702" t="s">
        <v>2469</v>
      </c>
      <c r="G484" s="704">
        <v>0</v>
      </c>
      <c r="H484" s="706" t="s">
        <v>2470</v>
      </c>
      <c r="I484" s="705">
        <v>1</v>
      </c>
      <c r="J484" s="705">
        <v>1</v>
      </c>
      <c r="K484" s="704">
        <v>0.92</v>
      </c>
      <c r="L484" s="703">
        <v>44652</v>
      </c>
      <c r="M484" s="702" t="s">
        <v>3680</v>
      </c>
      <c r="N484" s="702" t="s">
        <v>2509</v>
      </c>
      <c r="O484" s="702" t="s">
        <v>2509</v>
      </c>
      <c r="P484" s="702" t="s">
        <v>2518</v>
      </c>
      <c r="Q484" s="702" t="s">
        <v>3681</v>
      </c>
      <c r="R484" s="702" t="s">
        <v>2516</v>
      </c>
      <c r="S484" s="702" t="s">
        <v>2509</v>
      </c>
      <c r="T484" s="702" t="s">
        <v>2509</v>
      </c>
      <c r="U484" s="702" t="s">
        <v>2513</v>
      </c>
      <c r="V484" s="702" t="s">
        <v>2519</v>
      </c>
    </row>
    <row r="485" spans="1:22" ht="16.5" hidden="1" customHeight="1" outlineLevel="2" x14ac:dyDescent="0.2">
      <c r="A485" s="700" t="s">
        <v>2927</v>
      </c>
      <c r="B485" s="696" t="s">
        <v>2509</v>
      </c>
      <c r="C485" s="700" t="s">
        <v>2472</v>
      </c>
      <c r="D485" s="696" t="s">
        <v>2468</v>
      </c>
      <c r="E485" s="701">
        <v>1</v>
      </c>
      <c r="F485" s="696" t="s">
        <v>2469</v>
      </c>
      <c r="G485" s="698">
        <v>0</v>
      </c>
      <c r="H485" s="700" t="s">
        <v>2470</v>
      </c>
      <c r="I485" s="699">
        <v>1</v>
      </c>
      <c r="J485" s="699">
        <v>1</v>
      </c>
      <c r="K485" s="698">
        <v>21.6</v>
      </c>
      <c r="L485" s="697">
        <v>44652</v>
      </c>
      <c r="M485" s="696" t="s">
        <v>3682</v>
      </c>
      <c r="N485" s="696" t="s">
        <v>2509</v>
      </c>
      <c r="O485" s="696" t="s">
        <v>2509</v>
      </c>
      <c r="P485" s="696" t="s">
        <v>2518</v>
      </c>
      <c r="Q485" s="696" t="s">
        <v>3683</v>
      </c>
      <c r="R485" s="696" t="s">
        <v>2516</v>
      </c>
      <c r="S485" s="696" t="s">
        <v>2509</v>
      </c>
      <c r="T485" s="696" t="s">
        <v>2509</v>
      </c>
      <c r="U485" s="696" t="s">
        <v>2513</v>
      </c>
      <c r="V485" s="696" t="s">
        <v>2519</v>
      </c>
    </row>
    <row r="486" spans="1:22" ht="16.5" hidden="1" customHeight="1" outlineLevel="2" x14ac:dyDescent="0.2">
      <c r="A486" s="706" t="s">
        <v>2927</v>
      </c>
      <c r="B486" s="702" t="s">
        <v>2509</v>
      </c>
      <c r="C486" s="706" t="s">
        <v>2472</v>
      </c>
      <c r="D486" s="702" t="s">
        <v>2468</v>
      </c>
      <c r="E486" s="707">
        <v>1</v>
      </c>
      <c r="F486" s="702" t="s">
        <v>2469</v>
      </c>
      <c r="G486" s="704">
        <v>0</v>
      </c>
      <c r="H486" s="706" t="s">
        <v>2470</v>
      </c>
      <c r="I486" s="705">
        <v>1</v>
      </c>
      <c r="J486" s="705">
        <v>1</v>
      </c>
      <c r="K486" s="704">
        <v>18.7</v>
      </c>
      <c r="L486" s="703">
        <v>44652</v>
      </c>
      <c r="M486" s="702" t="s">
        <v>3684</v>
      </c>
      <c r="N486" s="702" t="s">
        <v>2509</v>
      </c>
      <c r="O486" s="702" t="s">
        <v>2509</v>
      </c>
      <c r="P486" s="702" t="s">
        <v>2518</v>
      </c>
      <c r="Q486" s="702" t="s">
        <v>3685</v>
      </c>
      <c r="R486" s="702" t="s">
        <v>2516</v>
      </c>
      <c r="S486" s="702" t="s">
        <v>2509</v>
      </c>
      <c r="T486" s="702" t="s">
        <v>2509</v>
      </c>
      <c r="U486" s="702" t="s">
        <v>2513</v>
      </c>
      <c r="V486" s="702" t="s">
        <v>2519</v>
      </c>
    </row>
    <row r="487" spans="1:22" ht="16.5" hidden="1" customHeight="1" outlineLevel="2" x14ac:dyDescent="0.2">
      <c r="A487" s="700" t="s">
        <v>2927</v>
      </c>
      <c r="B487" s="696" t="s">
        <v>2509</v>
      </c>
      <c r="C487" s="700" t="s">
        <v>2472</v>
      </c>
      <c r="D487" s="696" t="s">
        <v>2468</v>
      </c>
      <c r="E487" s="701">
        <v>1</v>
      </c>
      <c r="F487" s="696" t="s">
        <v>2469</v>
      </c>
      <c r="G487" s="698">
        <v>0</v>
      </c>
      <c r="H487" s="700" t="s">
        <v>2470</v>
      </c>
      <c r="I487" s="699">
        <v>1</v>
      </c>
      <c r="J487" s="699">
        <v>1</v>
      </c>
      <c r="K487" s="698">
        <v>18.7</v>
      </c>
      <c r="L487" s="697">
        <v>44652</v>
      </c>
      <c r="M487" s="696" t="s">
        <v>3686</v>
      </c>
      <c r="N487" s="696" t="s">
        <v>2509</v>
      </c>
      <c r="O487" s="696" t="s">
        <v>2509</v>
      </c>
      <c r="P487" s="696" t="s">
        <v>2518</v>
      </c>
      <c r="Q487" s="696" t="s">
        <v>3687</v>
      </c>
      <c r="R487" s="696" t="s">
        <v>2516</v>
      </c>
      <c r="S487" s="696" t="s">
        <v>2509</v>
      </c>
      <c r="T487" s="696" t="s">
        <v>2509</v>
      </c>
      <c r="U487" s="696" t="s">
        <v>2513</v>
      </c>
      <c r="V487" s="696" t="s">
        <v>2519</v>
      </c>
    </row>
    <row r="488" spans="1:22" ht="16.5" hidden="1" customHeight="1" outlineLevel="2" x14ac:dyDescent="0.2">
      <c r="A488" s="706" t="s">
        <v>2927</v>
      </c>
      <c r="B488" s="702" t="s">
        <v>2509</v>
      </c>
      <c r="C488" s="706" t="s">
        <v>2472</v>
      </c>
      <c r="D488" s="702" t="s">
        <v>2468</v>
      </c>
      <c r="E488" s="707">
        <v>1</v>
      </c>
      <c r="F488" s="702" t="s">
        <v>2469</v>
      </c>
      <c r="G488" s="704">
        <v>0</v>
      </c>
      <c r="H488" s="706" t="s">
        <v>2470</v>
      </c>
      <c r="I488" s="705">
        <v>1</v>
      </c>
      <c r="J488" s="705">
        <v>1</v>
      </c>
      <c r="K488" s="704">
        <v>2.4</v>
      </c>
      <c r="L488" s="703">
        <v>44652</v>
      </c>
      <c r="M488" s="702" t="s">
        <v>3688</v>
      </c>
      <c r="N488" s="702" t="s">
        <v>2509</v>
      </c>
      <c r="O488" s="702" t="s">
        <v>2509</v>
      </c>
      <c r="P488" s="702" t="s">
        <v>2518</v>
      </c>
      <c r="Q488" s="702" t="s">
        <v>3689</v>
      </c>
      <c r="R488" s="702" t="s">
        <v>2516</v>
      </c>
      <c r="S488" s="702" t="s">
        <v>2509</v>
      </c>
      <c r="T488" s="702" t="s">
        <v>2509</v>
      </c>
      <c r="U488" s="702" t="s">
        <v>2513</v>
      </c>
      <c r="V488" s="702" t="s">
        <v>2519</v>
      </c>
    </row>
    <row r="489" spans="1:22" ht="16.5" hidden="1" customHeight="1" outlineLevel="2" x14ac:dyDescent="0.2">
      <c r="A489" s="700" t="s">
        <v>2927</v>
      </c>
      <c r="B489" s="696" t="s">
        <v>2509</v>
      </c>
      <c r="C489" s="700" t="s">
        <v>2472</v>
      </c>
      <c r="D489" s="696" t="s">
        <v>2468</v>
      </c>
      <c r="E489" s="701">
        <v>1</v>
      </c>
      <c r="F489" s="696" t="s">
        <v>2469</v>
      </c>
      <c r="G489" s="698">
        <v>0</v>
      </c>
      <c r="H489" s="700" t="s">
        <v>2470</v>
      </c>
      <c r="I489" s="699">
        <v>1</v>
      </c>
      <c r="J489" s="699">
        <v>1</v>
      </c>
      <c r="K489" s="698">
        <v>263.12</v>
      </c>
      <c r="L489" s="697">
        <v>44652</v>
      </c>
      <c r="M489" s="696" t="s">
        <v>3690</v>
      </c>
      <c r="N489" s="696" t="s">
        <v>2509</v>
      </c>
      <c r="O489" s="696" t="s">
        <v>2509</v>
      </c>
      <c r="P489" s="696" t="s">
        <v>2518</v>
      </c>
      <c r="Q489" s="696" t="s">
        <v>3691</v>
      </c>
      <c r="R489" s="696" t="s">
        <v>2516</v>
      </c>
      <c r="S489" s="696" t="s">
        <v>2509</v>
      </c>
      <c r="T489" s="696" t="s">
        <v>2509</v>
      </c>
      <c r="U489" s="696" t="s">
        <v>2513</v>
      </c>
      <c r="V489" s="696" t="s">
        <v>2519</v>
      </c>
    </row>
    <row r="490" spans="1:22" ht="16.5" hidden="1" customHeight="1" outlineLevel="2" x14ac:dyDescent="0.2">
      <c r="A490" s="706" t="s">
        <v>2927</v>
      </c>
      <c r="B490" s="702" t="s">
        <v>2509</v>
      </c>
      <c r="C490" s="706" t="s">
        <v>2472</v>
      </c>
      <c r="D490" s="702" t="s">
        <v>2468</v>
      </c>
      <c r="E490" s="707">
        <v>1</v>
      </c>
      <c r="F490" s="702" t="s">
        <v>2469</v>
      </c>
      <c r="G490" s="704">
        <v>0</v>
      </c>
      <c r="H490" s="706" t="s">
        <v>2470</v>
      </c>
      <c r="I490" s="705">
        <v>1</v>
      </c>
      <c r="J490" s="705">
        <v>1</v>
      </c>
      <c r="K490" s="704">
        <v>62</v>
      </c>
      <c r="L490" s="703">
        <v>44652</v>
      </c>
      <c r="M490" s="702" t="s">
        <v>3692</v>
      </c>
      <c r="N490" s="702" t="s">
        <v>2509</v>
      </c>
      <c r="O490" s="702" t="s">
        <v>2509</v>
      </c>
      <c r="P490" s="702" t="s">
        <v>2518</v>
      </c>
      <c r="Q490" s="702" t="s">
        <v>3693</v>
      </c>
      <c r="R490" s="702" t="s">
        <v>2516</v>
      </c>
      <c r="S490" s="702" t="s">
        <v>2509</v>
      </c>
      <c r="T490" s="702" t="s">
        <v>2509</v>
      </c>
      <c r="U490" s="702" t="s">
        <v>2513</v>
      </c>
      <c r="V490" s="702" t="s">
        <v>2519</v>
      </c>
    </row>
    <row r="491" spans="1:22" ht="16.5" hidden="1" customHeight="1" outlineLevel="2" x14ac:dyDescent="0.2">
      <c r="A491" s="700" t="s">
        <v>2927</v>
      </c>
      <c r="B491" s="696" t="s">
        <v>2509</v>
      </c>
      <c r="C491" s="700" t="s">
        <v>2472</v>
      </c>
      <c r="D491" s="696" t="s">
        <v>2468</v>
      </c>
      <c r="E491" s="701">
        <v>1</v>
      </c>
      <c r="F491" s="696" t="s">
        <v>2469</v>
      </c>
      <c r="G491" s="698">
        <v>0</v>
      </c>
      <c r="H491" s="700" t="s">
        <v>2470</v>
      </c>
      <c r="I491" s="699">
        <v>1</v>
      </c>
      <c r="J491" s="699">
        <v>1</v>
      </c>
      <c r="K491" s="698">
        <v>20.16</v>
      </c>
      <c r="L491" s="697">
        <v>44652</v>
      </c>
      <c r="M491" s="696" t="s">
        <v>3694</v>
      </c>
      <c r="N491" s="696" t="s">
        <v>2509</v>
      </c>
      <c r="O491" s="696" t="s">
        <v>2509</v>
      </c>
      <c r="P491" s="696" t="s">
        <v>2518</v>
      </c>
      <c r="Q491" s="696" t="s">
        <v>3695</v>
      </c>
      <c r="R491" s="696" t="s">
        <v>2516</v>
      </c>
      <c r="S491" s="696" t="s">
        <v>2509</v>
      </c>
      <c r="T491" s="696" t="s">
        <v>2509</v>
      </c>
      <c r="U491" s="696" t="s">
        <v>2513</v>
      </c>
      <c r="V491" s="696" t="s">
        <v>2519</v>
      </c>
    </row>
    <row r="492" spans="1:22" ht="16.5" customHeight="1" outlineLevel="1" collapsed="1" x14ac:dyDescent="0.2">
      <c r="A492" s="709" t="s">
        <v>2929</v>
      </c>
      <c r="B492" s="696"/>
      <c r="C492" s="700"/>
      <c r="D492" s="696"/>
      <c r="E492" s="701"/>
      <c r="F492" s="696"/>
      <c r="G492" s="698"/>
      <c r="H492" s="700"/>
      <c r="I492" s="699"/>
      <c r="J492" s="699"/>
      <c r="K492" s="698">
        <f>SUBTOTAL(9,K480:K491)</f>
        <v>6538.6599999999989</v>
      </c>
      <c r="L492" s="697"/>
      <c r="M492" s="696"/>
      <c r="N492" s="696"/>
      <c r="O492" s="696"/>
      <c r="P492" s="696"/>
      <c r="Q492" s="696"/>
      <c r="R492" s="696"/>
      <c r="S492" s="696"/>
      <c r="T492" s="696"/>
      <c r="U492" s="696"/>
      <c r="V492" s="696"/>
    </row>
    <row r="493" spans="1:22" ht="16.5" hidden="1" customHeight="1" outlineLevel="2" x14ac:dyDescent="0.2">
      <c r="A493" s="706" t="s">
        <v>2930</v>
      </c>
      <c r="B493" s="702" t="s">
        <v>2509</v>
      </c>
      <c r="C493" s="706" t="s">
        <v>2467</v>
      </c>
      <c r="D493" s="702" t="s">
        <v>2468</v>
      </c>
      <c r="E493" s="707">
        <v>2</v>
      </c>
      <c r="F493" s="702" t="s">
        <v>2469</v>
      </c>
      <c r="G493" s="704">
        <v>150</v>
      </c>
      <c r="H493" s="706" t="s">
        <v>2475</v>
      </c>
      <c r="I493" s="705">
        <v>24.335000000000001</v>
      </c>
      <c r="J493" s="705">
        <v>1</v>
      </c>
      <c r="K493" s="704">
        <v>3650.25</v>
      </c>
      <c r="L493" s="703">
        <v>44608</v>
      </c>
      <c r="M493" s="702" t="s">
        <v>3696</v>
      </c>
      <c r="N493" s="702" t="s">
        <v>2528</v>
      </c>
      <c r="O493" s="702" t="s">
        <v>2509</v>
      </c>
      <c r="P493" s="702" t="s">
        <v>2469</v>
      </c>
      <c r="Q493" s="702" t="s">
        <v>3697</v>
      </c>
      <c r="R493" s="702" t="s">
        <v>2510</v>
      </c>
      <c r="S493" s="702" t="s">
        <v>2526</v>
      </c>
      <c r="T493" s="702" t="s">
        <v>2527</v>
      </c>
      <c r="U493" s="702" t="s">
        <v>2513</v>
      </c>
      <c r="V493" s="702" t="s">
        <v>2514</v>
      </c>
    </row>
    <row r="494" spans="1:22" ht="16.5" customHeight="1" outlineLevel="1" collapsed="1" x14ac:dyDescent="0.2">
      <c r="A494" s="708" t="s">
        <v>2931</v>
      </c>
      <c r="B494" s="702"/>
      <c r="C494" s="706"/>
      <c r="D494" s="702"/>
      <c r="E494" s="707"/>
      <c r="F494" s="702"/>
      <c r="G494" s="704"/>
      <c r="H494" s="706"/>
      <c r="I494" s="705"/>
      <c r="J494" s="705"/>
      <c r="K494" s="704">
        <f>SUBTOTAL(9,K493:K493)</f>
        <v>3650.25</v>
      </c>
      <c r="L494" s="703"/>
      <c r="M494" s="702"/>
      <c r="N494" s="702"/>
      <c r="O494" s="702"/>
      <c r="P494" s="702"/>
      <c r="Q494" s="702"/>
      <c r="R494" s="702"/>
      <c r="S494" s="702"/>
      <c r="T494" s="702"/>
      <c r="U494" s="702"/>
      <c r="V494" s="702"/>
    </row>
    <row r="495" spans="1:22" ht="16.5" hidden="1" customHeight="1" outlineLevel="2" x14ac:dyDescent="0.2">
      <c r="A495" s="700" t="s">
        <v>2932</v>
      </c>
      <c r="B495" s="696" t="s">
        <v>2509</v>
      </c>
      <c r="C495" s="700" t="s">
        <v>2467</v>
      </c>
      <c r="D495" s="696" t="s">
        <v>2468</v>
      </c>
      <c r="E495" s="701">
        <v>2</v>
      </c>
      <c r="F495" s="696" t="s">
        <v>2469</v>
      </c>
      <c r="G495" s="698">
        <v>150</v>
      </c>
      <c r="H495" s="700" t="s">
        <v>2475</v>
      </c>
      <c r="I495" s="699">
        <v>24.335000000000001</v>
      </c>
      <c r="J495" s="699">
        <v>1</v>
      </c>
      <c r="K495" s="698">
        <v>3650.25</v>
      </c>
      <c r="L495" s="697">
        <v>44608</v>
      </c>
      <c r="M495" s="696" t="s">
        <v>3698</v>
      </c>
      <c r="N495" s="696" t="s">
        <v>2528</v>
      </c>
      <c r="O495" s="696" t="s">
        <v>2509</v>
      </c>
      <c r="P495" s="696" t="s">
        <v>2469</v>
      </c>
      <c r="Q495" s="696" t="s">
        <v>3699</v>
      </c>
      <c r="R495" s="696" t="s">
        <v>2510</v>
      </c>
      <c r="S495" s="696" t="s">
        <v>2526</v>
      </c>
      <c r="T495" s="696" t="s">
        <v>2527</v>
      </c>
      <c r="U495" s="696" t="s">
        <v>2513</v>
      </c>
      <c r="V495" s="696" t="s">
        <v>2514</v>
      </c>
    </row>
    <row r="496" spans="1:22" ht="16.5" customHeight="1" outlineLevel="1" collapsed="1" x14ac:dyDescent="0.2">
      <c r="A496" s="709" t="s">
        <v>2933</v>
      </c>
      <c r="B496" s="696"/>
      <c r="C496" s="700"/>
      <c r="D496" s="696"/>
      <c r="E496" s="701"/>
      <c r="F496" s="696"/>
      <c r="G496" s="698"/>
      <c r="H496" s="700"/>
      <c r="I496" s="699"/>
      <c r="J496" s="699"/>
      <c r="K496" s="698">
        <f>SUBTOTAL(9,K495:K495)</f>
        <v>3650.25</v>
      </c>
      <c r="L496" s="697"/>
      <c r="M496" s="696"/>
      <c r="N496" s="696"/>
      <c r="O496" s="696"/>
      <c r="P496" s="696"/>
      <c r="Q496" s="696"/>
      <c r="R496" s="696"/>
      <c r="S496" s="696"/>
      <c r="T496" s="696"/>
      <c r="U496" s="696"/>
      <c r="V496" s="696"/>
    </row>
    <row r="497" spans="1:22" ht="16.5" hidden="1" customHeight="1" outlineLevel="2" x14ac:dyDescent="0.2">
      <c r="A497" s="706" t="s">
        <v>2934</v>
      </c>
      <c r="B497" s="702" t="s">
        <v>2509</v>
      </c>
      <c r="C497" s="706" t="s">
        <v>2467</v>
      </c>
      <c r="D497" s="702" t="s">
        <v>2468</v>
      </c>
      <c r="E497" s="707">
        <v>2</v>
      </c>
      <c r="F497" s="702" t="s">
        <v>2469</v>
      </c>
      <c r="G497" s="704">
        <v>150</v>
      </c>
      <c r="H497" s="706" t="s">
        <v>2475</v>
      </c>
      <c r="I497" s="705">
        <v>24.335000000000001</v>
      </c>
      <c r="J497" s="705">
        <v>1</v>
      </c>
      <c r="K497" s="704">
        <v>3650.25</v>
      </c>
      <c r="L497" s="703">
        <v>44608</v>
      </c>
      <c r="M497" s="702" t="s">
        <v>3700</v>
      </c>
      <c r="N497" s="702" t="s">
        <v>2528</v>
      </c>
      <c r="O497" s="702" t="s">
        <v>2509</v>
      </c>
      <c r="P497" s="702" t="s">
        <v>2469</v>
      </c>
      <c r="Q497" s="702" t="s">
        <v>3701</v>
      </c>
      <c r="R497" s="702" t="s">
        <v>2510</v>
      </c>
      <c r="S497" s="702" t="s">
        <v>2526</v>
      </c>
      <c r="T497" s="702" t="s">
        <v>2527</v>
      </c>
      <c r="U497" s="702" t="s">
        <v>2513</v>
      </c>
      <c r="V497" s="702" t="s">
        <v>2514</v>
      </c>
    </row>
    <row r="498" spans="1:22" ht="16.5" customHeight="1" outlineLevel="1" collapsed="1" x14ac:dyDescent="0.2">
      <c r="A498" s="708" t="s">
        <v>2935</v>
      </c>
      <c r="B498" s="702"/>
      <c r="C498" s="706"/>
      <c r="D498" s="702"/>
      <c r="E498" s="707"/>
      <c r="F498" s="702"/>
      <c r="G498" s="704"/>
      <c r="H498" s="706"/>
      <c r="I498" s="705"/>
      <c r="J498" s="705"/>
      <c r="K498" s="704">
        <f>SUBTOTAL(9,K497:K497)</f>
        <v>3650.25</v>
      </c>
      <c r="L498" s="703"/>
      <c r="M498" s="702"/>
      <c r="N498" s="702"/>
      <c r="O498" s="702"/>
      <c r="P498" s="702"/>
      <c r="Q498" s="702"/>
      <c r="R498" s="702"/>
      <c r="S498" s="702"/>
      <c r="T498" s="702"/>
      <c r="U498" s="702"/>
      <c r="V498" s="702"/>
    </row>
    <row r="499" spans="1:22" ht="16.5" hidden="1" customHeight="1" outlineLevel="2" x14ac:dyDescent="0.2">
      <c r="A499" s="700" t="s">
        <v>2936</v>
      </c>
      <c r="B499" s="696" t="s">
        <v>3018</v>
      </c>
      <c r="C499" s="700" t="s">
        <v>2467</v>
      </c>
      <c r="D499" s="696" t="s">
        <v>2468</v>
      </c>
      <c r="E499" s="701">
        <v>2</v>
      </c>
      <c r="F499" s="696" t="s">
        <v>2469</v>
      </c>
      <c r="G499" s="698">
        <v>150</v>
      </c>
      <c r="H499" s="700" t="s">
        <v>2475</v>
      </c>
      <c r="I499" s="699">
        <v>24.335000000000001</v>
      </c>
      <c r="J499" s="699">
        <v>1</v>
      </c>
      <c r="K499" s="698">
        <v>3650.25</v>
      </c>
      <c r="L499" s="697">
        <v>44617</v>
      </c>
      <c r="M499" s="696" t="s">
        <v>3702</v>
      </c>
      <c r="N499" s="696" t="s">
        <v>2528</v>
      </c>
      <c r="O499" s="696" t="s">
        <v>2509</v>
      </c>
      <c r="P499" s="696" t="s">
        <v>2469</v>
      </c>
      <c r="Q499" s="696" t="s">
        <v>3703</v>
      </c>
      <c r="R499" s="696" t="s">
        <v>2510</v>
      </c>
      <c r="S499" s="696" t="s">
        <v>2526</v>
      </c>
      <c r="T499" s="696" t="s">
        <v>2527</v>
      </c>
      <c r="U499" s="696" t="s">
        <v>2513</v>
      </c>
      <c r="V499" s="696" t="s">
        <v>2514</v>
      </c>
    </row>
    <row r="500" spans="1:22" ht="16.5" customHeight="1" outlineLevel="1" collapsed="1" x14ac:dyDescent="0.2">
      <c r="A500" s="709" t="s">
        <v>2937</v>
      </c>
      <c r="B500" s="696"/>
      <c r="C500" s="700"/>
      <c r="D500" s="696"/>
      <c r="E500" s="701"/>
      <c r="F500" s="696"/>
      <c r="G500" s="698"/>
      <c r="H500" s="700"/>
      <c r="I500" s="699"/>
      <c r="J500" s="699"/>
      <c r="K500" s="698">
        <f>SUBTOTAL(9,K499:K499)</f>
        <v>3650.25</v>
      </c>
      <c r="L500" s="697"/>
      <c r="M500" s="696"/>
      <c r="N500" s="696"/>
      <c r="O500" s="696"/>
      <c r="P500" s="696"/>
      <c r="Q500" s="696"/>
      <c r="R500" s="696"/>
      <c r="S500" s="696"/>
      <c r="T500" s="696"/>
      <c r="U500" s="696"/>
      <c r="V500" s="696"/>
    </row>
    <row r="501" spans="1:22" ht="16.5" hidden="1" customHeight="1" outlineLevel="2" x14ac:dyDescent="0.2">
      <c r="A501" s="706" t="s">
        <v>2938</v>
      </c>
      <c r="B501" s="702" t="s">
        <v>2509</v>
      </c>
      <c r="C501" s="706" t="s">
        <v>2467</v>
      </c>
      <c r="D501" s="702" t="s">
        <v>2468</v>
      </c>
      <c r="E501" s="707">
        <v>2</v>
      </c>
      <c r="F501" s="702" t="s">
        <v>2469</v>
      </c>
      <c r="G501" s="704">
        <v>150</v>
      </c>
      <c r="H501" s="706" t="s">
        <v>2475</v>
      </c>
      <c r="I501" s="705">
        <v>24.335000000000001</v>
      </c>
      <c r="J501" s="705">
        <v>1</v>
      </c>
      <c r="K501" s="704">
        <v>3650.25</v>
      </c>
      <c r="L501" s="703">
        <v>44608</v>
      </c>
      <c r="M501" s="702" t="s">
        <v>3704</v>
      </c>
      <c r="N501" s="702" t="s">
        <v>2528</v>
      </c>
      <c r="O501" s="702" t="s">
        <v>2509</v>
      </c>
      <c r="P501" s="702" t="s">
        <v>2469</v>
      </c>
      <c r="Q501" s="702" t="s">
        <v>3705</v>
      </c>
      <c r="R501" s="702" t="s">
        <v>2510</v>
      </c>
      <c r="S501" s="702" t="s">
        <v>2526</v>
      </c>
      <c r="T501" s="702" t="s">
        <v>2527</v>
      </c>
      <c r="U501" s="702" t="s">
        <v>2513</v>
      </c>
      <c r="V501" s="702" t="s">
        <v>2514</v>
      </c>
    </row>
    <row r="502" spans="1:22" ht="16.5" customHeight="1" outlineLevel="1" collapsed="1" x14ac:dyDescent="0.2">
      <c r="A502" s="708" t="s">
        <v>2939</v>
      </c>
      <c r="B502" s="702"/>
      <c r="C502" s="706"/>
      <c r="D502" s="702"/>
      <c r="E502" s="707"/>
      <c r="F502" s="702"/>
      <c r="G502" s="704"/>
      <c r="H502" s="706"/>
      <c r="I502" s="705"/>
      <c r="J502" s="705"/>
      <c r="K502" s="704">
        <f>SUBTOTAL(9,K501:K501)</f>
        <v>3650.25</v>
      </c>
      <c r="L502" s="703"/>
      <c r="M502" s="702"/>
      <c r="N502" s="702"/>
      <c r="O502" s="702"/>
      <c r="P502" s="702"/>
      <c r="Q502" s="702"/>
      <c r="R502" s="702"/>
      <c r="S502" s="702"/>
      <c r="T502" s="702"/>
      <c r="U502" s="702"/>
      <c r="V502" s="702"/>
    </row>
    <row r="503" spans="1:22" ht="16.5" hidden="1" customHeight="1" outlineLevel="2" x14ac:dyDescent="0.2">
      <c r="A503" s="700" t="s">
        <v>2940</v>
      </c>
      <c r="B503" s="696" t="s">
        <v>2509</v>
      </c>
      <c r="C503" s="700" t="s">
        <v>2467</v>
      </c>
      <c r="D503" s="696" t="s">
        <v>2468</v>
      </c>
      <c r="E503" s="701">
        <v>2</v>
      </c>
      <c r="F503" s="696" t="s">
        <v>2469</v>
      </c>
      <c r="G503" s="698">
        <v>150</v>
      </c>
      <c r="H503" s="700" t="s">
        <v>2475</v>
      </c>
      <c r="I503" s="699">
        <v>24.335000000000001</v>
      </c>
      <c r="J503" s="699">
        <v>1</v>
      </c>
      <c r="K503" s="698">
        <v>3650.25</v>
      </c>
      <c r="L503" s="697">
        <v>44608</v>
      </c>
      <c r="M503" s="696" t="s">
        <v>3706</v>
      </c>
      <c r="N503" s="696" t="s">
        <v>2528</v>
      </c>
      <c r="O503" s="696" t="s">
        <v>2509</v>
      </c>
      <c r="P503" s="696" t="s">
        <v>2469</v>
      </c>
      <c r="Q503" s="696" t="s">
        <v>3707</v>
      </c>
      <c r="R503" s="696" t="s">
        <v>2510</v>
      </c>
      <c r="S503" s="696" t="s">
        <v>2526</v>
      </c>
      <c r="T503" s="696" t="s">
        <v>2527</v>
      </c>
      <c r="U503" s="696" t="s">
        <v>2513</v>
      </c>
      <c r="V503" s="696" t="s">
        <v>2514</v>
      </c>
    </row>
    <row r="504" spans="1:22" ht="16.5" customHeight="1" outlineLevel="1" collapsed="1" x14ac:dyDescent="0.2">
      <c r="A504" s="709" t="s">
        <v>2941</v>
      </c>
      <c r="B504" s="696"/>
      <c r="C504" s="700"/>
      <c r="D504" s="696"/>
      <c r="E504" s="701"/>
      <c r="F504" s="696"/>
      <c r="G504" s="698"/>
      <c r="H504" s="700"/>
      <c r="I504" s="699"/>
      <c r="J504" s="699"/>
      <c r="K504" s="698">
        <f>SUBTOTAL(9,K503:K503)</f>
        <v>3650.25</v>
      </c>
      <c r="L504" s="697"/>
      <c r="M504" s="696"/>
      <c r="N504" s="696"/>
      <c r="O504" s="696"/>
      <c r="P504" s="696"/>
      <c r="Q504" s="696"/>
      <c r="R504" s="696"/>
      <c r="S504" s="696"/>
      <c r="T504" s="696"/>
      <c r="U504" s="696"/>
      <c r="V504" s="696"/>
    </row>
    <row r="505" spans="1:22" ht="16.5" hidden="1" customHeight="1" outlineLevel="2" x14ac:dyDescent="0.2">
      <c r="A505" s="706" t="s">
        <v>2942</v>
      </c>
      <c r="B505" s="702" t="s">
        <v>2509</v>
      </c>
      <c r="C505" s="706" t="s">
        <v>2467</v>
      </c>
      <c r="D505" s="702" t="s">
        <v>2468</v>
      </c>
      <c r="E505" s="707">
        <v>2</v>
      </c>
      <c r="F505" s="702" t="s">
        <v>2469</v>
      </c>
      <c r="G505" s="704">
        <v>150</v>
      </c>
      <c r="H505" s="706" t="s">
        <v>2475</v>
      </c>
      <c r="I505" s="705">
        <v>24.335000000000001</v>
      </c>
      <c r="J505" s="705">
        <v>1</v>
      </c>
      <c r="K505" s="704">
        <v>3650.25</v>
      </c>
      <c r="L505" s="703">
        <v>44608</v>
      </c>
      <c r="M505" s="702" t="s">
        <v>3708</v>
      </c>
      <c r="N505" s="702" t="s">
        <v>2528</v>
      </c>
      <c r="O505" s="702" t="s">
        <v>2509</v>
      </c>
      <c r="P505" s="702" t="s">
        <v>2469</v>
      </c>
      <c r="Q505" s="702" t="s">
        <v>3709</v>
      </c>
      <c r="R505" s="702" t="s">
        <v>2510</v>
      </c>
      <c r="S505" s="702" t="s">
        <v>2526</v>
      </c>
      <c r="T505" s="702" t="s">
        <v>2527</v>
      </c>
      <c r="U505" s="702" t="s">
        <v>2513</v>
      </c>
      <c r="V505" s="702" t="s">
        <v>2514</v>
      </c>
    </row>
    <row r="506" spans="1:22" ht="16.5" customHeight="1" outlineLevel="1" collapsed="1" x14ac:dyDescent="0.2">
      <c r="A506" s="708" t="s">
        <v>2943</v>
      </c>
      <c r="B506" s="702"/>
      <c r="C506" s="706"/>
      <c r="D506" s="702"/>
      <c r="E506" s="707"/>
      <c r="F506" s="702"/>
      <c r="G506" s="704"/>
      <c r="H506" s="706"/>
      <c r="I506" s="705"/>
      <c r="J506" s="705"/>
      <c r="K506" s="704">
        <f>SUBTOTAL(9,K505:K505)</f>
        <v>3650.25</v>
      </c>
      <c r="L506" s="703"/>
      <c r="M506" s="702"/>
      <c r="N506" s="702"/>
      <c r="O506" s="702"/>
      <c r="P506" s="702"/>
      <c r="Q506" s="702"/>
      <c r="R506" s="702"/>
      <c r="S506" s="702"/>
      <c r="T506" s="702"/>
      <c r="U506" s="702"/>
      <c r="V506" s="702"/>
    </row>
    <row r="507" spans="1:22" ht="16.5" hidden="1" customHeight="1" outlineLevel="2" x14ac:dyDescent="0.2">
      <c r="A507" s="700" t="s">
        <v>2944</v>
      </c>
      <c r="B507" s="696" t="s">
        <v>2509</v>
      </c>
      <c r="C507" s="700" t="s">
        <v>2467</v>
      </c>
      <c r="D507" s="696" t="s">
        <v>2468</v>
      </c>
      <c r="E507" s="701">
        <v>2</v>
      </c>
      <c r="F507" s="696" t="s">
        <v>2469</v>
      </c>
      <c r="G507" s="698">
        <v>150</v>
      </c>
      <c r="H507" s="700" t="s">
        <v>2475</v>
      </c>
      <c r="I507" s="699">
        <v>24.335000000000001</v>
      </c>
      <c r="J507" s="699">
        <v>1</v>
      </c>
      <c r="K507" s="698">
        <v>3650.25</v>
      </c>
      <c r="L507" s="697">
        <v>44608</v>
      </c>
      <c r="M507" s="696" t="s">
        <v>3710</v>
      </c>
      <c r="N507" s="696" t="s">
        <v>2528</v>
      </c>
      <c r="O507" s="696" t="s">
        <v>2509</v>
      </c>
      <c r="P507" s="696" t="s">
        <v>2469</v>
      </c>
      <c r="Q507" s="696" t="s">
        <v>3711</v>
      </c>
      <c r="R507" s="696" t="s">
        <v>2510</v>
      </c>
      <c r="S507" s="696" t="s">
        <v>2526</v>
      </c>
      <c r="T507" s="696" t="s">
        <v>2527</v>
      </c>
      <c r="U507" s="696" t="s">
        <v>2513</v>
      </c>
      <c r="V507" s="696" t="s">
        <v>2514</v>
      </c>
    </row>
    <row r="508" spans="1:22" ht="16.5" customHeight="1" outlineLevel="1" collapsed="1" x14ac:dyDescent="0.2">
      <c r="A508" s="709" t="s">
        <v>2945</v>
      </c>
      <c r="B508" s="696"/>
      <c r="C508" s="700"/>
      <c r="D508" s="696"/>
      <c r="E508" s="701"/>
      <c r="F508" s="696"/>
      <c r="G508" s="698"/>
      <c r="H508" s="700"/>
      <c r="I508" s="699"/>
      <c r="J508" s="699"/>
      <c r="K508" s="698">
        <f>SUBTOTAL(9,K507:K507)</f>
        <v>3650.25</v>
      </c>
      <c r="L508" s="697"/>
      <c r="M508" s="696"/>
      <c r="N508" s="696"/>
      <c r="O508" s="696"/>
      <c r="P508" s="696"/>
      <c r="Q508" s="696"/>
      <c r="R508" s="696"/>
      <c r="S508" s="696"/>
      <c r="T508" s="696"/>
      <c r="U508" s="696"/>
      <c r="V508" s="696"/>
    </row>
    <row r="509" spans="1:22" ht="16.5" hidden="1" customHeight="1" outlineLevel="2" x14ac:dyDescent="0.2">
      <c r="A509" s="706" t="s">
        <v>2946</v>
      </c>
      <c r="B509" s="702" t="s">
        <v>2509</v>
      </c>
      <c r="C509" s="706" t="s">
        <v>2467</v>
      </c>
      <c r="D509" s="702" t="s">
        <v>2468</v>
      </c>
      <c r="E509" s="707">
        <v>2</v>
      </c>
      <c r="F509" s="702" t="s">
        <v>2469</v>
      </c>
      <c r="G509" s="704">
        <v>150</v>
      </c>
      <c r="H509" s="706" t="s">
        <v>2475</v>
      </c>
      <c r="I509" s="705">
        <v>24.335000000000001</v>
      </c>
      <c r="J509" s="705">
        <v>1</v>
      </c>
      <c r="K509" s="704">
        <v>3650.25</v>
      </c>
      <c r="L509" s="703">
        <v>44608</v>
      </c>
      <c r="M509" s="702" t="s">
        <v>3712</v>
      </c>
      <c r="N509" s="702" t="s">
        <v>2528</v>
      </c>
      <c r="O509" s="702" t="s">
        <v>2509</v>
      </c>
      <c r="P509" s="702" t="s">
        <v>2469</v>
      </c>
      <c r="Q509" s="702" t="s">
        <v>3713</v>
      </c>
      <c r="R509" s="702" t="s">
        <v>2510</v>
      </c>
      <c r="S509" s="702" t="s">
        <v>2526</v>
      </c>
      <c r="T509" s="702" t="s">
        <v>2527</v>
      </c>
      <c r="U509" s="702" t="s">
        <v>2513</v>
      </c>
      <c r="V509" s="702" t="s">
        <v>2514</v>
      </c>
    </row>
    <row r="510" spans="1:22" ht="16.5" customHeight="1" outlineLevel="1" collapsed="1" x14ac:dyDescent="0.2">
      <c r="A510" s="708" t="s">
        <v>2947</v>
      </c>
      <c r="B510" s="702"/>
      <c r="C510" s="706"/>
      <c r="D510" s="702"/>
      <c r="E510" s="707"/>
      <c r="F510" s="702"/>
      <c r="G510" s="704"/>
      <c r="H510" s="706"/>
      <c r="I510" s="705"/>
      <c r="J510" s="705"/>
      <c r="K510" s="704">
        <f>SUBTOTAL(9,K509:K509)</f>
        <v>3650.25</v>
      </c>
      <c r="L510" s="703"/>
      <c r="M510" s="702"/>
      <c r="N510" s="702"/>
      <c r="O510" s="702"/>
      <c r="P510" s="702"/>
      <c r="Q510" s="702"/>
      <c r="R510" s="702"/>
      <c r="S510" s="702"/>
      <c r="T510" s="702"/>
      <c r="U510" s="702"/>
      <c r="V510" s="702"/>
    </row>
    <row r="511" spans="1:22" ht="16.5" hidden="1" customHeight="1" outlineLevel="2" x14ac:dyDescent="0.2">
      <c r="A511" s="700" t="s">
        <v>2948</v>
      </c>
      <c r="B511" s="696" t="s">
        <v>2509</v>
      </c>
      <c r="C511" s="700" t="s">
        <v>2467</v>
      </c>
      <c r="D511" s="696" t="s">
        <v>2468</v>
      </c>
      <c r="E511" s="701">
        <v>2</v>
      </c>
      <c r="F511" s="696" t="s">
        <v>2469</v>
      </c>
      <c r="G511" s="698">
        <v>150</v>
      </c>
      <c r="H511" s="700" t="s">
        <v>2475</v>
      </c>
      <c r="I511" s="699">
        <v>24.335000000000001</v>
      </c>
      <c r="J511" s="699">
        <v>1</v>
      </c>
      <c r="K511" s="698">
        <v>3650.25</v>
      </c>
      <c r="L511" s="697">
        <v>44608</v>
      </c>
      <c r="M511" s="696" t="s">
        <v>3714</v>
      </c>
      <c r="N511" s="696" t="s">
        <v>2528</v>
      </c>
      <c r="O511" s="696" t="s">
        <v>2509</v>
      </c>
      <c r="P511" s="696" t="s">
        <v>2469</v>
      </c>
      <c r="Q511" s="696" t="s">
        <v>3715</v>
      </c>
      <c r="R511" s="696" t="s">
        <v>2510</v>
      </c>
      <c r="S511" s="696" t="s">
        <v>2526</v>
      </c>
      <c r="T511" s="696" t="s">
        <v>2527</v>
      </c>
      <c r="U511" s="696" t="s">
        <v>2513</v>
      </c>
      <c r="V511" s="696" t="s">
        <v>2514</v>
      </c>
    </row>
    <row r="512" spans="1:22" ht="16.5" customHeight="1" outlineLevel="1" collapsed="1" x14ac:dyDescent="0.2">
      <c r="A512" s="709" t="s">
        <v>2949</v>
      </c>
      <c r="B512" s="696"/>
      <c r="C512" s="700"/>
      <c r="D512" s="696"/>
      <c r="E512" s="701"/>
      <c r="F512" s="696"/>
      <c r="G512" s="698"/>
      <c r="H512" s="700"/>
      <c r="I512" s="699"/>
      <c r="J512" s="699"/>
      <c r="K512" s="698">
        <f>SUBTOTAL(9,K511:K511)</f>
        <v>3650.25</v>
      </c>
      <c r="L512" s="697"/>
      <c r="M512" s="696"/>
      <c r="N512" s="696"/>
      <c r="O512" s="696"/>
      <c r="P512" s="696"/>
      <c r="Q512" s="696"/>
      <c r="R512" s="696"/>
      <c r="S512" s="696"/>
      <c r="T512" s="696"/>
      <c r="U512" s="696"/>
      <c r="V512" s="696"/>
    </row>
    <row r="513" spans="1:22" ht="16.5" hidden="1" customHeight="1" outlineLevel="2" x14ac:dyDescent="0.2">
      <c r="A513" s="706" t="s">
        <v>2950</v>
      </c>
      <c r="B513" s="702" t="s">
        <v>2509</v>
      </c>
      <c r="C513" s="706" t="s">
        <v>2467</v>
      </c>
      <c r="D513" s="702" t="s">
        <v>2468</v>
      </c>
      <c r="E513" s="707">
        <v>2</v>
      </c>
      <c r="F513" s="702" t="s">
        <v>2469</v>
      </c>
      <c r="G513" s="704">
        <v>150</v>
      </c>
      <c r="H513" s="706" t="s">
        <v>2475</v>
      </c>
      <c r="I513" s="705">
        <v>24.335000000000001</v>
      </c>
      <c r="J513" s="705">
        <v>1</v>
      </c>
      <c r="K513" s="704">
        <v>3650.25</v>
      </c>
      <c r="L513" s="703">
        <v>44609</v>
      </c>
      <c r="M513" s="702" t="s">
        <v>3716</v>
      </c>
      <c r="N513" s="702" t="s">
        <v>2508</v>
      </c>
      <c r="O513" s="702" t="s">
        <v>2509</v>
      </c>
      <c r="P513" s="702" t="s">
        <v>2469</v>
      </c>
      <c r="Q513" s="702" t="s">
        <v>3717</v>
      </c>
      <c r="R513" s="702" t="s">
        <v>2510</v>
      </c>
      <c r="S513" s="702" t="s">
        <v>2526</v>
      </c>
      <c r="T513" s="702" t="s">
        <v>2527</v>
      </c>
      <c r="U513" s="702" t="s">
        <v>2513</v>
      </c>
      <c r="V513" s="702" t="s">
        <v>2514</v>
      </c>
    </row>
    <row r="514" spans="1:22" ht="16.5" customHeight="1" outlineLevel="1" collapsed="1" x14ac:dyDescent="0.2">
      <c r="A514" s="708" t="s">
        <v>2951</v>
      </c>
      <c r="B514" s="702"/>
      <c r="C514" s="706"/>
      <c r="D514" s="702"/>
      <c r="E514" s="707"/>
      <c r="F514" s="702"/>
      <c r="G514" s="704"/>
      <c r="H514" s="706"/>
      <c r="I514" s="705"/>
      <c r="J514" s="705"/>
      <c r="K514" s="704">
        <f>SUBTOTAL(9,K513:K513)</f>
        <v>3650.25</v>
      </c>
      <c r="L514" s="703"/>
      <c r="M514" s="702"/>
      <c r="N514" s="702"/>
      <c r="O514" s="702"/>
      <c r="P514" s="702"/>
      <c r="Q514" s="702"/>
      <c r="R514" s="702"/>
      <c r="S514" s="702"/>
      <c r="T514" s="702"/>
      <c r="U514" s="702"/>
      <c r="V514" s="702"/>
    </row>
    <row r="515" spans="1:22" ht="16.5" hidden="1" customHeight="1" outlineLevel="2" x14ac:dyDescent="0.2">
      <c r="A515" s="700" t="s">
        <v>2952</v>
      </c>
      <c r="B515" s="696" t="s">
        <v>2509</v>
      </c>
      <c r="C515" s="700" t="s">
        <v>2467</v>
      </c>
      <c r="D515" s="696" t="s">
        <v>2468</v>
      </c>
      <c r="E515" s="701">
        <v>2</v>
      </c>
      <c r="F515" s="696" t="s">
        <v>2469</v>
      </c>
      <c r="G515" s="698">
        <v>150</v>
      </c>
      <c r="H515" s="700" t="s">
        <v>2475</v>
      </c>
      <c r="I515" s="699">
        <v>24.335000000000001</v>
      </c>
      <c r="J515" s="699">
        <v>1</v>
      </c>
      <c r="K515" s="698">
        <v>3650.25</v>
      </c>
      <c r="L515" s="697">
        <v>44609</v>
      </c>
      <c r="M515" s="696" t="s">
        <v>3718</v>
      </c>
      <c r="N515" s="696" t="s">
        <v>2508</v>
      </c>
      <c r="O515" s="696" t="s">
        <v>2509</v>
      </c>
      <c r="P515" s="696" t="s">
        <v>2469</v>
      </c>
      <c r="Q515" s="696" t="s">
        <v>3719</v>
      </c>
      <c r="R515" s="696" t="s">
        <v>2510</v>
      </c>
      <c r="S515" s="696" t="s">
        <v>2526</v>
      </c>
      <c r="T515" s="696" t="s">
        <v>2527</v>
      </c>
      <c r="U515" s="696" t="s">
        <v>2513</v>
      </c>
      <c r="V515" s="696" t="s">
        <v>2514</v>
      </c>
    </row>
    <row r="516" spans="1:22" ht="16.5" customHeight="1" outlineLevel="1" collapsed="1" x14ac:dyDescent="0.2">
      <c r="A516" s="709" t="s">
        <v>2953</v>
      </c>
      <c r="B516" s="696"/>
      <c r="C516" s="700"/>
      <c r="D516" s="696"/>
      <c r="E516" s="701"/>
      <c r="F516" s="696"/>
      <c r="G516" s="698"/>
      <c r="H516" s="700"/>
      <c r="I516" s="699"/>
      <c r="J516" s="699"/>
      <c r="K516" s="698">
        <f>SUBTOTAL(9,K515:K515)</f>
        <v>3650.25</v>
      </c>
      <c r="L516" s="697"/>
      <c r="M516" s="696"/>
      <c r="N516" s="696"/>
      <c r="O516" s="696"/>
      <c r="P516" s="696"/>
      <c r="Q516" s="696"/>
      <c r="R516" s="696"/>
      <c r="S516" s="696"/>
      <c r="T516" s="696"/>
      <c r="U516" s="696"/>
      <c r="V516" s="696"/>
    </row>
    <row r="517" spans="1:22" ht="16.5" hidden="1" customHeight="1" outlineLevel="2" x14ac:dyDescent="0.2">
      <c r="A517" s="706" t="s">
        <v>2954</v>
      </c>
      <c r="B517" s="702" t="s">
        <v>2509</v>
      </c>
      <c r="C517" s="706" t="s">
        <v>2467</v>
      </c>
      <c r="D517" s="702" t="s">
        <v>2468</v>
      </c>
      <c r="E517" s="707">
        <v>2</v>
      </c>
      <c r="F517" s="702" t="s">
        <v>2469</v>
      </c>
      <c r="G517" s="704">
        <v>150</v>
      </c>
      <c r="H517" s="706" t="s">
        <v>2475</v>
      </c>
      <c r="I517" s="705">
        <v>24.335000000000001</v>
      </c>
      <c r="J517" s="705">
        <v>1</v>
      </c>
      <c r="K517" s="704">
        <v>3650.25</v>
      </c>
      <c r="L517" s="703">
        <v>44609</v>
      </c>
      <c r="M517" s="702" t="s">
        <v>3720</v>
      </c>
      <c r="N517" s="702" t="s">
        <v>2508</v>
      </c>
      <c r="O517" s="702" t="s">
        <v>2509</v>
      </c>
      <c r="P517" s="702" t="s">
        <v>2469</v>
      </c>
      <c r="Q517" s="702" t="s">
        <v>3721</v>
      </c>
      <c r="R517" s="702" t="s">
        <v>2510</v>
      </c>
      <c r="S517" s="702" t="s">
        <v>2526</v>
      </c>
      <c r="T517" s="702" t="s">
        <v>2527</v>
      </c>
      <c r="U517" s="702" t="s">
        <v>2513</v>
      </c>
      <c r="V517" s="702" t="s">
        <v>2514</v>
      </c>
    </row>
    <row r="518" spans="1:22" ht="16.5" customHeight="1" outlineLevel="1" collapsed="1" x14ac:dyDescent="0.2">
      <c r="A518" s="708" t="s">
        <v>2955</v>
      </c>
      <c r="B518" s="702"/>
      <c r="C518" s="706"/>
      <c r="D518" s="702"/>
      <c r="E518" s="707"/>
      <c r="F518" s="702"/>
      <c r="G518" s="704"/>
      <c r="H518" s="706"/>
      <c r="I518" s="705"/>
      <c r="J518" s="705"/>
      <c r="K518" s="704">
        <f>SUBTOTAL(9,K517:K517)</f>
        <v>3650.25</v>
      </c>
      <c r="L518" s="703"/>
      <c r="M518" s="702"/>
      <c r="N518" s="702"/>
      <c r="O518" s="702"/>
      <c r="P518" s="702"/>
      <c r="Q518" s="702"/>
      <c r="R518" s="702"/>
      <c r="S518" s="702"/>
      <c r="T518" s="702"/>
      <c r="U518" s="702"/>
      <c r="V518" s="702"/>
    </row>
    <row r="519" spans="1:22" ht="16.5" hidden="1" customHeight="1" outlineLevel="2" x14ac:dyDescent="0.2">
      <c r="A519" s="700" t="s">
        <v>2956</v>
      </c>
      <c r="B519" s="696" t="s">
        <v>2509</v>
      </c>
      <c r="C519" s="700" t="s">
        <v>2467</v>
      </c>
      <c r="D519" s="696" t="s">
        <v>2468</v>
      </c>
      <c r="E519" s="701">
        <v>2</v>
      </c>
      <c r="F519" s="696" t="s">
        <v>2469</v>
      </c>
      <c r="G519" s="698">
        <v>150</v>
      </c>
      <c r="H519" s="700" t="s">
        <v>2475</v>
      </c>
      <c r="I519" s="699">
        <v>24.335000000000001</v>
      </c>
      <c r="J519" s="699">
        <v>1</v>
      </c>
      <c r="K519" s="698">
        <v>3650.25</v>
      </c>
      <c r="L519" s="697">
        <v>44609</v>
      </c>
      <c r="M519" s="696" t="s">
        <v>3722</v>
      </c>
      <c r="N519" s="696" t="s">
        <v>2508</v>
      </c>
      <c r="O519" s="696" t="s">
        <v>2509</v>
      </c>
      <c r="P519" s="696" t="s">
        <v>2469</v>
      </c>
      <c r="Q519" s="696" t="s">
        <v>3723</v>
      </c>
      <c r="R519" s="696" t="s">
        <v>2510</v>
      </c>
      <c r="S519" s="696" t="s">
        <v>2526</v>
      </c>
      <c r="T519" s="696" t="s">
        <v>2527</v>
      </c>
      <c r="U519" s="696" t="s">
        <v>2513</v>
      </c>
      <c r="V519" s="696" t="s">
        <v>2514</v>
      </c>
    </row>
    <row r="520" spans="1:22" ht="16.5" customHeight="1" outlineLevel="1" collapsed="1" x14ac:dyDescent="0.2">
      <c r="A520" s="709" t="s">
        <v>2957</v>
      </c>
      <c r="B520" s="696"/>
      <c r="C520" s="700"/>
      <c r="D520" s="696"/>
      <c r="E520" s="701"/>
      <c r="F520" s="696"/>
      <c r="G520" s="698"/>
      <c r="H520" s="700"/>
      <c r="I520" s="699"/>
      <c r="J520" s="699"/>
      <c r="K520" s="698">
        <f>SUBTOTAL(9,K519:K519)</f>
        <v>3650.25</v>
      </c>
      <c r="L520" s="697"/>
      <c r="M520" s="696"/>
      <c r="N520" s="696"/>
      <c r="O520" s="696"/>
      <c r="P520" s="696"/>
      <c r="Q520" s="696"/>
      <c r="R520" s="696"/>
      <c r="S520" s="696"/>
      <c r="T520" s="696"/>
      <c r="U520" s="696"/>
      <c r="V520" s="696"/>
    </row>
    <row r="521" spans="1:22" ht="16.5" hidden="1" customHeight="1" outlineLevel="2" x14ac:dyDescent="0.2">
      <c r="A521" s="706" t="s">
        <v>2958</v>
      </c>
      <c r="B521" s="702" t="s">
        <v>2509</v>
      </c>
      <c r="C521" s="706" t="s">
        <v>2467</v>
      </c>
      <c r="D521" s="702" t="s">
        <v>2468</v>
      </c>
      <c r="E521" s="707">
        <v>2</v>
      </c>
      <c r="F521" s="702" t="s">
        <v>2469</v>
      </c>
      <c r="G521" s="704">
        <v>150</v>
      </c>
      <c r="H521" s="706" t="s">
        <v>2475</v>
      </c>
      <c r="I521" s="705">
        <v>24.335000000000001</v>
      </c>
      <c r="J521" s="705">
        <v>1</v>
      </c>
      <c r="K521" s="704">
        <v>3650.25</v>
      </c>
      <c r="L521" s="703">
        <v>44609</v>
      </c>
      <c r="M521" s="702" t="s">
        <v>3724</v>
      </c>
      <c r="N521" s="702" t="s">
        <v>2508</v>
      </c>
      <c r="O521" s="702" t="s">
        <v>2509</v>
      </c>
      <c r="P521" s="702" t="s">
        <v>2469</v>
      </c>
      <c r="Q521" s="702" t="s">
        <v>3725</v>
      </c>
      <c r="R521" s="702" t="s">
        <v>2510</v>
      </c>
      <c r="S521" s="702" t="s">
        <v>2526</v>
      </c>
      <c r="T521" s="702" t="s">
        <v>2527</v>
      </c>
      <c r="U521" s="702" t="s">
        <v>2513</v>
      </c>
      <c r="V521" s="702" t="s">
        <v>2514</v>
      </c>
    </row>
    <row r="522" spans="1:22" ht="16.5" customHeight="1" outlineLevel="1" collapsed="1" x14ac:dyDescent="0.2">
      <c r="A522" s="708" t="s">
        <v>2959</v>
      </c>
      <c r="B522" s="702"/>
      <c r="C522" s="706"/>
      <c r="D522" s="702"/>
      <c r="E522" s="707"/>
      <c r="F522" s="702"/>
      <c r="G522" s="704"/>
      <c r="H522" s="706"/>
      <c r="I522" s="705"/>
      <c r="J522" s="705"/>
      <c r="K522" s="704">
        <f>SUBTOTAL(9,K521:K521)</f>
        <v>3650.25</v>
      </c>
      <c r="L522" s="703"/>
      <c r="M522" s="702"/>
      <c r="N522" s="702"/>
      <c r="O522" s="702"/>
      <c r="P522" s="702"/>
      <c r="Q522" s="702"/>
      <c r="R522" s="702"/>
      <c r="S522" s="702"/>
      <c r="T522" s="702"/>
      <c r="U522" s="702"/>
      <c r="V522" s="702"/>
    </row>
    <row r="523" spans="1:22" ht="16.5" hidden="1" customHeight="1" outlineLevel="2" x14ac:dyDescent="0.2">
      <c r="A523" s="700" t="s">
        <v>2960</v>
      </c>
      <c r="B523" s="696" t="s">
        <v>2509</v>
      </c>
      <c r="C523" s="700" t="s">
        <v>2467</v>
      </c>
      <c r="D523" s="696" t="s">
        <v>2468</v>
      </c>
      <c r="E523" s="701">
        <v>2</v>
      </c>
      <c r="F523" s="696" t="s">
        <v>2469</v>
      </c>
      <c r="G523" s="698">
        <v>150</v>
      </c>
      <c r="H523" s="700" t="s">
        <v>2475</v>
      </c>
      <c r="I523" s="699">
        <v>24.335000000000001</v>
      </c>
      <c r="J523" s="699">
        <v>1</v>
      </c>
      <c r="K523" s="698">
        <v>3650.25</v>
      </c>
      <c r="L523" s="697">
        <v>44609</v>
      </c>
      <c r="M523" s="696" t="s">
        <v>3726</v>
      </c>
      <c r="N523" s="696" t="s">
        <v>2508</v>
      </c>
      <c r="O523" s="696" t="s">
        <v>2509</v>
      </c>
      <c r="P523" s="696" t="s">
        <v>2469</v>
      </c>
      <c r="Q523" s="696" t="s">
        <v>3727</v>
      </c>
      <c r="R523" s="696" t="s">
        <v>2510</v>
      </c>
      <c r="S523" s="696" t="s">
        <v>2526</v>
      </c>
      <c r="T523" s="696" t="s">
        <v>2527</v>
      </c>
      <c r="U523" s="696" t="s">
        <v>2513</v>
      </c>
      <c r="V523" s="696" t="s">
        <v>2514</v>
      </c>
    </row>
    <row r="524" spans="1:22" ht="16.5" customHeight="1" outlineLevel="1" collapsed="1" x14ac:dyDescent="0.2">
      <c r="A524" s="709" t="s">
        <v>2961</v>
      </c>
      <c r="B524" s="696"/>
      <c r="C524" s="700"/>
      <c r="D524" s="696"/>
      <c r="E524" s="701"/>
      <c r="F524" s="696"/>
      <c r="G524" s="698"/>
      <c r="H524" s="700"/>
      <c r="I524" s="699"/>
      <c r="J524" s="699"/>
      <c r="K524" s="698">
        <f>SUBTOTAL(9,K523:K523)</f>
        <v>3650.25</v>
      </c>
      <c r="L524" s="697"/>
      <c r="M524" s="696"/>
      <c r="N524" s="696"/>
      <c r="O524" s="696"/>
      <c r="P524" s="696"/>
      <c r="Q524" s="696"/>
      <c r="R524" s="696"/>
      <c r="S524" s="696"/>
      <c r="T524" s="696"/>
      <c r="U524" s="696"/>
      <c r="V524" s="696"/>
    </row>
    <row r="525" spans="1:22" ht="16.5" hidden="1" customHeight="1" outlineLevel="2" x14ac:dyDescent="0.2">
      <c r="A525" s="706" t="s">
        <v>2962</v>
      </c>
      <c r="B525" s="702" t="s">
        <v>2509</v>
      </c>
      <c r="C525" s="706" t="s">
        <v>2467</v>
      </c>
      <c r="D525" s="702" t="s">
        <v>2468</v>
      </c>
      <c r="E525" s="707">
        <v>2</v>
      </c>
      <c r="F525" s="702" t="s">
        <v>2469</v>
      </c>
      <c r="G525" s="704">
        <v>150</v>
      </c>
      <c r="H525" s="706" t="s">
        <v>2475</v>
      </c>
      <c r="I525" s="705">
        <v>24.335000000000001</v>
      </c>
      <c r="J525" s="705">
        <v>1</v>
      </c>
      <c r="K525" s="704">
        <v>3650.25</v>
      </c>
      <c r="L525" s="703">
        <v>44609</v>
      </c>
      <c r="M525" s="702" t="s">
        <v>3728</v>
      </c>
      <c r="N525" s="702" t="s">
        <v>2508</v>
      </c>
      <c r="O525" s="702" t="s">
        <v>2509</v>
      </c>
      <c r="P525" s="702" t="s">
        <v>2469</v>
      </c>
      <c r="Q525" s="702" t="s">
        <v>3729</v>
      </c>
      <c r="R525" s="702" t="s">
        <v>2510</v>
      </c>
      <c r="S525" s="702" t="s">
        <v>2526</v>
      </c>
      <c r="T525" s="702" t="s">
        <v>2527</v>
      </c>
      <c r="U525" s="702" t="s">
        <v>2513</v>
      </c>
      <c r="V525" s="702" t="s">
        <v>2514</v>
      </c>
    </row>
    <row r="526" spans="1:22" ht="16.5" customHeight="1" outlineLevel="1" collapsed="1" x14ac:dyDescent="0.2">
      <c r="A526" s="708" t="s">
        <v>2963</v>
      </c>
      <c r="B526" s="702"/>
      <c r="C526" s="706"/>
      <c r="D526" s="702"/>
      <c r="E526" s="707"/>
      <c r="F526" s="702"/>
      <c r="G526" s="704"/>
      <c r="H526" s="706"/>
      <c r="I526" s="705"/>
      <c r="J526" s="705"/>
      <c r="K526" s="704">
        <f>SUBTOTAL(9,K525:K525)</f>
        <v>3650.25</v>
      </c>
      <c r="L526" s="703"/>
      <c r="M526" s="702"/>
      <c r="N526" s="702"/>
      <c r="O526" s="702"/>
      <c r="P526" s="702"/>
      <c r="Q526" s="702"/>
      <c r="R526" s="702"/>
      <c r="S526" s="702"/>
      <c r="T526" s="702"/>
      <c r="U526" s="702"/>
      <c r="V526" s="702"/>
    </row>
    <row r="527" spans="1:22" ht="16.5" hidden="1" customHeight="1" outlineLevel="2" x14ac:dyDescent="0.2">
      <c r="A527" s="700" t="s">
        <v>2964</v>
      </c>
      <c r="B527" s="696" t="s">
        <v>2509</v>
      </c>
      <c r="C527" s="700" t="s">
        <v>2467</v>
      </c>
      <c r="D527" s="696" t="s">
        <v>2468</v>
      </c>
      <c r="E527" s="701">
        <v>2</v>
      </c>
      <c r="F527" s="696" t="s">
        <v>2469</v>
      </c>
      <c r="G527" s="698">
        <v>150</v>
      </c>
      <c r="H527" s="700" t="s">
        <v>2475</v>
      </c>
      <c r="I527" s="699">
        <v>24.335000000000001</v>
      </c>
      <c r="J527" s="699">
        <v>1</v>
      </c>
      <c r="K527" s="698">
        <v>3650.25</v>
      </c>
      <c r="L527" s="697">
        <v>44609</v>
      </c>
      <c r="M527" s="696" t="s">
        <v>3730</v>
      </c>
      <c r="N527" s="696" t="s">
        <v>2508</v>
      </c>
      <c r="O527" s="696" t="s">
        <v>2509</v>
      </c>
      <c r="P527" s="696" t="s">
        <v>2469</v>
      </c>
      <c r="Q527" s="696" t="s">
        <v>3731</v>
      </c>
      <c r="R527" s="696" t="s">
        <v>2510</v>
      </c>
      <c r="S527" s="696" t="s">
        <v>2526</v>
      </c>
      <c r="T527" s="696" t="s">
        <v>2527</v>
      </c>
      <c r="U527" s="696" t="s">
        <v>2513</v>
      </c>
      <c r="V527" s="696" t="s">
        <v>2514</v>
      </c>
    </row>
    <row r="528" spans="1:22" ht="16.5" customHeight="1" outlineLevel="1" collapsed="1" x14ac:dyDescent="0.2">
      <c r="A528" s="709" t="s">
        <v>2965</v>
      </c>
      <c r="B528" s="696"/>
      <c r="C528" s="700"/>
      <c r="D528" s="696"/>
      <c r="E528" s="701"/>
      <c r="F528" s="696"/>
      <c r="G528" s="698"/>
      <c r="H528" s="700"/>
      <c r="I528" s="699"/>
      <c r="J528" s="699"/>
      <c r="K528" s="698">
        <f>SUBTOTAL(9,K527:K527)</f>
        <v>3650.25</v>
      </c>
      <c r="L528" s="697"/>
      <c r="M528" s="696"/>
      <c r="N528" s="696"/>
      <c r="O528" s="696"/>
      <c r="P528" s="696"/>
      <c r="Q528" s="696"/>
      <c r="R528" s="696"/>
      <c r="S528" s="696"/>
      <c r="T528" s="696"/>
      <c r="U528" s="696"/>
      <c r="V528" s="696"/>
    </row>
    <row r="529" spans="1:22" ht="16.5" hidden="1" customHeight="1" outlineLevel="2" x14ac:dyDescent="0.2">
      <c r="A529" s="706" t="s">
        <v>2966</v>
      </c>
      <c r="B529" s="702" t="s">
        <v>2509</v>
      </c>
      <c r="C529" s="706" t="s">
        <v>2467</v>
      </c>
      <c r="D529" s="702" t="s">
        <v>2468</v>
      </c>
      <c r="E529" s="707">
        <v>2</v>
      </c>
      <c r="F529" s="702" t="s">
        <v>2469</v>
      </c>
      <c r="G529" s="704">
        <v>150</v>
      </c>
      <c r="H529" s="706" t="s">
        <v>2475</v>
      </c>
      <c r="I529" s="705">
        <v>24.335000000000001</v>
      </c>
      <c r="J529" s="705">
        <v>1</v>
      </c>
      <c r="K529" s="704">
        <v>3650.25</v>
      </c>
      <c r="L529" s="703">
        <v>44609</v>
      </c>
      <c r="M529" s="702" t="s">
        <v>3732</v>
      </c>
      <c r="N529" s="702" t="s">
        <v>2508</v>
      </c>
      <c r="O529" s="702" t="s">
        <v>2509</v>
      </c>
      <c r="P529" s="702" t="s">
        <v>2469</v>
      </c>
      <c r="Q529" s="702" t="s">
        <v>3733</v>
      </c>
      <c r="R529" s="702" t="s">
        <v>2510</v>
      </c>
      <c r="S529" s="702" t="s">
        <v>2526</v>
      </c>
      <c r="T529" s="702" t="s">
        <v>2527</v>
      </c>
      <c r="U529" s="702" t="s">
        <v>2513</v>
      </c>
      <c r="V529" s="702" t="s">
        <v>2514</v>
      </c>
    </row>
    <row r="530" spans="1:22" ht="16.5" customHeight="1" outlineLevel="1" collapsed="1" x14ac:dyDescent="0.2">
      <c r="A530" s="708" t="s">
        <v>2967</v>
      </c>
      <c r="B530" s="702"/>
      <c r="C530" s="706"/>
      <c r="D530" s="702"/>
      <c r="E530" s="707"/>
      <c r="F530" s="702"/>
      <c r="G530" s="704"/>
      <c r="H530" s="706"/>
      <c r="I530" s="705"/>
      <c r="J530" s="705"/>
      <c r="K530" s="704">
        <f>SUBTOTAL(9,K529:K529)</f>
        <v>3650.25</v>
      </c>
      <c r="L530" s="703"/>
      <c r="M530" s="702"/>
      <c r="N530" s="702"/>
      <c r="O530" s="702"/>
      <c r="P530" s="702"/>
      <c r="Q530" s="702"/>
      <c r="R530" s="702"/>
      <c r="S530" s="702"/>
      <c r="T530" s="702"/>
      <c r="U530" s="702"/>
      <c r="V530" s="702"/>
    </row>
    <row r="531" spans="1:22" ht="16.5" hidden="1" customHeight="1" outlineLevel="2" x14ac:dyDescent="0.2">
      <c r="A531" s="700" t="s">
        <v>2968</v>
      </c>
      <c r="B531" s="696" t="s">
        <v>2509</v>
      </c>
      <c r="C531" s="700" t="s">
        <v>2467</v>
      </c>
      <c r="D531" s="696" t="s">
        <v>2468</v>
      </c>
      <c r="E531" s="701">
        <v>2</v>
      </c>
      <c r="F531" s="696" t="s">
        <v>2469</v>
      </c>
      <c r="G531" s="698">
        <v>150</v>
      </c>
      <c r="H531" s="700" t="s">
        <v>2475</v>
      </c>
      <c r="I531" s="699">
        <v>24.335000000000001</v>
      </c>
      <c r="J531" s="699">
        <v>1</v>
      </c>
      <c r="K531" s="698">
        <v>3650.25</v>
      </c>
      <c r="L531" s="697">
        <v>44609</v>
      </c>
      <c r="M531" s="696" t="s">
        <v>3734</v>
      </c>
      <c r="N531" s="696" t="s">
        <v>2508</v>
      </c>
      <c r="O531" s="696" t="s">
        <v>2509</v>
      </c>
      <c r="P531" s="696" t="s">
        <v>2469</v>
      </c>
      <c r="Q531" s="696" t="s">
        <v>3735</v>
      </c>
      <c r="R531" s="696" t="s">
        <v>2510</v>
      </c>
      <c r="S531" s="696" t="s">
        <v>2526</v>
      </c>
      <c r="T531" s="696" t="s">
        <v>2527</v>
      </c>
      <c r="U531" s="696" t="s">
        <v>2513</v>
      </c>
      <c r="V531" s="696" t="s">
        <v>2514</v>
      </c>
    </row>
    <row r="532" spans="1:22" ht="16.5" customHeight="1" outlineLevel="1" collapsed="1" x14ac:dyDescent="0.2">
      <c r="A532" s="709" t="s">
        <v>2969</v>
      </c>
      <c r="B532" s="696"/>
      <c r="C532" s="700"/>
      <c r="D532" s="696"/>
      <c r="E532" s="701"/>
      <c r="F532" s="696"/>
      <c r="G532" s="698"/>
      <c r="H532" s="700"/>
      <c r="I532" s="699"/>
      <c r="J532" s="699"/>
      <c r="K532" s="698">
        <f>SUBTOTAL(9,K531:K531)</f>
        <v>3650.25</v>
      </c>
      <c r="L532" s="697"/>
      <c r="M532" s="696"/>
      <c r="N532" s="696"/>
      <c r="O532" s="696"/>
      <c r="P532" s="696"/>
      <c r="Q532" s="696"/>
      <c r="R532" s="696"/>
      <c r="S532" s="696"/>
      <c r="T532" s="696"/>
      <c r="U532" s="696"/>
      <c r="V532" s="696"/>
    </row>
    <row r="533" spans="1:22" ht="16.5" hidden="1" customHeight="1" outlineLevel="2" x14ac:dyDescent="0.2">
      <c r="A533" s="706" t="s">
        <v>2970</v>
      </c>
      <c r="B533" s="702" t="s">
        <v>2509</v>
      </c>
      <c r="C533" s="706" t="s">
        <v>2467</v>
      </c>
      <c r="D533" s="702" t="s">
        <v>2468</v>
      </c>
      <c r="E533" s="707">
        <v>2</v>
      </c>
      <c r="F533" s="702" t="s">
        <v>2469</v>
      </c>
      <c r="G533" s="704">
        <v>150</v>
      </c>
      <c r="H533" s="706" t="s">
        <v>2475</v>
      </c>
      <c r="I533" s="705">
        <v>24.335000000000001</v>
      </c>
      <c r="J533" s="705">
        <v>1</v>
      </c>
      <c r="K533" s="704">
        <v>3650.25</v>
      </c>
      <c r="L533" s="703">
        <v>44609</v>
      </c>
      <c r="M533" s="702" t="s">
        <v>3736</v>
      </c>
      <c r="N533" s="702" t="s">
        <v>2508</v>
      </c>
      <c r="O533" s="702" t="s">
        <v>2509</v>
      </c>
      <c r="P533" s="702" t="s">
        <v>2469</v>
      </c>
      <c r="Q533" s="702" t="s">
        <v>3737</v>
      </c>
      <c r="R533" s="702" t="s">
        <v>2510</v>
      </c>
      <c r="S533" s="702" t="s">
        <v>2526</v>
      </c>
      <c r="T533" s="702" t="s">
        <v>2527</v>
      </c>
      <c r="U533" s="702" t="s">
        <v>2513</v>
      </c>
      <c r="V533" s="702" t="s">
        <v>2514</v>
      </c>
    </row>
    <row r="534" spans="1:22" ht="16.5" customHeight="1" outlineLevel="1" collapsed="1" x14ac:dyDescent="0.2">
      <c r="A534" s="708" t="s">
        <v>2971</v>
      </c>
      <c r="B534" s="702"/>
      <c r="C534" s="706"/>
      <c r="D534" s="702"/>
      <c r="E534" s="707"/>
      <c r="F534" s="702"/>
      <c r="G534" s="704"/>
      <c r="H534" s="706"/>
      <c r="I534" s="705"/>
      <c r="J534" s="705"/>
      <c r="K534" s="704">
        <f>SUBTOTAL(9,K533:K533)</f>
        <v>3650.25</v>
      </c>
      <c r="L534" s="703"/>
      <c r="M534" s="702"/>
      <c r="N534" s="702"/>
      <c r="O534" s="702"/>
      <c r="P534" s="702"/>
      <c r="Q534" s="702"/>
      <c r="R534" s="702"/>
      <c r="S534" s="702"/>
      <c r="T534" s="702"/>
      <c r="U534" s="702"/>
      <c r="V534" s="702"/>
    </row>
    <row r="535" spans="1:22" ht="16.5" hidden="1" customHeight="1" outlineLevel="2" x14ac:dyDescent="0.2">
      <c r="A535" s="700" t="s">
        <v>2972</v>
      </c>
      <c r="B535" s="696" t="s">
        <v>2509</v>
      </c>
      <c r="C535" s="700" t="s">
        <v>2467</v>
      </c>
      <c r="D535" s="696" t="s">
        <v>2468</v>
      </c>
      <c r="E535" s="701">
        <v>2</v>
      </c>
      <c r="F535" s="696" t="s">
        <v>2469</v>
      </c>
      <c r="G535" s="698">
        <v>150</v>
      </c>
      <c r="H535" s="700" t="s">
        <v>2475</v>
      </c>
      <c r="I535" s="699">
        <v>24.335000000000001</v>
      </c>
      <c r="J535" s="699">
        <v>1</v>
      </c>
      <c r="K535" s="698">
        <v>3650.25</v>
      </c>
      <c r="L535" s="697">
        <v>44609</v>
      </c>
      <c r="M535" s="696" t="s">
        <v>3738</v>
      </c>
      <c r="N535" s="696" t="s">
        <v>2508</v>
      </c>
      <c r="O535" s="696" t="s">
        <v>2509</v>
      </c>
      <c r="P535" s="696" t="s">
        <v>2469</v>
      </c>
      <c r="Q535" s="696" t="s">
        <v>3739</v>
      </c>
      <c r="R535" s="696" t="s">
        <v>2510</v>
      </c>
      <c r="S535" s="696" t="s">
        <v>2526</v>
      </c>
      <c r="T535" s="696" t="s">
        <v>2527</v>
      </c>
      <c r="U535" s="696" t="s">
        <v>2513</v>
      </c>
      <c r="V535" s="696" t="s">
        <v>2514</v>
      </c>
    </row>
    <row r="536" spans="1:22" ht="16.5" customHeight="1" outlineLevel="1" collapsed="1" x14ac:dyDescent="0.2">
      <c r="A536" s="709" t="s">
        <v>2973</v>
      </c>
      <c r="B536" s="696"/>
      <c r="C536" s="700"/>
      <c r="D536" s="696"/>
      <c r="E536" s="701"/>
      <c r="F536" s="696"/>
      <c r="G536" s="698"/>
      <c r="H536" s="700"/>
      <c r="I536" s="699"/>
      <c r="J536" s="699"/>
      <c r="K536" s="698">
        <f>SUBTOTAL(9,K535:K535)</f>
        <v>3650.25</v>
      </c>
      <c r="L536" s="697"/>
      <c r="M536" s="696"/>
      <c r="N536" s="696"/>
      <c r="O536" s="696"/>
      <c r="P536" s="696"/>
      <c r="Q536" s="696"/>
      <c r="R536" s="696"/>
      <c r="S536" s="696"/>
      <c r="T536" s="696"/>
      <c r="U536" s="696"/>
      <c r="V536" s="696"/>
    </row>
    <row r="537" spans="1:22" ht="16.5" hidden="1" customHeight="1" outlineLevel="2" x14ac:dyDescent="0.2">
      <c r="A537" s="706" t="s">
        <v>2974</v>
      </c>
      <c r="B537" s="702" t="s">
        <v>2509</v>
      </c>
      <c r="C537" s="706" t="s">
        <v>2467</v>
      </c>
      <c r="D537" s="702" t="s">
        <v>2468</v>
      </c>
      <c r="E537" s="707">
        <v>2</v>
      </c>
      <c r="F537" s="702" t="s">
        <v>2469</v>
      </c>
      <c r="G537" s="704">
        <v>150</v>
      </c>
      <c r="H537" s="706" t="s">
        <v>2475</v>
      </c>
      <c r="I537" s="705">
        <v>24.335000000000001</v>
      </c>
      <c r="J537" s="705">
        <v>1</v>
      </c>
      <c r="K537" s="704">
        <v>3650.25</v>
      </c>
      <c r="L537" s="703">
        <v>44609</v>
      </c>
      <c r="M537" s="702" t="s">
        <v>3740</v>
      </c>
      <c r="N537" s="702" t="s">
        <v>2508</v>
      </c>
      <c r="O537" s="702" t="s">
        <v>2509</v>
      </c>
      <c r="P537" s="702" t="s">
        <v>2469</v>
      </c>
      <c r="Q537" s="702" t="s">
        <v>3741</v>
      </c>
      <c r="R537" s="702" t="s">
        <v>2510</v>
      </c>
      <c r="S537" s="702" t="s">
        <v>2526</v>
      </c>
      <c r="T537" s="702" t="s">
        <v>2527</v>
      </c>
      <c r="U537" s="702" t="s">
        <v>2513</v>
      </c>
      <c r="V537" s="702" t="s">
        <v>2514</v>
      </c>
    </row>
    <row r="538" spans="1:22" ht="16.5" customHeight="1" outlineLevel="1" collapsed="1" x14ac:dyDescent="0.2">
      <c r="A538" s="708" t="s">
        <v>2975</v>
      </c>
      <c r="B538" s="702"/>
      <c r="C538" s="706"/>
      <c r="D538" s="702"/>
      <c r="E538" s="707"/>
      <c r="F538" s="702"/>
      <c r="G538" s="704"/>
      <c r="H538" s="706"/>
      <c r="I538" s="705"/>
      <c r="J538" s="705"/>
      <c r="K538" s="704">
        <f>SUBTOTAL(9,K537:K537)</f>
        <v>3650.25</v>
      </c>
      <c r="L538" s="703"/>
      <c r="M538" s="702"/>
      <c r="N538" s="702"/>
      <c r="O538" s="702"/>
      <c r="P538" s="702"/>
      <c r="Q538" s="702"/>
      <c r="R538" s="702"/>
      <c r="S538" s="702"/>
      <c r="T538" s="702"/>
      <c r="U538" s="702"/>
      <c r="V538" s="702"/>
    </row>
    <row r="539" spans="1:22" ht="16.5" hidden="1" customHeight="1" outlineLevel="2" x14ac:dyDescent="0.2">
      <c r="A539" s="700" t="s">
        <v>2976</v>
      </c>
      <c r="B539" s="696" t="s">
        <v>2509</v>
      </c>
      <c r="C539" s="700" t="s">
        <v>2467</v>
      </c>
      <c r="D539" s="696" t="s">
        <v>2468</v>
      </c>
      <c r="E539" s="701">
        <v>2</v>
      </c>
      <c r="F539" s="696" t="s">
        <v>2469</v>
      </c>
      <c r="G539" s="698">
        <v>150</v>
      </c>
      <c r="H539" s="700" t="s">
        <v>2475</v>
      </c>
      <c r="I539" s="699">
        <v>24.335000000000001</v>
      </c>
      <c r="J539" s="699">
        <v>1</v>
      </c>
      <c r="K539" s="698">
        <v>3650.25</v>
      </c>
      <c r="L539" s="697">
        <v>44609</v>
      </c>
      <c r="M539" s="696" t="s">
        <v>3742</v>
      </c>
      <c r="N539" s="696" t="s">
        <v>2508</v>
      </c>
      <c r="O539" s="696" t="s">
        <v>2509</v>
      </c>
      <c r="P539" s="696" t="s">
        <v>2469</v>
      </c>
      <c r="Q539" s="696" t="s">
        <v>3743</v>
      </c>
      <c r="R539" s="696" t="s">
        <v>2510</v>
      </c>
      <c r="S539" s="696" t="s">
        <v>2526</v>
      </c>
      <c r="T539" s="696" t="s">
        <v>2527</v>
      </c>
      <c r="U539" s="696" t="s">
        <v>2513</v>
      </c>
      <c r="V539" s="696" t="s">
        <v>2514</v>
      </c>
    </row>
    <row r="540" spans="1:22" ht="16.5" customHeight="1" outlineLevel="1" collapsed="1" x14ac:dyDescent="0.2">
      <c r="A540" s="709" t="s">
        <v>2977</v>
      </c>
      <c r="B540" s="696"/>
      <c r="C540" s="700"/>
      <c r="D540" s="696"/>
      <c r="E540" s="701"/>
      <c r="F540" s="696"/>
      <c r="G540" s="698"/>
      <c r="H540" s="700"/>
      <c r="I540" s="699"/>
      <c r="J540" s="699"/>
      <c r="K540" s="698">
        <f>SUBTOTAL(9,K539:K539)</f>
        <v>3650.25</v>
      </c>
      <c r="L540" s="697"/>
      <c r="M540" s="696"/>
      <c r="N540" s="696"/>
      <c r="O540" s="696"/>
      <c r="P540" s="696"/>
      <c r="Q540" s="696"/>
      <c r="R540" s="696"/>
      <c r="S540" s="696"/>
      <c r="T540" s="696"/>
      <c r="U540" s="696"/>
      <c r="V540" s="696"/>
    </row>
    <row r="541" spans="1:22" ht="16.5" hidden="1" customHeight="1" outlineLevel="2" x14ac:dyDescent="0.2">
      <c r="A541" s="706" t="s">
        <v>2978</v>
      </c>
      <c r="B541" s="702" t="s">
        <v>2509</v>
      </c>
      <c r="C541" s="706" t="s">
        <v>2467</v>
      </c>
      <c r="D541" s="702" t="s">
        <v>2468</v>
      </c>
      <c r="E541" s="707">
        <v>2</v>
      </c>
      <c r="F541" s="702" t="s">
        <v>2469</v>
      </c>
      <c r="G541" s="704">
        <v>150</v>
      </c>
      <c r="H541" s="706" t="s">
        <v>2475</v>
      </c>
      <c r="I541" s="705">
        <v>24.335000000000001</v>
      </c>
      <c r="J541" s="705">
        <v>1</v>
      </c>
      <c r="K541" s="704">
        <v>3650.25</v>
      </c>
      <c r="L541" s="703">
        <v>44609</v>
      </c>
      <c r="M541" s="702" t="s">
        <v>3744</v>
      </c>
      <c r="N541" s="702" t="s">
        <v>2508</v>
      </c>
      <c r="O541" s="702" t="s">
        <v>2509</v>
      </c>
      <c r="P541" s="702" t="s">
        <v>2469</v>
      </c>
      <c r="Q541" s="702" t="s">
        <v>3745</v>
      </c>
      <c r="R541" s="702" t="s">
        <v>2510</v>
      </c>
      <c r="S541" s="702" t="s">
        <v>2526</v>
      </c>
      <c r="T541" s="702" t="s">
        <v>2527</v>
      </c>
      <c r="U541" s="702" t="s">
        <v>2513</v>
      </c>
      <c r="V541" s="702" t="s">
        <v>2514</v>
      </c>
    </row>
    <row r="542" spans="1:22" ht="16.5" customHeight="1" outlineLevel="1" collapsed="1" x14ac:dyDescent="0.2">
      <c r="A542" s="708" t="s">
        <v>2979</v>
      </c>
      <c r="B542" s="702"/>
      <c r="C542" s="706"/>
      <c r="D542" s="702"/>
      <c r="E542" s="707"/>
      <c r="F542" s="702"/>
      <c r="G542" s="704"/>
      <c r="H542" s="706"/>
      <c r="I542" s="705"/>
      <c r="J542" s="705"/>
      <c r="K542" s="704">
        <f>SUBTOTAL(9,K541:K541)</f>
        <v>3650.25</v>
      </c>
      <c r="L542" s="703"/>
      <c r="M542" s="702"/>
      <c r="N542" s="702"/>
      <c r="O542" s="702"/>
      <c r="P542" s="702"/>
      <c r="Q542" s="702"/>
      <c r="R542" s="702"/>
      <c r="S542" s="702"/>
      <c r="T542" s="702"/>
      <c r="U542" s="702"/>
      <c r="V542" s="702"/>
    </row>
    <row r="543" spans="1:22" ht="16.5" hidden="1" customHeight="1" outlineLevel="2" x14ac:dyDescent="0.2">
      <c r="A543" s="700" t="s">
        <v>2980</v>
      </c>
      <c r="B543" s="696" t="s">
        <v>2509</v>
      </c>
      <c r="C543" s="700" t="s">
        <v>2467</v>
      </c>
      <c r="D543" s="696" t="s">
        <v>2468</v>
      </c>
      <c r="E543" s="701">
        <v>2</v>
      </c>
      <c r="F543" s="696" t="s">
        <v>2469</v>
      </c>
      <c r="G543" s="698">
        <v>150</v>
      </c>
      <c r="H543" s="700" t="s">
        <v>2475</v>
      </c>
      <c r="I543" s="699">
        <v>24.335000000000001</v>
      </c>
      <c r="J543" s="699">
        <v>1</v>
      </c>
      <c r="K543" s="698">
        <v>3650.25</v>
      </c>
      <c r="L543" s="697">
        <v>44609</v>
      </c>
      <c r="M543" s="696" t="s">
        <v>3746</v>
      </c>
      <c r="N543" s="696" t="s">
        <v>2508</v>
      </c>
      <c r="O543" s="696" t="s">
        <v>2509</v>
      </c>
      <c r="P543" s="696" t="s">
        <v>2469</v>
      </c>
      <c r="Q543" s="696" t="s">
        <v>3747</v>
      </c>
      <c r="R543" s="696" t="s">
        <v>2510</v>
      </c>
      <c r="S543" s="696" t="s">
        <v>2526</v>
      </c>
      <c r="T543" s="696" t="s">
        <v>2527</v>
      </c>
      <c r="U543" s="696" t="s">
        <v>2513</v>
      </c>
      <c r="V543" s="696" t="s">
        <v>2514</v>
      </c>
    </row>
    <row r="544" spans="1:22" ht="16.5" customHeight="1" outlineLevel="1" collapsed="1" x14ac:dyDescent="0.2">
      <c r="A544" s="709" t="s">
        <v>2981</v>
      </c>
      <c r="B544" s="696"/>
      <c r="C544" s="700"/>
      <c r="D544" s="696"/>
      <c r="E544" s="701"/>
      <c r="F544" s="696"/>
      <c r="G544" s="698"/>
      <c r="H544" s="700"/>
      <c r="I544" s="699"/>
      <c r="J544" s="699"/>
      <c r="K544" s="698">
        <f>SUBTOTAL(9,K543:K543)</f>
        <v>3650.25</v>
      </c>
      <c r="L544" s="697"/>
      <c r="M544" s="696"/>
      <c r="N544" s="696"/>
      <c r="O544" s="696"/>
      <c r="P544" s="696"/>
      <c r="Q544" s="696"/>
      <c r="R544" s="696"/>
      <c r="S544" s="696"/>
      <c r="T544" s="696"/>
      <c r="U544" s="696"/>
      <c r="V544" s="696"/>
    </row>
    <row r="545" spans="1:22" ht="16.5" hidden="1" customHeight="1" outlineLevel="2" x14ac:dyDescent="0.2">
      <c r="A545" s="706" t="s">
        <v>2982</v>
      </c>
      <c r="B545" s="702" t="s">
        <v>2509</v>
      </c>
      <c r="C545" s="706" t="s">
        <v>2467</v>
      </c>
      <c r="D545" s="702" t="s">
        <v>2468</v>
      </c>
      <c r="E545" s="707">
        <v>2</v>
      </c>
      <c r="F545" s="702" t="s">
        <v>2469</v>
      </c>
      <c r="G545" s="704">
        <v>150</v>
      </c>
      <c r="H545" s="706" t="s">
        <v>2475</v>
      </c>
      <c r="I545" s="705">
        <v>24.335000000000001</v>
      </c>
      <c r="J545" s="705">
        <v>1</v>
      </c>
      <c r="K545" s="704">
        <v>3650.25</v>
      </c>
      <c r="L545" s="703">
        <v>44609</v>
      </c>
      <c r="M545" s="702" t="s">
        <v>3748</v>
      </c>
      <c r="N545" s="702" t="s">
        <v>2508</v>
      </c>
      <c r="O545" s="702" t="s">
        <v>2509</v>
      </c>
      <c r="P545" s="702" t="s">
        <v>2469</v>
      </c>
      <c r="Q545" s="702" t="s">
        <v>3749</v>
      </c>
      <c r="R545" s="702" t="s">
        <v>2510</v>
      </c>
      <c r="S545" s="702" t="s">
        <v>2526</v>
      </c>
      <c r="T545" s="702" t="s">
        <v>2527</v>
      </c>
      <c r="U545" s="702" t="s">
        <v>2513</v>
      </c>
      <c r="V545" s="702" t="s">
        <v>2514</v>
      </c>
    </row>
    <row r="546" spans="1:22" ht="16.5" customHeight="1" outlineLevel="1" collapsed="1" x14ac:dyDescent="0.2">
      <c r="A546" s="708" t="s">
        <v>2983</v>
      </c>
      <c r="B546" s="702"/>
      <c r="C546" s="706"/>
      <c r="D546" s="702"/>
      <c r="E546" s="707"/>
      <c r="F546" s="702"/>
      <c r="G546" s="704"/>
      <c r="H546" s="706"/>
      <c r="I546" s="705"/>
      <c r="J546" s="705"/>
      <c r="K546" s="704">
        <f>SUBTOTAL(9,K545:K545)</f>
        <v>3650.25</v>
      </c>
      <c r="L546" s="703"/>
      <c r="M546" s="702"/>
      <c r="N546" s="702"/>
      <c r="O546" s="702"/>
      <c r="P546" s="702"/>
      <c r="Q546" s="702"/>
      <c r="R546" s="702"/>
      <c r="S546" s="702"/>
      <c r="T546" s="702"/>
      <c r="U546" s="702"/>
      <c r="V546" s="702"/>
    </row>
    <row r="547" spans="1:22" ht="16.5" hidden="1" customHeight="1" outlineLevel="2" x14ac:dyDescent="0.2">
      <c r="A547" s="700" t="s">
        <v>2984</v>
      </c>
      <c r="B547" s="696" t="s">
        <v>2509</v>
      </c>
      <c r="C547" s="700" t="s">
        <v>2467</v>
      </c>
      <c r="D547" s="696" t="s">
        <v>2468</v>
      </c>
      <c r="E547" s="701">
        <v>2</v>
      </c>
      <c r="F547" s="696" t="s">
        <v>2469</v>
      </c>
      <c r="G547" s="698">
        <v>150</v>
      </c>
      <c r="H547" s="700" t="s">
        <v>2475</v>
      </c>
      <c r="I547" s="699">
        <v>24.335000000000001</v>
      </c>
      <c r="J547" s="699">
        <v>1</v>
      </c>
      <c r="K547" s="698">
        <v>3650.25</v>
      </c>
      <c r="L547" s="697">
        <v>44609</v>
      </c>
      <c r="M547" s="696" t="s">
        <v>3750</v>
      </c>
      <c r="N547" s="696" t="s">
        <v>2508</v>
      </c>
      <c r="O547" s="696" t="s">
        <v>2509</v>
      </c>
      <c r="P547" s="696" t="s">
        <v>2469</v>
      </c>
      <c r="Q547" s="696" t="s">
        <v>3751</v>
      </c>
      <c r="R547" s="696" t="s">
        <v>2510</v>
      </c>
      <c r="S547" s="696" t="s">
        <v>2526</v>
      </c>
      <c r="T547" s="696" t="s">
        <v>2527</v>
      </c>
      <c r="U547" s="696" t="s">
        <v>2513</v>
      </c>
      <c r="V547" s="696" t="s">
        <v>2514</v>
      </c>
    </row>
    <row r="548" spans="1:22" ht="16.5" customHeight="1" outlineLevel="1" collapsed="1" x14ac:dyDescent="0.2">
      <c r="A548" s="709" t="s">
        <v>2985</v>
      </c>
      <c r="B548" s="696"/>
      <c r="C548" s="700"/>
      <c r="D548" s="696"/>
      <c r="E548" s="701"/>
      <c r="F548" s="696"/>
      <c r="G548" s="698"/>
      <c r="H548" s="700"/>
      <c r="I548" s="699"/>
      <c r="J548" s="699"/>
      <c r="K548" s="698">
        <f>SUBTOTAL(9,K547:K547)</f>
        <v>3650.25</v>
      </c>
      <c r="L548" s="697"/>
      <c r="M548" s="696"/>
      <c r="N548" s="696"/>
      <c r="O548" s="696"/>
      <c r="P548" s="696"/>
      <c r="Q548" s="696"/>
      <c r="R548" s="696"/>
      <c r="S548" s="696"/>
      <c r="T548" s="696"/>
      <c r="U548" s="696"/>
      <c r="V548" s="696"/>
    </row>
    <row r="549" spans="1:22" ht="16.5" hidden="1" customHeight="1" outlineLevel="2" x14ac:dyDescent="0.2">
      <c r="A549" s="706" t="s">
        <v>2986</v>
      </c>
      <c r="B549" s="702" t="s">
        <v>2509</v>
      </c>
      <c r="C549" s="706" t="s">
        <v>2467</v>
      </c>
      <c r="D549" s="702" t="s">
        <v>2468</v>
      </c>
      <c r="E549" s="707">
        <v>2</v>
      </c>
      <c r="F549" s="702" t="s">
        <v>2469</v>
      </c>
      <c r="G549" s="704">
        <v>150</v>
      </c>
      <c r="H549" s="706" t="s">
        <v>2475</v>
      </c>
      <c r="I549" s="705">
        <v>24.335000000000001</v>
      </c>
      <c r="J549" s="705">
        <v>1</v>
      </c>
      <c r="K549" s="704">
        <v>3650.25</v>
      </c>
      <c r="L549" s="703">
        <v>44609</v>
      </c>
      <c r="M549" s="702" t="s">
        <v>3752</v>
      </c>
      <c r="N549" s="702" t="s">
        <v>2508</v>
      </c>
      <c r="O549" s="702" t="s">
        <v>2509</v>
      </c>
      <c r="P549" s="702" t="s">
        <v>2469</v>
      </c>
      <c r="Q549" s="702" t="s">
        <v>3753</v>
      </c>
      <c r="R549" s="702" t="s">
        <v>2510</v>
      </c>
      <c r="S549" s="702" t="s">
        <v>2526</v>
      </c>
      <c r="T549" s="702" t="s">
        <v>2527</v>
      </c>
      <c r="U549" s="702" t="s">
        <v>2513</v>
      </c>
      <c r="V549" s="702" t="s">
        <v>2514</v>
      </c>
    </row>
    <row r="550" spans="1:22" ht="16.5" customHeight="1" outlineLevel="1" collapsed="1" x14ac:dyDescent="0.2">
      <c r="A550" s="708" t="s">
        <v>2987</v>
      </c>
      <c r="B550" s="702"/>
      <c r="C550" s="706"/>
      <c r="D550" s="702"/>
      <c r="E550" s="707"/>
      <c r="F550" s="702"/>
      <c r="G550" s="704"/>
      <c r="H550" s="706"/>
      <c r="I550" s="705"/>
      <c r="J550" s="705"/>
      <c r="K550" s="704">
        <f>SUBTOTAL(9,K549:K549)</f>
        <v>3650.25</v>
      </c>
      <c r="L550" s="703"/>
      <c r="M550" s="702"/>
      <c r="N550" s="702"/>
      <c r="O550" s="702"/>
      <c r="P550" s="702"/>
      <c r="Q550" s="702"/>
      <c r="R550" s="702"/>
      <c r="S550" s="702"/>
      <c r="T550" s="702"/>
      <c r="U550" s="702"/>
      <c r="V550" s="702"/>
    </row>
    <row r="551" spans="1:22" ht="16.5" hidden="1" customHeight="1" outlineLevel="2" x14ac:dyDescent="0.2">
      <c r="A551" s="700" t="s">
        <v>2988</v>
      </c>
      <c r="B551" s="696" t="s">
        <v>2509</v>
      </c>
      <c r="C551" s="700" t="s">
        <v>2467</v>
      </c>
      <c r="D551" s="696" t="s">
        <v>2468</v>
      </c>
      <c r="E551" s="701">
        <v>2</v>
      </c>
      <c r="F551" s="696" t="s">
        <v>2469</v>
      </c>
      <c r="G551" s="698">
        <v>150</v>
      </c>
      <c r="H551" s="700" t="s">
        <v>2475</v>
      </c>
      <c r="I551" s="699">
        <v>24.335000000000001</v>
      </c>
      <c r="J551" s="699">
        <v>1</v>
      </c>
      <c r="K551" s="698">
        <v>3650.25</v>
      </c>
      <c r="L551" s="697">
        <v>44609</v>
      </c>
      <c r="M551" s="696" t="s">
        <v>3754</v>
      </c>
      <c r="N551" s="696" t="s">
        <v>2508</v>
      </c>
      <c r="O551" s="696" t="s">
        <v>2509</v>
      </c>
      <c r="P551" s="696" t="s">
        <v>2469</v>
      </c>
      <c r="Q551" s="696" t="s">
        <v>3755</v>
      </c>
      <c r="R551" s="696" t="s">
        <v>2510</v>
      </c>
      <c r="S551" s="696" t="s">
        <v>2526</v>
      </c>
      <c r="T551" s="696" t="s">
        <v>2527</v>
      </c>
      <c r="U551" s="696" t="s">
        <v>2513</v>
      </c>
      <c r="V551" s="696" t="s">
        <v>2514</v>
      </c>
    </row>
    <row r="552" spans="1:22" ht="16.5" customHeight="1" outlineLevel="1" collapsed="1" x14ac:dyDescent="0.2">
      <c r="A552" s="709" t="s">
        <v>2989</v>
      </c>
      <c r="B552" s="696"/>
      <c r="C552" s="700"/>
      <c r="D552" s="696"/>
      <c r="E552" s="701"/>
      <c r="F552" s="696"/>
      <c r="G552" s="698"/>
      <c r="H552" s="700"/>
      <c r="I552" s="699"/>
      <c r="J552" s="699"/>
      <c r="K552" s="698">
        <f>SUBTOTAL(9,K551:K551)</f>
        <v>3650.25</v>
      </c>
      <c r="L552" s="697"/>
      <c r="M552" s="696"/>
      <c r="N552" s="696"/>
      <c r="O552" s="696"/>
      <c r="P552" s="696"/>
      <c r="Q552" s="696"/>
      <c r="R552" s="696"/>
      <c r="S552" s="696"/>
      <c r="T552" s="696"/>
      <c r="U552" s="696"/>
      <c r="V552" s="696"/>
    </row>
    <row r="553" spans="1:22" ht="16.5" hidden="1" customHeight="1" outlineLevel="2" x14ac:dyDescent="0.2">
      <c r="A553" s="706" t="s">
        <v>2990</v>
      </c>
      <c r="B553" s="702" t="s">
        <v>2509</v>
      </c>
      <c r="C553" s="706" t="s">
        <v>2467</v>
      </c>
      <c r="D553" s="702" t="s">
        <v>2468</v>
      </c>
      <c r="E553" s="707">
        <v>2</v>
      </c>
      <c r="F553" s="702" t="s">
        <v>2469</v>
      </c>
      <c r="G553" s="704">
        <v>150</v>
      </c>
      <c r="H553" s="706" t="s">
        <v>2475</v>
      </c>
      <c r="I553" s="705">
        <v>24.335000000000001</v>
      </c>
      <c r="J553" s="705">
        <v>1</v>
      </c>
      <c r="K553" s="704">
        <v>3650.25</v>
      </c>
      <c r="L553" s="703">
        <v>44609</v>
      </c>
      <c r="M553" s="702" t="s">
        <v>3756</v>
      </c>
      <c r="N553" s="702" t="s">
        <v>2508</v>
      </c>
      <c r="O553" s="702" t="s">
        <v>2509</v>
      </c>
      <c r="P553" s="702" t="s">
        <v>2469</v>
      </c>
      <c r="Q553" s="702" t="s">
        <v>3757</v>
      </c>
      <c r="R553" s="702" t="s">
        <v>2510</v>
      </c>
      <c r="S553" s="702" t="s">
        <v>2526</v>
      </c>
      <c r="T553" s="702" t="s">
        <v>2527</v>
      </c>
      <c r="U553" s="702" t="s">
        <v>2513</v>
      </c>
      <c r="V553" s="702" t="s">
        <v>2514</v>
      </c>
    </row>
    <row r="554" spans="1:22" ht="16.5" customHeight="1" outlineLevel="1" collapsed="1" x14ac:dyDescent="0.2">
      <c r="A554" s="708" t="s">
        <v>2991</v>
      </c>
      <c r="B554" s="702"/>
      <c r="C554" s="706"/>
      <c r="D554" s="702"/>
      <c r="E554" s="707"/>
      <c r="F554" s="702"/>
      <c r="G554" s="704"/>
      <c r="H554" s="706"/>
      <c r="I554" s="705"/>
      <c r="J554" s="705"/>
      <c r="K554" s="704">
        <f>SUBTOTAL(9,K553:K553)</f>
        <v>3650.25</v>
      </c>
      <c r="L554" s="703"/>
      <c r="M554" s="702"/>
      <c r="N554" s="702"/>
      <c r="O554" s="702"/>
      <c r="P554" s="702"/>
      <c r="Q554" s="702"/>
      <c r="R554" s="702"/>
      <c r="S554" s="702"/>
      <c r="T554" s="702"/>
      <c r="U554" s="702"/>
      <c r="V554" s="702"/>
    </row>
    <row r="555" spans="1:22" ht="16.5" hidden="1" customHeight="1" outlineLevel="2" x14ac:dyDescent="0.2">
      <c r="A555" s="700" t="s">
        <v>2992</v>
      </c>
      <c r="B555" s="696" t="s">
        <v>3018</v>
      </c>
      <c r="C555" s="700" t="s">
        <v>2472</v>
      </c>
      <c r="D555" s="696" t="s">
        <v>2468</v>
      </c>
      <c r="E555" s="701">
        <v>1</v>
      </c>
      <c r="F555" s="696" t="s">
        <v>2469</v>
      </c>
      <c r="G555" s="698">
        <v>0</v>
      </c>
      <c r="H555" s="700" t="s">
        <v>2470</v>
      </c>
      <c r="I555" s="699">
        <v>1</v>
      </c>
      <c r="J555" s="699">
        <v>1</v>
      </c>
      <c r="K555" s="698">
        <v>263.12</v>
      </c>
      <c r="L555" s="697">
        <v>44788</v>
      </c>
      <c r="M555" s="696" t="s">
        <v>3758</v>
      </c>
      <c r="N555" s="696" t="s">
        <v>2509</v>
      </c>
      <c r="O555" s="696" t="s">
        <v>2509</v>
      </c>
      <c r="P555" s="696" t="s">
        <v>2518</v>
      </c>
      <c r="Q555" s="696" t="s">
        <v>3759</v>
      </c>
      <c r="R555" s="696" t="s">
        <v>2516</v>
      </c>
      <c r="S555" s="696" t="s">
        <v>2509</v>
      </c>
      <c r="T555" s="696" t="s">
        <v>2509</v>
      </c>
      <c r="U555" s="696" t="s">
        <v>2513</v>
      </c>
      <c r="V555" s="696" t="s">
        <v>2519</v>
      </c>
    </row>
    <row r="556" spans="1:22" ht="16.5" hidden="1" customHeight="1" outlineLevel="2" x14ac:dyDescent="0.2">
      <c r="A556" s="706" t="s">
        <v>2992</v>
      </c>
      <c r="B556" s="702" t="s">
        <v>3018</v>
      </c>
      <c r="C556" s="706" t="s">
        <v>2472</v>
      </c>
      <c r="D556" s="702" t="s">
        <v>2468</v>
      </c>
      <c r="E556" s="707">
        <v>1</v>
      </c>
      <c r="F556" s="702" t="s">
        <v>2469</v>
      </c>
      <c r="G556" s="704">
        <v>0</v>
      </c>
      <c r="H556" s="706" t="s">
        <v>2470</v>
      </c>
      <c r="I556" s="705">
        <v>1</v>
      </c>
      <c r="J556" s="705">
        <v>1</v>
      </c>
      <c r="K556" s="704">
        <v>2.4</v>
      </c>
      <c r="L556" s="703">
        <v>44788</v>
      </c>
      <c r="M556" s="702" t="s">
        <v>3760</v>
      </c>
      <c r="N556" s="702" t="s">
        <v>2509</v>
      </c>
      <c r="O556" s="702" t="s">
        <v>2509</v>
      </c>
      <c r="P556" s="702" t="s">
        <v>2518</v>
      </c>
      <c r="Q556" s="702" t="s">
        <v>3761</v>
      </c>
      <c r="R556" s="702" t="s">
        <v>2516</v>
      </c>
      <c r="S556" s="702" t="s">
        <v>2509</v>
      </c>
      <c r="T556" s="702" t="s">
        <v>2509</v>
      </c>
      <c r="U556" s="702" t="s">
        <v>2513</v>
      </c>
      <c r="V556" s="702" t="s">
        <v>2519</v>
      </c>
    </row>
    <row r="557" spans="1:22" ht="16.5" hidden="1" customHeight="1" outlineLevel="2" x14ac:dyDescent="0.2">
      <c r="A557" s="700" t="s">
        <v>2992</v>
      </c>
      <c r="B557" s="696" t="s">
        <v>3018</v>
      </c>
      <c r="C557" s="700" t="s">
        <v>2472</v>
      </c>
      <c r="D557" s="696" t="s">
        <v>2468</v>
      </c>
      <c r="E557" s="701">
        <v>1</v>
      </c>
      <c r="F557" s="696" t="s">
        <v>2469</v>
      </c>
      <c r="G557" s="698">
        <v>0</v>
      </c>
      <c r="H557" s="700" t="s">
        <v>2470</v>
      </c>
      <c r="I557" s="699">
        <v>1</v>
      </c>
      <c r="J557" s="699">
        <v>1</v>
      </c>
      <c r="K557" s="698">
        <v>18.7</v>
      </c>
      <c r="L557" s="697">
        <v>44788</v>
      </c>
      <c r="M557" s="696" t="s">
        <v>3762</v>
      </c>
      <c r="N557" s="696" t="s">
        <v>2509</v>
      </c>
      <c r="O557" s="696" t="s">
        <v>2509</v>
      </c>
      <c r="P557" s="696" t="s">
        <v>2518</v>
      </c>
      <c r="Q557" s="696" t="s">
        <v>3763</v>
      </c>
      <c r="R557" s="696" t="s">
        <v>2516</v>
      </c>
      <c r="S557" s="696" t="s">
        <v>2509</v>
      </c>
      <c r="T557" s="696" t="s">
        <v>2509</v>
      </c>
      <c r="U557" s="696" t="s">
        <v>2513</v>
      </c>
      <c r="V557" s="696" t="s">
        <v>2519</v>
      </c>
    </row>
    <row r="558" spans="1:22" ht="16.5" hidden="1" customHeight="1" outlineLevel="2" x14ac:dyDescent="0.2">
      <c r="A558" s="706" t="s">
        <v>2992</v>
      </c>
      <c r="B558" s="702" t="s">
        <v>3018</v>
      </c>
      <c r="C558" s="706" t="s">
        <v>2472</v>
      </c>
      <c r="D558" s="702" t="s">
        <v>2468</v>
      </c>
      <c r="E558" s="707">
        <v>1</v>
      </c>
      <c r="F558" s="702" t="s">
        <v>2469</v>
      </c>
      <c r="G558" s="704">
        <v>0</v>
      </c>
      <c r="H558" s="706" t="s">
        <v>2470</v>
      </c>
      <c r="I558" s="705">
        <v>1</v>
      </c>
      <c r="J558" s="705">
        <v>1</v>
      </c>
      <c r="K558" s="704">
        <v>20.16</v>
      </c>
      <c r="L558" s="703">
        <v>44788</v>
      </c>
      <c r="M558" s="702" t="s">
        <v>3764</v>
      </c>
      <c r="N558" s="702" t="s">
        <v>2509</v>
      </c>
      <c r="O558" s="702" t="s">
        <v>2509</v>
      </c>
      <c r="P558" s="702" t="s">
        <v>2518</v>
      </c>
      <c r="Q558" s="702" t="s">
        <v>3765</v>
      </c>
      <c r="R558" s="702" t="s">
        <v>2516</v>
      </c>
      <c r="S558" s="702" t="s">
        <v>2509</v>
      </c>
      <c r="T558" s="702" t="s">
        <v>2509</v>
      </c>
      <c r="U558" s="702" t="s">
        <v>2513</v>
      </c>
      <c r="V558" s="702" t="s">
        <v>2519</v>
      </c>
    </row>
    <row r="559" spans="1:22" ht="16.5" hidden="1" customHeight="1" outlineLevel="2" x14ac:dyDescent="0.2">
      <c r="A559" s="700" t="s">
        <v>2992</v>
      </c>
      <c r="B559" s="696" t="s">
        <v>3018</v>
      </c>
      <c r="C559" s="700" t="s">
        <v>2472</v>
      </c>
      <c r="D559" s="696" t="s">
        <v>2468</v>
      </c>
      <c r="E559" s="701">
        <v>1</v>
      </c>
      <c r="F559" s="696" t="s">
        <v>2469</v>
      </c>
      <c r="G559" s="698">
        <v>0</v>
      </c>
      <c r="H559" s="700" t="s">
        <v>2470</v>
      </c>
      <c r="I559" s="699">
        <v>1</v>
      </c>
      <c r="J559" s="699">
        <v>1</v>
      </c>
      <c r="K559" s="698">
        <v>217</v>
      </c>
      <c r="L559" s="697">
        <v>44788</v>
      </c>
      <c r="M559" s="696" t="s">
        <v>3766</v>
      </c>
      <c r="N559" s="696" t="s">
        <v>2509</v>
      </c>
      <c r="O559" s="696" t="s">
        <v>2509</v>
      </c>
      <c r="P559" s="696" t="s">
        <v>2518</v>
      </c>
      <c r="Q559" s="696" t="s">
        <v>3767</v>
      </c>
      <c r="R559" s="696" t="s">
        <v>2516</v>
      </c>
      <c r="S559" s="696" t="s">
        <v>2509</v>
      </c>
      <c r="T559" s="696" t="s">
        <v>2509</v>
      </c>
      <c r="U559" s="696" t="s">
        <v>2513</v>
      </c>
      <c r="V559" s="696" t="s">
        <v>2519</v>
      </c>
    </row>
    <row r="560" spans="1:22" ht="16.5" hidden="1" customHeight="1" outlineLevel="2" x14ac:dyDescent="0.2">
      <c r="A560" s="706" t="s">
        <v>2992</v>
      </c>
      <c r="B560" s="702" t="s">
        <v>3018</v>
      </c>
      <c r="C560" s="706" t="s">
        <v>2472</v>
      </c>
      <c r="D560" s="702" t="s">
        <v>2468</v>
      </c>
      <c r="E560" s="707">
        <v>1</v>
      </c>
      <c r="F560" s="702" t="s">
        <v>2469</v>
      </c>
      <c r="G560" s="704">
        <v>0</v>
      </c>
      <c r="H560" s="706" t="s">
        <v>2470</v>
      </c>
      <c r="I560" s="705">
        <v>1</v>
      </c>
      <c r="J560" s="705">
        <v>1</v>
      </c>
      <c r="K560" s="704">
        <v>0.28000000000000003</v>
      </c>
      <c r="L560" s="703">
        <v>44788</v>
      </c>
      <c r="M560" s="702" t="s">
        <v>3768</v>
      </c>
      <c r="N560" s="702" t="s">
        <v>2509</v>
      </c>
      <c r="O560" s="702" t="s">
        <v>2509</v>
      </c>
      <c r="P560" s="702" t="s">
        <v>2518</v>
      </c>
      <c r="Q560" s="702" t="s">
        <v>3769</v>
      </c>
      <c r="R560" s="702" t="s">
        <v>2516</v>
      </c>
      <c r="S560" s="702" t="s">
        <v>2509</v>
      </c>
      <c r="T560" s="702" t="s">
        <v>2509</v>
      </c>
      <c r="U560" s="702" t="s">
        <v>2513</v>
      </c>
      <c r="V560" s="702" t="s">
        <v>2519</v>
      </c>
    </row>
    <row r="561" spans="1:22" ht="16.5" hidden="1" customHeight="1" outlineLevel="2" x14ac:dyDescent="0.2">
      <c r="A561" s="700" t="s">
        <v>2993</v>
      </c>
      <c r="B561" s="696" t="s">
        <v>3018</v>
      </c>
      <c r="C561" s="700" t="s">
        <v>2467</v>
      </c>
      <c r="D561" s="696" t="s">
        <v>2468</v>
      </c>
      <c r="E561" s="701">
        <v>3</v>
      </c>
      <c r="F561" s="696" t="s">
        <v>2469</v>
      </c>
      <c r="G561" s="698">
        <v>530</v>
      </c>
      <c r="H561" s="700" t="s">
        <v>2470</v>
      </c>
      <c r="I561" s="699">
        <v>1</v>
      </c>
      <c r="J561" s="699">
        <v>1</v>
      </c>
      <c r="K561" s="698">
        <v>530</v>
      </c>
      <c r="L561" s="697">
        <v>44774</v>
      </c>
      <c r="M561" s="696" t="s">
        <v>3770</v>
      </c>
      <c r="N561" s="696" t="s">
        <v>2508</v>
      </c>
      <c r="O561" s="696" t="s">
        <v>2509</v>
      </c>
      <c r="P561" s="696" t="s">
        <v>2469</v>
      </c>
      <c r="Q561" s="696" t="s">
        <v>3771</v>
      </c>
      <c r="R561" s="696" t="s">
        <v>2510</v>
      </c>
      <c r="S561" s="696" t="s">
        <v>2522</v>
      </c>
      <c r="T561" s="696" t="s">
        <v>2523</v>
      </c>
      <c r="U561" s="696" t="s">
        <v>2513</v>
      </c>
      <c r="V561" s="696" t="s">
        <v>2514</v>
      </c>
    </row>
    <row r="562" spans="1:22" ht="16.5" hidden="1" customHeight="1" outlineLevel="2" x14ac:dyDescent="0.2">
      <c r="A562" s="706" t="s">
        <v>2992</v>
      </c>
      <c r="B562" s="702" t="s">
        <v>3018</v>
      </c>
      <c r="C562" s="706" t="s">
        <v>2467</v>
      </c>
      <c r="D562" s="702" t="s">
        <v>2468</v>
      </c>
      <c r="E562" s="707">
        <v>2</v>
      </c>
      <c r="F562" s="702" t="s">
        <v>2469</v>
      </c>
      <c r="G562" s="704">
        <v>1467</v>
      </c>
      <c r="H562" s="706" t="s">
        <v>2470</v>
      </c>
      <c r="I562" s="705">
        <v>1</v>
      </c>
      <c r="J562" s="705">
        <v>1</v>
      </c>
      <c r="K562" s="704">
        <v>1467</v>
      </c>
      <c r="L562" s="703">
        <v>44783</v>
      </c>
      <c r="M562" s="702" t="s">
        <v>3772</v>
      </c>
      <c r="N562" s="702" t="s">
        <v>2508</v>
      </c>
      <c r="O562" s="702" t="s">
        <v>2509</v>
      </c>
      <c r="P562" s="702" t="s">
        <v>2469</v>
      </c>
      <c r="Q562" s="702" t="s">
        <v>3773</v>
      </c>
      <c r="R562" s="702" t="s">
        <v>2510</v>
      </c>
      <c r="S562" s="702" t="s">
        <v>2522</v>
      </c>
      <c r="T562" s="702" t="s">
        <v>2523</v>
      </c>
      <c r="U562" s="702" t="s">
        <v>2513</v>
      </c>
      <c r="V562" s="702" t="s">
        <v>2514</v>
      </c>
    </row>
    <row r="563" spans="1:22" ht="16.5" hidden="1" customHeight="1" outlineLevel="2" x14ac:dyDescent="0.2">
      <c r="A563" s="700" t="s">
        <v>2993</v>
      </c>
      <c r="B563" s="696" t="s">
        <v>3018</v>
      </c>
      <c r="C563" s="700" t="s">
        <v>2467</v>
      </c>
      <c r="D563" s="696" t="s">
        <v>2468</v>
      </c>
      <c r="E563" s="701">
        <v>6</v>
      </c>
      <c r="F563" s="696" t="s">
        <v>2469</v>
      </c>
      <c r="G563" s="698">
        <v>8996.1</v>
      </c>
      <c r="H563" s="700" t="s">
        <v>2470</v>
      </c>
      <c r="I563" s="699">
        <v>1</v>
      </c>
      <c r="J563" s="699">
        <v>1</v>
      </c>
      <c r="K563" s="698">
        <v>8996.1</v>
      </c>
      <c r="L563" s="697">
        <v>44785</v>
      </c>
      <c r="M563" s="696" t="s">
        <v>3434</v>
      </c>
      <c r="N563" s="696" t="s">
        <v>2508</v>
      </c>
      <c r="O563" s="696" t="s">
        <v>2509</v>
      </c>
      <c r="P563" s="696" t="s">
        <v>2469</v>
      </c>
      <c r="Q563" s="696" t="s">
        <v>3435</v>
      </c>
      <c r="R563" s="696" t="s">
        <v>2510</v>
      </c>
      <c r="S563" s="696" t="s">
        <v>2511</v>
      </c>
      <c r="T563" s="696" t="s">
        <v>2512</v>
      </c>
      <c r="U563" s="696" t="s">
        <v>2513</v>
      </c>
      <c r="V563" s="696" t="s">
        <v>2514</v>
      </c>
    </row>
    <row r="564" spans="1:22" ht="16.5" hidden="1" customHeight="1" outlineLevel="2" x14ac:dyDescent="0.2">
      <c r="A564" s="706" t="s">
        <v>2993</v>
      </c>
      <c r="B564" s="702" t="s">
        <v>3018</v>
      </c>
      <c r="C564" s="706" t="s">
        <v>2467</v>
      </c>
      <c r="D564" s="702" t="s">
        <v>2468</v>
      </c>
      <c r="E564" s="707">
        <v>2</v>
      </c>
      <c r="F564" s="702" t="s">
        <v>2469</v>
      </c>
      <c r="G564" s="704">
        <v>502</v>
      </c>
      <c r="H564" s="706" t="s">
        <v>2470</v>
      </c>
      <c r="I564" s="705">
        <v>1</v>
      </c>
      <c r="J564" s="705">
        <v>1</v>
      </c>
      <c r="K564" s="704">
        <v>502</v>
      </c>
      <c r="L564" s="703">
        <v>44816</v>
      </c>
      <c r="M564" s="702" t="s">
        <v>3774</v>
      </c>
      <c r="N564" s="702" t="s">
        <v>2508</v>
      </c>
      <c r="O564" s="702" t="s">
        <v>2509</v>
      </c>
      <c r="P564" s="702" t="s">
        <v>2469</v>
      </c>
      <c r="Q564" s="702" t="s">
        <v>3775</v>
      </c>
      <c r="R564" s="702" t="s">
        <v>2510</v>
      </c>
      <c r="S564" s="702" t="s">
        <v>2522</v>
      </c>
      <c r="T564" s="702" t="s">
        <v>2523</v>
      </c>
      <c r="U564" s="702" t="s">
        <v>2513</v>
      </c>
      <c r="V564" s="702" t="s">
        <v>2514</v>
      </c>
    </row>
    <row r="565" spans="1:22" ht="16.5" hidden="1" customHeight="1" outlineLevel="2" x14ac:dyDescent="0.2">
      <c r="A565" s="700" t="s">
        <v>2993</v>
      </c>
      <c r="B565" s="696" t="s">
        <v>3018</v>
      </c>
      <c r="C565" s="700" t="s">
        <v>2467</v>
      </c>
      <c r="D565" s="696" t="s">
        <v>2468</v>
      </c>
      <c r="E565" s="701">
        <v>4</v>
      </c>
      <c r="F565" s="696" t="s">
        <v>2469</v>
      </c>
      <c r="G565" s="698">
        <v>2974.63</v>
      </c>
      <c r="H565" s="700" t="s">
        <v>2470</v>
      </c>
      <c r="I565" s="699">
        <v>1</v>
      </c>
      <c r="J565" s="699">
        <v>1</v>
      </c>
      <c r="K565" s="698">
        <v>2974.63</v>
      </c>
      <c r="L565" s="697">
        <v>44823</v>
      </c>
      <c r="M565" s="696" t="s">
        <v>3776</v>
      </c>
      <c r="N565" s="696" t="s">
        <v>2508</v>
      </c>
      <c r="O565" s="696" t="s">
        <v>2509</v>
      </c>
      <c r="P565" s="696" t="s">
        <v>2469</v>
      </c>
      <c r="Q565" s="696" t="s">
        <v>3777</v>
      </c>
      <c r="R565" s="696" t="s">
        <v>2510</v>
      </c>
      <c r="S565" s="696" t="s">
        <v>2511</v>
      </c>
      <c r="T565" s="696" t="s">
        <v>2512</v>
      </c>
      <c r="U565" s="696" t="s">
        <v>2513</v>
      </c>
      <c r="V565" s="696" t="s">
        <v>2514</v>
      </c>
    </row>
    <row r="566" spans="1:22" ht="16.5" hidden="1" customHeight="1" outlineLevel="2" x14ac:dyDescent="0.2">
      <c r="A566" s="706" t="s">
        <v>2993</v>
      </c>
      <c r="B566" s="702" t="s">
        <v>3018</v>
      </c>
      <c r="C566" s="706" t="s">
        <v>2467</v>
      </c>
      <c r="D566" s="702" t="s">
        <v>2468</v>
      </c>
      <c r="E566" s="707">
        <v>2</v>
      </c>
      <c r="F566" s="702" t="s">
        <v>2469</v>
      </c>
      <c r="G566" s="704">
        <v>1900</v>
      </c>
      <c r="H566" s="706" t="s">
        <v>2470</v>
      </c>
      <c r="I566" s="705">
        <v>1</v>
      </c>
      <c r="J566" s="705">
        <v>1</v>
      </c>
      <c r="K566" s="704">
        <v>1900</v>
      </c>
      <c r="L566" s="703">
        <v>44830</v>
      </c>
      <c r="M566" s="702" t="s">
        <v>3526</v>
      </c>
      <c r="N566" s="702" t="s">
        <v>2508</v>
      </c>
      <c r="O566" s="702" t="s">
        <v>2509</v>
      </c>
      <c r="P566" s="702" t="s">
        <v>2469</v>
      </c>
      <c r="Q566" s="702" t="s">
        <v>3527</v>
      </c>
      <c r="R566" s="702" t="s">
        <v>2510</v>
      </c>
      <c r="S566" s="702" t="s">
        <v>2511</v>
      </c>
      <c r="T566" s="702" t="s">
        <v>2512</v>
      </c>
      <c r="U566" s="702" t="s">
        <v>2513</v>
      </c>
      <c r="V566" s="702" t="s">
        <v>2514</v>
      </c>
    </row>
    <row r="567" spans="1:22" ht="16.5" hidden="1" customHeight="1" outlineLevel="2" x14ac:dyDescent="0.2">
      <c r="A567" s="700" t="s">
        <v>2992</v>
      </c>
      <c r="B567" s="696" t="s">
        <v>3018</v>
      </c>
      <c r="C567" s="700" t="s">
        <v>2472</v>
      </c>
      <c r="D567" s="696" t="s">
        <v>2468</v>
      </c>
      <c r="E567" s="701">
        <v>1</v>
      </c>
      <c r="F567" s="696" t="s">
        <v>2469</v>
      </c>
      <c r="G567" s="698">
        <v>0</v>
      </c>
      <c r="H567" s="700" t="s">
        <v>2470</v>
      </c>
      <c r="I567" s="699">
        <v>1</v>
      </c>
      <c r="J567" s="699">
        <v>1</v>
      </c>
      <c r="K567" s="698">
        <v>531.52</v>
      </c>
      <c r="L567" s="697">
        <v>44788</v>
      </c>
      <c r="M567" s="696" t="s">
        <v>3778</v>
      </c>
      <c r="N567" s="696" t="s">
        <v>2509</v>
      </c>
      <c r="O567" s="696" t="s">
        <v>2509</v>
      </c>
      <c r="P567" s="696" t="s">
        <v>2518</v>
      </c>
      <c r="Q567" s="696" t="s">
        <v>3779</v>
      </c>
      <c r="R567" s="696" t="s">
        <v>2516</v>
      </c>
      <c r="S567" s="696" t="s">
        <v>2509</v>
      </c>
      <c r="T567" s="696" t="s">
        <v>2509</v>
      </c>
      <c r="U567" s="696" t="s">
        <v>2513</v>
      </c>
      <c r="V567" s="696" t="s">
        <v>2519</v>
      </c>
    </row>
    <row r="568" spans="1:22" ht="16.5" hidden="1" customHeight="1" outlineLevel="2" x14ac:dyDescent="0.2">
      <c r="A568" s="706" t="s">
        <v>2992</v>
      </c>
      <c r="B568" s="702" t="s">
        <v>3018</v>
      </c>
      <c r="C568" s="706" t="s">
        <v>2472</v>
      </c>
      <c r="D568" s="702" t="s">
        <v>2468</v>
      </c>
      <c r="E568" s="707">
        <v>1</v>
      </c>
      <c r="F568" s="702" t="s">
        <v>2469</v>
      </c>
      <c r="G568" s="704">
        <v>0</v>
      </c>
      <c r="H568" s="706" t="s">
        <v>2470</v>
      </c>
      <c r="I568" s="705">
        <v>1</v>
      </c>
      <c r="J568" s="705">
        <v>1</v>
      </c>
      <c r="K568" s="704">
        <v>0.92</v>
      </c>
      <c r="L568" s="703">
        <v>44788</v>
      </c>
      <c r="M568" s="702" t="s">
        <v>3780</v>
      </c>
      <c r="N568" s="702" t="s">
        <v>2509</v>
      </c>
      <c r="O568" s="702" t="s">
        <v>2509</v>
      </c>
      <c r="P568" s="702" t="s">
        <v>2518</v>
      </c>
      <c r="Q568" s="702" t="s">
        <v>3781</v>
      </c>
      <c r="R568" s="702" t="s">
        <v>2516</v>
      </c>
      <c r="S568" s="702" t="s">
        <v>2509</v>
      </c>
      <c r="T568" s="702" t="s">
        <v>2509</v>
      </c>
      <c r="U568" s="702" t="s">
        <v>2513</v>
      </c>
      <c r="V568" s="702" t="s">
        <v>2519</v>
      </c>
    </row>
    <row r="569" spans="1:22" ht="16.5" hidden="1" customHeight="1" outlineLevel="2" x14ac:dyDescent="0.2">
      <c r="A569" s="700" t="s">
        <v>2992</v>
      </c>
      <c r="B569" s="696" t="s">
        <v>3018</v>
      </c>
      <c r="C569" s="700" t="s">
        <v>2472</v>
      </c>
      <c r="D569" s="696" t="s">
        <v>2468</v>
      </c>
      <c r="E569" s="701">
        <v>1</v>
      </c>
      <c r="F569" s="696" t="s">
        <v>2469</v>
      </c>
      <c r="G569" s="698">
        <v>0</v>
      </c>
      <c r="H569" s="700" t="s">
        <v>2470</v>
      </c>
      <c r="I569" s="699">
        <v>1</v>
      </c>
      <c r="J569" s="699">
        <v>1</v>
      </c>
      <c r="K569" s="698">
        <v>18.7</v>
      </c>
      <c r="L569" s="697">
        <v>44788</v>
      </c>
      <c r="M569" s="696" t="s">
        <v>3782</v>
      </c>
      <c r="N569" s="696" t="s">
        <v>2509</v>
      </c>
      <c r="O569" s="696" t="s">
        <v>2509</v>
      </c>
      <c r="P569" s="696" t="s">
        <v>2518</v>
      </c>
      <c r="Q569" s="696" t="s">
        <v>3783</v>
      </c>
      <c r="R569" s="696" t="s">
        <v>2516</v>
      </c>
      <c r="S569" s="696" t="s">
        <v>2509</v>
      </c>
      <c r="T569" s="696" t="s">
        <v>2509</v>
      </c>
      <c r="U569" s="696" t="s">
        <v>2513</v>
      </c>
      <c r="V569" s="696" t="s">
        <v>2519</v>
      </c>
    </row>
    <row r="570" spans="1:22" ht="16.5" hidden="1" customHeight="1" outlineLevel="2" x14ac:dyDescent="0.2">
      <c r="A570" s="706" t="s">
        <v>2992</v>
      </c>
      <c r="B570" s="702" t="s">
        <v>3018</v>
      </c>
      <c r="C570" s="706" t="s">
        <v>2472</v>
      </c>
      <c r="D570" s="702" t="s">
        <v>2468</v>
      </c>
      <c r="E570" s="707">
        <v>1</v>
      </c>
      <c r="F570" s="702" t="s">
        <v>2469</v>
      </c>
      <c r="G570" s="704">
        <v>0</v>
      </c>
      <c r="H570" s="706" t="s">
        <v>2470</v>
      </c>
      <c r="I570" s="705">
        <v>1</v>
      </c>
      <c r="J570" s="705">
        <v>1</v>
      </c>
      <c r="K570" s="704">
        <v>10.8</v>
      </c>
      <c r="L570" s="703">
        <v>44788</v>
      </c>
      <c r="M570" s="702" t="s">
        <v>3784</v>
      </c>
      <c r="N570" s="702" t="s">
        <v>2509</v>
      </c>
      <c r="O570" s="702" t="s">
        <v>2509</v>
      </c>
      <c r="P570" s="702" t="s">
        <v>2518</v>
      </c>
      <c r="Q570" s="702" t="s">
        <v>3785</v>
      </c>
      <c r="R570" s="702" t="s">
        <v>2516</v>
      </c>
      <c r="S570" s="702" t="s">
        <v>2509</v>
      </c>
      <c r="T570" s="702" t="s">
        <v>2509</v>
      </c>
      <c r="U570" s="702" t="s">
        <v>2513</v>
      </c>
      <c r="V570" s="702" t="s">
        <v>2519</v>
      </c>
    </row>
    <row r="571" spans="1:22" ht="16.5" customHeight="1" outlineLevel="1" collapsed="1" x14ac:dyDescent="0.2">
      <c r="A571" s="708" t="s">
        <v>2994</v>
      </c>
      <c r="B571" s="702"/>
      <c r="C571" s="706"/>
      <c r="D571" s="702"/>
      <c r="E571" s="707"/>
      <c r="F571" s="702"/>
      <c r="G571" s="704"/>
      <c r="H571" s="706"/>
      <c r="I571" s="705"/>
      <c r="J571" s="705"/>
      <c r="K571" s="704">
        <f>SUBTOTAL(9,K555:K570)</f>
        <v>17453.329999999998</v>
      </c>
      <c r="L571" s="703"/>
      <c r="M571" s="702"/>
      <c r="N571" s="702"/>
      <c r="O571" s="702"/>
      <c r="P571" s="702"/>
      <c r="Q571" s="702"/>
      <c r="R571" s="702"/>
      <c r="S571" s="702"/>
      <c r="T571" s="702"/>
      <c r="U571" s="702"/>
      <c r="V571" s="702"/>
    </row>
    <row r="572" spans="1:22" ht="16.5" hidden="1" customHeight="1" outlineLevel="2" x14ac:dyDescent="0.2">
      <c r="A572" s="700" t="s">
        <v>2995</v>
      </c>
      <c r="B572" s="696" t="s">
        <v>3018</v>
      </c>
      <c r="C572" s="700" t="s">
        <v>2472</v>
      </c>
      <c r="D572" s="696" t="s">
        <v>2468</v>
      </c>
      <c r="E572" s="701">
        <v>1</v>
      </c>
      <c r="F572" s="696" t="s">
        <v>2469</v>
      </c>
      <c r="G572" s="698">
        <v>0</v>
      </c>
      <c r="H572" s="700" t="s">
        <v>2470</v>
      </c>
      <c r="I572" s="699">
        <v>1</v>
      </c>
      <c r="J572" s="699">
        <v>1</v>
      </c>
      <c r="K572" s="698">
        <v>20.16</v>
      </c>
      <c r="L572" s="697">
        <v>44840</v>
      </c>
      <c r="M572" s="696" t="s">
        <v>3786</v>
      </c>
      <c r="N572" s="696" t="s">
        <v>2509</v>
      </c>
      <c r="O572" s="696" t="s">
        <v>2509</v>
      </c>
      <c r="P572" s="696" t="s">
        <v>2518</v>
      </c>
      <c r="Q572" s="696" t="s">
        <v>3787</v>
      </c>
      <c r="R572" s="696" t="s">
        <v>2516</v>
      </c>
      <c r="S572" s="696" t="s">
        <v>2509</v>
      </c>
      <c r="T572" s="696" t="s">
        <v>2509</v>
      </c>
      <c r="U572" s="696" t="s">
        <v>2513</v>
      </c>
      <c r="V572" s="696" t="s">
        <v>2519</v>
      </c>
    </row>
    <row r="573" spans="1:22" ht="16.5" hidden="1" customHeight="1" outlineLevel="2" x14ac:dyDescent="0.2">
      <c r="A573" s="706" t="s">
        <v>2995</v>
      </c>
      <c r="B573" s="702" t="s">
        <v>3018</v>
      </c>
      <c r="C573" s="706" t="s">
        <v>2472</v>
      </c>
      <c r="D573" s="702" t="s">
        <v>2468</v>
      </c>
      <c r="E573" s="707">
        <v>1</v>
      </c>
      <c r="F573" s="702" t="s">
        <v>2469</v>
      </c>
      <c r="G573" s="704">
        <v>0</v>
      </c>
      <c r="H573" s="706" t="s">
        <v>2470</v>
      </c>
      <c r="I573" s="705">
        <v>1</v>
      </c>
      <c r="J573" s="705">
        <v>1</v>
      </c>
      <c r="K573" s="704">
        <v>1224.53</v>
      </c>
      <c r="L573" s="703">
        <v>44840</v>
      </c>
      <c r="M573" s="702" t="s">
        <v>3788</v>
      </c>
      <c r="N573" s="702" t="s">
        <v>2509</v>
      </c>
      <c r="O573" s="702" t="s">
        <v>2509</v>
      </c>
      <c r="P573" s="702" t="s">
        <v>2518</v>
      </c>
      <c r="Q573" s="702" t="s">
        <v>3789</v>
      </c>
      <c r="R573" s="702" t="s">
        <v>2516</v>
      </c>
      <c r="S573" s="702" t="s">
        <v>2509</v>
      </c>
      <c r="T573" s="702" t="s">
        <v>2509</v>
      </c>
      <c r="U573" s="702" t="s">
        <v>2513</v>
      </c>
      <c r="V573" s="702" t="s">
        <v>2519</v>
      </c>
    </row>
    <row r="574" spans="1:22" ht="16.5" hidden="1" customHeight="1" outlineLevel="2" x14ac:dyDescent="0.2">
      <c r="A574" s="700" t="s">
        <v>2995</v>
      </c>
      <c r="B574" s="696" t="s">
        <v>3018</v>
      </c>
      <c r="C574" s="700" t="s">
        <v>2472</v>
      </c>
      <c r="D574" s="696" t="s">
        <v>2468</v>
      </c>
      <c r="E574" s="701">
        <v>1</v>
      </c>
      <c r="F574" s="696" t="s">
        <v>2469</v>
      </c>
      <c r="G574" s="698">
        <v>0</v>
      </c>
      <c r="H574" s="700" t="s">
        <v>2470</v>
      </c>
      <c r="I574" s="699">
        <v>1</v>
      </c>
      <c r="J574" s="699">
        <v>1</v>
      </c>
      <c r="K574" s="698">
        <v>62</v>
      </c>
      <c r="L574" s="697">
        <v>44840</v>
      </c>
      <c r="M574" s="696" t="s">
        <v>3790</v>
      </c>
      <c r="N574" s="696" t="s">
        <v>2509</v>
      </c>
      <c r="O574" s="696" t="s">
        <v>2509</v>
      </c>
      <c r="P574" s="696" t="s">
        <v>2518</v>
      </c>
      <c r="Q574" s="696" t="s">
        <v>3791</v>
      </c>
      <c r="R574" s="696" t="s">
        <v>2516</v>
      </c>
      <c r="S574" s="696" t="s">
        <v>2509</v>
      </c>
      <c r="T574" s="696" t="s">
        <v>2509</v>
      </c>
      <c r="U574" s="696" t="s">
        <v>2513</v>
      </c>
      <c r="V574" s="696" t="s">
        <v>2519</v>
      </c>
    </row>
    <row r="575" spans="1:22" ht="16.5" hidden="1" customHeight="1" outlineLevel="2" x14ac:dyDescent="0.2">
      <c r="A575" s="706" t="s">
        <v>2995</v>
      </c>
      <c r="B575" s="702" t="s">
        <v>3018</v>
      </c>
      <c r="C575" s="706" t="s">
        <v>2472</v>
      </c>
      <c r="D575" s="702" t="s">
        <v>2468</v>
      </c>
      <c r="E575" s="707">
        <v>1</v>
      </c>
      <c r="F575" s="702" t="s">
        <v>2469</v>
      </c>
      <c r="G575" s="704">
        <v>0</v>
      </c>
      <c r="H575" s="706" t="s">
        <v>2470</v>
      </c>
      <c r="I575" s="705">
        <v>1</v>
      </c>
      <c r="J575" s="705">
        <v>1</v>
      </c>
      <c r="K575" s="704">
        <v>263.12</v>
      </c>
      <c r="L575" s="703">
        <v>44840</v>
      </c>
      <c r="M575" s="702" t="s">
        <v>3792</v>
      </c>
      <c r="N575" s="702" t="s">
        <v>2509</v>
      </c>
      <c r="O575" s="702" t="s">
        <v>2509</v>
      </c>
      <c r="P575" s="702" t="s">
        <v>2518</v>
      </c>
      <c r="Q575" s="702" t="s">
        <v>3793</v>
      </c>
      <c r="R575" s="702" t="s">
        <v>2516</v>
      </c>
      <c r="S575" s="702" t="s">
        <v>2509</v>
      </c>
      <c r="T575" s="702" t="s">
        <v>2509</v>
      </c>
      <c r="U575" s="702" t="s">
        <v>2513</v>
      </c>
      <c r="V575" s="702" t="s">
        <v>2519</v>
      </c>
    </row>
    <row r="576" spans="1:22" ht="16.5" hidden="1" customHeight="1" outlineLevel="2" x14ac:dyDescent="0.2">
      <c r="A576" s="700" t="s">
        <v>2995</v>
      </c>
      <c r="B576" s="696" t="s">
        <v>3018</v>
      </c>
      <c r="C576" s="700" t="s">
        <v>2472</v>
      </c>
      <c r="D576" s="696" t="s">
        <v>2468</v>
      </c>
      <c r="E576" s="701">
        <v>1</v>
      </c>
      <c r="F576" s="696" t="s">
        <v>2469</v>
      </c>
      <c r="G576" s="698">
        <v>0</v>
      </c>
      <c r="H576" s="700" t="s">
        <v>2470</v>
      </c>
      <c r="I576" s="699">
        <v>1</v>
      </c>
      <c r="J576" s="699">
        <v>1</v>
      </c>
      <c r="K576" s="698">
        <v>2.4</v>
      </c>
      <c r="L576" s="697">
        <v>44840</v>
      </c>
      <c r="M576" s="696" t="s">
        <v>3794</v>
      </c>
      <c r="N576" s="696" t="s">
        <v>2509</v>
      </c>
      <c r="O576" s="696" t="s">
        <v>2509</v>
      </c>
      <c r="P576" s="696" t="s">
        <v>2518</v>
      </c>
      <c r="Q576" s="696" t="s">
        <v>3795</v>
      </c>
      <c r="R576" s="696" t="s">
        <v>2516</v>
      </c>
      <c r="S576" s="696" t="s">
        <v>2509</v>
      </c>
      <c r="T576" s="696" t="s">
        <v>2509</v>
      </c>
      <c r="U576" s="696" t="s">
        <v>2513</v>
      </c>
      <c r="V576" s="696" t="s">
        <v>2519</v>
      </c>
    </row>
    <row r="577" spans="1:22" ht="16.5" hidden="1" customHeight="1" outlineLevel="2" x14ac:dyDescent="0.2">
      <c r="A577" s="706" t="s">
        <v>2995</v>
      </c>
      <c r="B577" s="702" t="s">
        <v>3018</v>
      </c>
      <c r="C577" s="706" t="s">
        <v>2472</v>
      </c>
      <c r="D577" s="702" t="s">
        <v>2468</v>
      </c>
      <c r="E577" s="707">
        <v>1</v>
      </c>
      <c r="F577" s="702" t="s">
        <v>2469</v>
      </c>
      <c r="G577" s="704">
        <v>0</v>
      </c>
      <c r="H577" s="706" t="s">
        <v>2470</v>
      </c>
      <c r="I577" s="705">
        <v>1</v>
      </c>
      <c r="J577" s="705">
        <v>1</v>
      </c>
      <c r="K577" s="704">
        <v>18.7</v>
      </c>
      <c r="L577" s="703">
        <v>44840</v>
      </c>
      <c r="M577" s="702" t="s">
        <v>3796</v>
      </c>
      <c r="N577" s="702" t="s">
        <v>2509</v>
      </c>
      <c r="O577" s="702" t="s">
        <v>2509</v>
      </c>
      <c r="P577" s="702" t="s">
        <v>2518</v>
      </c>
      <c r="Q577" s="702" t="s">
        <v>3797</v>
      </c>
      <c r="R577" s="702" t="s">
        <v>2516</v>
      </c>
      <c r="S577" s="702" t="s">
        <v>2509</v>
      </c>
      <c r="T577" s="702" t="s">
        <v>2509</v>
      </c>
      <c r="U577" s="702" t="s">
        <v>2513</v>
      </c>
      <c r="V577" s="702" t="s">
        <v>2519</v>
      </c>
    </row>
    <row r="578" spans="1:22" ht="16.5" hidden="1" customHeight="1" outlineLevel="2" x14ac:dyDescent="0.2">
      <c r="A578" s="700" t="s">
        <v>2995</v>
      </c>
      <c r="B578" s="696" t="s">
        <v>3018</v>
      </c>
      <c r="C578" s="700" t="s">
        <v>2472</v>
      </c>
      <c r="D578" s="696" t="s">
        <v>2468</v>
      </c>
      <c r="E578" s="701">
        <v>1</v>
      </c>
      <c r="F578" s="696" t="s">
        <v>2469</v>
      </c>
      <c r="G578" s="698">
        <v>0</v>
      </c>
      <c r="H578" s="700" t="s">
        <v>2470</v>
      </c>
      <c r="I578" s="699">
        <v>1</v>
      </c>
      <c r="J578" s="699">
        <v>1</v>
      </c>
      <c r="K578" s="698">
        <v>18.7</v>
      </c>
      <c r="L578" s="697">
        <v>44840</v>
      </c>
      <c r="M578" s="696" t="s">
        <v>3798</v>
      </c>
      <c r="N578" s="696" t="s">
        <v>2509</v>
      </c>
      <c r="O578" s="696" t="s">
        <v>2509</v>
      </c>
      <c r="P578" s="696" t="s">
        <v>2518</v>
      </c>
      <c r="Q578" s="696" t="s">
        <v>3799</v>
      </c>
      <c r="R578" s="696" t="s">
        <v>2516</v>
      </c>
      <c r="S578" s="696" t="s">
        <v>2509</v>
      </c>
      <c r="T578" s="696" t="s">
        <v>2509</v>
      </c>
      <c r="U578" s="696" t="s">
        <v>2513</v>
      </c>
      <c r="V578" s="696" t="s">
        <v>2519</v>
      </c>
    </row>
    <row r="579" spans="1:22" ht="16.5" hidden="1" customHeight="1" outlineLevel="2" x14ac:dyDescent="0.2">
      <c r="A579" s="706" t="s">
        <v>2995</v>
      </c>
      <c r="B579" s="702" t="s">
        <v>3018</v>
      </c>
      <c r="C579" s="706" t="s">
        <v>2472</v>
      </c>
      <c r="D579" s="702" t="s">
        <v>2468</v>
      </c>
      <c r="E579" s="707">
        <v>1</v>
      </c>
      <c r="F579" s="702" t="s">
        <v>2469</v>
      </c>
      <c r="G579" s="704">
        <v>0</v>
      </c>
      <c r="H579" s="706" t="s">
        <v>2470</v>
      </c>
      <c r="I579" s="705">
        <v>1</v>
      </c>
      <c r="J579" s="705">
        <v>1</v>
      </c>
      <c r="K579" s="704">
        <v>21.6</v>
      </c>
      <c r="L579" s="703">
        <v>44840</v>
      </c>
      <c r="M579" s="702" t="s">
        <v>3800</v>
      </c>
      <c r="N579" s="702" t="s">
        <v>2509</v>
      </c>
      <c r="O579" s="702" t="s">
        <v>2509</v>
      </c>
      <c r="P579" s="702" t="s">
        <v>2518</v>
      </c>
      <c r="Q579" s="702" t="s">
        <v>3801</v>
      </c>
      <c r="R579" s="702" t="s">
        <v>2516</v>
      </c>
      <c r="S579" s="702" t="s">
        <v>2509</v>
      </c>
      <c r="T579" s="702" t="s">
        <v>2509</v>
      </c>
      <c r="U579" s="702" t="s">
        <v>2513</v>
      </c>
      <c r="V579" s="702" t="s">
        <v>2519</v>
      </c>
    </row>
    <row r="580" spans="1:22" ht="16.5" hidden="1" customHeight="1" outlineLevel="2" x14ac:dyDescent="0.2">
      <c r="A580" s="700" t="s">
        <v>2995</v>
      </c>
      <c r="B580" s="696" t="s">
        <v>3018</v>
      </c>
      <c r="C580" s="700" t="s">
        <v>2472</v>
      </c>
      <c r="D580" s="696" t="s">
        <v>2468</v>
      </c>
      <c r="E580" s="701">
        <v>1</v>
      </c>
      <c r="F580" s="696" t="s">
        <v>2469</v>
      </c>
      <c r="G580" s="698">
        <v>0</v>
      </c>
      <c r="H580" s="700" t="s">
        <v>2470</v>
      </c>
      <c r="I580" s="699">
        <v>1</v>
      </c>
      <c r="J580" s="699">
        <v>1</v>
      </c>
      <c r="K580" s="698">
        <v>547.67999999999995</v>
      </c>
      <c r="L580" s="697">
        <v>44840</v>
      </c>
      <c r="M580" s="696" t="s">
        <v>3802</v>
      </c>
      <c r="N580" s="696" t="s">
        <v>2509</v>
      </c>
      <c r="O580" s="696" t="s">
        <v>2509</v>
      </c>
      <c r="P580" s="696" t="s">
        <v>2518</v>
      </c>
      <c r="Q580" s="696" t="s">
        <v>3803</v>
      </c>
      <c r="R580" s="696" t="s">
        <v>2516</v>
      </c>
      <c r="S580" s="696" t="s">
        <v>2509</v>
      </c>
      <c r="T580" s="696" t="s">
        <v>2509</v>
      </c>
      <c r="U580" s="696" t="s">
        <v>2513</v>
      </c>
      <c r="V580" s="696" t="s">
        <v>2519</v>
      </c>
    </row>
    <row r="581" spans="1:22" ht="16.5" hidden="1" customHeight="1" outlineLevel="2" x14ac:dyDescent="0.2">
      <c r="A581" s="706" t="s">
        <v>2995</v>
      </c>
      <c r="B581" s="702" t="s">
        <v>3018</v>
      </c>
      <c r="C581" s="706" t="s">
        <v>2472</v>
      </c>
      <c r="D581" s="702" t="s">
        <v>2468</v>
      </c>
      <c r="E581" s="707">
        <v>1</v>
      </c>
      <c r="F581" s="702" t="s">
        <v>2469</v>
      </c>
      <c r="G581" s="704">
        <v>0</v>
      </c>
      <c r="H581" s="706" t="s">
        <v>2470</v>
      </c>
      <c r="I581" s="705">
        <v>1</v>
      </c>
      <c r="J581" s="705">
        <v>1</v>
      </c>
      <c r="K581" s="704">
        <v>0.28000000000000003</v>
      </c>
      <c r="L581" s="703">
        <v>44840</v>
      </c>
      <c r="M581" s="702" t="s">
        <v>3804</v>
      </c>
      <c r="N581" s="702" t="s">
        <v>2509</v>
      </c>
      <c r="O581" s="702" t="s">
        <v>2509</v>
      </c>
      <c r="P581" s="702" t="s">
        <v>2518</v>
      </c>
      <c r="Q581" s="702" t="s">
        <v>3805</v>
      </c>
      <c r="R581" s="702" t="s">
        <v>2516</v>
      </c>
      <c r="S581" s="702" t="s">
        <v>2509</v>
      </c>
      <c r="T581" s="702" t="s">
        <v>2509</v>
      </c>
      <c r="U581" s="702" t="s">
        <v>2513</v>
      </c>
      <c r="V581" s="702" t="s">
        <v>2519</v>
      </c>
    </row>
    <row r="582" spans="1:22" ht="16.5" hidden="1" customHeight="1" outlineLevel="2" x14ac:dyDescent="0.2">
      <c r="A582" s="700" t="s">
        <v>2996</v>
      </c>
      <c r="B582" s="696" t="s">
        <v>3018</v>
      </c>
      <c r="C582" s="700" t="s">
        <v>2467</v>
      </c>
      <c r="D582" s="696" t="s">
        <v>2468</v>
      </c>
      <c r="E582" s="701">
        <v>2</v>
      </c>
      <c r="F582" s="696" t="s">
        <v>2469</v>
      </c>
      <c r="G582" s="698">
        <v>13634.49</v>
      </c>
      <c r="H582" s="700" t="s">
        <v>2470</v>
      </c>
      <c r="I582" s="699">
        <v>1</v>
      </c>
      <c r="J582" s="699">
        <v>1</v>
      </c>
      <c r="K582" s="698">
        <v>13634.49</v>
      </c>
      <c r="L582" s="697">
        <v>44830</v>
      </c>
      <c r="M582" s="696" t="s">
        <v>3806</v>
      </c>
      <c r="N582" s="696" t="s">
        <v>2508</v>
      </c>
      <c r="O582" s="696" t="s">
        <v>2509</v>
      </c>
      <c r="P582" s="696" t="s">
        <v>2469</v>
      </c>
      <c r="Q582" s="696" t="s">
        <v>3807</v>
      </c>
      <c r="R582" s="696" t="s">
        <v>2510</v>
      </c>
      <c r="S582" s="696" t="s">
        <v>2511</v>
      </c>
      <c r="T582" s="696" t="s">
        <v>2512</v>
      </c>
      <c r="U582" s="696" t="s">
        <v>2513</v>
      </c>
      <c r="V582" s="696" t="s">
        <v>2514</v>
      </c>
    </row>
    <row r="583" spans="1:22" ht="16.5" hidden="1" customHeight="1" outlineLevel="2" x14ac:dyDescent="0.2">
      <c r="A583" s="706" t="s">
        <v>2995</v>
      </c>
      <c r="B583" s="702" t="s">
        <v>3018</v>
      </c>
      <c r="C583" s="706" t="s">
        <v>2467</v>
      </c>
      <c r="D583" s="702" t="s">
        <v>2468</v>
      </c>
      <c r="E583" s="707">
        <v>10</v>
      </c>
      <c r="F583" s="702" t="s">
        <v>2469</v>
      </c>
      <c r="G583" s="704">
        <v>2956.1</v>
      </c>
      <c r="H583" s="706" t="s">
        <v>2470</v>
      </c>
      <c r="I583" s="705">
        <v>1</v>
      </c>
      <c r="J583" s="705">
        <v>1</v>
      </c>
      <c r="K583" s="704">
        <v>2956.1</v>
      </c>
      <c r="L583" s="703">
        <v>44785</v>
      </c>
      <c r="M583" s="702" t="s">
        <v>3041</v>
      </c>
      <c r="N583" s="702" t="s">
        <v>2508</v>
      </c>
      <c r="O583" s="702" t="s">
        <v>2509</v>
      </c>
      <c r="P583" s="702" t="s">
        <v>2469</v>
      </c>
      <c r="Q583" s="702" t="s">
        <v>3042</v>
      </c>
      <c r="R583" s="702" t="s">
        <v>2510</v>
      </c>
      <c r="S583" s="702" t="s">
        <v>2511</v>
      </c>
      <c r="T583" s="702" t="s">
        <v>2512</v>
      </c>
      <c r="U583" s="702" t="s">
        <v>2513</v>
      </c>
      <c r="V583" s="702" t="s">
        <v>2514</v>
      </c>
    </row>
    <row r="584" spans="1:22" ht="16.5" hidden="1" customHeight="1" outlineLevel="2" x14ac:dyDescent="0.2">
      <c r="A584" s="700" t="s">
        <v>2995</v>
      </c>
      <c r="B584" s="696" t="s">
        <v>3018</v>
      </c>
      <c r="C584" s="700" t="s">
        <v>2472</v>
      </c>
      <c r="D584" s="696" t="s">
        <v>2468</v>
      </c>
      <c r="E584" s="701">
        <v>1</v>
      </c>
      <c r="F584" s="696" t="s">
        <v>2469</v>
      </c>
      <c r="G584" s="698">
        <v>0</v>
      </c>
      <c r="H584" s="700" t="s">
        <v>2470</v>
      </c>
      <c r="I584" s="699">
        <v>1</v>
      </c>
      <c r="J584" s="699">
        <v>1</v>
      </c>
      <c r="K584" s="698">
        <v>16.32</v>
      </c>
      <c r="L584" s="697">
        <v>44840</v>
      </c>
      <c r="M584" s="696" t="s">
        <v>3808</v>
      </c>
      <c r="N584" s="696" t="s">
        <v>2509</v>
      </c>
      <c r="O584" s="696" t="s">
        <v>2509</v>
      </c>
      <c r="P584" s="696" t="s">
        <v>2518</v>
      </c>
      <c r="Q584" s="696" t="s">
        <v>3809</v>
      </c>
      <c r="R584" s="696" t="s">
        <v>2516</v>
      </c>
      <c r="S584" s="696" t="s">
        <v>2509</v>
      </c>
      <c r="T584" s="696" t="s">
        <v>2509</v>
      </c>
      <c r="U584" s="696" t="s">
        <v>2513</v>
      </c>
      <c r="V584" s="696" t="s">
        <v>2519</v>
      </c>
    </row>
    <row r="585" spans="1:22" ht="16.5" hidden="1" customHeight="1" outlineLevel="2" x14ac:dyDescent="0.2">
      <c r="A585" s="706" t="s">
        <v>2995</v>
      </c>
      <c r="B585" s="702" t="s">
        <v>3018</v>
      </c>
      <c r="C585" s="706" t="s">
        <v>2472</v>
      </c>
      <c r="D585" s="702" t="s">
        <v>2468</v>
      </c>
      <c r="E585" s="707">
        <v>1</v>
      </c>
      <c r="F585" s="702" t="s">
        <v>2469</v>
      </c>
      <c r="G585" s="704">
        <v>0</v>
      </c>
      <c r="H585" s="706" t="s">
        <v>2470</v>
      </c>
      <c r="I585" s="705">
        <v>1</v>
      </c>
      <c r="J585" s="705">
        <v>1</v>
      </c>
      <c r="K585" s="704">
        <v>0.92</v>
      </c>
      <c r="L585" s="703">
        <v>44840</v>
      </c>
      <c r="M585" s="702" t="s">
        <v>3810</v>
      </c>
      <c r="N585" s="702" t="s">
        <v>2509</v>
      </c>
      <c r="O585" s="702" t="s">
        <v>2509</v>
      </c>
      <c r="P585" s="702" t="s">
        <v>2518</v>
      </c>
      <c r="Q585" s="702" t="s">
        <v>3811</v>
      </c>
      <c r="R585" s="702" t="s">
        <v>2516</v>
      </c>
      <c r="S585" s="702" t="s">
        <v>2509</v>
      </c>
      <c r="T585" s="702" t="s">
        <v>2509</v>
      </c>
      <c r="U585" s="702" t="s">
        <v>2513</v>
      </c>
      <c r="V585" s="702" t="s">
        <v>2519</v>
      </c>
    </row>
    <row r="586" spans="1:22" ht="16.5" hidden="1" customHeight="1" outlineLevel="2" x14ac:dyDescent="0.2">
      <c r="A586" s="700" t="s">
        <v>2995</v>
      </c>
      <c r="B586" s="696" t="s">
        <v>3018</v>
      </c>
      <c r="C586" s="700" t="s">
        <v>2472</v>
      </c>
      <c r="D586" s="696" t="s">
        <v>2468</v>
      </c>
      <c r="E586" s="701">
        <v>1</v>
      </c>
      <c r="F586" s="696" t="s">
        <v>2469</v>
      </c>
      <c r="G586" s="698">
        <v>0</v>
      </c>
      <c r="H586" s="700" t="s">
        <v>2470</v>
      </c>
      <c r="I586" s="699">
        <v>1</v>
      </c>
      <c r="J586" s="699">
        <v>1</v>
      </c>
      <c r="K586" s="698">
        <v>683.4</v>
      </c>
      <c r="L586" s="697">
        <v>44840</v>
      </c>
      <c r="M586" s="696" t="s">
        <v>3812</v>
      </c>
      <c r="N586" s="696" t="s">
        <v>2509</v>
      </c>
      <c r="O586" s="696" t="s">
        <v>2509</v>
      </c>
      <c r="P586" s="696" t="s">
        <v>2518</v>
      </c>
      <c r="Q586" s="696" t="s">
        <v>3813</v>
      </c>
      <c r="R586" s="696" t="s">
        <v>2516</v>
      </c>
      <c r="S586" s="696" t="s">
        <v>2509</v>
      </c>
      <c r="T586" s="696" t="s">
        <v>2509</v>
      </c>
      <c r="U586" s="696" t="s">
        <v>2513</v>
      </c>
      <c r="V586" s="696" t="s">
        <v>2519</v>
      </c>
    </row>
    <row r="587" spans="1:22" ht="16.5" customHeight="1" outlineLevel="1" collapsed="1" x14ac:dyDescent="0.2">
      <c r="A587" s="709" t="s">
        <v>2997</v>
      </c>
      <c r="B587" s="696"/>
      <c r="C587" s="700"/>
      <c r="D587" s="696"/>
      <c r="E587" s="701"/>
      <c r="F587" s="696"/>
      <c r="G587" s="698"/>
      <c r="H587" s="700"/>
      <c r="I587" s="699"/>
      <c r="J587" s="699"/>
      <c r="K587" s="698">
        <f>SUBTOTAL(9,K572:K586)</f>
        <v>19470.399999999998</v>
      </c>
      <c r="L587" s="697"/>
      <c r="M587" s="696"/>
      <c r="N587" s="696"/>
      <c r="O587" s="696"/>
      <c r="P587" s="696"/>
      <c r="Q587" s="696"/>
      <c r="R587" s="696"/>
      <c r="S587" s="696"/>
      <c r="T587" s="696"/>
      <c r="U587" s="696"/>
      <c r="V587" s="696"/>
    </row>
    <row r="588" spans="1:22" ht="16.5" hidden="1" customHeight="1" outlineLevel="2" x14ac:dyDescent="0.2">
      <c r="A588" s="706" t="s">
        <v>2998</v>
      </c>
      <c r="B588" s="702" t="s">
        <v>2509</v>
      </c>
      <c r="C588" s="706" t="s">
        <v>2467</v>
      </c>
      <c r="D588" s="702" t="s">
        <v>2468</v>
      </c>
      <c r="E588" s="707">
        <v>2</v>
      </c>
      <c r="F588" s="702" t="s">
        <v>2469</v>
      </c>
      <c r="G588" s="704">
        <v>4982.5</v>
      </c>
      <c r="H588" s="706" t="s">
        <v>2470</v>
      </c>
      <c r="I588" s="705">
        <v>1</v>
      </c>
      <c r="J588" s="705">
        <v>1</v>
      </c>
      <c r="K588" s="704">
        <v>4982.5</v>
      </c>
      <c r="L588" s="703">
        <v>44785</v>
      </c>
      <c r="M588" s="702" t="s">
        <v>3127</v>
      </c>
      <c r="N588" s="702" t="s">
        <v>2508</v>
      </c>
      <c r="O588" s="702" t="s">
        <v>2509</v>
      </c>
      <c r="P588" s="702" t="s">
        <v>2469</v>
      </c>
      <c r="Q588" s="702" t="s">
        <v>3128</v>
      </c>
      <c r="R588" s="702" t="s">
        <v>2510</v>
      </c>
      <c r="S588" s="702" t="s">
        <v>2511</v>
      </c>
      <c r="T588" s="702" t="s">
        <v>2512</v>
      </c>
      <c r="U588" s="702" t="s">
        <v>2513</v>
      </c>
      <c r="V588" s="702" t="s">
        <v>2514</v>
      </c>
    </row>
    <row r="589" spans="1:22" ht="16.5" hidden="1" customHeight="1" outlineLevel="2" x14ac:dyDescent="0.2">
      <c r="A589" s="700" t="s">
        <v>2998</v>
      </c>
      <c r="B589" s="696" t="s">
        <v>2509</v>
      </c>
      <c r="C589" s="700" t="s">
        <v>2467</v>
      </c>
      <c r="D589" s="696" t="s">
        <v>2468</v>
      </c>
      <c r="E589" s="701">
        <v>2</v>
      </c>
      <c r="F589" s="696" t="s">
        <v>2469</v>
      </c>
      <c r="G589" s="698">
        <v>4266.53</v>
      </c>
      <c r="H589" s="700" t="s">
        <v>2470</v>
      </c>
      <c r="I589" s="699">
        <v>1</v>
      </c>
      <c r="J589" s="699">
        <v>1</v>
      </c>
      <c r="K589" s="698">
        <v>4266.53</v>
      </c>
      <c r="L589" s="697">
        <v>44845</v>
      </c>
      <c r="M589" s="696" t="s">
        <v>3814</v>
      </c>
      <c r="N589" s="696" t="s">
        <v>2508</v>
      </c>
      <c r="O589" s="696" t="s">
        <v>2509</v>
      </c>
      <c r="P589" s="696" t="s">
        <v>2469</v>
      </c>
      <c r="Q589" s="696" t="s">
        <v>3815</v>
      </c>
      <c r="R589" s="696" t="s">
        <v>2510</v>
      </c>
      <c r="S589" s="696" t="s">
        <v>2511</v>
      </c>
      <c r="T589" s="696" t="s">
        <v>2512</v>
      </c>
      <c r="U589" s="696" t="s">
        <v>2513</v>
      </c>
      <c r="V589" s="696" t="s">
        <v>2514</v>
      </c>
    </row>
    <row r="590" spans="1:22" ht="16.5" hidden="1" customHeight="1" outlineLevel="2" x14ac:dyDescent="0.2">
      <c r="A590" s="706" t="s">
        <v>2999</v>
      </c>
      <c r="B590" s="702" t="s">
        <v>2509</v>
      </c>
      <c r="C590" s="706" t="s">
        <v>2472</v>
      </c>
      <c r="D590" s="702" t="s">
        <v>2468</v>
      </c>
      <c r="E590" s="707">
        <v>1</v>
      </c>
      <c r="F590" s="702" t="s">
        <v>2469</v>
      </c>
      <c r="G590" s="704">
        <v>0</v>
      </c>
      <c r="H590" s="706" t="s">
        <v>2470</v>
      </c>
      <c r="I590" s="705">
        <v>1</v>
      </c>
      <c r="J590" s="705">
        <v>1</v>
      </c>
      <c r="K590" s="704">
        <v>7.2</v>
      </c>
      <c r="L590" s="703">
        <v>44823</v>
      </c>
      <c r="M590" s="702" t="s">
        <v>3816</v>
      </c>
      <c r="N590" s="702" t="s">
        <v>2509</v>
      </c>
      <c r="O590" s="702" t="s">
        <v>2509</v>
      </c>
      <c r="P590" s="702" t="s">
        <v>2518</v>
      </c>
      <c r="Q590" s="702" t="s">
        <v>3817</v>
      </c>
      <c r="R590" s="702" t="s">
        <v>2516</v>
      </c>
      <c r="S590" s="702" t="s">
        <v>2509</v>
      </c>
      <c r="T590" s="702" t="s">
        <v>2509</v>
      </c>
      <c r="U590" s="702" t="s">
        <v>2513</v>
      </c>
      <c r="V590" s="702" t="s">
        <v>2519</v>
      </c>
    </row>
    <row r="591" spans="1:22" ht="16.5" hidden="1" customHeight="1" outlineLevel="2" x14ac:dyDescent="0.2">
      <c r="A591" s="700" t="s">
        <v>2999</v>
      </c>
      <c r="B591" s="696" t="s">
        <v>2509</v>
      </c>
      <c r="C591" s="700" t="s">
        <v>2472</v>
      </c>
      <c r="D591" s="696" t="s">
        <v>2468</v>
      </c>
      <c r="E591" s="701">
        <v>1</v>
      </c>
      <c r="F591" s="696" t="s">
        <v>2469</v>
      </c>
      <c r="G591" s="698">
        <v>0</v>
      </c>
      <c r="H591" s="700" t="s">
        <v>2470</v>
      </c>
      <c r="I591" s="699">
        <v>1</v>
      </c>
      <c r="J591" s="699">
        <v>1</v>
      </c>
      <c r="K591" s="698">
        <v>56.1</v>
      </c>
      <c r="L591" s="697">
        <v>44823</v>
      </c>
      <c r="M591" s="696" t="s">
        <v>3818</v>
      </c>
      <c r="N591" s="696" t="s">
        <v>2509</v>
      </c>
      <c r="O591" s="696" t="s">
        <v>2509</v>
      </c>
      <c r="P591" s="696" t="s">
        <v>2518</v>
      </c>
      <c r="Q591" s="696" t="s">
        <v>3819</v>
      </c>
      <c r="R591" s="696" t="s">
        <v>2516</v>
      </c>
      <c r="S591" s="696" t="s">
        <v>2509</v>
      </c>
      <c r="T591" s="696" t="s">
        <v>2509</v>
      </c>
      <c r="U591" s="696" t="s">
        <v>2513</v>
      </c>
      <c r="V591" s="696" t="s">
        <v>2519</v>
      </c>
    </row>
    <row r="592" spans="1:22" ht="16.5" hidden="1" customHeight="1" outlineLevel="2" x14ac:dyDescent="0.2">
      <c r="A592" s="706" t="s">
        <v>2999</v>
      </c>
      <c r="B592" s="702" t="s">
        <v>2509</v>
      </c>
      <c r="C592" s="706" t="s">
        <v>2472</v>
      </c>
      <c r="D592" s="702" t="s">
        <v>2468</v>
      </c>
      <c r="E592" s="707">
        <v>1</v>
      </c>
      <c r="F592" s="702" t="s">
        <v>2469</v>
      </c>
      <c r="G592" s="704">
        <v>0</v>
      </c>
      <c r="H592" s="706" t="s">
        <v>2470</v>
      </c>
      <c r="I592" s="705">
        <v>1</v>
      </c>
      <c r="J592" s="705">
        <v>1</v>
      </c>
      <c r="K592" s="704">
        <v>56.1</v>
      </c>
      <c r="L592" s="703">
        <v>44823</v>
      </c>
      <c r="M592" s="702" t="s">
        <v>3820</v>
      </c>
      <c r="N592" s="702" t="s">
        <v>2509</v>
      </c>
      <c r="O592" s="702" t="s">
        <v>2509</v>
      </c>
      <c r="P592" s="702" t="s">
        <v>2518</v>
      </c>
      <c r="Q592" s="702" t="s">
        <v>3821</v>
      </c>
      <c r="R592" s="702" t="s">
        <v>2516</v>
      </c>
      <c r="S592" s="702" t="s">
        <v>2509</v>
      </c>
      <c r="T592" s="702" t="s">
        <v>2509</v>
      </c>
      <c r="U592" s="702" t="s">
        <v>2513</v>
      </c>
      <c r="V592" s="702" t="s">
        <v>2519</v>
      </c>
    </row>
    <row r="593" spans="1:22" ht="16.5" hidden="1" customHeight="1" outlineLevel="2" x14ac:dyDescent="0.2">
      <c r="A593" s="700" t="s">
        <v>2999</v>
      </c>
      <c r="B593" s="696" t="s">
        <v>2509</v>
      </c>
      <c r="C593" s="700" t="s">
        <v>2472</v>
      </c>
      <c r="D593" s="696" t="s">
        <v>2468</v>
      </c>
      <c r="E593" s="701">
        <v>1</v>
      </c>
      <c r="F593" s="696" t="s">
        <v>2469</v>
      </c>
      <c r="G593" s="698">
        <v>0</v>
      </c>
      <c r="H593" s="700" t="s">
        <v>2470</v>
      </c>
      <c r="I593" s="699">
        <v>1</v>
      </c>
      <c r="J593" s="699">
        <v>1</v>
      </c>
      <c r="K593" s="698">
        <v>32.4</v>
      </c>
      <c r="L593" s="697">
        <v>44823</v>
      </c>
      <c r="M593" s="696" t="s">
        <v>3822</v>
      </c>
      <c r="N593" s="696" t="s">
        <v>2509</v>
      </c>
      <c r="O593" s="696" t="s">
        <v>2509</v>
      </c>
      <c r="P593" s="696" t="s">
        <v>2518</v>
      </c>
      <c r="Q593" s="696" t="s">
        <v>3823</v>
      </c>
      <c r="R593" s="696" t="s">
        <v>2516</v>
      </c>
      <c r="S593" s="696" t="s">
        <v>2509</v>
      </c>
      <c r="T593" s="696" t="s">
        <v>2509</v>
      </c>
      <c r="U593" s="696" t="s">
        <v>2513</v>
      </c>
      <c r="V593" s="696" t="s">
        <v>2519</v>
      </c>
    </row>
    <row r="594" spans="1:22" ht="16.5" hidden="1" customHeight="1" outlineLevel="2" x14ac:dyDescent="0.2">
      <c r="A594" s="706" t="s">
        <v>2999</v>
      </c>
      <c r="B594" s="702" t="s">
        <v>2509</v>
      </c>
      <c r="C594" s="706" t="s">
        <v>2472</v>
      </c>
      <c r="D594" s="702" t="s">
        <v>2468</v>
      </c>
      <c r="E594" s="707">
        <v>1</v>
      </c>
      <c r="F594" s="702" t="s">
        <v>2469</v>
      </c>
      <c r="G594" s="704">
        <v>0</v>
      </c>
      <c r="H594" s="706" t="s">
        <v>2470</v>
      </c>
      <c r="I594" s="705">
        <v>1</v>
      </c>
      <c r="J594" s="705">
        <v>1</v>
      </c>
      <c r="K594" s="704">
        <v>2.76</v>
      </c>
      <c r="L594" s="703">
        <v>44823</v>
      </c>
      <c r="M594" s="702" t="s">
        <v>3824</v>
      </c>
      <c r="N594" s="702" t="s">
        <v>2509</v>
      </c>
      <c r="O594" s="702" t="s">
        <v>2509</v>
      </c>
      <c r="P594" s="702" t="s">
        <v>2518</v>
      </c>
      <c r="Q594" s="702" t="s">
        <v>3825</v>
      </c>
      <c r="R594" s="702" t="s">
        <v>2516</v>
      </c>
      <c r="S594" s="702" t="s">
        <v>2509</v>
      </c>
      <c r="T594" s="702" t="s">
        <v>2509</v>
      </c>
      <c r="U594" s="702" t="s">
        <v>2513</v>
      </c>
      <c r="V594" s="702" t="s">
        <v>2519</v>
      </c>
    </row>
    <row r="595" spans="1:22" ht="16.5" hidden="1" customHeight="1" outlineLevel="2" x14ac:dyDescent="0.2">
      <c r="A595" s="700" t="s">
        <v>2999</v>
      </c>
      <c r="B595" s="696" t="s">
        <v>2509</v>
      </c>
      <c r="C595" s="700" t="s">
        <v>2472</v>
      </c>
      <c r="D595" s="696" t="s">
        <v>2468</v>
      </c>
      <c r="E595" s="701">
        <v>1</v>
      </c>
      <c r="F595" s="696" t="s">
        <v>2469</v>
      </c>
      <c r="G595" s="698">
        <v>0</v>
      </c>
      <c r="H595" s="700" t="s">
        <v>2470</v>
      </c>
      <c r="I595" s="699">
        <v>1</v>
      </c>
      <c r="J595" s="699">
        <v>1</v>
      </c>
      <c r="K595" s="698">
        <v>1594.57</v>
      </c>
      <c r="L595" s="697">
        <v>44823</v>
      </c>
      <c r="M595" s="696" t="s">
        <v>3826</v>
      </c>
      <c r="N595" s="696" t="s">
        <v>2509</v>
      </c>
      <c r="O595" s="696" t="s">
        <v>2509</v>
      </c>
      <c r="P595" s="696" t="s">
        <v>2518</v>
      </c>
      <c r="Q595" s="696" t="s">
        <v>3827</v>
      </c>
      <c r="R595" s="696" t="s">
        <v>2516</v>
      </c>
      <c r="S595" s="696" t="s">
        <v>2509</v>
      </c>
      <c r="T595" s="696" t="s">
        <v>2509</v>
      </c>
      <c r="U595" s="696" t="s">
        <v>2513</v>
      </c>
      <c r="V595" s="696" t="s">
        <v>2519</v>
      </c>
    </row>
    <row r="596" spans="1:22" ht="16.5" hidden="1" customHeight="1" outlineLevel="2" x14ac:dyDescent="0.2">
      <c r="A596" s="706" t="s">
        <v>2998</v>
      </c>
      <c r="B596" s="702" t="s">
        <v>2509</v>
      </c>
      <c r="C596" s="706" t="s">
        <v>2467</v>
      </c>
      <c r="D596" s="702" t="s">
        <v>2468</v>
      </c>
      <c r="E596" s="707">
        <v>2</v>
      </c>
      <c r="F596" s="702" t="s">
        <v>2469</v>
      </c>
      <c r="G596" s="704">
        <v>9348.07</v>
      </c>
      <c r="H596" s="706" t="s">
        <v>2470</v>
      </c>
      <c r="I596" s="705">
        <v>1</v>
      </c>
      <c r="J596" s="705">
        <v>1</v>
      </c>
      <c r="K596" s="704">
        <v>9348.07</v>
      </c>
      <c r="L596" s="703">
        <v>44784</v>
      </c>
      <c r="M596" s="702" t="s">
        <v>3828</v>
      </c>
      <c r="N596" s="702" t="s">
        <v>2508</v>
      </c>
      <c r="O596" s="702" t="s">
        <v>2509</v>
      </c>
      <c r="P596" s="702" t="s">
        <v>2469</v>
      </c>
      <c r="Q596" s="702" t="s">
        <v>3829</v>
      </c>
      <c r="R596" s="702" t="s">
        <v>2510</v>
      </c>
      <c r="S596" s="702" t="s">
        <v>2511</v>
      </c>
      <c r="T596" s="702" t="s">
        <v>2512</v>
      </c>
      <c r="U596" s="702" t="s">
        <v>2513</v>
      </c>
      <c r="V596" s="702" t="s">
        <v>2514</v>
      </c>
    </row>
    <row r="597" spans="1:22" ht="16.5" hidden="1" customHeight="1" outlineLevel="2" x14ac:dyDescent="0.2">
      <c r="A597" s="700" t="s">
        <v>2998</v>
      </c>
      <c r="B597" s="696" t="s">
        <v>2509</v>
      </c>
      <c r="C597" s="700" t="s">
        <v>2467</v>
      </c>
      <c r="D597" s="696" t="s">
        <v>2468</v>
      </c>
      <c r="E597" s="701">
        <v>3</v>
      </c>
      <c r="F597" s="696" t="s">
        <v>2469</v>
      </c>
      <c r="G597" s="698">
        <v>4815.8900000000003</v>
      </c>
      <c r="H597" s="700" t="s">
        <v>2470</v>
      </c>
      <c r="I597" s="699">
        <v>1</v>
      </c>
      <c r="J597" s="699">
        <v>1</v>
      </c>
      <c r="K597" s="698">
        <v>4815.8900000000003</v>
      </c>
      <c r="L597" s="697">
        <v>44785</v>
      </c>
      <c r="M597" s="696" t="s">
        <v>3041</v>
      </c>
      <c r="N597" s="696" t="s">
        <v>2508</v>
      </c>
      <c r="O597" s="696" t="s">
        <v>2509</v>
      </c>
      <c r="P597" s="696" t="s">
        <v>2469</v>
      </c>
      <c r="Q597" s="696" t="s">
        <v>3042</v>
      </c>
      <c r="R597" s="696" t="s">
        <v>2510</v>
      </c>
      <c r="S597" s="696" t="s">
        <v>2511</v>
      </c>
      <c r="T597" s="696" t="s">
        <v>2512</v>
      </c>
      <c r="U597" s="696" t="s">
        <v>2513</v>
      </c>
      <c r="V597" s="696" t="s">
        <v>2514</v>
      </c>
    </row>
    <row r="598" spans="1:22" ht="16.5" hidden="1" customHeight="1" outlineLevel="2" x14ac:dyDescent="0.2">
      <c r="A598" s="706" t="s">
        <v>2999</v>
      </c>
      <c r="B598" s="702" t="s">
        <v>2509</v>
      </c>
      <c r="C598" s="706" t="s">
        <v>2472</v>
      </c>
      <c r="D598" s="702" t="s">
        <v>2468</v>
      </c>
      <c r="E598" s="707">
        <v>1</v>
      </c>
      <c r="F598" s="702" t="s">
        <v>2469</v>
      </c>
      <c r="G598" s="704">
        <v>0</v>
      </c>
      <c r="H598" s="706" t="s">
        <v>2470</v>
      </c>
      <c r="I598" s="705">
        <v>1</v>
      </c>
      <c r="J598" s="705">
        <v>1</v>
      </c>
      <c r="K598" s="704">
        <v>3.06</v>
      </c>
      <c r="L598" s="703">
        <v>44823</v>
      </c>
      <c r="M598" s="702" t="s">
        <v>3830</v>
      </c>
      <c r="N598" s="702" t="s">
        <v>2509</v>
      </c>
      <c r="O598" s="702" t="s">
        <v>2509</v>
      </c>
      <c r="P598" s="702" t="s">
        <v>2518</v>
      </c>
      <c r="Q598" s="702" t="s">
        <v>3831</v>
      </c>
      <c r="R598" s="702" t="s">
        <v>2516</v>
      </c>
      <c r="S598" s="702" t="s">
        <v>2509</v>
      </c>
      <c r="T598" s="702" t="s">
        <v>2509</v>
      </c>
      <c r="U598" s="702" t="s">
        <v>2513</v>
      </c>
      <c r="V598" s="702" t="s">
        <v>2519</v>
      </c>
    </row>
    <row r="599" spans="1:22" ht="16.5" hidden="1" customHeight="1" outlineLevel="2" x14ac:dyDescent="0.2">
      <c r="A599" s="700" t="s">
        <v>2999</v>
      </c>
      <c r="B599" s="696" t="s">
        <v>2509</v>
      </c>
      <c r="C599" s="700" t="s">
        <v>2472</v>
      </c>
      <c r="D599" s="696" t="s">
        <v>2468</v>
      </c>
      <c r="E599" s="701">
        <v>1</v>
      </c>
      <c r="F599" s="696" t="s">
        <v>2469</v>
      </c>
      <c r="G599" s="698">
        <v>0</v>
      </c>
      <c r="H599" s="700" t="s">
        <v>2470</v>
      </c>
      <c r="I599" s="699">
        <v>1</v>
      </c>
      <c r="J599" s="699">
        <v>1</v>
      </c>
      <c r="K599" s="698">
        <v>0.84</v>
      </c>
      <c r="L599" s="697">
        <v>44823</v>
      </c>
      <c r="M599" s="696" t="s">
        <v>3832</v>
      </c>
      <c r="N599" s="696" t="s">
        <v>2509</v>
      </c>
      <c r="O599" s="696" t="s">
        <v>2509</v>
      </c>
      <c r="P599" s="696" t="s">
        <v>2518</v>
      </c>
      <c r="Q599" s="696" t="s">
        <v>3833</v>
      </c>
      <c r="R599" s="696" t="s">
        <v>2516</v>
      </c>
      <c r="S599" s="696" t="s">
        <v>2509</v>
      </c>
      <c r="T599" s="696" t="s">
        <v>2509</v>
      </c>
      <c r="U599" s="696" t="s">
        <v>2513</v>
      </c>
      <c r="V599" s="696" t="s">
        <v>2519</v>
      </c>
    </row>
    <row r="600" spans="1:22" ht="16.5" hidden="1" customHeight="1" outlineLevel="2" x14ac:dyDescent="0.2">
      <c r="A600" s="706" t="s">
        <v>2999</v>
      </c>
      <c r="B600" s="702" t="s">
        <v>2509</v>
      </c>
      <c r="C600" s="706" t="s">
        <v>2472</v>
      </c>
      <c r="D600" s="702" t="s">
        <v>2468</v>
      </c>
      <c r="E600" s="707">
        <v>1</v>
      </c>
      <c r="F600" s="702" t="s">
        <v>2469</v>
      </c>
      <c r="G600" s="704">
        <v>0</v>
      </c>
      <c r="H600" s="706" t="s">
        <v>2470</v>
      </c>
      <c r="I600" s="705">
        <v>1</v>
      </c>
      <c r="J600" s="705">
        <v>1</v>
      </c>
      <c r="K600" s="704">
        <v>60.48</v>
      </c>
      <c r="L600" s="703">
        <v>44823</v>
      </c>
      <c r="M600" s="702" t="s">
        <v>3834</v>
      </c>
      <c r="N600" s="702" t="s">
        <v>2509</v>
      </c>
      <c r="O600" s="702" t="s">
        <v>2509</v>
      </c>
      <c r="P600" s="702" t="s">
        <v>2518</v>
      </c>
      <c r="Q600" s="702" t="s">
        <v>3835</v>
      </c>
      <c r="R600" s="702" t="s">
        <v>2516</v>
      </c>
      <c r="S600" s="702" t="s">
        <v>2509</v>
      </c>
      <c r="T600" s="702" t="s">
        <v>2509</v>
      </c>
      <c r="U600" s="702" t="s">
        <v>2513</v>
      </c>
      <c r="V600" s="702" t="s">
        <v>2519</v>
      </c>
    </row>
    <row r="601" spans="1:22" ht="16.5" hidden="1" customHeight="1" outlineLevel="2" x14ac:dyDescent="0.2">
      <c r="A601" s="700" t="s">
        <v>2999</v>
      </c>
      <c r="B601" s="696" t="s">
        <v>2509</v>
      </c>
      <c r="C601" s="700" t="s">
        <v>2472</v>
      </c>
      <c r="D601" s="696" t="s">
        <v>2468</v>
      </c>
      <c r="E601" s="701">
        <v>1</v>
      </c>
      <c r="F601" s="696" t="s">
        <v>2469</v>
      </c>
      <c r="G601" s="698">
        <v>0</v>
      </c>
      <c r="H601" s="700" t="s">
        <v>2470</v>
      </c>
      <c r="I601" s="699">
        <v>1</v>
      </c>
      <c r="J601" s="699">
        <v>1</v>
      </c>
      <c r="K601" s="698">
        <v>96.1</v>
      </c>
      <c r="L601" s="697">
        <v>44823</v>
      </c>
      <c r="M601" s="696" t="s">
        <v>3836</v>
      </c>
      <c r="N601" s="696" t="s">
        <v>2509</v>
      </c>
      <c r="O601" s="696" t="s">
        <v>2509</v>
      </c>
      <c r="P601" s="696" t="s">
        <v>2518</v>
      </c>
      <c r="Q601" s="696" t="s">
        <v>3837</v>
      </c>
      <c r="R601" s="696" t="s">
        <v>2516</v>
      </c>
      <c r="S601" s="696" t="s">
        <v>2509</v>
      </c>
      <c r="T601" s="696" t="s">
        <v>2509</v>
      </c>
      <c r="U601" s="696" t="s">
        <v>2513</v>
      </c>
      <c r="V601" s="696" t="s">
        <v>2519</v>
      </c>
    </row>
    <row r="602" spans="1:22" ht="16.5" hidden="1" customHeight="1" outlineLevel="2" x14ac:dyDescent="0.2">
      <c r="A602" s="706" t="s">
        <v>2999</v>
      </c>
      <c r="B602" s="702" t="s">
        <v>2509</v>
      </c>
      <c r="C602" s="706" t="s">
        <v>2472</v>
      </c>
      <c r="D602" s="702" t="s">
        <v>2468</v>
      </c>
      <c r="E602" s="707">
        <v>1</v>
      </c>
      <c r="F602" s="702" t="s">
        <v>2469</v>
      </c>
      <c r="G602" s="704">
        <v>0</v>
      </c>
      <c r="H602" s="706" t="s">
        <v>2470</v>
      </c>
      <c r="I602" s="705">
        <v>1</v>
      </c>
      <c r="J602" s="705">
        <v>1</v>
      </c>
      <c r="K602" s="704">
        <v>789.36</v>
      </c>
      <c r="L602" s="703">
        <v>44823</v>
      </c>
      <c r="M602" s="702" t="s">
        <v>3838</v>
      </c>
      <c r="N602" s="702" t="s">
        <v>2509</v>
      </c>
      <c r="O602" s="702" t="s">
        <v>2509</v>
      </c>
      <c r="P602" s="702" t="s">
        <v>2518</v>
      </c>
      <c r="Q602" s="702" t="s">
        <v>3839</v>
      </c>
      <c r="R602" s="702" t="s">
        <v>2516</v>
      </c>
      <c r="S602" s="702" t="s">
        <v>2509</v>
      </c>
      <c r="T602" s="702" t="s">
        <v>2509</v>
      </c>
      <c r="U602" s="702" t="s">
        <v>2513</v>
      </c>
      <c r="V602" s="702" t="s">
        <v>2519</v>
      </c>
    </row>
    <row r="603" spans="1:22" ht="16.5" hidden="1" customHeight="1" outlineLevel="2" x14ac:dyDescent="0.2">
      <c r="A603" s="700" t="s">
        <v>2999</v>
      </c>
      <c r="B603" s="696" t="s">
        <v>2509</v>
      </c>
      <c r="C603" s="700" t="s">
        <v>2472</v>
      </c>
      <c r="D603" s="696" t="s">
        <v>2468</v>
      </c>
      <c r="E603" s="701">
        <v>1</v>
      </c>
      <c r="F603" s="696" t="s">
        <v>2469</v>
      </c>
      <c r="G603" s="698">
        <v>0</v>
      </c>
      <c r="H603" s="700" t="s">
        <v>2470</v>
      </c>
      <c r="I603" s="699">
        <v>1</v>
      </c>
      <c r="J603" s="699">
        <v>1</v>
      </c>
      <c r="K603" s="698">
        <v>574.05999999999995</v>
      </c>
      <c r="L603" s="697">
        <v>44823</v>
      </c>
      <c r="M603" s="696" t="s">
        <v>3840</v>
      </c>
      <c r="N603" s="696" t="s">
        <v>2509</v>
      </c>
      <c r="O603" s="696" t="s">
        <v>2509</v>
      </c>
      <c r="P603" s="696" t="s">
        <v>2518</v>
      </c>
      <c r="Q603" s="696" t="s">
        <v>3841</v>
      </c>
      <c r="R603" s="696" t="s">
        <v>2516</v>
      </c>
      <c r="S603" s="696" t="s">
        <v>2509</v>
      </c>
      <c r="T603" s="696" t="s">
        <v>2509</v>
      </c>
      <c r="U603" s="696" t="s">
        <v>2513</v>
      </c>
      <c r="V603" s="696" t="s">
        <v>2519</v>
      </c>
    </row>
    <row r="604" spans="1:22" ht="16.5" customHeight="1" outlineLevel="1" collapsed="1" x14ac:dyDescent="0.2">
      <c r="A604" s="709" t="s">
        <v>3000</v>
      </c>
      <c r="B604" s="696"/>
      <c r="C604" s="700"/>
      <c r="D604" s="696"/>
      <c r="E604" s="701"/>
      <c r="F604" s="696"/>
      <c r="G604" s="698"/>
      <c r="H604" s="700"/>
      <c r="I604" s="699"/>
      <c r="J604" s="699"/>
      <c r="K604" s="698">
        <f>SUBTOTAL(9,K588:K603)</f>
        <v>26686.02</v>
      </c>
      <c r="L604" s="697"/>
      <c r="M604" s="696"/>
      <c r="N604" s="696"/>
      <c r="O604" s="696"/>
      <c r="P604" s="696"/>
      <c r="Q604" s="696"/>
      <c r="R604" s="696"/>
      <c r="S604" s="696"/>
      <c r="T604" s="696"/>
      <c r="U604" s="696"/>
      <c r="V604" s="696"/>
    </row>
    <row r="605" spans="1:22" ht="16.5" hidden="1" customHeight="1" outlineLevel="2" x14ac:dyDescent="0.2">
      <c r="A605" s="706" t="s">
        <v>3001</v>
      </c>
      <c r="B605" s="702" t="s">
        <v>3018</v>
      </c>
      <c r="C605" s="706" t="s">
        <v>2467</v>
      </c>
      <c r="D605" s="702" t="s">
        <v>2468</v>
      </c>
      <c r="E605" s="707">
        <v>5</v>
      </c>
      <c r="F605" s="702" t="s">
        <v>2469</v>
      </c>
      <c r="G605" s="704">
        <v>2145.06</v>
      </c>
      <c r="H605" s="706" t="s">
        <v>2470</v>
      </c>
      <c r="I605" s="705">
        <v>1</v>
      </c>
      <c r="J605" s="705">
        <v>1</v>
      </c>
      <c r="K605" s="704">
        <v>2145.06</v>
      </c>
      <c r="L605" s="703">
        <v>44831</v>
      </c>
      <c r="M605" s="702" t="s">
        <v>3245</v>
      </c>
      <c r="N605" s="702" t="s">
        <v>2508</v>
      </c>
      <c r="O605" s="702" t="s">
        <v>2509</v>
      </c>
      <c r="P605" s="702" t="s">
        <v>2469</v>
      </c>
      <c r="Q605" s="702" t="s">
        <v>3246</v>
      </c>
      <c r="R605" s="702" t="s">
        <v>2510</v>
      </c>
      <c r="S605" s="702" t="s">
        <v>2511</v>
      </c>
      <c r="T605" s="702" t="s">
        <v>2512</v>
      </c>
      <c r="U605" s="702" t="s">
        <v>2513</v>
      </c>
      <c r="V605" s="702" t="s">
        <v>2514</v>
      </c>
    </row>
    <row r="606" spans="1:22" ht="16.5" hidden="1" customHeight="1" outlineLevel="2" x14ac:dyDescent="0.2">
      <c r="A606" s="700" t="s">
        <v>3001</v>
      </c>
      <c r="B606" s="696" t="s">
        <v>3018</v>
      </c>
      <c r="C606" s="700" t="s">
        <v>2467</v>
      </c>
      <c r="D606" s="696" t="s">
        <v>2468</v>
      </c>
      <c r="E606" s="701">
        <v>6</v>
      </c>
      <c r="F606" s="696" t="s">
        <v>2469</v>
      </c>
      <c r="G606" s="698">
        <v>2811.82</v>
      </c>
      <c r="H606" s="700" t="s">
        <v>2470</v>
      </c>
      <c r="I606" s="699">
        <v>1</v>
      </c>
      <c r="J606" s="699">
        <v>1</v>
      </c>
      <c r="K606" s="698">
        <v>2811.82</v>
      </c>
      <c r="L606" s="697">
        <v>44845</v>
      </c>
      <c r="M606" s="696" t="s">
        <v>3464</v>
      </c>
      <c r="N606" s="696" t="s">
        <v>2508</v>
      </c>
      <c r="O606" s="696" t="s">
        <v>2509</v>
      </c>
      <c r="P606" s="696" t="s">
        <v>2469</v>
      </c>
      <c r="Q606" s="696" t="s">
        <v>3465</v>
      </c>
      <c r="R606" s="696" t="s">
        <v>2510</v>
      </c>
      <c r="S606" s="696" t="s">
        <v>2511</v>
      </c>
      <c r="T606" s="696" t="s">
        <v>2512</v>
      </c>
      <c r="U606" s="696" t="s">
        <v>2513</v>
      </c>
      <c r="V606" s="696" t="s">
        <v>2514</v>
      </c>
    </row>
    <row r="607" spans="1:22" ht="16.5" hidden="1" customHeight="1" outlineLevel="2" x14ac:dyDescent="0.2">
      <c r="A607" s="706" t="s">
        <v>3002</v>
      </c>
      <c r="B607" s="702" t="s">
        <v>3018</v>
      </c>
      <c r="C607" s="706" t="s">
        <v>2472</v>
      </c>
      <c r="D607" s="702" t="s">
        <v>2468</v>
      </c>
      <c r="E607" s="707">
        <v>1</v>
      </c>
      <c r="F607" s="702" t="s">
        <v>2469</v>
      </c>
      <c r="G607" s="704">
        <v>0</v>
      </c>
      <c r="H607" s="706" t="s">
        <v>2470</v>
      </c>
      <c r="I607" s="705">
        <v>1</v>
      </c>
      <c r="J607" s="705">
        <v>1</v>
      </c>
      <c r="K607" s="704">
        <v>18.7</v>
      </c>
      <c r="L607" s="703">
        <v>44844</v>
      </c>
      <c r="M607" s="702" t="s">
        <v>3842</v>
      </c>
      <c r="N607" s="702" t="s">
        <v>2509</v>
      </c>
      <c r="O607" s="702" t="s">
        <v>2509</v>
      </c>
      <c r="P607" s="702" t="s">
        <v>2518</v>
      </c>
      <c r="Q607" s="702" t="s">
        <v>3843</v>
      </c>
      <c r="R607" s="702" t="s">
        <v>2516</v>
      </c>
      <c r="S607" s="702" t="s">
        <v>2509</v>
      </c>
      <c r="T607" s="702" t="s">
        <v>2509</v>
      </c>
      <c r="U607" s="702" t="s">
        <v>2513</v>
      </c>
      <c r="V607" s="702" t="s">
        <v>2519</v>
      </c>
    </row>
    <row r="608" spans="1:22" ht="16.5" hidden="1" customHeight="1" outlineLevel="2" x14ac:dyDescent="0.2">
      <c r="A608" s="700" t="s">
        <v>3002</v>
      </c>
      <c r="B608" s="696" t="s">
        <v>3018</v>
      </c>
      <c r="C608" s="700" t="s">
        <v>2472</v>
      </c>
      <c r="D608" s="696" t="s">
        <v>2468</v>
      </c>
      <c r="E608" s="701">
        <v>1</v>
      </c>
      <c r="F608" s="696" t="s">
        <v>2469</v>
      </c>
      <c r="G608" s="698">
        <v>0</v>
      </c>
      <c r="H608" s="700" t="s">
        <v>2470</v>
      </c>
      <c r="I608" s="699">
        <v>1</v>
      </c>
      <c r="J608" s="699">
        <v>1</v>
      </c>
      <c r="K608" s="698">
        <v>10.8</v>
      </c>
      <c r="L608" s="697">
        <v>44844</v>
      </c>
      <c r="M608" s="696" t="s">
        <v>3844</v>
      </c>
      <c r="N608" s="696" t="s">
        <v>2509</v>
      </c>
      <c r="O608" s="696" t="s">
        <v>2509</v>
      </c>
      <c r="P608" s="696" t="s">
        <v>2518</v>
      </c>
      <c r="Q608" s="696" t="s">
        <v>3845</v>
      </c>
      <c r="R608" s="696" t="s">
        <v>2516</v>
      </c>
      <c r="S608" s="696" t="s">
        <v>2509</v>
      </c>
      <c r="T608" s="696" t="s">
        <v>2509</v>
      </c>
      <c r="U608" s="696" t="s">
        <v>2513</v>
      </c>
      <c r="V608" s="696" t="s">
        <v>2519</v>
      </c>
    </row>
    <row r="609" spans="1:22" ht="16.5" hidden="1" customHeight="1" outlineLevel="2" x14ac:dyDescent="0.2">
      <c r="A609" s="706" t="s">
        <v>3002</v>
      </c>
      <c r="B609" s="702" t="s">
        <v>3018</v>
      </c>
      <c r="C609" s="706" t="s">
        <v>2472</v>
      </c>
      <c r="D609" s="702" t="s">
        <v>2468</v>
      </c>
      <c r="E609" s="707">
        <v>1</v>
      </c>
      <c r="F609" s="702" t="s">
        <v>2469</v>
      </c>
      <c r="G609" s="704">
        <v>0</v>
      </c>
      <c r="H609" s="706" t="s">
        <v>2470</v>
      </c>
      <c r="I609" s="705">
        <v>1</v>
      </c>
      <c r="J609" s="705">
        <v>1</v>
      </c>
      <c r="K609" s="704">
        <v>0.92</v>
      </c>
      <c r="L609" s="703">
        <v>44844</v>
      </c>
      <c r="M609" s="702" t="s">
        <v>3846</v>
      </c>
      <c r="N609" s="702" t="s">
        <v>2509</v>
      </c>
      <c r="O609" s="702" t="s">
        <v>2509</v>
      </c>
      <c r="P609" s="702" t="s">
        <v>2518</v>
      </c>
      <c r="Q609" s="702" t="s">
        <v>3847</v>
      </c>
      <c r="R609" s="702" t="s">
        <v>2516</v>
      </c>
      <c r="S609" s="702" t="s">
        <v>2509</v>
      </c>
      <c r="T609" s="702" t="s">
        <v>2509</v>
      </c>
      <c r="U609" s="702" t="s">
        <v>2513</v>
      </c>
      <c r="V609" s="702" t="s">
        <v>2519</v>
      </c>
    </row>
    <row r="610" spans="1:22" ht="16.5" hidden="1" customHeight="1" outlineLevel="2" x14ac:dyDescent="0.2">
      <c r="A610" s="700" t="s">
        <v>3002</v>
      </c>
      <c r="B610" s="696" t="s">
        <v>3018</v>
      </c>
      <c r="C610" s="700" t="s">
        <v>2472</v>
      </c>
      <c r="D610" s="696" t="s">
        <v>2468</v>
      </c>
      <c r="E610" s="701">
        <v>1</v>
      </c>
      <c r="F610" s="696" t="s">
        <v>2469</v>
      </c>
      <c r="G610" s="698">
        <v>0</v>
      </c>
      <c r="H610" s="700" t="s">
        <v>2470</v>
      </c>
      <c r="I610" s="699">
        <v>1</v>
      </c>
      <c r="J610" s="699">
        <v>1</v>
      </c>
      <c r="K610" s="698">
        <v>531.52</v>
      </c>
      <c r="L610" s="697">
        <v>44844</v>
      </c>
      <c r="M610" s="696" t="s">
        <v>3848</v>
      </c>
      <c r="N610" s="696" t="s">
        <v>2509</v>
      </c>
      <c r="O610" s="696" t="s">
        <v>2509</v>
      </c>
      <c r="P610" s="696" t="s">
        <v>2518</v>
      </c>
      <c r="Q610" s="696" t="s">
        <v>3849</v>
      </c>
      <c r="R610" s="696" t="s">
        <v>2516</v>
      </c>
      <c r="S610" s="696" t="s">
        <v>2509</v>
      </c>
      <c r="T610" s="696" t="s">
        <v>2509</v>
      </c>
      <c r="U610" s="696" t="s">
        <v>2513</v>
      </c>
      <c r="V610" s="696" t="s">
        <v>2519</v>
      </c>
    </row>
    <row r="611" spans="1:22" ht="16.5" hidden="1" customHeight="1" outlineLevel="2" x14ac:dyDescent="0.2">
      <c r="A611" s="706" t="s">
        <v>3002</v>
      </c>
      <c r="B611" s="702" t="s">
        <v>3018</v>
      </c>
      <c r="C611" s="706" t="s">
        <v>2472</v>
      </c>
      <c r="D611" s="702" t="s">
        <v>2468</v>
      </c>
      <c r="E611" s="707">
        <v>1</v>
      </c>
      <c r="F611" s="702" t="s">
        <v>2469</v>
      </c>
      <c r="G611" s="704">
        <v>0</v>
      </c>
      <c r="H611" s="706" t="s">
        <v>2470</v>
      </c>
      <c r="I611" s="705">
        <v>1</v>
      </c>
      <c r="J611" s="705">
        <v>1</v>
      </c>
      <c r="K611" s="704">
        <v>6.12</v>
      </c>
      <c r="L611" s="703">
        <v>44844</v>
      </c>
      <c r="M611" s="702" t="s">
        <v>3850</v>
      </c>
      <c r="N611" s="702" t="s">
        <v>2509</v>
      </c>
      <c r="O611" s="702" t="s">
        <v>2509</v>
      </c>
      <c r="P611" s="702" t="s">
        <v>2518</v>
      </c>
      <c r="Q611" s="702" t="s">
        <v>3851</v>
      </c>
      <c r="R611" s="702" t="s">
        <v>2516</v>
      </c>
      <c r="S611" s="702" t="s">
        <v>2509</v>
      </c>
      <c r="T611" s="702" t="s">
        <v>2509</v>
      </c>
      <c r="U611" s="702" t="s">
        <v>2513</v>
      </c>
      <c r="V611" s="702" t="s">
        <v>2519</v>
      </c>
    </row>
    <row r="612" spans="1:22" ht="16.5" hidden="1" customHeight="1" outlineLevel="2" x14ac:dyDescent="0.2">
      <c r="A612" s="700" t="s">
        <v>3002</v>
      </c>
      <c r="B612" s="696" t="s">
        <v>3018</v>
      </c>
      <c r="C612" s="700" t="s">
        <v>2472</v>
      </c>
      <c r="D612" s="696" t="s">
        <v>2468</v>
      </c>
      <c r="E612" s="701">
        <v>1</v>
      </c>
      <c r="F612" s="696" t="s">
        <v>2469</v>
      </c>
      <c r="G612" s="698">
        <v>0</v>
      </c>
      <c r="H612" s="700" t="s">
        <v>2470</v>
      </c>
      <c r="I612" s="699">
        <v>1</v>
      </c>
      <c r="J612" s="699">
        <v>1</v>
      </c>
      <c r="K612" s="698">
        <v>0.28000000000000003</v>
      </c>
      <c r="L612" s="697">
        <v>44844</v>
      </c>
      <c r="M612" s="696" t="s">
        <v>3852</v>
      </c>
      <c r="N612" s="696" t="s">
        <v>2509</v>
      </c>
      <c r="O612" s="696" t="s">
        <v>2509</v>
      </c>
      <c r="P612" s="696" t="s">
        <v>2518</v>
      </c>
      <c r="Q612" s="696" t="s">
        <v>3853</v>
      </c>
      <c r="R612" s="696" t="s">
        <v>2516</v>
      </c>
      <c r="S612" s="696" t="s">
        <v>2509</v>
      </c>
      <c r="T612" s="696" t="s">
        <v>2509</v>
      </c>
      <c r="U612" s="696" t="s">
        <v>2513</v>
      </c>
      <c r="V612" s="696" t="s">
        <v>2519</v>
      </c>
    </row>
    <row r="613" spans="1:22" ht="16.5" hidden="1" customHeight="1" outlineLevel="2" x14ac:dyDescent="0.2">
      <c r="A613" s="706" t="s">
        <v>3002</v>
      </c>
      <c r="B613" s="702" t="s">
        <v>3018</v>
      </c>
      <c r="C613" s="706" t="s">
        <v>2472</v>
      </c>
      <c r="D613" s="702" t="s">
        <v>2468</v>
      </c>
      <c r="E613" s="707">
        <v>1</v>
      </c>
      <c r="F613" s="702" t="s">
        <v>2469</v>
      </c>
      <c r="G613" s="704">
        <v>0</v>
      </c>
      <c r="H613" s="706" t="s">
        <v>2470</v>
      </c>
      <c r="I613" s="705">
        <v>1</v>
      </c>
      <c r="J613" s="705">
        <v>1</v>
      </c>
      <c r="K613" s="704">
        <v>1.6</v>
      </c>
      <c r="L613" s="703">
        <v>44844</v>
      </c>
      <c r="M613" s="702" t="s">
        <v>3854</v>
      </c>
      <c r="N613" s="702" t="s">
        <v>2509</v>
      </c>
      <c r="O613" s="702" t="s">
        <v>2509</v>
      </c>
      <c r="P613" s="702" t="s">
        <v>2518</v>
      </c>
      <c r="Q613" s="702" t="s">
        <v>3855</v>
      </c>
      <c r="R613" s="702" t="s">
        <v>2516</v>
      </c>
      <c r="S613" s="702" t="s">
        <v>2509</v>
      </c>
      <c r="T613" s="702" t="s">
        <v>2509</v>
      </c>
      <c r="U613" s="702" t="s">
        <v>2513</v>
      </c>
      <c r="V613" s="702" t="s">
        <v>2519</v>
      </c>
    </row>
    <row r="614" spans="1:22" ht="16.5" hidden="1" customHeight="1" outlineLevel="2" x14ac:dyDescent="0.2">
      <c r="A614" s="700" t="s">
        <v>3002</v>
      </c>
      <c r="B614" s="696" t="s">
        <v>3018</v>
      </c>
      <c r="C614" s="700" t="s">
        <v>2472</v>
      </c>
      <c r="D614" s="696" t="s">
        <v>2468</v>
      </c>
      <c r="E614" s="701">
        <v>1</v>
      </c>
      <c r="F614" s="696" t="s">
        <v>2469</v>
      </c>
      <c r="G614" s="698">
        <v>0</v>
      </c>
      <c r="H614" s="700" t="s">
        <v>2470</v>
      </c>
      <c r="I614" s="699">
        <v>1</v>
      </c>
      <c r="J614" s="699">
        <v>1</v>
      </c>
      <c r="K614" s="698">
        <v>20.16</v>
      </c>
      <c r="L614" s="697">
        <v>44844</v>
      </c>
      <c r="M614" s="696" t="s">
        <v>3856</v>
      </c>
      <c r="N614" s="696" t="s">
        <v>2509</v>
      </c>
      <c r="O614" s="696" t="s">
        <v>2509</v>
      </c>
      <c r="P614" s="696" t="s">
        <v>2518</v>
      </c>
      <c r="Q614" s="696" t="s">
        <v>3857</v>
      </c>
      <c r="R614" s="696" t="s">
        <v>2516</v>
      </c>
      <c r="S614" s="696" t="s">
        <v>2509</v>
      </c>
      <c r="T614" s="696" t="s">
        <v>2509</v>
      </c>
      <c r="U614" s="696" t="s">
        <v>2513</v>
      </c>
      <c r="V614" s="696" t="s">
        <v>2519</v>
      </c>
    </row>
    <row r="615" spans="1:22" ht="16.5" hidden="1" customHeight="1" outlineLevel="2" x14ac:dyDescent="0.2">
      <c r="A615" s="706" t="s">
        <v>3002</v>
      </c>
      <c r="B615" s="702" t="s">
        <v>3018</v>
      </c>
      <c r="C615" s="706" t="s">
        <v>2472</v>
      </c>
      <c r="D615" s="702" t="s">
        <v>2468</v>
      </c>
      <c r="E615" s="707">
        <v>1</v>
      </c>
      <c r="F615" s="702" t="s">
        <v>2469</v>
      </c>
      <c r="G615" s="704">
        <v>0</v>
      </c>
      <c r="H615" s="706" t="s">
        <v>2470</v>
      </c>
      <c r="I615" s="705">
        <v>1</v>
      </c>
      <c r="J615" s="705">
        <v>1</v>
      </c>
      <c r="K615" s="704">
        <v>31</v>
      </c>
      <c r="L615" s="703">
        <v>44844</v>
      </c>
      <c r="M615" s="702" t="s">
        <v>3858</v>
      </c>
      <c r="N615" s="702" t="s">
        <v>2509</v>
      </c>
      <c r="O615" s="702" t="s">
        <v>2509</v>
      </c>
      <c r="P615" s="702" t="s">
        <v>2518</v>
      </c>
      <c r="Q615" s="702" t="s">
        <v>3859</v>
      </c>
      <c r="R615" s="702" t="s">
        <v>2516</v>
      </c>
      <c r="S615" s="702" t="s">
        <v>2509</v>
      </c>
      <c r="T615" s="702" t="s">
        <v>2509</v>
      </c>
      <c r="U615" s="702" t="s">
        <v>2513</v>
      </c>
      <c r="V615" s="702" t="s">
        <v>2519</v>
      </c>
    </row>
    <row r="616" spans="1:22" ht="16.5" hidden="1" customHeight="1" outlineLevel="2" x14ac:dyDescent="0.2">
      <c r="A616" s="700" t="s">
        <v>3002</v>
      </c>
      <c r="B616" s="696" t="s">
        <v>3018</v>
      </c>
      <c r="C616" s="700" t="s">
        <v>2472</v>
      </c>
      <c r="D616" s="696" t="s">
        <v>2468</v>
      </c>
      <c r="E616" s="701">
        <v>1</v>
      </c>
      <c r="F616" s="696" t="s">
        <v>2469</v>
      </c>
      <c r="G616" s="698">
        <v>0</v>
      </c>
      <c r="H616" s="700" t="s">
        <v>2470</v>
      </c>
      <c r="I616" s="699">
        <v>1</v>
      </c>
      <c r="J616" s="699">
        <v>1</v>
      </c>
      <c r="K616" s="698">
        <v>263.12</v>
      </c>
      <c r="L616" s="697">
        <v>44844</v>
      </c>
      <c r="M616" s="696" t="s">
        <v>3860</v>
      </c>
      <c r="N616" s="696" t="s">
        <v>2509</v>
      </c>
      <c r="O616" s="696" t="s">
        <v>2509</v>
      </c>
      <c r="P616" s="696" t="s">
        <v>2518</v>
      </c>
      <c r="Q616" s="696" t="s">
        <v>3861</v>
      </c>
      <c r="R616" s="696" t="s">
        <v>2516</v>
      </c>
      <c r="S616" s="696" t="s">
        <v>2509</v>
      </c>
      <c r="T616" s="696" t="s">
        <v>2509</v>
      </c>
      <c r="U616" s="696" t="s">
        <v>2513</v>
      </c>
      <c r="V616" s="696" t="s">
        <v>2519</v>
      </c>
    </row>
    <row r="617" spans="1:22" ht="16.5" hidden="1" customHeight="1" outlineLevel="2" x14ac:dyDescent="0.2">
      <c r="A617" s="706" t="s">
        <v>3002</v>
      </c>
      <c r="B617" s="702" t="s">
        <v>3018</v>
      </c>
      <c r="C617" s="706" t="s">
        <v>2472</v>
      </c>
      <c r="D617" s="702" t="s">
        <v>2468</v>
      </c>
      <c r="E617" s="707">
        <v>1</v>
      </c>
      <c r="F617" s="702" t="s">
        <v>2469</v>
      </c>
      <c r="G617" s="704">
        <v>0</v>
      </c>
      <c r="H617" s="706" t="s">
        <v>2470</v>
      </c>
      <c r="I617" s="705">
        <v>1</v>
      </c>
      <c r="J617" s="705">
        <v>1</v>
      </c>
      <c r="K617" s="704">
        <v>2.4</v>
      </c>
      <c r="L617" s="703">
        <v>44844</v>
      </c>
      <c r="M617" s="702" t="s">
        <v>3862</v>
      </c>
      <c r="N617" s="702" t="s">
        <v>2509</v>
      </c>
      <c r="O617" s="702" t="s">
        <v>2509</v>
      </c>
      <c r="P617" s="702" t="s">
        <v>2518</v>
      </c>
      <c r="Q617" s="702" t="s">
        <v>3863</v>
      </c>
      <c r="R617" s="702" t="s">
        <v>2516</v>
      </c>
      <c r="S617" s="702" t="s">
        <v>2509</v>
      </c>
      <c r="T617" s="702" t="s">
        <v>2509</v>
      </c>
      <c r="U617" s="702" t="s">
        <v>2513</v>
      </c>
      <c r="V617" s="702" t="s">
        <v>2519</v>
      </c>
    </row>
    <row r="618" spans="1:22" ht="16.5" hidden="1" customHeight="1" outlineLevel="2" x14ac:dyDescent="0.2">
      <c r="A618" s="700" t="s">
        <v>3002</v>
      </c>
      <c r="B618" s="696" t="s">
        <v>3018</v>
      </c>
      <c r="C618" s="700" t="s">
        <v>2472</v>
      </c>
      <c r="D618" s="696" t="s">
        <v>2468</v>
      </c>
      <c r="E618" s="701">
        <v>1</v>
      </c>
      <c r="F618" s="696" t="s">
        <v>2469</v>
      </c>
      <c r="G618" s="698">
        <v>0</v>
      </c>
      <c r="H618" s="700" t="s">
        <v>2470</v>
      </c>
      <c r="I618" s="699">
        <v>1</v>
      </c>
      <c r="J618" s="699">
        <v>1</v>
      </c>
      <c r="K618" s="698">
        <v>18.7</v>
      </c>
      <c r="L618" s="697">
        <v>44844</v>
      </c>
      <c r="M618" s="696" t="s">
        <v>3864</v>
      </c>
      <c r="N618" s="696" t="s">
        <v>2509</v>
      </c>
      <c r="O618" s="696" t="s">
        <v>2509</v>
      </c>
      <c r="P618" s="696" t="s">
        <v>2518</v>
      </c>
      <c r="Q618" s="696" t="s">
        <v>3865</v>
      </c>
      <c r="R618" s="696" t="s">
        <v>2516</v>
      </c>
      <c r="S618" s="696" t="s">
        <v>2509</v>
      </c>
      <c r="T618" s="696" t="s">
        <v>2509</v>
      </c>
      <c r="U618" s="696" t="s">
        <v>2513</v>
      </c>
      <c r="V618" s="696" t="s">
        <v>2519</v>
      </c>
    </row>
    <row r="619" spans="1:22" ht="16.5" customHeight="1" outlineLevel="1" collapsed="1" x14ac:dyDescent="0.2">
      <c r="A619" s="709" t="s">
        <v>3003</v>
      </c>
      <c r="B619" s="696"/>
      <c r="C619" s="700"/>
      <c r="D619" s="696"/>
      <c r="E619" s="701"/>
      <c r="F619" s="696"/>
      <c r="G619" s="698"/>
      <c r="H619" s="700"/>
      <c r="I619" s="699"/>
      <c r="J619" s="699"/>
      <c r="K619" s="698">
        <f>SUBTOTAL(9,K605:K618)</f>
        <v>5862.1999999999989</v>
      </c>
      <c r="L619" s="697"/>
      <c r="M619" s="696"/>
      <c r="N619" s="696"/>
      <c r="O619" s="696"/>
      <c r="P619" s="696"/>
      <c r="Q619" s="696"/>
      <c r="R619" s="696"/>
      <c r="S619" s="696"/>
      <c r="T619" s="696"/>
      <c r="U619" s="696"/>
      <c r="V619" s="696"/>
    </row>
    <row r="620" spans="1:22" ht="16.5" hidden="1" customHeight="1" outlineLevel="2" x14ac:dyDescent="0.2">
      <c r="A620" s="706" t="s">
        <v>3004</v>
      </c>
      <c r="B620" s="702" t="s">
        <v>2509</v>
      </c>
      <c r="C620" s="706" t="s">
        <v>2467</v>
      </c>
      <c r="D620" s="702" t="s">
        <v>2468</v>
      </c>
      <c r="E620" s="707">
        <v>2</v>
      </c>
      <c r="F620" s="702" t="s">
        <v>2469</v>
      </c>
      <c r="G620" s="704">
        <v>150</v>
      </c>
      <c r="H620" s="706" t="s">
        <v>2475</v>
      </c>
      <c r="I620" s="705">
        <v>24.53</v>
      </c>
      <c r="J620" s="705">
        <v>1</v>
      </c>
      <c r="K620" s="704">
        <v>3679.5</v>
      </c>
      <c r="L620" s="703">
        <v>44845</v>
      </c>
      <c r="M620" s="702" t="s">
        <v>3866</v>
      </c>
      <c r="N620" s="702" t="s">
        <v>2528</v>
      </c>
      <c r="O620" s="702" t="s">
        <v>2509</v>
      </c>
      <c r="P620" s="702" t="s">
        <v>2469</v>
      </c>
      <c r="Q620" s="702" t="s">
        <v>3867</v>
      </c>
      <c r="R620" s="702" t="s">
        <v>2510</v>
      </c>
      <c r="S620" s="702" t="s">
        <v>2526</v>
      </c>
      <c r="T620" s="702" t="s">
        <v>2527</v>
      </c>
      <c r="U620" s="702" t="s">
        <v>2513</v>
      </c>
      <c r="V620" s="702" t="s">
        <v>2514</v>
      </c>
    </row>
    <row r="621" spans="1:22" ht="16.5" customHeight="1" outlineLevel="1" collapsed="1" x14ac:dyDescent="0.2">
      <c r="A621" s="708" t="s">
        <v>3005</v>
      </c>
      <c r="B621" s="702"/>
      <c r="C621" s="706"/>
      <c r="D621" s="702"/>
      <c r="E621" s="707"/>
      <c r="F621" s="702"/>
      <c r="G621" s="704"/>
      <c r="H621" s="706"/>
      <c r="I621" s="705"/>
      <c r="J621" s="705"/>
      <c r="K621" s="704">
        <f>SUBTOTAL(9,K620:K620)</f>
        <v>3679.5</v>
      </c>
      <c r="L621" s="703"/>
      <c r="M621" s="702"/>
      <c r="N621" s="702"/>
      <c r="O621" s="702"/>
      <c r="P621" s="702"/>
      <c r="Q621" s="702"/>
      <c r="R621" s="702"/>
      <c r="S621" s="702"/>
      <c r="T621" s="702"/>
      <c r="U621" s="702"/>
      <c r="V621" s="702"/>
    </row>
    <row r="622" spans="1:22" ht="16.5" hidden="1" customHeight="1" outlineLevel="2" x14ac:dyDescent="0.2">
      <c r="A622" s="700" t="s">
        <v>3006</v>
      </c>
      <c r="B622" s="696" t="s">
        <v>2509</v>
      </c>
      <c r="C622" s="700" t="s">
        <v>2467</v>
      </c>
      <c r="D622" s="696" t="s">
        <v>2468</v>
      </c>
      <c r="E622" s="701">
        <v>2</v>
      </c>
      <c r="F622" s="696" t="s">
        <v>2469</v>
      </c>
      <c r="G622" s="698">
        <v>150</v>
      </c>
      <c r="H622" s="700" t="s">
        <v>2475</v>
      </c>
      <c r="I622" s="699">
        <v>24.53</v>
      </c>
      <c r="J622" s="699">
        <v>1</v>
      </c>
      <c r="K622" s="698">
        <v>3679.5</v>
      </c>
      <c r="L622" s="697">
        <v>44845</v>
      </c>
      <c r="M622" s="696" t="s">
        <v>3868</v>
      </c>
      <c r="N622" s="696" t="s">
        <v>2528</v>
      </c>
      <c r="O622" s="696" t="s">
        <v>2509</v>
      </c>
      <c r="P622" s="696" t="s">
        <v>2469</v>
      </c>
      <c r="Q622" s="696" t="s">
        <v>3869</v>
      </c>
      <c r="R622" s="696" t="s">
        <v>2510</v>
      </c>
      <c r="S622" s="696" t="s">
        <v>2526</v>
      </c>
      <c r="T622" s="696" t="s">
        <v>2527</v>
      </c>
      <c r="U622" s="696" t="s">
        <v>2513</v>
      </c>
      <c r="V622" s="696" t="s">
        <v>2514</v>
      </c>
    </row>
    <row r="623" spans="1:22" ht="16.5" customHeight="1" outlineLevel="1" collapsed="1" x14ac:dyDescent="0.2">
      <c r="A623" s="709" t="s">
        <v>3007</v>
      </c>
      <c r="B623" s="696"/>
      <c r="C623" s="700"/>
      <c r="D623" s="696"/>
      <c r="E623" s="701"/>
      <c r="F623" s="696"/>
      <c r="G623" s="698"/>
      <c r="H623" s="700"/>
      <c r="I623" s="699"/>
      <c r="J623" s="699"/>
      <c r="K623" s="698">
        <f>SUBTOTAL(9,K622:K622)</f>
        <v>3679.5</v>
      </c>
      <c r="L623" s="697"/>
      <c r="M623" s="696"/>
      <c r="N623" s="696"/>
      <c r="O623" s="696"/>
      <c r="P623" s="696"/>
      <c r="Q623" s="696"/>
      <c r="R623" s="696"/>
      <c r="S623" s="696"/>
      <c r="T623" s="696"/>
      <c r="U623" s="696"/>
      <c r="V623" s="696"/>
    </row>
    <row r="624" spans="1:22" ht="16.5" hidden="1" customHeight="1" outlineLevel="2" x14ac:dyDescent="0.2">
      <c r="A624" s="706" t="s">
        <v>3008</v>
      </c>
      <c r="B624" s="702" t="s">
        <v>2509</v>
      </c>
      <c r="C624" s="706" t="s">
        <v>2467</v>
      </c>
      <c r="D624" s="702" t="s">
        <v>2468</v>
      </c>
      <c r="E624" s="707">
        <v>2</v>
      </c>
      <c r="F624" s="702" t="s">
        <v>2469</v>
      </c>
      <c r="G624" s="704">
        <v>150</v>
      </c>
      <c r="H624" s="706" t="s">
        <v>2475</v>
      </c>
      <c r="I624" s="705">
        <v>24.53</v>
      </c>
      <c r="J624" s="705">
        <v>1</v>
      </c>
      <c r="K624" s="704">
        <v>3679.5</v>
      </c>
      <c r="L624" s="703">
        <v>44845</v>
      </c>
      <c r="M624" s="702" t="s">
        <v>3870</v>
      </c>
      <c r="N624" s="702" t="s">
        <v>2528</v>
      </c>
      <c r="O624" s="702" t="s">
        <v>2509</v>
      </c>
      <c r="P624" s="702" t="s">
        <v>2469</v>
      </c>
      <c r="Q624" s="702" t="s">
        <v>3871</v>
      </c>
      <c r="R624" s="702" t="s">
        <v>2510</v>
      </c>
      <c r="S624" s="702" t="s">
        <v>2526</v>
      </c>
      <c r="T624" s="702" t="s">
        <v>2527</v>
      </c>
      <c r="U624" s="702" t="s">
        <v>2513</v>
      </c>
      <c r="V624" s="702" t="s">
        <v>2514</v>
      </c>
    </row>
    <row r="625" spans="1:22" ht="16.5" customHeight="1" outlineLevel="1" collapsed="1" x14ac:dyDescent="0.2">
      <c r="A625" s="708" t="s">
        <v>3009</v>
      </c>
      <c r="B625" s="702"/>
      <c r="C625" s="706"/>
      <c r="D625" s="702"/>
      <c r="E625" s="707"/>
      <c r="F625" s="702"/>
      <c r="G625" s="704"/>
      <c r="H625" s="706"/>
      <c r="I625" s="705"/>
      <c r="J625" s="705"/>
      <c r="K625" s="704">
        <f>SUBTOTAL(9,K624:K624)</f>
        <v>3679.5</v>
      </c>
      <c r="L625" s="703"/>
      <c r="M625" s="702"/>
      <c r="N625" s="702"/>
      <c r="O625" s="702"/>
      <c r="P625" s="702"/>
      <c r="Q625" s="702"/>
      <c r="R625" s="702"/>
      <c r="S625" s="702"/>
      <c r="T625" s="702"/>
      <c r="U625" s="702"/>
      <c r="V625" s="702"/>
    </row>
    <row r="626" spans="1:22" ht="16.5" hidden="1" customHeight="1" outlineLevel="2" x14ac:dyDescent="0.2">
      <c r="A626" s="700" t="s">
        <v>3010</v>
      </c>
      <c r="B626" s="696" t="s">
        <v>2509</v>
      </c>
      <c r="C626" s="700" t="s">
        <v>2467</v>
      </c>
      <c r="D626" s="696" t="s">
        <v>2468</v>
      </c>
      <c r="E626" s="701">
        <v>2</v>
      </c>
      <c r="F626" s="696" t="s">
        <v>2469</v>
      </c>
      <c r="G626" s="698">
        <v>150</v>
      </c>
      <c r="H626" s="700" t="s">
        <v>2475</v>
      </c>
      <c r="I626" s="699">
        <v>24.53</v>
      </c>
      <c r="J626" s="699">
        <v>1</v>
      </c>
      <c r="K626" s="698">
        <v>3679.5</v>
      </c>
      <c r="L626" s="697">
        <v>44845</v>
      </c>
      <c r="M626" s="696" t="s">
        <v>3872</v>
      </c>
      <c r="N626" s="696" t="s">
        <v>2528</v>
      </c>
      <c r="O626" s="696" t="s">
        <v>2509</v>
      </c>
      <c r="P626" s="696" t="s">
        <v>2469</v>
      </c>
      <c r="Q626" s="696" t="s">
        <v>3873</v>
      </c>
      <c r="R626" s="696" t="s">
        <v>2510</v>
      </c>
      <c r="S626" s="696" t="s">
        <v>2526</v>
      </c>
      <c r="T626" s="696" t="s">
        <v>2527</v>
      </c>
      <c r="U626" s="696" t="s">
        <v>2513</v>
      </c>
      <c r="V626" s="696" t="s">
        <v>2514</v>
      </c>
    </row>
    <row r="627" spans="1:22" ht="16.5" customHeight="1" outlineLevel="1" collapsed="1" x14ac:dyDescent="0.2">
      <c r="A627" s="709" t="s">
        <v>3011</v>
      </c>
      <c r="B627" s="696"/>
      <c r="C627" s="700"/>
      <c r="D627" s="696"/>
      <c r="E627" s="701"/>
      <c r="F627" s="696"/>
      <c r="G627" s="698"/>
      <c r="H627" s="700"/>
      <c r="I627" s="699"/>
      <c r="J627" s="699"/>
      <c r="K627" s="698">
        <f>SUBTOTAL(9,K626:K626)</f>
        <v>3679.5</v>
      </c>
      <c r="L627" s="697"/>
      <c r="M627" s="696"/>
      <c r="N627" s="696"/>
      <c r="O627" s="696"/>
      <c r="P627" s="696"/>
      <c r="Q627" s="696"/>
      <c r="R627" s="696"/>
      <c r="S627" s="696"/>
      <c r="T627" s="696"/>
      <c r="U627" s="696"/>
      <c r="V627" s="696"/>
    </row>
    <row r="628" spans="1:22" ht="16.5" hidden="1" customHeight="1" outlineLevel="2" x14ac:dyDescent="0.2">
      <c r="A628" s="706" t="s">
        <v>3012</v>
      </c>
      <c r="B628" s="702" t="s">
        <v>2509</v>
      </c>
      <c r="C628" s="706" t="s">
        <v>2467</v>
      </c>
      <c r="D628" s="702" t="s">
        <v>2468</v>
      </c>
      <c r="E628" s="707">
        <v>2</v>
      </c>
      <c r="F628" s="702" t="s">
        <v>2469</v>
      </c>
      <c r="G628" s="704">
        <v>150</v>
      </c>
      <c r="H628" s="706" t="s">
        <v>2475</v>
      </c>
      <c r="I628" s="705">
        <v>24.53</v>
      </c>
      <c r="J628" s="705">
        <v>1</v>
      </c>
      <c r="K628" s="704">
        <v>3679.5</v>
      </c>
      <c r="L628" s="703">
        <v>44845</v>
      </c>
      <c r="M628" s="702" t="s">
        <v>3874</v>
      </c>
      <c r="N628" s="702" t="s">
        <v>2528</v>
      </c>
      <c r="O628" s="702" t="s">
        <v>2509</v>
      </c>
      <c r="P628" s="702" t="s">
        <v>2469</v>
      </c>
      <c r="Q628" s="702" t="s">
        <v>3875</v>
      </c>
      <c r="R628" s="702" t="s">
        <v>2510</v>
      </c>
      <c r="S628" s="702" t="s">
        <v>2526</v>
      </c>
      <c r="T628" s="702" t="s">
        <v>2527</v>
      </c>
      <c r="U628" s="702" t="s">
        <v>2513</v>
      </c>
      <c r="V628" s="702" t="s">
        <v>2514</v>
      </c>
    </row>
    <row r="629" spans="1:22" ht="16.5" customHeight="1" outlineLevel="1" collapsed="1" x14ac:dyDescent="0.2">
      <c r="A629" s="708" t="s">
        <v>3013</v>
      </c>
      <c r="B629" s="702"/>
      <c r="C629" s="706"/>
      <c r="D629" s="702"/>
      <c r="E629" s="707"/>
      <c r="F629" s="702"/>
      <c r="G629" s="704"/>
      <c r="H629" s="706"/>
      <c r="I629" s="705"/>
      <c r="J629" s="705"/>
      <c r="K629" s="704">
        <f>SUBTOTAL(9,K628:K628)</f>
        <v>3679.5</v>
      </c>
      <c r="L629" s="703"/>
      <c r="M629" s="702"/>
      <c r="N629" s="702"/>
      <c r="O629" s="702"/>
      <c r="P629" s="702"/>
      <c r="Q629" s="702"/>
      <c r="R629" s="702"/>
      <c r="S629" s="702"/>
      <c r="T629" s="702"/>
      <c r="U629" s="702"/>
      <c r="V629" s="702"/>
    </row>
    <row r="630" spans="1:22" ht="16.5" hidden="1" customHeight="1" outlineLevel="2" x14ac:dyDescent="0.2">
      <c r="A630" s="700" t="s">
        <v>3014</v>
      </c>
      <c r="B630" s="696" t="s">
        <v>2509</v>
      </c>
      <c r="C630" s="700" t="s">
        <v>2467</v>
      </c>
      <c r="D630" s="696" t="s">
        <v>2468</v>
      </c>
      <c r="E630" s="701">
        <v>2</v>
      </c>
      <c r="F630" s="696" t="s">
        <v>2469</v>
      </c>
      <c r="G630" s="698">
        <v>150</v>
      </c>
      <c r="H630" s="700" t="s">
        <v>2475</v>
      </c>
      <c r="I630" s="699">
        <v>24.53</v>
      </c>
      <c r="J630" s="699">
        <v>1</v>
      </c>
      <c r="K630" s="698">
        <v>3679.5</v>
      </c>
      <c r="L630" s="697">
        <v>44845</v>
      </c>
      <c r="M630" s="696" t="s">
        <v>3876</v>
      </c>
      <c r="N630" s="696" t="s">
        <v>2528</v>
      </c>
      <c r="O630" s="696" t="s">
        <v>2509</v>
      </c>
      <c r="P630" s="696" t="s">
        <v>2469</v>
      </c>
      <c r="Q630" s="696" t="s">
        <v>3877</v>
      </c>
      <c r="R630" s="696" t="s">
        <v>2510</v>
      </c>
      <c r="S630" s="696" t="s">
        <v>2526</v>
      </c>
      <c r="T630" s="696" t="s">
        <v>2527</v>
      </c>
      <c r="U630" s="696" t="s">
        <v>2513</v>
      </c>
      <c r="V630" s="696" t="s">
        <v>2514</v>
      </c>
    </row>
    <row r="631" spans="1:22" ht="16.5" customHeight="1" outlineLevel="1" collapsed="1" x14ac:dyDescent="0.2">
      <c r="A631" s="695" t="s">
        <v>3015</v>
      </c>
      <c r="B631" s="689"/>
      <c r="C631" s="693"/>
      <c r="D631" s="689"/>
      <c r="E631" s="694"/>
      <c r="F631" s="689"/>
      <c r="G631" s="691"/>
      <c r="H631" s="693"/>
      <c r="I631" s="692"/>
      <c r="J631" s="692"/>
      <c r="K631" s="691">
        <f>SUBTOTAL(9,K630:K630)</f>
        <v>3679.5</v>
      </c>
      <c r="L631" s="690"/>
      <c r="M631" s="689"/>
      <c r="N631" s="689"/>
      <c r="O631" s="689"/>
      <c r="P631" s="689"/>
      <c r="Q631" s="689"/>
      <c r="R631" s="689"/>
      <c r="S631" s="689"/>
      <c r="T631" s="689"/>
      <c r="U631" s="689"/>
      <c r="V631" s="689"/>
    </row>
    <row r="632" spans="1:22" outlineLevel="1" x14ac:dyDescent="0.2"/>
    <row r="633" spans="1:22" outlineLevel="1" x14ac:dyDescent="0.2"/>
    <row r="634" spans="1:22" outlineLevel="1" x14ac:dyDescent="0.2"/>
    <row r="635" spans="1:22" outlineLevel="1" x14ac:dyDescent="0.2"/>
    <row r="636" spans="1:22" outlineLevel="1" x14ac:dyDescent="0.2"/>
    <row r="637" spans="1:22" outlineLevel="1" x14ac:dyDescent="0.2">
      <c r="A637" s="688" t="s">
        <v>2492</v>
      </c>
      <c r="K637" s="687">
        <f>SUBTOTAL(9,K2:K636)</f>
        <v>1341595.32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666"/>
  <sheetViews>
    <sheetView zoomScale="80" zoomScaleNormal="80" workbookViewId="0">
      <pane xSplit="5" ySplit="1" topLeftCell="G2" activePane="bottomRight" state="frozen"/>
      <selection pane="topRight" activeCell="E1" sqref="E1"/>
      <selection pane="bottomLeft" activeCell="A2" sqref="A2"/>
      <selection pane="bottomRight" activeCell="I8" sqref="I8"/>
    </sheetView>
  </sheetViews>
  <sheetFormatPr defaultRowHeight="15" x14ac:dyDescent="0.25"/>
  <cols>
    <col min="1" max="1" width="14.7109375" style="1" customWidth="1"/>
    <col min="2" max="2" width="11.28515625" style="1" customWidth="1"/>
    <col min="3" max="3" width="16" style="1" customWidth="1"/>
    <col min="4" max="4" width="10.85546875" style="16" customWidth="1"/>
    <col min="5" max="5" width="8.140625" style="260" customWidth="1"/>
    <col min="6" max="6" width="10.85546875" style="1" hidden="1" customWidth="1"/>
    <col min="7" max="7" width="24.85546875" style="1" customWidth="1"/>
    <col min="8" max="8" width="12.140625" style="1" customWidth="1"/>
    <col min="9" max="9" width="61.42578125" style="1" customWidth="1"/>
    <col min="10" max="10" width="39.7109375" style="1" customWidth="1"/>
    <col min="11" max="11" width="39.7109375" style="16" customWidth="1"/>
    <col min="12" max="12" width="25.28515625" style="1" customWidth="1"/>
    <col min="13" max="13" width="24.5703125" style="1" customWidth="1"/>
    <col min="14" max="14" width="25.140625" style="1" customWidth="1"/>
    <col min="15" max="15" width="11.5703125" style="1" customWidth="1"/>
    <col min="16" max="16" width="11.85546875" style="16" customWidth="1"/>
    <col min="17" max="17" width="91.42578125" style="16" bestFit="1" customWidth="1"/>
    <col min="18" max="18" width="31.7109375" style="1" bestFit="1" customWidth="1"/>
    <col min="19" max="21" width="9.140625" style="1"/>
    <col min="22" max="22" width="21.85546875" style="1" customWidth="1"/>
    <col min="23" max="23" width="22.5703125" style="1" customWidth="1"/>
    <col min="24" max="24" width="43.42578125" style="1" customWidth="1"/>
    <col min="25" max="25" width="25.28515625" style="407" customWidth="1"/>
    <col min="26" max="26" width="13.28515625" style="484" customWidth="1"/>
    <col min="27" max="16384" width="9.140625" style="1"/>
  </cols>
  <sheetData>
    <row r="1" spans="1:26" s="259" customFormat="1" ht="108.75" customHeight="1" x14ac:dyDescent="0.25">
      <c r="A1" s="258" t="s">
        <v>3</v>
      </c>
      <c r="B1" s="258" t="s">
        <v>0</v>
      </c>
      <c r="C1" s="258" t="s">
        <v>1</v>
      </c>
      <c r="D1" s="258" t="s">
        <v>374</v>
      </c>
      <c r="E1" s="258" t="s">
        <v>35</v>
      </c>
      <c r="F1" s="258" t="s">
        <v>28</v>
      </c>
      <c r="G1" s="258" t="s">
        <v>7</v>
      </c>
      <c r="H1" s="258" t="s">
        <v>2</v>
      </c>
      <c r="I1" s="258" t="s">
        <v>26</v>
      </c>
      <c r="J1" s="258"/>
      <c r="K1" s="421" t="s">
        <v>1666</v>
      </c>
      <c r="L1" s="258" t="s">
        <v>1108</v>
      </c>
      <c r="M1" s="258" t="s">
        <v>13</v>
      </c>
      <c r="N1" s="258" t="s">
        <v>14</v>
      </c>
      <c r="O1" s="745" t="s">
        <v>4</v>
      </c>
      <c r="P1" s="745"/>
      <c r="Q1" s="745"/>
      <c r="R1" s="745"/>
      <c r="S1" s="745"/>
      <c r="T1" s="745"/>
      <c r="U1" s="745"/>
      <c r="V1" s="258" t="s">
        <v>42</v>
      </c>
      <c r="W1" s="258" t="s">
        <v>352</v>
      </c>
      <c r="X1" s="258" t="s">
        <v>40</v>
      </c>
      <c r="Y1" s="406" t="s">
        <v>1491</v>
      </c>
      <c r="Z1" s="482" t="s">
        <v>1942</v>
      </c>
    </row>
    <row r="2" spans="1:26" s="259" customFormat="1" x14ac:dyDescent="0.25">
      <c r="A2" s="444"/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5"/>
      <c r="Z2" s="482"/>
    </row>
    <row r="3" spans="1:26" s="464" customFormat="1" x14ac:dyDescent="0.25">
      <c r="A3" s="462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3"/>
      <c r="Z3" s="482"/>
    </row>
    <row r="4" spans="1:26" s="464" customFormat="1" x14ac:dyDescent="0.25">
      <c r="A4" s="462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3"/>
      <c r="Z4" s="482"/>
    </row>
    <row r="5" spans="1:26" s="464" customFormat="1" x14ac:dyDescent="0.25">
      <c r="A5" s="469" t="s">
        <v>4082</v>
      </c>
      <c r="B5" s="470" t="s">
        <v>1093</v>
      </c>
      <c r="C5" s="469" t="s">
        <v>2179</v>
      </c>
      <c r="D5" s="470" t="s">
        <v>56</v>
      </c>
      <c r="E5" s="469"/>
      <c r="F5" s="469"/>
      <c r="G5" s="590" t="s">
        <v>12</v>
      </c>
      <c r="H5" s="468">
        <v>44970</v>
      </c>
      <c r="I5" s="469" t="s">
        <v>4083</v>
      </c>
      <c r="J5" s="469"/>
      <c r="K5" s="469"/>
      <c r="L5" s="470" t="s">
        <v>1121</v>
      </c>
      <c r="M5" s="469" t="s">
        <v>4084</v>
      </c>
      <c r="N5" s="469"/>
      <c r="O5" s="469"/>
      <c r="P5" s="469"/>
      <c r="Q5" s="469"/>
      <c r="R5" s="469"/>
      <c r="S5" s="469"/>
      <c r="T5" s="469"/>
      <c r="U5" s="469"/>
      <c r="V5" s="469"/>
      <c r="W5" s="469"/>
      <c r="X5" s="469"/>
      <c r="Y5" s="480"/>
      <c r="Z5" s="482"/>
    </row>
    <row r="6" spans="1:26" s="464" customFormat="1" x14ac:dyDescent="0.25">
      <c r="A6" s="469" t="s">
        <v>4081</v>
      </c>
      <c r="B6" s="470" t="s">
        <v>1093</v>
      </c>
      <c r="C6" s="469" t="s">
        <v>2179</v>
      </c>
      <c r="D6" s="470" t="s">
        <v>56</v>
      </c>
      <c r="E6" s="469">
        <v>5627</v>
      </c>
      <c r="F6" s="469"/>
      <c r="G6" s="590" t="s">
        <v>12</v>
      </c>
      <c r="H6" s="468">
        <v>44970</v>
      </c>
      <c r="I6" s="469" t="s">
        <v>4080</v>
      </c>
      <c r="J6" s="469"/>
      <c r="K6" s="469"/>
      <c r="L6" s="470" t="s">
        <v>1121</v>
      </c>
      <c r="M6" s="469"/>
      <c r="N6" s="469"/>
      <c r="O6" s="469"/>
      <c r="P6" s="469"/>
      <c r="Q6" s="469"/>
      <c r="R6" s="469"/>
      <c r="S6" s="469"/>
      <c r="T6" s="469"/>
      <c r="U6" s="469"/>
      <c r="V6" s="469"/>
      <c r="W6" s="469"/>
      <c r="X6" s="469"/>
      <c r="Y6" s="480"/>
      <c r="Z6" s="482"/>
    </row>
    <row r="7" spans="1:26" s="464" customFormat="1" x14ac:dyDescent="0.25">
      <c r="A7" s="469" t="s">
        <v>4079</v>
      </c>
      <c r="B7" s="470" t="s">
        <v>1093</v>
      </c>
      <c r="C7" s="469" t="s">
        <v>407</v>
      </c>
      <c r="D7" s="470" t="s">
        <v>56</v>
      </c>
      <c r="E7" s="469">
        <v>6188</v>
      </c>
      <c r="F7" s="469"/>
      <c r="G7" s="590" t="s">
        <v>12</v>
      </c>
      <c r="H7" s="468">
        <v>44966</v>
      </c>
      <c r="I7" s="469" t="s">
        <v>2355</v>
      </c>
      <c r="J7" s="469"/>
      <c r="K7" s="469"/>
      <c r="L7" s="470" t="s">
        <v>1121</v>
      </c>
      <c r="M7" s="469"/>
      <c r="N7" s="469"/>
      <c r="O7" s="469"/>
      <c r="P7" s="469"/>
      <c r="Q7" s="469"/>
      <c r="R7" s="469"/>
      <c r="S7" s="469"/>
      <c r="T7" s="469"/>
      <c r="U7" s="469"/>
      <c r="V7" s="469"/>
      <c r="W7" s="469"/>
      <c r="X7" s="469"/>
      <c r="Y7" s="480"/>
      <c r="Z7" s="482"/>
    </row>
    <row r="8" spans="1:26" s="464" customFormat="1" x14ac:dyDescent="0.25">
      <c r="A8" s="469" t="s">
        <v>4072</v>
      </c>
      <c r="B8" s="470" t="s">
        <v>1093</v>
      </c>
      <c r="C8" s="469" t="s">
        <v>2179</v>
      </c>
      <c r="D8" s="470" t="s">
        <v>56</v>
      </c>
      <c r="E8" s="469">
        <v>6634</v>
      </c>
      <c r="F8" s="469"/>
      <c r="G8" s="590" t="s">
        <v>12</v>
      </c>
      <c r="H8" s="468">
        <v>44958</v>
      </c>
      <c r="I8" s="469" t="s">
        <v>4073</v>
      </c>
      <c r="J8" s="469"/>
      <c r="K8" s="469"/>
      <c r="L8" s="470" t="s">
        <v>1120</v>
      </c>
      <c r="M8" s="469"/>
      <c r="N8" s="469"/>
      <c r="O8" s="469"/>
      <c r="P8" s="469"/>
      <c r="Q8" s="469"/>
      <c r="R8" s="469"/>
      <c r="S8" s="469"/>
      <c r="T8" s="469"/>
      <c r="U8" s="469"/>
      <c r="V8" s="469"/>
      <c r="W8" s="469"/>
      <c r="X8" s="469"/>
      <c r="Y8" s="480"/>
      <c r="Z8" s="482"/>
    </row>
    <row r="9" spans="1:26" s="464" customFormat="1" x14ac:dyDescent="0.25">
      <c r="A9" s="469" t="s">
        <v>4065</v>
      </c>
      <c r="B9" s="470" t="s">
        <v>1093</v>
      </c>
      <c r="C9" s="469" t="s">
        <v>384</v>
      </c>
      <c r="D9" s="470" t="s">
        <v>62</v>
      </c>
      <c r="E9" s="469">
        <v>7150</v>
      </c>
      <c r="F9" s="469"/>
      <c r="G9" s="590" t="s">
        <v>12</v>
      </c>
      <c r="H9" s="468">
        <v>44938</v>
      </c>
      <c r="I9" s="469" t="s">
        <v>4066</v>
      </c>
      <c r="J9" s="469"/>
      <c r="K9" s="469"/>
      <c r="L9" s="470" t="s">
        <v>1120</v>
      </c>
      <c r="M9" s="469" t="s">
        <v>4067</v>
      </c>
      <c r="N9" s="469"/>
      <c r="O9" s="469"/>
      <c r="P9" s="469"/>
      <c r="Q9" s="469"/>
      <c r="R9" s="469"/>
      <c r="S9" s="469"/>
      <c r="T9" s="469"/>
      <c r="U9" s="469"/>
      <c r="V9" s="469"/>
      <c r="W9" s="469"/>
      <c r="X9" s="469"/>
      <c r="Y9" s="480"/>
      <c r="Z9" s="482"/>
    </row>
    <row r="10" spans="1:26" s="464" customFormat="1" x14ac:dyDescent="0.25">
      <c r="A10" s="469" t="s">
        <v>4025</v>
      </c>
      <c r="B10" s="470" t="s">
        <v>1093</v>
      </c>
      <c r="C10" s="469" t="s">
        <v>2179</v>
      </c>
      <c r="D10" s="470" t="s">
        <v>56</v>
      </c>
      <c r="E10" s="469">
        <v>6554</v>
      </c>
      <c r="F10" s="469"/>
      <c r="G10" s="590" t="s">
        <v>1566</v>
      </c>
      <c r="H10" s="468">
        <v>44915</v>
      </c>
      <c r="I10" s="469" t="s">
        <v>1752</v>
      </c>
      <c r="J10" s="469"/>
      <c r="K10" s="469"/>
      <c r="L10" s="470" t="s">
        <v>1120</v>
      </c>
      <c r="M10" s="469" t="s">
        <v>1392</v>
      </c>
      <c r="N10" s="469"/>
      <c r="O10" s="469"/>
      <c r="P10" s="469"/>
      <c r="Q10" s="469"/>
      <c r="R10" s="469"/>
      <c r="S10" s="469"/>
      <c r="T10" s="469"/>
      <c r="U10" s="469"/>
      <c r="V10" s="469"/>
      <c r="W10" s="469"/>
      <c r="X10" s="469"/>
      <c r="Y10" s="480">
        <v>96152.21</v>
      </c>
      <c r="Z10" s="482"/>
    </row>
    <row r="11" spans="1:26" s="464" customFormat="1" x14ac:dyDescent="0.25">
      <c r="A11" s="469" t="s">
        <v>4023</v>
      </c>
      <c r="B11" s="470" t="s">
        <v>1093</v>
      </c>
      <c r="C11" s="469" t="s">
        <v>385</v>
      </c>
      <c r="D11" s="470" t="s">
        <v>58</v>
      </c>
      <c r="E11" s="469">
        <v>2649</v>
      </c>
      <c r="F11" s="469"/>
      <c r="G11" s="590" t="s">
        <v>12</v>
      </c>
      <c r="H11" s="468">
        <v>44910</v>
      </c>
      <c r="I11" s="469" t="s">
        <v>4024</v>
      </c>
      <c r="J11" s="469"/>
      <c r="K11" s="469"/>
      <c r="L11" s="470" t="s">
        <v>1121</v>
      </c>
      <c r="M11" s="469"/>
      <c r="N11" s="469"/>
      <c r="O11" s="469"/>
      <c r="P11" s="469"/>
      <c r="Q11" s="469"/>
      <c r="R11" s="469"/>
      <c r="S11" s="469"/>
      <c r="T11" s="469"/>
      <c r="U11" s="469"/>
      <c r="V11" s="469"/>
      <c r="W11" s="469"/>
      <c r="X11" s="469"/>
      <c r="Y11" s="480"/>
      <c r="Z11" s="482"/>
    </row>
    <row r="12" spans="1:26" s="464" customFormat="1" x14ac:dyDescent="0.25">
      <c r="A12" s="469" t="s">
        <v>4022</v>
      </c>
      <c r="B12" s="470" t="s">
        <v>1093</v>
      </c>
      <c r="C12" s="469" t="s">
        <v>2179</v>
      </c>
      <c r="D12" s="470" t="s">
        <v>56</v>
      </c>
      <c r="E12" s="469">
        <v>5769</v>
      </c>
      <c r="F12" s="469"/>
      <c r="G12" s="590" t="s">
        <v>12</v>
      </c>
      <c r="H12" s="468">
        <v>44910</v>
      </c>
      <c r="I12" s="469" t="s">
        <v>2595</v>
      </c>
      <c r="J12" s="469"/>
      <c r="K12" s="469"/>
      <c r="L12" s="470" t="s">
        <v>1120</v>
      </c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80"/>
      <c r="Z12" s="482"/>
    </row>
    <row r="13" spans="1:26" s="464" customFormat="1" x14ac:dyDescent="0.25">
      <c r="A13" s="469" t="s">
        <v>4021</v>
      </c>
      <c r="B13" s="470" t="s">
        <v>1093</v>
      </c>
      <c r="C13" s="469" t="s">
        <v>2269</v>
      </c>
      <c r="D13" s="470" t="s">
        <v>62</v>
      </c>
      <c r="E13" s="469">
        <v>13334</v>
      </c>
      <c r="F13" s="469"/>
      <c r="G13" s="590" t="s">
        <v>12</v>
      </c>
      <c r="H13" s="468">
        <v>44907</v>
      </c>
      <c r="I13" s="469" t="s">
        <v>1758</v>
      </c>
      <c r="J13" s="469"/>
      <c r="K13" s="469"/>
      <c r="L13" s="470" t="s">
        <v>1120</v>
      </c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80"/>
      <c r="Z13" s="482"/>
    </row>
    <row r="14" spans="1:26" s="464" customFormat="1" x14ac:dyDescent="0.25">
      <c r="A14" s="469" t="s">
        <v>4016</v>
      </c>
      <c r="B14" s="470" t="s">
        <v>1093</v>
      </c>
      <c r="C14" s="469" t="s">
        <v>2179</v>
      </c>
      <c r="D14" s="470" t="s">
        <v>56</v>
      </c>
      <c r="E14" s="469">
        <v>6101</v>
      </c>
      <c r="F14" s="469"/>
      <c r="G14" s="590" t="s">
        <v>12</v>
      </c>
      <c r="H14" s="468">
        <v>44895</v>
      </c>
      <c r="I14" s="469" t="s">
        <v>1758</v>
      </c>
      <c r="J14" s="469"/>
      <c r="K14" s="469"/>
      <c r="L14" s="470" t="s">
        <v>1121</v>
      </c>
      <c r="M14" s="469"/>
      <c r="N14" s="469"/>
      <c r="O14" s="469"/>
      <c r="P14" s="469"/>
      <c r="Q14" s="469"/>
      <c r="R14" s="469"/>
      <c r="S14" s="469"/>
      <c r="T14" s="469"/>
      <c r="U14" s="469"/>
      <c r="V14" s="469"/>
      <c r="W14" s="469"/>
      <c r="X14" s="469"/>
      <c r="Y14" s="480"/>
      <c r="Z14" s="482"/>
    </row>
    <row r="15" spans="1:26" s="464" customFormat="1" ht="15.75" customHeight="1" x14ac:dyDescent="0.25">
      <c r="A15" s="469" t="s">
        <v>4015</v>
      </c>
      <c r="B15" s="470" t="s">
        <v>1093</v>
      </c>
      <c r="C15" s="469" t="s">
        <v>385</v>
      </c>
      <c r="D15" s="470" t="s">
        <v>58</v>
      </c>
      <c r="E15" s="469">
        <v>3925</v>
      </c>
      <c r="F15" s="469"/>
      <c r="G15" s="590" t="s">
        <v>12</v>
      </c>
      <c r="H15" s="468">
        <v>44893</v>
      </c>
      <c r="I15" s="469" t="s">
        <v>2396</v>
      </c>
      <c r="J15" s="469"/>
      <c r="K15" s="469"/>
      <c r="L15" s="470" t="s">
        <v>1121</v>
      </c>
      <c r="M15" s="469" t="s">
        <v>4020</v>
      </c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80">
        <v>2269.67</v>
      </c>
      <c r="Z15" s="482"/>
    </row>
    <row r="16" spans="1:26" s="464" customFormat="1" x14ac:dyDescent="0.25">
      <c r="A16" s="469" t="s">
        <v>4013</v>
      </c>
      <c r="B16" s="470" t="s">
        <v>1093</v>
      </c>
      <c r="C16" s="469" t="s">
        <v>2209</v>
      </c>
      <c r="D16" s="470" t="s">
        <v>58</v>
      </c>
      <c r="E16" s="469">
        <v>13908</v>
      </c>
      <c r="F16" s="469"/>
      <c r="G16" s="590" t="s">
        <v>12</v>
      </c>
      <c r="H16" s="468">
        <v>44890</v>
      </c>
      <c r="I16" s="469" t="s">
        <v>416</v>
      </c>
      <c r="J16" s="469"/>
      <c r="K16" s="469"/>
      <c r="L16" s="470" t="s">
        <v>1121</v>
      </c>
      <c r="M16" s="469"/>
      <c r="N16" s="469"/>
      <c r="O16" s="469"/>
      <c r="P16" s="469"/>
      <c r="Q16" s="469"/>
      <c r="R16" s="469"/>
      <c r="S16" s="469"/>
      <c r="T16" s="469"/>
      <c r="U16" s="469"/>
      <c r="V16" s="469"/>
      <c r="W16" s="469"/>
      <c r="X16" s="469"/>
      <c r="Y16" s="480"/>
      <c r="Z16" s="482"/>
    </row>
    <row r="17" spans="1:26" s="464" customFormat="1" x14ac:dyDescent="0.25">
      <c r="A17" s="469" t="s">
        <v>4012</v>
      </c>
      <c r="B17" s="470" t="s">
        <v>1093</v>
      </c>
      <c r="C17" s="469" t="s">
        <v>384</v>
      </c>
      <c r="D17" s="470" t="s">
        <v>62</v>
      </c>
      <c r="E17" s="469">
        <v>3889</v>
      </c>
      <c r="F17" s="469"/>
      <c r="G17" s="590" t="s">
        <v>12</v>
      </c>
      <c r="H17" s="468">
        <v>44890</v>
      </c>
      <c r="I17" s="469" t="s">
        <v>416</v>
      </c>
      <c r="J17" s="469"/>
      <c r="K17" s="469"/>
      <c r="L17" s="470" t="s">
        <v>1120</v>
      </c>
      <c r="M17" s="469"/>
      <c r="N17" s="469"/>
      <c r="O17" s="469"/>
      <c r="P17" s="469"/>
      <c r="Q17" s="469"/>
      <c r="R17" s="469"/>
      <c r="S17" s="469"/>
      <c r="T17" s="469"/>
      <c r="U17" s="469"/>
      <c r="V17" s="469"/>
      <c r="W17" s="469"/>
      <c r="X17" s="469"/>
      <c r="Y17" s="480"/>
      <c r="Z17" s="482"/>
    </row>
    <row r="18" spans="1:26" s="464" customFormat="1" x14ac:dyDescent="0.25">
      <c r="A18" s="469" t="s">
        <v>4010</v>
      </c>
      <c r="B18" s="470" t="s">
        <v>1093</v>
      </c>
      <c r="C18" s="469" t="s">
        <v>2209</v>
      </c>
      <c r="D18" s="470" t="s">
        <v>58</v>
      </c>
      <c r="E18" s="469">
        <v>13936</v>
      </c>
      <c r="F18" s="469"/>
      <c r="G18" s="590" t="s">
        <v>12</v>
      </c>
      <c r="H18" s="468">
        <v>44889</v>
      </c>
      <c r="I18" s="469" t="s">
        <v>4011</v>
      </c>
      <c r="J18" s="469"/>
      <c r="K18" s="469"/>
      <c r="L18" s="470" t="s">
        <v>1120</v>
      </c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80"/>
      <c r="Z18" s="482"/>
    </row>
    <row r="19" spans="1:26" s="464" customFormat="1" x14ac:dyDescent="0.25">
      <c r="A19" s="469" t="s">
        <v>4009</v>
      </c>
      <c r="B19" s="470" t="s">
        <v>1093</v>
      </c>
      <c r="C19" s="469" t="s">
        <v>385</v>
      </c>
      <c r="D19" s="470" t="s">
        <v>58</v>
      </c>
      <c r="E19" s="469">
        <v>2653</v>
      </c>
      <c r="F19" s="469"/>
      <c r="G19" s="590" t="s">
        <v>12</v>
      </c>
      <c r="H19" s="468">
        <v>44888</v>
      </c>
      <c r="I19" s="469" t="s">
        <v>2595</v>
      </c>
      <c r="J19" s="469"/>
      <c r="K19" s="469"/>
      <c r="L19" s="470" t="s">
        <v>1120</v>
      </c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0"/>
      <c r="Z19" s="482"/>
    </row>
    <row r="20" spans="1:26" s="464" customFormat="1" x14ac:dyDescent="0.25">
      <c r="A20" s="469" t="s">
        <v>4008</v>
      </c>
      <c r="B20" s="470" t="s">
        <v>1093</v>
      </c>
      <c r="C20" s="469" t="s">
        <v>2209</v>
      </c>
      <c r="D20" s="470" t="s">
        <v>58</v>
      </c>
      <c r="E20" s="469">
        <v>15038</v>
      </c>
      <c r="F20" s="469"/>
      <c r="G20" s="590" t="s">
        <v>1268</v>
      </c>
      <c r="H20" s="468">
        <v>44887</v>
      </c>
      <c r="I20" s="469" t="s">
        <v>4007</v>
      </c>
      <c r="J20" s="469"/>
      <c r="K20" s="469"/>
      <c r="L20" s="470" t="s">
        <v>1120</v>
      </c>
      <c r="M20" s="469" t="s">
        <v>1392</v>
      </c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80">
        <f>91353.38+1597.96</f>
        <v>92951.340000000011</v>
      </c>
      <c r="Z20" s="482"/>
    </row>
    <row r="21" spans="1:26" s="464" customFormat="1" x14ac:dyDescent="0.25">
      <c r="A21" s="469" t="s">
        <v>4006</v>
      </c>
      <c r="B21" s="470" t="s">
        <v>1093</v>
      </c>
      <c r="C21" s="469" t="s">
        <v>2179</v>
      </c>
      <c r="D21" s="470" t="s">
        <v>56</v>
      </c>
      <c r="E21" s="469">
        <v>7152</v>
      </c>
      <c r="F21" s="469"/>
      <c r="G21" s="590" t="s">
        <v>1268</v>
      </c>
      <c r="H21" s="468">
        <v>44887</v>
      </c>
      <c r="I21" s="469" t="s">
        <v>4007</v>
      </c>
      <c r="J21" s="469"/>
      <c r="K21" s="469"/>
      <c r="L21" s="470" t="s">
        <v>1120</v>
      </c>
      <c r="M21" s="469" t="s">
        <v>1392</v>
      </c>
      <c r="N21" s="469"/>
      <c r="O21" s="469"/>
      <c r="P21" s="469"/>
      <c r="Q21" s="469"/>
      <c r="R21" s="469"/>
      <c r="S21" s="469"/>
      <c r="T21" s="469"/>
      <c r="U21" s="469"/>
      <c r="V21" s="469"/>
      <c r="W21" s="469"/>
      <c r="X21" s="469"/>
      <c r="Y21" s="480">
        <f>52577.82+1597.96</f>
        <v>54175.78</v>
      </c>
      <c r="Z21" s="482"/>
    </row>
    <row r="22" spans="1:26" s="464" customFormat="1" x14ac:dyDescent="0.25">
      <c r="A22" s="469" t="s">
        <v>4005</v>
      </c>
      <c r="B22" s="470" t="s">
        <v>1093</v>
      </c>
      <c r="C22" s="469" t="s">
        <v>2179</v>
      </c>
      <c r="D22" s="470" t="s">
        <v>56</v>
      </c>
      <c r="E22" s="469">
        <v>7148</v>
      </c>
      <c r="F22" s="469"/>
      <c r="G22" s="590" t="s">
        <v>1268</v>
      </c>
      <c r="H22" s="468">
        <v>44887</v>
      </c>
      <c r="I22" s="469" t="s">
        <v>340</v>
      </c>
      <c r="J22" s="469"/>
      <c r="K22" s="469"/>
      <c r="L22" s="470" t="s">
        <v>1120</v>
      </c>
      <c r="M22" s="469" t="s">
        <v>1392</v>
      </c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80">
        <f>52577.82+1597.95</f>
        <v>54175.77</v>
      </c>
      <c r="Z22" s="482"/>
    </row>
    <row r="23" spans="1:26" s="259" customFormat="1" x14ac:dyDescent="0.25">
      <c r="A23" s="469" t="s">
        <v>4003</v>
      </c>
      <c r="B23" s="470" t="s">
        <v>1093</v>
      </c>
      <c r="C23" s="469" t="s">
        <v>2209</v>
      </c>
      <c r="D23" s="470" t="s">
        <v>58</v>
      </c>
      <c r="E23" s="469">
        <v>2215</v>
      </c>
      <c r="F23" s="469"/>
      <c r="G23" s="590" t="s">
        <v>12</v>
      </c>
      <c r="H23" s="468">
        <v>44876</v>
      </c>
      <c r="I23" s="469" t="s">
        <v>2595</v>
      </c>
      <c r="J23" s="469"/>
      <c r="K23" s="469"/>
      <c r="L23" s="470" t="s">
        <v>1121</v>
      </c>
      <c r="M23" s="469"/>
      <c r="N23" s="469"/>
      <c r="O23" s="469"/>
      <c r="P23" s="469"/>
      <c r="Q23" s="469"/>
      <c r="R23" s="469"/>
      <c r="S23" s="469"/>
      <c r="T23" s="469"/>
      <c r="U23" s="469"/>
      <c r="V23" s="469"/>
      <c r="W23" s="469"/>
      <c r="X23" s="469"/>
      <c r="Y23" s="480"/>
      <c r="Z23" s="482"/>
    </row>
    <row r="24" spans="1:26" s="259" customFormat="1" x14ac:dyDescent="0.25">
      <c r="A24" s="494" t="s">
        <v>3994</v>
      </c>
      <c r="B24" s="496" t="s">
        <v>155</v>
      </c>
      <c r="C24" s="494" t="s">
        <v>2209</v>
      </c>
      <c r="D24" s="496" t="s">
        <v>58</v>
      </c>
      <c r="E24" s="494">
        <v>14980</v>
      </c>
      <c r="F24" s="494"/>
      <c r="G24" s="511" t="s">
        <v>1268</v>
      </c>
      <c r="H24" s="495">
        <v>44861</v>
      </c>
      <c r="I24" s="494" t="s">
        <v>3995</v>
      </c>
      <c r="J24" s="494"/>
      <c r="K24" s="494"/>
      <c r="L24" s="470" t="s">
        <v>1120</v>
      </c>
      <c r="M24" s="494" t="s">
        <v>1392</v>
      </c>
      <c r="N24" s="494"/>
      <c r="O24" s="494"/>
      <c r="P24" s="494"/>
      <c r="Q24" s="494"/>
      <c r="R24" s="494"/>
      <c r="S24" s="494"/>
      <c r="T24" s="494"/>
      <c r="U24" s="494"/>
      <c r="V24" s="494"/>
      <c r="W24" s="494"/>
      <c r="X24" s="494" t="s">
        <v>2422</v>
      </c>
      <c r="Y24" s="497">
        <f>91353.38+3295.47</f>
        <v>94648.85</v>
      </c>
      <c r="Z24" s="482"/>
    </row>
    <row r="25" spans="1:26" s="259" customFormat="1" x14ac:dyDescent="0.25">
      <c r="A25" s="494" t="s">
        <v>3992</v>
      </c>
      <c r="B25" s="496" t="s">
        <v>155</v>
      </c>
      <c r="C25" s="494" t="s">
        <v>407</v>
      </c>
      <c r="D25" s="496" t="s">
        <v>56</v>
      </c>
      <c r="E25" s="494">
        <v>2613</v>
      </c>
      <c r="F25" s="494"/>
      <c r="G25" s="511" t="s">
        <v>12</v>
      </c>
      <c r="H25" s="495">
        <v>44861</v>
      </c>
      <c r="I25" s="494" t="s">
        <v>3993</v>
      </c>
      <c r="J25" s="494"/>
      <c r="K25" s="494"/>
      <c r="L25" s="470" t="s">
        <v>1121</v>
      </c>
      <c r="M25" s="494"/>
      <c r="N25" s="494"/>
      <c r="O25" s="494"/>
      <c r="P25" s="494"/>
      <c r="Q25" s="494"/>
      <c r="R25" s="494"/>
      <c r="S25" s="494"/>
      <c r="T25" s="494"/>
      <c r="U25" s="494"/>
      <c r="V25" s="494"/>
      <c r="W25" s="494"/>
      <c r="X25" s="494"/>
      <c r="Y25" s="497"/>
      <c r="Z25" s="482"/>
    </row>
    <row r="26" spans="1:26" s="259" customFormat="1" x14ac:dyDescent="0.25">
      <c r="A26" s="494" t="s">
        <v>3990</v>
      </c>
      <c r="B26" s="496" t="s">
        <v>155</v>
      </c>
      <c r="C26" s="494" t="s">
        <v>2209</v>
      </c>
      <c r="D26" s="496" t="s">
        <v>58</v>
      </c>
      <c r="E26" s="494">
        <v>14987</v>
      </c>
      <c r="F26" s="494"/>
      <c r="G26" s="511" t="s">
        <v>1268</v>
      </c>
      <c r="H26" s="495">
        <v>44859</v>
      </c>
      <c r="I26" s="494" t="s">
        <v>3991</v>
      </c>
      <c r="J26" s="494"/>
      <c r="K26" s="494"/>
      <c r="L26" s="496" t="s">
        <v>1120</v>
      </c>
      <c r="M26" s="494" t="s">
        <v>1392</v>
      </c>
      <c r="N26" s="494"/>
      <c r="O26" s="494"/>
      <c r="P26" s="494"/>
      <c r="Q26" s="494"/>
      <c r="R26" s="494"/>
      <c r="S26" s="494"/>
      <c r="T26" s="494"/>
      <c r="U26" s="494"/>
      <c r="V26" s="494"/>
      <c r="W26" s="494"/>
      <c r="X26" s="494" t="s">
        <v>2422</v>
      </c>
      <c r="Y26" s="497">
        <f>91353.38+3296</f>
        <v>94649.38</v>
      </c>
      <c r="Z26" s="482"/>
    </row>
    <row r="27" spans="1:26" s="259" customFormat="1" x14ac:dyDescent="0.25">
      <c r="A27" s="469" t="s">
        <v>3987</v>
      </c>
      <c r="B27" s="470" t="s">
        <v>1093</v>
      </c>
      <c r="C27" s="469" t="s">
        <v>393</v>
      </c>
      <c r="D27" s="470" t="s">
        <v>57</v>
      </c>
      <c r="E27" s="469">
        <v>3220</v>
      </c>
      <c r="F27" s="469"/>
      <c r="G27" s="590" t="s">
        <v>12</v>
      </c>
      <c r="H27" s="468">
        <v>44855</v>
      </c>
      <c r="I27" s="469" t="s">
        <v>2595</v>
      </c>
      <c r="J27" s="469"/>
      <c r="K27" s="469"/>
      <c r="L27" s="470" t="s">
        <v>1121</v>
      </c>
      <c r="M27" s="469"/>
      <c r="N27" s="469"/>
      <c r="O27" s="469"/>
      <c r="P27" s="469"/>
      <c r="Q27" s="469"/>
      <c r="R27" s="469"/>
      <c r="S27" s="469"/>
      <c r="T27" s="469"/>
      <c r="U27" s="469"/>
      <c r="V27" s="469"/>
      <c r="W27" s="469"/>
      <c r="X27" s="469"/>
      <c r="Y27" s="480"/>
      <c r="Z27" s="482"/>
    </row>
    <row r="28" spans="1:26" s="259" customFormat="1" x14ac:dyDescent="0.25">
      <c r="A28" s="469" t="s">
        <v>3986</v>
      </c>
      <c r="B28" s="470" t="s">
        <v>1093</v>
      </c>
      <c r="C28" s="469" t="s">
        <v>407</v>
      </c>
      <c r="D28" s="470" t="s">
        <v>56</v>
      </c>
      <c r="E28" s="469">
        <v>2306</v>
      </c>
      <c r="F28" s="469"/>
      <c r="G28" s="590" t="s">
        <v>12</v>
      </c>
      <c r="H28" s="468">
        <v>44855</v>
      </c>
      <c r="I28" s="469" t="s">
        <v>2595</v>
      </c>
      <c r="J28" s="469" t="s">
        <v>1664</v>
      </c>
      <c r="K28" s="469"/>
      <c r="L28" s="470" t="s">
        <v>1120</v>
      </c>
      <c r="M28" s="469"/>
      <c r="N28" s="469"/>
      <c r="O28" s="469"/>
      <c r="P28" s="469"/>
      <c r="Q28" s="469"/>
      <c r="R28" s="469"/>
      <c r="S28" s="469"/>
      <c r="T28" s="469"/>
      <c r="U28" s="469"/>
      <c r="V28" s="469"/>
      <c r="W28" s="469"/>
      <c r="X28" s="469" t="s">
        <v>727</v>
      </c>
      <c r="Y28" s="480">
        <f>4770.99+33628.43</f>
        <v>38399.42</v>
      </c>
      <c r="Z28" s="482"/>
    </row>
    <row r="29" spans="1:26" s="259" customFormat="1" x14ac:dyDescent="0.25">
      <c r="A29" s="494" t="s">
        <v>3878</v>
      </c>
      <c r="B29" s="496" t="s">
        <v>155</v>
      </c>
      <c r="C29" s="494" t="s">
        <v>378</v>
      </c>
      <c r="D29" s="496" t="s">
        <v>56</v>
      </c>
      <c r="E29" s="494">
        <v>1596</v>
      </c>
      <c r="F29" s="494"/>
      <c r="G29" s="511" t="s">
        <v>12</v>
      </c>
      <c r="H29" s="495">
        <v>44847</v>
      </c>
      <c r="I29" s="494" t="s">
        <v>3879</v>
      </c>
      <c r="J29" s="494"/>
      <c r="K29" s="494"/>
      <c r="L29" s="470" t="s">
        <v>1121</v>
      </c>
      <c r="M29" s="494"/>
      <c r="N29" s="494"/>
      <c r="O29" s="494"/>
      <c r="P29" s="494"/>
      <c r="Q29" s="494"/>
      <c r="R29" s="494"/>
      <c r="S29" s="494"/>
      <c r="T29" s="494"/>
      <c r="U29" s="494"/>
      <c r="V29" s="494"/>
      <c r="W29" s="494"/>
      <c r="X29" s="494"/>
      <c r="Y29" s="497"/>
      <c r="Z29" s="482"/>
    </row>
    <row r="30" spans="1:26" s="259" customFormat="1" x14ac:dyDescent="0.25">
      <c r="A30" s="469" t="s">
        <v>2724</v>
      </c>
      <c r="B30" s="470" t="s">
        <v>1093</v>
      </c>
      <c r="C30" s="469" t="s">
        <v>2209</v>
      </c>
      <c r="D30" s="470" t="s">
        <v>58</v>
      </c>
      <c r="E30" s="469">
        <v>14930</v>
      </c>
      <c r="F30" s="469"/>
      <c r="G30" s="590" t="s">
        <v>1268</v>
      </c>
      <c r="H30" s="468">
        <v>44845</v>
      </c>
      <c r="I30" s="469" t="s">
        <v>2725</v>
      </c>
      <c r="J30" s="469"/>
      <c r="K30" s="469"/>
      <c r="L30" s="470" t="s">
        <v>1120</v>
      </c>
      <c r="M30" s="469" t="s">
        <v>1392</v>
      </c>
      <c r="N30" s="469"/>
      <c r="O30" s="469"/>
      <c r="P30" s="469"/>
      <c r="Q30" s="469"/>
      <c r="R30" s="469"/>
      <c r="S30" s="469"/>
      <c r="T30" s="469"/>
      <c r="U30" s="469"/>
      <c r="V30" s="469"/>
      <c r="W30" s="469"/>
      <c r="X30" s="469"/>
      <c r="Y30" s="480">
        <f>91353.38+821.29</f>
        <v>92174.67</v>
      </c>
      <c r="Z30" s="482"/>
    </row>
    <row r="31" spans="1:26" s="259" customFormat="1" x14ac:dyDescent="0.25">
      <c r="A31" s="469" t="s">
        <v>2723</v>
      </c>
      <c r="B31" s="470" t="s">
        <v>1093</v>
      </c>
      <c r="C31" s="469" t="s">
        <v>2179</v>
      </c>
      <c r="D31" s="470" t="s">
        <v>56</v>
      </c>
      <c r="E31" s="469">
        <v>6562</v>
      </c>
      <c r="F31" s="469"/>
      <c r="G31" s="590" t="s">
        <v>1268</v>
      </c>
      <c r="H31" s="468">
        <v>44845</v>
      </c>
      <c r="I31" s="435" t="s">
        <v>2720</v>
      </c>
      <c r="J31" s="469"/>
      <c r="K31" s="469"/>
      <c r="L31" s="470" t="s">
        <v>1120</v>
      </c>
      <c r="M31" s="469" t="s">
        <v>1392</v>
      </c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80">
        <f>52577.82+821.29</f>
        <v>53399.11</v>
      </c>
      <c r="Z31" s="482"/>
    </row>
    <row r="32" spans="1:26" s="259" customFormat="1" x14ac:dyDescent="0.25">
      <c r="A32" s="469" t="s">
        <v>2721</v>
      </c>
      <c r="B32" s="470" t="s">
        <v>1093</v>
      </c>
      <c r="C32" s="589" t="s">
        <v>2722</v>
      </c>
      <c r="D32" s="470" t="s">
        <v>57</v>
      </c>
      <c r="E32" s="469">
        <v>6491</v>
      </c>
      <c r="F32" s="462"/>
      <c r="G32" s="590" t="s">
        <v>1268</v>
      </c>
      <c r="H32" s="468">
        <v>44845</v>
      </c>
      <c r="I32" s="435" t="s">
        <v>2720</v>
      </c>
      <c r="J32" s="469"/>
      <c r="K32" s="469"/>
      <c r="L32" s="470" t="s">
        <v>1120</v>
      </c>
      <c r="M32" s="469" t="s">
        <v>1392</v>
      </c>
      <c r="N32" s="469"/>
      <c r="O32" s="469"/>
      <c r="P32" s="469"/>
      <c r="Q32" s="469"/>
      <c r="R32" s="469"/>
      <c r="S32" s="469"/>
      <c r="T32" s="469"/>
      <c r="U32" s="469"/>
      <c r="V32" s="469"/>
      <c r="W32" s="469"/>
      <c r="X32" s="469"/>
      <c r="Y32" s="480">
        <f>81386.59+1642</f>
        <v>83028.59</v>
      </c>
      <c r="Z32" s="482"/>
    </row>
    <row r="33" spans="1:26" s="259" customFormat="1" x14ac:dyDescent="0.25">
      <c r="A33" s="469" t="s">
        <v>2719</v>
      </c>
      <c r="B33" s="470" t="s">
        <v>1093</v>
      </c>
      <c r="C33" s="589" t="s">
        <v>2179</v>
      </c>
      <c r="D33" s="470" t="s">
        <v>56</v>
      </c>
      <c r="E33" s="469">
        <v>6633</v>
      </c>
      <c r="F33" s="462"/>
      <c r="G33" s="590" t="s">
        <v>1268</v>
      </c>
      <c r="H33" s="468">
        <v>44845</v>
      </c>
      <c r="I33" s="435" t="s">
        <v>2720</v>
      </c>
      <c r="J33" s="469"/>
      <c r="K33" s="469"/>
      <c r="L33" s="470" t="s">
        <v>1120</v>
      </c>
      <c r="M33" s="469" t="s">
        <v>1392</v>
      </c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80">
        <f>52577.82+1642</f>
        <v>54219.82</v>
      </c>
      <c r="Z33" s="482"/>
    </row>
    <row r="34" spans="1:26" s="259" customFormat="1" x14ac:dyDescent="0.25">
      <c r="A34" s="469" t="s">
        <v>2702</v>
      </c>
      <c r="B34" s="470" t="s">
        <v>1093</v>
      </c>
      <c r="C34" s="469" t="s">
        <v>385</v>
      </c>
      <c r="D34" s="470" t="s">
        <v>58</v>
      </c>
      <c r="E34" s="469">
        <v>2692</v>
      </c>
      <c r="F34" s="469"/>
      <c r="G34" s="590" t="s">
        <v>12</v>
      </c>
      <c r="H34" s="468">
        <v>44823</v>
      </c>
      <c r="I34" s="469" t="s">
        <v>2703</v>
      </c>
      <c r="J34" s="469"/>
      <c r="K34" s="469"/>
      <c r="L34" s="470" t="s">
        <v>1120</v>
      </c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80">
        <v>6276.14</v>
      </c>
      <c r="Z34" s="482"/>
    </row>
    <row r="35" spans="1:26" s="259" customFormat="1" x14ac:dyDescent="0.25">
      <c r="A35" s="469" t="s">
        <v>2701</v>
      </c>
      <c r="B35" s="470" t="s">
        <v>1093</v>
      </c>
      <c r="C35" s="469" t="s">
        <v>407</v>
      </c>
      <c r="D35" s="470" t="s">
        <v>56</v>
      </c>
      <c r="E35" s="469">
        <v>3703</v>
      </c>
      <c r="F35" s="469"/>
      <c r="G35" s="590" t="s">
        <v>12</v>
      </c>
      <c r="H35" s="468">
        <v>44823</v>
      </c>
      <c r="I35" s="469" t="s">
        <v>2595</v>
      </c>
      <c r="J35" s="469" t="s">
        <v>1664</v>
      </c>
      <c r="K35" s="469"/>
      <c r="L35" s="470" t="s">
        <v>1123</v>
      </c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 t="s">
        <v>727</v>
      </c>
      <c r="Y35" s="480">
        <f>2924.68+33032.55</f>
        <v>35957.230000000003</v>
      </c>
      <c r="Z35" s="482"/>
    </row>
    <row r="36" spans="1:26" s="259" customFormat="1" x14ac:dyDescent="0.25">
      <c r="A36" s="469" t="s">
        <v>2700</v>
      </c>
      <c r="B36" s="470" t="s">
        <v>1093</v>
      </c>
      <c r="C36" s="589" t="s">
        <v>2179</v>
      </c>
      <c r="D36" s="470" t="s">
        <v>56</v>
      </c>
      <c r="E36" s="469">
        <v>5173</v>
      </c>
      <c r="F36" s="462"/>
      <c r="G36" s="590" t="s">
        <v>12</v>
      </c>
      <c r="H36" s="468">
        <v>44823</v>
      </c>
      <c r="I36" s="435" t="s">
        <v>2595</v>
      </c>
      <c r="J36" s="469"/>
      <c r="K36" s="469"/>
      <c r="L36" s="470" t="s">
        <v>1121</v>
      </c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80">
        <f>4979.55+5722.19</f>
        <v>10701.74</v>
      </c>
      <c r="Z36" s="482"/>
    </row>
    <row r="37" spans="1:26" s="259" customFormat="1" ht="30" x14ac:dyDescent="0.25">
      <c r="A37" s="469" t="s">
        <v>2698</v>
      </c>
      <c r="B37" s="470" t="s">
        <v>1093</v>
      </c>
      <c r="C37" s="589" t="s">
        <v>385</v>
      </c>
      <c r="D37" s="470" t="s">
        <v>58</v>
      </c>
      <c r="E37" s="469">
        <v>1363</v>
      </c>
      <c r="F37" s="462"/>
      <c r="G37" s="590" t="s">
        <v>12</v>
      </c>
      <c r="H37" s="468">
        <v>44820</v>
      </c>
      <c r="I37" s="435" t="s">
        <v>2699</v>
      </c>
      <c r="J37" s="469"/>
      <c r="K37" s="469"/>
      <c r="L37" s="470" t="s">
        <v>1120</v>
      </c>
      <c r="M37" s="469" t="s">
        <v>4017</v>
      </c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80">
        <f>17839.18</f>
        <v>17839.18</v>
      </c>
      <c r="Z37" s="482"/>
    </row>
    <row r="38" spans="1:26" s="259" customFormat="1" x14ac:dyDescent="0.25">
      <c r="A38" s="494" t="s">
        <v>2697</v>
      </c>
      <c r="B38" s="496" t="s">
        <v>155</v>
      </c>
      <c r="C38" s="618" t="s">
        <v>2209</v>
      </c>
      <c r="D38" s="496" t="s">
        <v>58</v>
      </c>
      <c r="E38" s="494">
        <v>11578</v>
      </c>
      <c r="F38" s="494"/>
      <c r="G38" s="511" t="s">
        <v>12</v>
      </c>
      <c r="H38" s="495">
        <v>44819</v>
      </c>
      <c r="I38" s="81" t="s">
        <v>862</v>
      </c>
      <c r="J38" s="494"/>
      <c r="K38" s="494"/>
      <c r="L38" s="470" t="s">
        <v>1121</v>
      </c>
      <c r="M38" s="494"/>
      <c r="N38" s="494"/>
      <c r="O38" s="494"/>
      <c r="P38" s="494"/>
      <c r="Q38" s="494"/>
      <c r="R38" s="494"/>
      <c r="S38" s="494"/>
      <c r="T38" s="494"/>
      <c r="U38" s="494"/>
      <c r="V38" s="494"/>
      <c r="W38" s="494"/>
      <c r="X38" s="494" t="s">
        <v>2422</v>
      </c>
      <c r="Y38" s="497">
        <f>7573.28</f>
        <v>7573.28</v>
      </c>
      <c r="Z38" s="482"/>
    </row>
    <row r="39" spans="1:26" s="259" customFormat="1" x14ac:dyDescent="0.25">
      <c r="A39" s="469" t="s">
        <v>2693</v>
      </c>
      <c r="B39" s="470" t="s">
        <v>1093</v>
      </c>
      <c r="C39" s="589" t="s">
        <v>2179</v>
      </c>
      <c r="D39" s="470" t="s">
        <v>56</v>
      </c>
      <c r="E39" s="469">
        <v>6668</v>
      </c>
      <c r="F39" s="462"/>
      <c r="G39" s="590" t="s">
        <v>1268</v>
      </c>
      <c r="H39" s="468">
        <v>44818</v>
      </c>
      <c r="I39" s="435" t="s">
        <v>2694</v>
      </c>
      <c r="J39" s="469"/>
      <c r="K39" s="469"/>
      <c r="L39" s="470" t="s">
        <v>1120</v>
      </c>
      <c r="M39" s="469" t="s">
        <v>1392</v>
      </c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80">
        <f>58848.46+3074.57</f>
        <v>61923.03</v>
      </c>
      <c r="Z39" s="482"/>
    </row>
    <row r="40" spans="1:26" s="259" customFormat="1" x14ac:dyDescent="0.25">
      <c r="A40" s="469" t="s">
        <v>2695</v>
      </c>
      <c r="B40" s="470" t="s">
        <v>1093</v>
      </c>
      <c r="C40" s="589" t="s">
        <v>385</v>
      </c>
      <c r="D40" s="470" t="s">
        <v>58</v>
      </c>
      <c r="E40" s="469">
        <v>1524</v>
      </c>
      <c r="F40" s="462"/>
      <c r="G40" s="590" t="s">
        <v>12</v>
      </c>
      <c r="H40" s="468">
        <v>44818</v>
      </c>
      <c r="I40" s="435" t="s">
        <v>2696</v>
      </c>
      <c r="J40" s="469" t="s">
        <v>4028</v>
      </c>
      <c r="K40" s="469"/>
      <c r="L40" s="470" t="s">
        <v>1121</v>
      </c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 t="s">
        <v>727</v>
      </c>
      <c r="Y40" s="480">
        <f>4431.78+5056.61</f>
        <v>9488.39</v>
      </c>
      <c r="Z40" s="482"/>
    </row>
    <row r="41" spans="1:26" s="259" customFormat="1" x14ac:dyDescent="0.25">
      <c r="A41" s="469" t="s">
        <v>2688</v>
      </c>
      <c r="B41" s="470" t="s">
        <v>1093</v>
      </c>
      <c r="C41" s="589" t="s">
        <v>407</v>
      </c>
      <c r="D41" s="470" t="s">
        <v>56</v>
      </c>
      <c r="E41" s="469">
        <v>816</v>
      </c>
      <c r="F41" s="462"/>
      <c r="G41" s="590" t="s">
        <v>12</v>
      </c>
      <c r="H41" s="468">
        <v>44812</v>
      </c>
      <c r="I41" s="435" t="s">
        <v>2689</v>
      </c>
      <c r="J41" s="469"/>
      <c r="K41" s="469"/>
      <c r="L41" s="470" t="s">
        <v>1120</v>
      </c>
      <c r="M41" s="469" t="s">
        <v>2691</v>
      </c>
      <c r="N41" s="469"/>
      <c r="O41" s="469"/>
      <c r="P41" s="469"/>
      <c r="Q41" s="469"/>
      <c r="R41" s="469"/>
      <c r="S41" s="469"/>
      <c r="T41" s="469"/>
      <c r="U41" s="469"/>
      <c r="V41" s="469"/>
      <c r="W41" s="469"/>
      <c r="X41" s="469"/>
      <c r="Y41" s="480">
        <f>3543.44+5190.74</f>
        <v>8734.18</v>
      </c>
      <c r="Z41" s="482"/>
    </row>
    <row r="42" spans="1:26" s="259" customFormat="1" x14ac:dyDescent="0.25">
      <c r="A42" s="469" t="s">
        <v>2685</v>
      </c>
      <c r="B42" s="470" t="s">
        <v>1093</v>
      </c>
      <c r="C42" s="589" t="s">
        <v>384</v>
      </c>
      <c r="D42" s="470" t="s">
        <v>62</v>
      </c>
      <c r="E42" s="469">
        <v>8753</v>
      </c>
      <c r="F42" s="462"/>
      <c r="G42" s="590" t="s">
        <v>12</v>
      </c>
      <c r="H42" s="468">
        <v>44806</v>
      </c>
      <c r="I42" s="435" t="s">
        <v>2686</v>
      </c>
      <c r="J42" s="469" t="s">
        <v>1507</v>
      </c>
      <c r="K42" s="469"/>
      <c r="L42" s="470" t="s">
        <v>1121</v>
      </c>
      <c r="M42" s="469"/>
      <c r="N42" s="469"/>
      <c r="O42" s="469"/>
      <c r="P42" s="469"/>
      <c r="Q42" s="469"/>
      <c r="R42" s="469"/>
      <c r="S42" s="469"/>
      <c r="T42" s="469"/>
      <c r="U42" s="469"/>
      <c r="V42" s="469"/>
      <c r="W42" s="469"/>
      <c r="X42" s="469" t="s">
        <v>2422</v>
      </c>
      <c r="Y42" s="480">
        <f>3286.71+1836.17+5357.54</f>
        <v>10480.42</v>
      </c>
      <c r="Z42" s="482"/>
    </row>
    <row r="43" spans="1:26" s="259" customFormat="1" x14ac:dyDescent="0.25">
      <c r="A43" s="469" t="s">
        <v>2682</v>
      </c>
      <c r="B43" s="470" t="s">
        <v>1093</v>
      </c>
      <c r="C43" s="589" t="s">
        <v>2683</v>
      </c>
      <c r="D43" s="470" t="s">
        <v>58</v>
      </c>
      <c r="E43" s="469">
        <v>1992</v>
      </c>
      <c r="F43" s="462"/>
      <c r="G43" s="590" t="s">
        <v>12</v>
      </c>
      <c r="H43" s="468">
        <v>44789</v>
      </c>
      <c r="I43" s="435" t="s">
        <v>2684</v>
      </c>
      <c r="J43" s="469" t="s">
        <v>4027</v>
      </c>
      <c r="K43" s="469"/>
      <c r="L43" s="470" t="s">
        <v>1120</v>
      </c>
      <c r="M43" s="469"/>
      <c r="N43" s="469"/>
      <c r="O43" s="469"/>
      <c r="P43" s="469"/>
      <c r="Q43" s="469"/>
      <c r="R43" s="469"/>
      <c r="S43" s="469"/>
      <c r="T43" s="469"/>
      <c r="U43" s="469"/>
      <c r="V43" s="469"/>
      <c r="W43" s="469"/>
      <c r="X43" s="469" t="s">
        <v>727</v>
      </c>
      <c r="Y43" s="480">
        <f>15531.21</f>
        <v>15531.21</v>
      </c>
      <c r="Z43" s="482"/>
    </row>
    <row r="44" spans="1:26" s="259" customFormat="1" x14ac:dyDescent="0.25">
      <c r="A44" s="469" t="s">
        <v>2677</v>
      </c>
      <c r="B44" s="470" t="s">
        <v>1093</v>
      </c>
      <c r="C44" s="589" t="s">
        <v>385</v>
      </c>
      <c r="D44" s="470" t="s">
        <v>58</v>
      </c>
      <c r="E44" s="469">
        <v>2336</v>
      </c>
      <c r="F44" s="462"/>
      <c r="G44" s="590" t="s">
        <v>12</v>
      </c>
      <c r="H44" s="468">
        <v>44782</v>
      </c>
      <c r="I44" s="435" t="s">
        <v>2678</v>
      </c>
      <c r="J44" s="469" t="s">
        <v>1507</v>
      </c>
      <c r="K44" s="469"/>
      <c r="L44" s="470" t="s">
        <v>1121</v>
      </c>
      <c r="M44" s="469" t="s">
        <v>2680</v>
      </c>
      <c r="N44" s="469"/>
      <c r="O44" s="469"/>
      <c r="P44" s="469"/>
      <c r="Q44" s="469"/>
      <c r="R44" s="469"/>
      <c r="S44" s="469"/>
      <c r="T44" s="469"/>
      <c r="U44" s="469"/>
      <c r="V44" s="469"/>
      <c r="W44" s="469"/>
      <c r="X44" s="469" t="s">
        <v>2422</v>
      </c>
      <c r="Y44" s="480">
        <f>11725.51+2536.92+1401.52</f>
        <v>15663.95</v>
      </c>
      <c r="Z44" s="482"/>
    </row>
    <row r="45" spans="1:26" s="259" customFormat="1" x14ac:dyDescent="0.25">
      <c r="A45" s="469" t="s">
        <v>2675</v>
      </c>
      <c r="B45" s="470" t="s">
        <v>1093</v>
      </c>
      <c r="C45" s="589" t="s">
        <v>2209</v>
      </c>
      <c r="D45" s="470" t="s">
        <v>58</v>
      </c>
      <c r="E45" s="469">
        <v>12854</v>
      </c>
      <c r="F45" s="462"/>
      <c r="G45" s="590" t="s">
        <v>12</v>
      </c>
      <c r="H45" s="468">
        <v>44777</v>
      </c>
      <c r="I45" s="435" t="s">
        <v>2595</v>
      </c>
      <c r="J45" s="469" t="s">
        <v>1664</v>
      </c>
      <c r="K45" s="469"/>
      <c r="L45" s="470" t="s">
        <v>1121</v>
      </c>
      <c r="M45" s="469"/>
      <c r="N45" s="469"/>
      <c r="O45" s="469"/>
      <c r="P45" s="469"/>
      <c r="Q45" s="469"/>
      <c r="R45" s="469"/>
      <c r="S45" s="469"/>
      <c r="T45" s="469"/>
      <c r="U45" s="469"/>
      <c r="V45" s="469"/>
      <c r="W45" s="469"/>
      <c r="X45" s="469" t="s">
        <v>727</v>
      </c>
      <c r="Y45" s="480">
        <f>2732+14903.8</f>
        <v>17635.8</v>
      </c>
      <c r="Z45" s="482"/>
    </row>
    <row r="46" spans="1:26" s="259" customFormat="1" x14ac:dyDescent="0.25">
      <c r="A46" s="494" t="s">
        <v>2673</v>
      </c>
      <c r="B46" s="496" t="s">
        <v>155</v>
      </c>
      <c r="C46" s="618" t="s">
        <v>385</v>
      </c>
      <c r="D46" s="496" t="s">
        <v>58</v>
      </c>
      <c r="E46" s="494">
        <v>7569</v>
      </c>
      <c r="F46" s="494"/>
      <c r="G46" s="511" t="s">
        <v>12</v>
      </c>
      <c r="H46" s="495">
        <v>44771</v>
      </c>
      <c r="I46" s="81" t="s">
        <v>2674</v>
      </c>
      <c r="J46" s="411" t="s">
        <v>330</v>
      </c>
      <c r="K46" s="411"/>
      <c r="L46" s="470" t="s">
        <v>1121</v>
      </c>
      <c r="M46" s="494"/>
      <c r="N46" s="494"/>
      <c r="O46" s="494"/>
      <c r="P46" s="494"/>
      <c r="Q46" s="494"/>
      <c r="R46" s="494"/>
      <c r="S46" s="494"/>
      <c r="T46" s="494"/>
      <c r="U46" s="494"/>
      <c r="V46" s="494"/>
      <c r="W46" s="494"/>
      <c r="X46" s="411" t="s">
        <v>2422</v>
      </c>
      <c r="Y46" s="497">
        <f>868.85+5337.86</f>
        <v>6206.71</v>
      </c>
      <c r="Z46" s="482"/>
    </row>
    <row r="47" spans="1:26" s="259" customFormat="1" x14ac:dyDescent="0.25">
      <c r="A47" s="494" t="s">
        <v>2672</v>
      </c>
      <c r="B47" s="496" t="s">
        <v>155</v>
      </c>
      <c r="C47" s="618" t="s">
        <v>407</v>
      </c>
      <c r="D47" s="496" t="s">
        <v>56</v>
      </c>
      <c r="E47" s="494">
        <v>2069</v>
      </c>
      <c r="F47" s="494"/>
      <c r="G47" s="511" t="s">
        <v>12</v>
      </c>
      <c r="H47" s="495">
        <v>44769</v>
      </c>
      <c r="I47" s="435" t="s">
        <v>2595</v>
      </c>
      <c r="J47" s="411" t="s">
        <v>1664</v>
      </c>
      <c r="K47" s="411"/>
      <c r="L47" s="496" t="s">
        <v>1121</v>
      </c>
      <c r="M47" s="494"/>
      <c r="N47" s="494"/>
      <c r="O47" s="494"/>
      <c r="P47" s="494"/>
      <c r="Q47" s="494"/>
      <c r="R47" s="494"/>
      <c r="S47" s="494"/>
      <c r="T47" s="494"/>
      <c r="U47" s="494"/>
      <c r="V47" s="494"/>
      <c r="W47" s="494"/>
      <c r="X47" s="411" t="s">
        <v>727</v>
      </c>
      <c r="Y47" s="497">
        <f>3313.96+28432.04+1997.79</f>
        <v>33743.79</v>
      </c>
      <c r="Z47" s="482"/>
    </row>
    <row r="48" spans="1:26" s="259" customFormat="1" x14ac:dyDescent="0.25">
      <c r="A48" s="469" t="s">
        <v>2666</v>
      </c>
      <c r="B48" s="470" t="s">
        <v>1093</v>
      </c>
      <c r="C48" s="589" t="s">
        <v>2209</v>
      </c>
      <c r="D48" s="470" t="s">
        <v>58</v>
      </c>
      <c r="E48" s="469">
        <v>11659</v>
      </c>
      <c r="F48" s="462"/>
      <c r="G48" s="590" t="s">
        <v>12</v>
      </c>
      <c r="H48" s="468">
        <v>44760</v>
      </c>
      <c r="I48" s="435" t="s">
        <v>2667</v>
      </c>
      <c r="J48" s="436"/>
      <c r="K48" s="436"/>
      <c r="L48" s="470" t="s">
        <v>1122</v>
      </c>
      <c r="M48" s="469" t="s">
        <v>3998</v>
      </c>
      <c r="N48" s="469"/>
      <c r="O48" s="469"/>
      <c r="P48" s="469"/>
      <c r="Q48" s="469"/>
      <c r="R48" s="469"/>
      <c r="S48" s="469"/>
      <c r="T48" s="469"/>
      <c r="U48" s="469"/>
      <c r="V48" s="469"/>
      <c r="W48" s="469"/>
      <c r="X48" s="436"/>
      <c r="Y48" s="480">
        <f>20.16+15883.74</f>
        <v>15903.9</v>
      </c>
      <c r="Z48" s="482"/>
    </row>
    <row r="49" spans="1:26" s="259" customFormat="1" x14ac:dyDescent="0.25">
      <c r="A49" s="494" t="s">
        <v>2664</v>
      </c>
      <c r="B49" s="496" t="s">
        <v>155</v>
      </c>
      <c r="C49" s="618" t="s">
        <v>2269</v>
      </c>
      <c r="D49" s="496" t="s">
        <v>62</v>
      </c>
      <c r="E49" s="494">
        <v>14574</v>
      </c>
      <c r="F49" s="494"/>
      <c r="G49" s="511" t="s">
        <v>1268</v>
      </c>
      <c r="H49" s="495">
        <v>44755</v>
      </c>
      <c r="I49" s="81" t="s">
        <v>2663</v>
      </c>
      <c r="J49" s="411" t="s">
        <v>1492</v>
      </c>
      <c r="K49" s="411" t="s">
        <v>1856</v>
      </c>
      <c r="L49" s="470" t="s">
        <v>1120</v>
      </c>
      <c r="M49" s="494" t="s">
        <v>1392</v>
      </c>
      <c r="N49" s="494"/>
      <c r="O49" s="494"/>
      <c r="P49" s="494"/>
      <c r="Q49" s="494"/>
      <c r="R49" s="494"/>
      <c r="S49" s="494"/>
      <c r="T49" s="494"/>
      <c r="U49" s="494"/>
      <c r="V49" s="494"/>
      <c r="W49" s="494"/>
      <c r="X49" s="411" t="s">
        <v>2422</v>
      </c>
      <c r="Y49" s="497">
        <f>147927.83-147927.83+6720.8</f>
        <v>6720.8</v>
      </c>
      <c r="Z49" s="482"/>
    </row>
    <row r="50" spans="1:26" s="259" customFormat="1" x14ac:dyDescent="0.25">
      <c r="A50" s="494" t="s">
        <v>2670</v>
      </c>
      <c r="B50" s="496" t="s">
        <v>155</v>
      </c>
      <c r="C50" s="618" t="s">
        <v>407</v>
      </c>
      <c r="D50" s="496" t="s">
        <v>56</v>
      </c>
      <c r="E50" s="494">
        <v>4418</v>
      </c>
      <c r="F50" s="462"/>
      <c r="G50" s="590" t="s">
        <v>12</v>
      </c>
      <c r="H50" s="495">
        <v>44754</v>
      </c>
      <c r="I50" s="435" t="s">
        <v>2671</v>
      </c>
      <c r="J50" s="411" t="s">
        <v>1664</v>
      </c>
      <c r="K50" s="411"/>
      <c r="L50" s="470" t="s">
        <v>1120</v>
      </c>
      <c r="M50" s="494"/>
      <c r="N50" s="494"/>
      <c r="O50" s="494"/>
      <c r="P50" s="494"/>
      <c r="Q50" s="494"/>
      <c r="R50" s="494"/>
      <c r="S50" s="494"/>
      <c r="T50" s="494"/>
      <c r="U50" s="494"/>
      <c r="V50" s="494"/>
      <c r="W50" s="494"/>
      <c r="X50" s="411" t="s">
        <v>727</v>
      </c>
      <c r="Y50" s="497">
        <f>32848.88+1802.08</f>
        <v>34650.959999999999</v>
      </c>
      <c r="Z50" s="482"/>
    </row>
    <row r="51" spans="1:26" s="259" customFormat="1" x14ac:dyDescent="0.25">
      <c r="A51" s="494" t="s">
        <v>2648</v>
      </c>
      <c r="B51" s="496" t="s">
        <v>155</v>
      </c>
      <c r="C51" s="618" t="s">
        <v>2653</v>
      </c>
      <c r="D51" s="496" t="s">
        <v>1098</v>
      </c>
      <c r="E51" s="494">
        <v>5535</v>
      </c>
      <c r="F51" s="494"/>
      <c r="G51" s="511" t="s">
        <v>1114</v>
      </c>
      <c r="H51" s="495">
        <v>44741</v>
      </c>
      <c r="I51" s="81" t="s">
        <v>2661</v>
      </c>
      <c r="J51" s="411" t="s">
        <v>1500</v>
      </c>
      <c r="K51" s="411"/>
      <c r="L51" s="470" t="s">
        <v>1120</v>
      </c>
      <c r="M51" s="494"/>
      <c r="N51" s="494"/>
      <c r="O51" s="494"/>
      <c r="P51" s="494"/>
      <c r="Q51" s="494"/>
      <c r="R51" s="494"/>
      <c r="S51" s="494"/>
      <c r="T51" s="494"/>
      <c r="U51" s="494"/>
      <c r="V51" s="494"/>
      <c r="W51" s="494"/>
      <c r="X51" s="411" t="s">
        <v>727</v>
      </c>
      <c r="Y51" s="497"/>
      <c r="Z51" s="482"/>
    </row>
    <row r="52" spans="1:26" s="259" customFormat="1" x14ac:dyDescent="0.25">
      <c r="A52" s="494" t="s">
        <v>2647</v>
      </c>
      <c r="B52" s="496" t="s">
        <v>155</v>
      </c>
      <c r="C52" s="618" t="s">
        <v>2382</v>
      </c>
      <c r="D52" s="496"/>
      <c r="E52" s="494">
        <v>8208</v>
      </c>
      <c r="F52" s="494"/>
      <c r="G52" s="511" t="s">
        <v>1114</v>
      </c>
      <c r="H52" s="495">
        <v>44741</v>
      </c>
      <c r="I52" s="81" t="s">
        <v>2452</v>
      </c>
      <c r="J52" s="411" t="s">
        <v>1766</v>
      </c>
      <c r="K52" s="411"/>
      <c r="L52" s="470" t="s">
        <v>1120</v>
      </c>
      <c r="M52" s="494"/>
      <c r="N52" s="494"/>
      <c r="O52" s="494"/>
      <c r="P52" s="494"/>
      <c r="Q52" s="494"/>
      <c r="R52" s="494"/>
      <c r="S52" s="494"/>
      <c r="T52" s="494"/>
      <c r="U52" s="494"/>
      <c r="V52" s="494"/>
      <c r="W52" s="494"/>
      <c r="X52" s="411" t="s">
        <v>2422</v>
      </c>
      <c r="Y52" s="497">
        <f>6284.59</f>
        <v>6284.59</v>
      </c>
      <c r="Z52" s="482"/>
    </row>
    <row r="53" spans="1:26" s="259" customFormat="1" x14ac:dyDescent="0.25">
      <c r="A53" s="494" t="s">
        <v>2646</v>
      </c>
      <c r="B53" s="496" t="s">
        <v>155</v>
      </c>
      <c r="C53" s="618" t="s">
        <v>644</v>
      </c>
      <c r="D53" s="496" t="s">
        <v>56</v>
      </c>
      <c r="E53" s="494">
        <v>2975</v>
      </c>
      <c r="F53" s="494"/>
      <c r="G53" s="511" t="s">
        <v>1114</v>
      </c>
      <c r="H53" s="495">
        <v>44741</v>
      </c>
      <c r="I53" s="81" t="s">
        <v>2660</v>
      </c>
      <c r="J53" s="411" t="s">
        <v>1492</v>
      </c>
      <c r="K53" s="411" t="s">
        <v>2430</v>
      </c>
      <c r="L53" s="470" t="s">
        <v>1120</v>
      </c>
      <c r="M53" s="494"/>
      <c r="N53" s="494"/>
      <c r="O53" s="494"/>
      <c r="P53" s="494"/>
      <c r="Q53" s="494"/>
      <c r="R53" s="494"/>
      <c r="S53" s="494"/>
      <c r="T53" s="494"/>
      <c r="U53" s="494"/>
      <c r="V53" s="494"/>
      <c r="W53" s="494"/>
      <c r="X53" s="411" t="s">
        <v>727</v>
      </c>
      <c r="Y53" s="497"/>
      <c r="Z53" s="482"/>
    </row>
    <row r="54" spans="1:26" s="259" customFormat="1" x14ac:dyDescent="0.25">
      <c r="A54" s="494" t="s">
        <v>2645</v>
      </c>
      <c r="B54" s="496" t="s">
        <v>155</v>
      </c>
      <c r="C54" s="618" t="s">
        <v>407</v>
      </c>
      <c r="D54" s="496" t="s">
        <v>56</v>
      </c>
      <c r="E54" s="494">
        <v>2806</v>
      </c>
      <c r="F54" s="494"/>
      <c r="G54" s="511" t="s">
        <v>1114</v>
      </c>
      <c r="H54" s="495">
        <v>44741</v>
      </c>
      <c r="I54" s="81" t="s">
        <v>2659</v>
      </c>
      <c r="J54" s="411" t="s">
        <v>1844</v>
      </c>
      <c r="K54" s="411"/>
      <c r="L54" s="470" t="s">
        <v>1120</v>
      </c>
      <c r="M54" s="494"/>
      <c r="N54" s="494"/>
      <c r="O54" s="494"/>
      <c r="P54" s="494"/>
      <c r="Q54" s="494"/>
      <c r="R54" s="494"/>
      <c r="S54" s="494"/>
      <c r="T54" s="494"/>
      <c r="U54" s="494"/>
      <c r="V54" s="494"/>
      <c r="W54" s="494"/>
      <c r="X54" s="411"/>
      <c r="Y54" s="497"/>
      <c r="Z54" s="482"/>
    </row>
    <row r="55" spans="1:26" s="259" customFormat="1" x14ac:dyDescent="0.25">
      <c r="A55" s="494" t="s">
        <v>2644</v>
      </c>
      <c r="B55" s="496" t="s">
        <v>155</v>
      </c>
      <c r="C55" s="618" t="s">
        <v>2658</v>
      </c>
      <c r="D55" s="496" t="s">
        <v>56</v>
      </c>
      <c r="E55" s="494">
        <v>2975</v>
      </c>
      <c r="F55" s="494"/>
      <c r="G55" s="511" t="s">
        <v>1114</v>
      </c>
      <c r="H55" s="495">
        <v>44741</v>
      </c>
      <c r="I55" s="81" t="s">
        <v>2381</v>
      </c>
      <c r="J55" s="411" t="s">
        <v>1506</v>
      </c>
      <c r="K55" s="411"/>
      <c r="L55" s="470" t="s">
        <v>1121</v>
      </c>
      <c r="M55" s="494"/>
      <c r="N55" s="494"/>
      <c r="O55" s="494"/>
      <c r="P55" s="494"/>
      <c r="Q55" s="494"/>
      <c r="R55" s="494"/>
      <c r="S55" s="494"/>
      <c r="T55" s="494"/>
      <c r="U55" s="494"/>
      <c r="V55" s="494"/>
      <c r="W55" s="494"/>
      <c r="X55" s="411" t="s">
        <v>727</v>
      </c>
      <c r="Y55" s="497"/>
      <c r="Z55" s="482"/>
    </row>
    <row r="56" spans="1:26" s="259" customFormat="1" x14ac:dyDescent="0.25">
      <c r="A56" s="494" t="s">
        <v>2643</v>
      </c>
      <c r="B56" s="496" t="s">
        <v>155</v>
      </c>
      <c r="C56" s="618" t="s">
        <v>2658</v>
      </c>
      <c r="D56" s="496"/>
      <c r="E56" s="494">
        <v>10678</v>
      </c>
      <c r="F56" s="494"/>
      <c r="G56" s="511" t="s">
        <v>1114</v>
      </c>
      <c r="H56" s="495">
        <v>44741</v>
      </c>
      <c r="I56" s="81" t="s">
        <v>2381</v>
      </c>
      <c r="J56" s="411" t="s">
        <v>1506</v>
      </c>
      <c r="K56" s="411"/>
      <c r="L56" s="470" t="s">
        <v>1120</v>
      </c>
      <c r="M56" s="494"/>
      <c r="N56" s="494"/>
      <c r="O56" s="494"/>
      <c r="P56" s="494"/>
      <c r="Q56" s="494"/>
      <c r="R56" s="494"/>
      <c r="S56" s="494"/>
      <c r="T56" s="494"/>
      <c r="U56" s="494"/>
      <c r="V56" s="494"/>
      <c r="W56" s="494"/>
      <c r="X56" s="411" t="s">
        <v>727</v>
      </c>
      <c r="Y56" s="497"/>
      <c r="Z56" s="482"/>
    </row>
    <row r="57" spans="1:26" s="259" customFormat="1" x14ac:dyDescent="0.25">
      <c r="A57" s="494" t="s">
        <v>2642</v>
      </c>
      <c r="B57" s="496" t="s">
        <v>155</v>
      </c>
      <c r="C57" s="618" t="s">
        <v>2114</v>
      </c>
      <c r="D57" s="496" t="s">
        <v>1097</v>
      </c>
      <c r="E57" s="494">
        <v>10809</v>
      </c>
      <c r="F57" s="494"/>
      <c r="G57" s="511" t="s">
        <v>1114</v>
      </c>
      <c r="H57" s="495">
        <v>44739</v>
      </c>
      <c r="I57" s="81" t="s">
        <v>2464</v>
      </c>
      <c r="J57" s="411" t="s">
        <v>1506</v>
      </c>
      <c r="K57" s="411"/>
      <c r="L57" s="470" t="s">
        <v>1120</v>
      </c>
      <c r="M57" s="494"/>
      <c r="N57" s="494"/>
      <c r="O57" s="494"/>
      <c r="P57" s="494"/>
      <c r="Q57" s="494"/>
      <c r="R57" s="494"/>
      <c r="S57" s="494"/>
      <c r="T57" s="494"/>
      <c r="U57" s="494"/>
      <c r="V57" s="494"/>
      <c r="W57" s="494"/>
      <c r="X57" s="411" t="s">
        <v>2422</v>
      </c>
      <c r="Y57" s="497">
        <f>11578.16</f>
        <v>11578.16</v>
      </c>
      <c r="Z57" s="482"/>
    </row>
    <row r="58" spans="1:26" s="259" customFormat="1" x14ac:dyDescent="0.25">
      <c r="A58" s="494" t="s">
        <v>2641</v>
      </c>
      <c r="B58" s="496" t="s">
        <v>155</v>
      </c>
      <c r="C58" s="618" t="s">
        <v>2114</v>
      </c>
      <c r="D58" s="496"/>
      <c r="E58" s="494">
        <v>8344</v>
      </c>
      <c r="F58" s="494"/>
      <c r="G58" s="511" t="s">
        <v>1114</v>
      </c>
      <c r="H58" s="495">
        <v>44739</v>
      </c>
      <c r="I58" s="81" t="s">
        <v>2381</v>
      </c>
      <c r="J58" s="411" t="s">
        <v>1506</v>
      </c>
      <c r="K58" s="411"/>
      <c r="L58" s="470" t="s">
        <v>1120</v>
      </c>
      <c r="M58" s="494"/>
      <c r="N58" s="494"/>
      <c r="O58" s="494"/>
      <c r="P58" s="494"/>
      <c r="Q58" s="494"/>
      <c r="R58" s="494"/>
      <c r="S58" s="494"/>
      <c r="T58" s="494"/>
      <c r="U58" s="494"/>
      <c r="V58" s="494"/>
      <c r="W58" s="494"/>
      <c r="X58" s="411" t="s">
        <v>727</v>
      </c>
      <c r="Y58" s="497"/>
      <c r="Z58" s="482"/>
    </row>
    <row r="59" spans="1:26" s="259" customFormat="1" x14ac:dyDescent="0.25">
      <c r="A59" s="494" t="s">
        <v>2640</v>
      </c>
      <c r="B59" s="496" t="s">
        <v>155</v>
      </c>
      <c r="C59" s="618" t="s">
        <v>2114</v>
      </c>
      <c r="D59" s="496"/>
      <c r="E59" s="494">
        <v>11923</v>
      </c>
      <c r="F59" s="494"/>
      <c r="G59" s="511" t="s">
        <v>1114</v>
      </c>
      <c r="H59" s="495">
        <v>44739</v>
      </c>
      <c r="I59" s="81" t="s">
        <v>2381</v>
      </c>
      <c r="J59" s="411" t="s">
        <v>1506</v>
      </c>
      <c r="K59" s="411"/>
      <c r="L59" s="470" t="s">
        <v>1120</v>
      </c>
      <c r="M59" s="494"/>
      <c r="N59" s="494"/>
      <c r="O59" s="494"/>
      <c r="P59" s="494"/>
      <c r="Q59" s="494"/>
      <c r="R59" s="494"/>
      <c r="S59" s="494"/>
      <c r="T59" s="494"/>
      <c r="U59" s="494"/>
      <c r="V59" s="494"/>
      <c r="W59" s="494"/>
      <c r="X59" s="411" t="s">
        <v>727</v>
      </c>
      <c r="Y59" s="497"/>
      <c r="Z59" s="482"/>
    </row>
    <row r="60" spans="1:26" s="259" customFormat="1" x14ac:dyDescent="0.25">
      <c r="A60" s="494" t="s">
        <v>2639</v>
      </c>
      <c r="B60" s="496" t="s">
        <v>155</v>
      </c>
      <c r="C60" s="618" t="s">
        <v>2658</v>
      </c>
      <c r="D60" s="496"/>
      <c r="E60" s="494">
        <v>10782</v>
      </c>
      <c r="F60" s="494"/>
      <c r="G60" s="511" t="s">
        <v>1114</v>
      </c>
      <c r="H60" s="495">
        <v>44739</v>
      </c>
      <c r="I60" s="81" t="s">
        <v>2381</v>
      </c>
      <c r="J60" s="411" t="s">
        <v>1506</v>
      </c>
      <c r="K60" s="411"/>
      <c r="L60" s="470" t="s">
        <v>1120</v>
      </c>
      <c r="M60" s="494"/>
      <c r="N60" s="494"/>
      <c r="O60" s="494"/>
      <c r="P60" s="494"/>
      <c r="Q60" s="494"/>
      <c r="R60" s="494"/>
      <c r="S60" s="494"/>
      <c r="T60" s="494"/>
      <c r="U60" s="494"/>
      <c r="V60" s="494"/>
      <c r="W60" s="494"/>
      <c r="X60" s="411" t="s">
        <v>727</v>
      </c>
      <c r="Y60" s="497"/>
      <c r="Z60" s="482"/>
    </row>
    <row r="61" spans="1:26" s="259" customFormat="1" x14ac:dyDescent="0.25">
      <c r="A61" s="494" t="s">
        <v>2638</v>
      </c>
      <c r="B61" s="496" t="s">
        <v>155</v>
      </c>
      <c r="C61" s="618" t="s">
        <v>2654</v>
      </c>
      <c r="D61" s="496" t="s">
        <v>1096</v>
      </c>
      <c r="E61" s="494">
        <v>8581</v>
      </c>
      <c r="F61" s="494"/>
      <c r="G61" s="511" t="s">
        <v>1114</v>
      </c>
      <c r="H61" s="495">
        <v>44739</v>
      </c>
      <c r="I61" s="81" t="s">
        <v>332</v>
      </c>
      <c r="J61" s="411" t="s">
        <v>1492</v>
      </c>
      <c r="K61" s="411"/>
      <c r="L61" s="470" t="s">
        <v>1120</v>
      </c>
      <c r="M61" s="494"/>
      <c r="N61" s="494"/>
      <c r="O61" s="494"/>
      <c r="P61" s="494"/>
      <c r="Q61" s="494"/>
      <c r="R61" s="494"/>
      <c r="S61" s="494"/>
      <c r="T61" s="494"/>
      <c r="U61" s="494"/>
      <c r="V61" s="494"/>
      <c r="W61" s="494"/>
      <c r="X61" s="411" t="s">
        <v>727</v>
      </c>
      <c r="Y61" s="497"/>
      <c r="Z61" s="482"/>
    </row>
    <row r="62" spans="1:26" s="259" customFormat="1" x14ac:dyDescent="0.25">
      <c r="A62" s="494" t="s">
        <v>2637</v>
      </c>
      <c r="B62" s="496" t="s">
        <v>155</v>
      </c>
      <c r="C62" s="618" t="s">
        <v>2656</v>
      </c>
      <c r="D62" s="496" t="s">
        <v>1096</v>
      </c>
      <c r="E62" s="494">
        <v>11049</v>
      </c>
      <c r="F62" s="494"/>
      <c r="G62" s="511" t="s">
        <v>1114</v>
      </c>
      <c r="H62" s="495">
        <v>44739</v>
      </c>
      <c r="I62" s="81" t="s">
        <v>332</v>
      </c>
      <c r="J62" s="411" t="s">
        <v>1492</v>
      </c>
      <c r="K62" s="411" t="s">
        <v>2430</v>
      </c>
      <c r="L62" s="470" t="s">
        <v>1120</v>
      </c>
      <c r="M62" s="494"/>
      <c r="N62" s="494"/>
      <c r="O62" s="494"/>
      <c r="P62" s="494"/>
      <c r="Q62" s="494"/>
      <c r="R62" s="494"/>
      <c r="S62" s="494"/>
      <c r="T62" s="494"/>
      <c r="U62" s="494"/>
      <c r="V62" s="494"/>
      <c r="W62" s="494"/>
      <c r="X62" s="411" t="s">
        <v>727</v>
      </c>
      <c r="Y62" s="497"/>
      <c r="Z62" s="482"/>
    </row>
    <row r="63" spans="1:26" s="259" customFormat="1" x14ac:dyDescent="0.25">
      <c r="A63" s="494" t="s">
        <v>2636</v>
      </c>
      <c r="B63" s="496" t="s">
        <v>155</v>
      </c>
      <c r="C63" s="618" t="s">
        <v>1119</v>
      </c>
      <c r="D63" s="496" t="s">
        <v>1096</v>
      </c>
      <c r="E63" s="494">
        <v>1856</v>
      </c>
      <c r="F63" s="494"/>
      <c r="G63" s="511" t="s">
        <v>1114</v>
      </c>
      <c r="H63" s="495">
        <v>44739</v>
      </c>
      <c r="I63" s="81" t="s">
        <v>332</v>
      </c>
      <c r="J63" s="411" t="s">
        <v>1492</v>
      </c>
      <c r="K63" s="411" t="s">
        <v>2161</v>
      </c>
      <c r="L63" s="470" t="s">
        <v>1120</v>
      </c>
      <c r="M63" s="494"/>
      <c r="N63" s="494"/>
      <c r="O63" s="494"/>
      <c r="P63" s="494"/>
      <c r="Q63" s="494"/>
      <c r="R63" s="494"/>
      <c r="S63" s="494"/>
      <c r="T63" s="494"/>
      <c r="U63" s="494"/>
      <c r="V63" s="494"/>
      <c r="W63" s="494"/>
      <c r="X63" s="411" t="s">
        <v>2422</v>
      </c>
      <c r="Y63" s="497">
        <v>24294.51</v>
      </c>
      <c r="Z63" s="482"/>
    </row>
    <row r="64" spans="1:26" s="259" customFormat="1" x14ac:dyDescent="0.25">
      <c r="A64" s="494" t="s">
        <v>2635</v>
      </c>
      <c r="B64" s="496" t="s">
        <v>155</v>
      </c>
      <c r="C64" s="618" t="s">
        <v>1119</v>
      </c>
      <c r="D64" s="496" t="s">
        <v>1096</v>
      </c>
      <c r="E64" s="494">
        <v>8415</v>
      </c>
      <c r="F64" s="494"/>
      <c r="G64" s="511" t="s">
        <v>1114</v>
      </c>
      <c r="H64" s="495">
        <v>44739</v>
      </c>
      <c r="I64" s="81" t="s">
        <v>332</v>
      </c>
      <c r="J64" s="411" t="s">
        <v>1492</v>
      </c>
      <c r="K64" s="411" t="s">
        <v>2436</v>
      </c>
      <c r="L64" s="470" t="s">
        <v>1120</v>
      </c>
      <c r="M64" s="494"/>
      <c r="N64" s="494"/>
      <c r="O64" s="494"/>
      <c r="P64" s="494"/>
      <c r="Q64" s="494"/>
      <c r="R64" s="494"/>
      <c r="S64" s="494"/>
      <c r="T64" s="494"/>
      <c r="U64" s="494"/>
      <c r="V64" s="494"/>
      <c r="W64" s="494"/>
      <c r="X64" s="411" t="s">
        <v>2422</v>
      </c>
      <c r="Y64" s="497">
        <v>24294.51</v>
      </c>
      <c r="Z64" s="482"/>
    </row>
    <row r="65" spans="1:26" s="259" customFormat="1" x14ac:dyDescent="0.25">
      <c r="A65" s="494" t="s">
        <v>2634</v>
      </c>
      <c r="B65" s="496" t="s">
        <v>155</v>
      </c>
      <c r="C65" s="618" t="s">
        <v>1119</v>
      </c>
      <c r="D65" s="496" t="s">
        <v>1096</v>
      </c>
      <c r="E65" s="494">
        <v>5714</v>
      </c>
      <c r="F65" s="494"/>
      <c r="G65" s="511" t="s">
        <v>1114</v>
      </c>
      <c r="H65" s="495">
        <v>44739</v>
      </c>
      <c r="I65" s="81" t="s">
        <v>2657</v>
      </c>
      <c r="J65" s="411" t="s">
        <v>1492</v>
      </c>
      <c r="K65" s="411" t="s">
        <v>2430</v>
      </c>
      <c r="L65" s="470" t="s">
        <v>1120</v>
      </c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4"/>
      <c r="X65" s="411" t="s">
        <v>727</v>
      </c>
      <c r="Y65" s="497"/>
      <c r="Z65" s="482"/>
    </row>
    <row r="66" spans="1:26" s="259" customFormat="1" x14ac:dyDescent="0.25">
      <c r="A66" s="494" t="s">
        <v>2633</v>
      </c>
      <c r="B66" s="496" t="s">
        <v>155</v>
      </c>
      <c r="C66" s="618" t="s">
        <v>2656</v>
      </c>
      <c r="D66" s="496" t="s">
        <v>1096</v>
      </c>
      <c r="E66" s="494">
        <v>9907</v>
      </c>
      <c r="F66" s="494"/>
      <c r="G66" s="511" t="s">
        <v>1114</v>
      </c>
      <c r="H66" s="495">
        <v>44739</v>
      </c>
      <c r="I66" s="81" t="s">
        <v>332</v>
      </c>
      <c r="J66" s="411" t="s">
        <v>1492</v>
      </c>
      <c r="K66" s="411"/>
      <c r="L66" s="470" t="s">
        <v>1120</v>
      </c>
      <c r="M66" s="494"/>
      <c r="N66" s="494"/>
      <c r="O66" s="494"/>
      <c r="P66" s="494"/>
      <c r="Q66" s="494"/>
      <c r="R66" s="494"/>
      <c r="S66" s="494"/>
      <c r="T66" s="494"/>
      <c r="U66" s="494"/>
      <c r="V66" s="494"/>
      <c r="W66" s="494"/>
      <c r="X66" s="411" t="s">
        <v>2422</v>
      </c>
      <c r="Y66" s="497">
        <f>24294.51</f>
        <v>24294.51</v>
      </c>
      <c r="Z66" s="482"/>
    </row>
    <row r="67" spans="1:26" s="259" customFormat="1" x14ac:dyDescent="0.25">
      <c r="A67" s="494" t="s">
        <v>2632</v>
      </c>
      <c r="B67" s="496" t="s">
        <v>155</v>
      </c>
      <c r="C67" s="618" t="s">
        <v>2655</v>
      </c>
      <c r="D67" s="496" t="s">
        <v>1096</v>
      </c>
      <c r="E67" s="494">
        <v>10678</v>
      </c>
      <c r="F67" s="494"/>
      <c r="G67" s="511" t="s">
        <v>1114</v>
      </c>
      <c r="H67" s="495">
        <v>44739</v>
      </c>
      <c r="I67" s="81" t="s">
        <v>2708</v>
      </c>
      <c r="J67" s="411" t="s">
        <v>1492</v>
      </c>
      <c r="K67" s="411" t="s">
        <v>2161</v>
      </c>
      <c r="L67" s="470" t="s">
        <v>1120</v>
      </c>
      <c r="M67" s="494"/>
      <c r="N67" s="494"/>
      <c r="O67" s="494"/>
      <c r="P67" s="494"/>
      <c r="Q67" s="494"/>
      <c r="R67" s="494"/>
      <c r="S67" s="494"/>
      <c r="T67" s="494"/>
      <c r="U67" s="494"/>
      <c r="V67" s="494"/>
      <c r="W67" s="494"/>
      <c r="X67" s="411" t="s">
        <v>2709</v>
      </c>
      <c r="Y67" s="497">
        <f>24294.51</f>
        <v>24294.51</v>
      </c>
      <c r="Z67" s="482"/>
    </row>
    <row r="68" spans="1:26" s="259" customFormat="1" x14ac:dyDescent="0.25">
      <c r="A68" s="494" t="s">
        <v>2631</v>
      </c>
      <c r="B68" s="496" t="s">
        <v>155</v>
      </c>
      <c r="C68" s="618" t="s">
        <v>2654</v>
      </c>
      <c r="D68" s="496" t="s">
        <v>1096</v>
      </c>
      <c r="E68" s="494">
        <v>5063</v>
      </c>
      <c r="F68" s="494"/>
      <c r="G68" s="511" t="s">
        <v>1114</v>
      </c>
      <c r="H68" s="495">
        <v>44739</v>
      </c>
      <c r="I68" s="81" t="s">
        <v>332</v>
      </c>
      <c r="J68" s="411" t="s">
        <v>1492</v>
      </c>
      <c r="K68" s="411" t="s">
        <v>2439</v>
      </c>
      <c r="L68" s="470" t="s">
        <v>1120</v>
      </c>
      <c r="M68" s="494"/>
      <c r="N68" s="494"/>
      <c r="O68" s="494"/>
      <c r="P68" s="494"/>
      <c r="Q68" s="494"/>
      <c r="R68" s="494"/>
      <c r="S68" s="494"/>
      <c r="T68" s="494"/>
      <c r="U68" s="494"/>
      <c r="V68" s="494"/>
      <c r="W68" s="494"/>
      <c r="X68" s="411" t="s">
        <v>727</v>
      </c>
      <c r="Y68" s="497"/>
      <c r="Z68" s="482"/>
    </row>
    <row r="69" spans="1:26" s="259" customFormat="1" x14ac:dyDescent="0.25">
      <c r="A69" s="494" t="s">
        <v>2630</v>
      </c>
      <c r="B69" s="496" t="s">
        <v>155</v>
      </c>
      <c r="C69" s="618" t="s">
        <v>644</v>
      </c>
      <c r="D69" s="496" t="s">
        <v>1094</v>
      </c>
      <c r="E69" s="494">
        <v>4475</v>
      </c>
      <c r="F69" s="494"/>
      <c r="G69" s="511" t="s">
        <v>1114</v>
      </c>
      <c r="H69" s="495">
        <v>44739</v>
      </c>
      <c r="I69" s="81" t="s">
        <v>332</v>
      </c>
      <c r="J69" s="411" t="s">
        <v>1492</v>
      </c>
      <c r="K69" s="411" t="s">
        <v>2433</v>
      </c>
      <c r="L69" s="470" t="s">
        <v>1120</v>
      </c>
      <c r="M69" s="494"/>
      <c r="N69" s="494"/>
      <c r="O69" s="494"/>
      <c r="P69" s="494"/>
      <c r="Q69" s="494"/>
      <c r="R69" s="494"/>
      <c r="S69" s="494"/>
      <c r="T69" s="494"/>
      <c r="U69" s="494"/>
      <c r="V69" s="494"/>
      <c r="W69" s="494"/>
      <c r="X69" s="411" t="s">
        <v>2422</v>
      </c>
      <c r="Y69" s="497">
        <v>24294.51</v>
      </c>
      <c r="Z69" s="482"/>
    </row>
    <row r="70" spans="1:26" s="259" customFormat="1" x14ac:dyDescent="0.25">
      <c r="A70" s="494" t="s">
        <v>2629</v>
      </c>
      <c r="B70" s="496" t="s">
        <v>155</v>
      </c>
      <c r="C70" s="618" t="s">
        <v>2651</v>
      </c>
      <c r="D70" s="496" t="s">
        <v>1094</v>
      </c>
      <c r="E70" s="494">
        <v>5036</v>
      </c>
      <c r="F70" s="494"/>
      <c r="G70" s="511" t="s">
        <v>1114</v>
      </c>
      <c r="H70" s="495">
        <v>44739</v>
      </c>
      <c r="I70" s="81" t="s">
        <v>332</v>
      </c>
      <c r="J70" s="411" t="s">
        <v>1492</v>
      </c>
      <c r="K70" s="411" t="s">
        <v>2161</v>
      </c>
      <c r="L70" s="470" t="s">
        <v>1120</v>
      </c>
      <c r="M70" s="494"/>
      <c r="N70" s="494"/>
      <c r="O70" s="494"/>
      <c r="P70" s="494"/>
      <c r="Q70" s="494"/>
      <c r="R70" s="494"/>
      <c r="S70" s="494"/>
      <c r="T70" s="494"/>
      <c r="U70" s="494"/>
      <c r="V70" s="494"/>
      <c r="W70" s="494"/>
      <c r="X70" s="411" t="s">
        <v>2422</v>
      </c>
      <c r="Y70" s="497">
        <f>24294.51</f>
        <v>24294.51</v>
      </c>
      <c r="Z70" s="482"/>
    </row>
    <row r="71" spans="1:26" s="259" customFormat="1" x14ac:dyDescent="0.25">
      <c r="A71" s="494" t="s">
        <v>2628</v>
      </c>
      <c r="B71" s="496" t="s">
        <v>155</v>
      </c>
      <c r="C71" s="618" t="s">
        <v>2652</v>
      </c>
      <c r="D71" s="496" t="s">
        <v>1096</v>
      </c>
      <c r="E71" s="494">
        <v>5578</v>
      </c>
      <c r="F71" s="494"/>
      <c r="G71" s="511" t="s">
        <v>1114</v>
      </c>
      <c r="H71" s="495">
        <v>44739</v>
      </c>
      <c r="I71" s="81" t="s">
        <v>332</v>
      </c>
      <c r="J71" s="411" t="s">
        <v>1492</v>
      </c>
      <c r="K71" s="411" t="s">
        <v>2436</v>
      </c>
      <c r="L71" s="470" t="s">
        <v>1120</v>
      </c>
      <c r="M71" s="494"/>
      <c r="N71" s="494"/>
      <c r="O71" s="494"/>
      <c r="P71" s="494"/>
      <c r="Q71" s="494"/>
      <c r="R71" s="494"/>
      <c r="S71" s="494"/>
      <c r="T71" s="494"/>
      <c r="U71" s="494"/>
      <c r="V71" s="494"/>
      <c r="W71" s="494"/>
      <c r="X71" s="411" t="s">
        <v>2422</v>
      </c>
      <c r="Y71" s="497">
        <f>24294.51</f>
        <v>24294.51</v>
      </c>
      <c r="Z71" s="482"/>
    </row>
    <row r="72" spans="1:26" s="259" customFormat="1" x14ac:dyDescent="0.25">
      <c r="A72" s="494" t="s">
        <v>2627</v>
      </c>
      <c r="B72" s="470" t="s">
        <v>155</v>
      </c>
      <c r="C72" s="618" t="s">
        <v>1119</v>
      </c>
      <c r="D72" s="470" t="s">
        <v>1096</v>
      </c>
      <c r="E72" s="494">
        <v>8886</v>
      </c>
      <c r="F72" s="462"/>
      <c r="G72" s="590" t="s">
        <v>1114</v>
      </c>
      <c r="H72" s="495">
        <v>44739</v>
      </c>
      <c r="I72" s="435" t="s">
        <v>2649</v>
      </c>
      <c r="J72" s="411" t="s">
        <v>1492</v>
      </c>
      <c r="K72" s="411" t="s">
        <v>2433</v>
      </c>
      <c r="L72" s="470" t="s">
        <v>1120</v>
      </c>
      <c r="M72" s="494"/>
      <c r="N72" s="494"/>
      <c r="O72" s="494"/>
      <c r="P72" s="494"/>
      <c r="Q72" s="494"/>
      <c r="R72" s="494"/>
      <c r="S72" s="494"/>
      <c r="T72" s="494"/>
      <c r="U72" s="494"/>
      <c r="V72" s="494"/>
      <c r="W72" s="494"/>
      <c r="X72" s="411" t="s">
        <v>2707</v>
      </c>
      <c r="Y72" s="497">
        <f>26244.65</f>
        <v>26244.65</v>
      </c>
      <c r="Z72" s="482"/>
    </row>
    <row r="73" spans="1:26" s="259" customFormat="1" x14ac:dyDescent="0.25">
      <c r="A73" s="494" t="s">
        <v>2626</v>
      </c>
      <c r="B73" s="496" t="s">
        <v>155</v>
      </c>
      <c r="C73" s="618" t="s">
        <v>385</v>
      </c>
      <c r="D73" s="496" t="s">
        <v>1098</v>
      </c>
      <c r="E73" s="494">
        <v>5063</v>
      </c>
      <c r="F73" s="494"/>
      <c r="G73" s="511" t="s">
        <v>1114</v>
      </c>
      <c r="H73" s="495">
        <v>44739</v>
      </c>
      <c r="I73" s="435" t="s">
        <v>2650</v>
      </c>
      <c r="J73" s="411" t="s">
        <v>1782</v>
      </c>
      <c r="K73" s="411"/>
      <c r="L73" s="470" t="s">
        <v>1120</v>
      </c>
      <c r="M73" s="494"/>
      <c r="N73" s="494"/>
      <c r="O73" s="494"/>
      <c r="P73" s="494"/>
      <c r="Q73" s="494"/>
      <c r="R73" s="494"/>
      <c r="S73" s="494"/>
      <c r="T73" s="494"/>
      <c r="U73" s="494"/>
      <c r="V73" s="494"/>
      <c r="W73" s="494"/>
      <c r="X73" s="411" t="s">
        <v>727</v>
      </c>
      <c r="Y73" s="497"/>
      <c r="Z73" s="482"/>
    </row>
    <row r="74" spans="1:26" s="259" customFormat="1" x14ac:dyDescent="0.25">
      <c r="A74" s="494" t="s">
        <v>2624</v>
      </c>
      <c r="B74" s="496" t="s">
        <v>155</v>
      </c>
      <c r="C74" s="618" t="s">
        <v>2653</v>
      </c>
      <c r="D74" s="496" t="s">
        <v>1098</v>
      </c>
      <c r="E74" s="494">
        <v>4746</v>
      </c>
      <c r="F74" s="462"/>
      <c r="G74" s="590" t="s">
        <v>1114</v>
      </c>
      <c r="H74" s="495">
        <v>44739</v>
      </c>
      <c r="I74" s="435" t="s">
        <v>2625</v>
      </c>
      <c r="J74" s="411" t="s">
        <v>1782</v>
      </c>
      <c r="K74" s="411"/>
      <c r="L74" s="470" t="s">
        <v>1120</v>
      </c>
      <c r="M74" s="494"/>
      <c r="N74" s="494"/>
      <c r="O74" s="494"/>
      <c r="P74" s="494"/>
      <c r="Q74" s="494"/>
      <c r="R74" s="494"/>
      <c r="S74" s="494"/>
      <c r="T74" s="494"/>
      <c r="U74" s="494"/>
      <c r="V74" s="494"/>
      <c r="W74" s="494"/>
      <c r="X74" s="411" t="s">
        <v>727</v>
      </c>
      <c r="Y74" s="497"/>
      <c r="Z74" s="482"/>
    </row>
    <row r="75" spans="1:26" s="259" customFormat="1" x14ac:dyDescent="0.25">
      <c r="A75" s="494" t="s">
        <v>2623</v>
      </c>
      <c r="B75" s="496" t="s">
        <v>155</v>
      </c>
      <c r="C75" s="618">
        <v>775369</v>
      </c>
      <c r="D75" s="496" t="s">
        <v>1098</v>
      </c>
      <c r="E75" s="494">
        <v>4769</v>
      </c>
      <c r="F75" s="494"/>
      <c r="G75" s="511" t="s">
        <v>1114</v>
      </c>
      <c r="H75" s="495">
        <v>44739</v>
      </c>
      <c r="I75" s="81" t="s">
        <v>558</v>
      </c>
      <c r="J75" s="411" t="s">
        <v>1782</v>
      </c>
      <c r="K75" s="411"/>
      <c r="L75" s="470" t="s">
        <v>1120</v>
      </c>
      <c r="M75" s="494"/>
      <c r="N75" s="494"/>
      <c r="O75" s="494"/>
      <c r="P75" s="494"/>
      <c r="Q75" s="494"/>
      <c r="R75" s="494"/>
      <c r="S75" s="494"/>
      <c r="T75" s="494"/>
      <c r="U75" s="494"/>
      <c r="V75" s="494"/>
      <c r="W75" s="494"/>
      <c r="X75" s="411" t="s">
        <v>727</v>
      </c>
      <c r="Y75" s="497"/>
      <c r="Z75" s="482"/>
    </row>
    <row r="76" spans="1:26" s="259" customFormat="1" x14ac:dyDescent="0.25">
      <c r="A76" s="494" t="s">
        <v>2620</v>
      </c>
      <c r="B76" s="496" t="s">
        <v>155</v>
      </c>
      <c r="C76" s="618" t="s">
        <v>2209</v>
      </c>
      <c r="D76" s="496" t="s">
        <v>58</v>
      </c>
      <c r="E76" s="494">
        <v>14197</v>
      </c>
      <c r="F76" s="494"/>
      <c r="G76" s="511" t="s">
        <v>1566</v>
      </c>
      <c r="H76" s="495">
        <v>44739</v>
      </c>
      <c r="I76" s="81" t="s">
        <v>2621</v>
      </c>
      <c r="J76" s="411" t="s">
        <v>1492</v>
      </c>
      <c r="K76" s="411"/>
      <c r="L76" s="470" t="s">
        <v>1121</v>
      </c>
      <c r="M76" s="494"/>
      <c r="N76" s="494"/>
      <c r="O76" s="494"/>
      <c r="P76" s="494"/>
      <c r="Q76" s="494"/>
      <c r="R76" s="494"/>
      <c r="S76" s="494"/>
      <c r="T76" s="494"/>
      <c r="U76" s="494"/>
      <c r="V76" s="494"/>
      <c r="W76" s="494"/>
      <c r="X76" s="411" t="s">
        <v>2422</v>
      </c>
      <c r="Y76" s="497">
        <f>5352.32+3505.7</f>
        <v>8858.02</v>
      </c>
      <c r="Z76" s="482"/>
    </row>
    <row r="77" spans="1:26" s="259" customFormat="1" x14ac:dyDescent="0.25">
      <c r="A77" s="469" t="s">
        <v>2619</v>
      </c>
      <c r="B77" s="470" t="s">
        <v>1093</v>
      </c>
      <c r="C77" s="589" t="s">
        <v>385</v>
      </c>
      <c r="D77" s="470" t="s">
        <v>58</v>
      </c>
      <c r="E77" s="469">
        <v>1122</v>
      </c>
      <c r="F77" s="462"/>
      <c r="G77" s="590" t="s">
        <v>12</v>
      </c>
      <c r="H77" s="468">
        <v>44736</v>
      </c>
      <c r="I77" s="435" t="s">
        <v>2396</v>
      </c>
      <c r="J77" s="436"/>
      <c r="K77" s="436"/>
      <c r="L77" s="470" t="s">
        <v>1120</v>
      </c>
      <c r="M77" s="469" t="s">
        <v>2676</v>
      </c>
      <c r="N77" s="469" t="s">
        <v>2665</v>
      </c>
      <c r="O77" s="469"/>
      <c r="P77" s="469"/>
      <c r="Q77" s="469"/>
      <c r="R77" s="469"/>
      <c r="S77" s="469"/>
      <c r="T77" s="469"/>
      <c r="U77" s="469"/>
      <c r="V77" s="469"/>
      <c r="W77" s="469"/>
      <c r="X77" s="436"/>
      <c r="Y77" s="480">
        <f>4430.39+3165+4830.28</f>
        <v>12425.67</v>
      </c>
      <c r="Z77" s="482"/>
    </row>
    <row r="78" spans="1:26" s="259" customFormat="1" x14ac:dyDescent="0.25">
      <c r="A78" s="494" t="s">
        <v>2615</v>
      </c>
      <c r="B78" s="496" t="s">
        <v>155</v>
      </c>
      <c r="C78" s="430" t="s">
        <v>2573</v>
      </c>
      <c r="D78" s="496" t="s">
        <v>57</v>
      </c>
      <c r="E78" s="494">
        <v>6038</v>
      </c>
      <c r="F78" s="494"/>
      <c r="G78" s="511" t="s">
        <v>1566</v>
      </c>
      <c r="H78" s="495">
        <v>44719</v>
      </c>
      <c r="I78" s="81" t="s">
        <v>2574</v>
      </c>
      <c r="J78" s="411" t="s">
        <v>1500</v>
      </c>
      <c r="K78" s="411"/>
      <c r="L78" s="470" t="s">
        <v>1120</v>
      </c>
      <c r="M78" s="494"/>
      <c r="N78" s="494"/>
      <c r="O78" s="494"/>
      <c r="P78" s="494"/>
      <c r="Q78" s="494"/>
      <c r="R78" s="494"/>
      <c r="S78" s="494"/>
      <c r="T78" s="494"/>
      <c r="U78" s="494"/>
      <c r="V78" s="494"/>
      <c r="W78" s="494"/>
      <c r="X78" s="411" t="s">
        <v>2422</v>
      </c>
      <c r="Y78" s="497">
        <v>6409.55</v>
      </c>
      <c r="Z78" s="482"/>
    </row>
    <row r="79" spans="1:26" s="259" customFormat="1" x14ac:dyDescent="0.25">
      <c r="A79" s="494" t="s">
        <v>2608</v>
      </c>
      <c r="B79" s="496" t="s">
        <v>155</v>
      </c>
      <c r="C79" s="618" t="s">
        <v>385</v>
      </c>
      <c r="D79" s="496" t="s">
        <v>58</v>
      </c>
      <c r="E79" s="494">
        <v>7661</v>
      </c>
      <c r="F79" s="494"/>
      <c r="G79" s="511" t="s">
        <v>12</v>
      </c>
      <c r="H79" s="495">
        <v>44712</v>
      </c>
      <c r="I79" s="81" t="s">
        <v>2609</v>
      </c>
      <c r="J79" s="411"/>
      <c r="K79" s="411"/>
      <c r="L79" s="470" t="s">
        <v>1121</v>
      </c>
      <c r="M79" s="494"/>
      <c r="N79" s="494"/>
      <c r="O79" s="494"/>
      <c r="P79" s="494"/>
      <c r="Q79" s="494"/>
      <c r="R79" s="494"/>
      <c r="S79" s="494"/>
      <c r="T79" s="494"/>
      <c r="U79" s="494"/>
      <c r="V79" s="494"/>
      <c r="W79" s="494"/>
      <c r="X79" s="411" t="s">
        <v>2422</v>
      </c>
      <c r="Y79" s="497">
        <f>8234.84+2064.54</f>
        <v>10299.380000000001</v>
      </c>
      <c r="Z79" s="482"/>
    </row>
    <row r="80" spans="1:26" s="259" customFormat="1" x14ac:dyDescent="0.25">
      <c r="A80" s="494" t="s">
        <v>2607</v>
      </c>
      <c r="B80" s="496" t="s">
        <v>155</v>
      </c>
      <c r="C80" s="618" t="s">
        <v>385</v>
      </c>
      <c r="D80" s="496" t="s">
        <v>58</v>
      </c>
      <c r="E80" s="494">
        <v>8999</v>
      </c>
      <c r="F80" s="494"/>
      <c r="G80" s="511" t="s">
        <v>12</v>
      </c>
      <c r="H80" s="495">
        <v>44711</v>
      </c>
      <c r="I80" s="81" t="s">
        <v>2053</v>
      </c>
      <c r="J80" s="411" t="s">
        <v>2424</v>
      </c>
      <c r="K80" s="411"/>
      <c r="L80" s="470" t="s">
        <v>1121</v>
      </c>
      <c r="M80" s="494"/>
      <c r="N80" s="494"/>
      <c r="O80" s="494"/>
      <c r="P80" s="494"/>
      <c r="Q80" s="494"/>
      <c r="R80" s="494"/>
      <c r="S80" s="494"/>
      <c r="T80" s="494"/>
      <c r="U80" s="494"/>
      <c r="V80" s="494"/>
      <c r="W80" s="494"/>
      <c r="X80" s="411" t="s">
        <v>2422</v>
      </c>
      <c r="Y80" s="497">
        <f>2907.21+2059.91+2052.61+2159.4</f>
        <v>9179.1299999999992</v>
      </c>
      <c r="Z80" s="482"/>
    </row>
    <row r="81" spans="1:26" s="259" customFormat="1" x14ac:dyDescent="0.25">
      <c r="A81" s="494" t="s">
        <v>2606</v>
      </c>
      <c r="B81" s="496" t="s">
        <v>155</v>
      </c>
      <c r="C81" s="618" t="s">
        <v>384</v>
      </c>
      <c r="D81" s="496" t="s">
        <v>62</v>
      </c>
      <c r="E81" s="494">
        <v>4105</v>
      </c>
      <c r="F81" s="494"/>
      <c r="G81" s="511" t="s">
        <v>12</v>
      </c>
      <c r="H81" s="495">
        <v>44706</v>
      </c>
      <c r="I81" s="81" t="s">
        <v>2605</v>
      </c>
      <c r="J81" s="411" t="s">
        <v>1770</v>
      </c>
      <c r="K81" s="411"/>
      <c r="L81" s="470" t="s">
        <v>1121</v>
      </c>
      <c r="M81" s="494"/>
      <c r="N81" s="494"/>
      <c r="O81" s="494"/>
      <c r="P81" s="494"/>
      <c r="Q81" s="494"/>
      <c r="R81" s="494"/>
      <c r="S81" s="494"/>
      <c r="T81" s="494"/>
      <c r="U81" s="494"/>
      <c r="V81" s="494"/>
      <c r="W81" s="494"/>
      <c r="X81" s="411" t="s">
        <v>727</v>
      </c>
      <c r="Y81" s="497"/>
      <c r="Z81" s="482"/>
    </row>
    <row r="82" spans="1:26" s="259" customFormat="1" x14ac:dyDescent="0.25">
      <c r="A82" s="494" t="s">
        <v>2606</v>
      </c>
      <c r="B82" s="496" t="s">
        <v>155</v>
      </c>
      <c r="C82" s="618" t="s">
        <v>384</v>
      </c>
      <c r="D82" s="496" t="s">
        <v>62</v>
      </c>
      <c r="E82" s="494">
        <v>4109</v>
      </c>
      <c r="F82" s="494"/>
      <c r="G82" s="511" t="s">
        <v>12</v>
      </c>
      <c r="H82" s="495">
        <v>44706</v>
      </c>
      <c r="I82" s="81" t="s">
        <v>2605</v>
      </c>
      <c r="J82" s="411" t="s">
        <v>1507</v>
      </c>
      <c r="K82" s="411"/>
      <c r="L82" s="470" t="s">
        <v>1121</v>
      </c>
      <c r="M82" s="494"/>
      <c r="N82" s="494"/>
      <c r="O82" s="494"/>
      <c r="P82" s="494"/>
      <c r="Q82" s="494"/>
      <c r="R82" s="494"/>
      <c r="S82" s="494"/>
      <c r="T82" s="494"/>
      <c r="U82" s="494"/>
      <c r="V82" s="494"/>
      <c r="W82" s="494"/>
      <c r="X82" s="411" t="s">
        <v>2422</v>
      </c>
      <c r="Y82" s="497">
        <f>20.16+6008.68+3659.97+6117.48</f>
        <v>15806.289999999999</v>
      </c>
      <c r="Z82" s="482"/>
    </row>
    <row r="83" spans="1:26" s="259" customFormat="1" x14ac:dyDescent="0.25">
      <c r="A83" s="494" t="s">
        <v>2600</v>
      </c>
      <c r="B83" s="496" t="s">
        <v>155</v>
      </c>
      <c r="C83" s="618" t="s">
        <v>2179</v>
      </c>
      <c r="D83" s="496" t="s">
        <v>56</v>
      </c>
      <c r="E83" s="494">
        <v>6392</v>
      </c>
      <c r="F83" s="494"/>
      <c r="G83" s="511" t="s">
        <v>1566</v>
      </c>
      <c r="H83" s="495">
        <v>44699</v>
      </c>
      <c r="I83" s="81" t="s">
        <v>2601</v>
      </c>
      <c r="J83" s="411" t="s">
        <v>1676</v>
      </c>
      <c r="K83" s="411"/>
      <c r="L83" s="470" t="s">
        <v>1121</v>
      </c>
      <c r="M83" s="494"/>
      <c r="N83" s="494"/>
      <c r="O83" s="494"/>
      <c r="P83" s="494"/>
      <c r="Q83" s="494"/>
      <c r="R83" s="494"/>
      <c r="S83" s="494"/>
      <c r="T83" s="494"/>
      <c r="U83" s="494"/>
      <c r="V83" s="494"/>
      <c r="W83" s="494"/>
      <c r="X83" s="411"/>
      <c r="Y83" s="497">
        <f>39.54+1917.55</f>
        <v>1957.09</v>
      </c>
      <c r="Z83" s="482"/>
    </row>
    <row r="84" spans="1:26" s="259" customFormat="1" x14ac:dyDescent="0.25">
      <c r="A84" s="494" t="s">
        <v>2602</v>
      </c>
      <c r="B84" s="496" t="s">
        <v>155</v>
      </c>
      <c r="C84" s="618" t="s">
        <v>407</v>
      </c>
      <c r="D84" s="496" t="s">
        <v>56</v>
      </c>
      <c r="E84" s="494">
        <v>1619</v>
      </c>
      <c r="F84" s="494"/>
      <c r="G84" s="511" t="s">
        <v>12</v>
      </c>
      <c r="H84" s="495">
        <v>44694</v>
      </c>
      <c r="I84" s="81" t="s">
        <v>2595</v>
      </c>
      <c r="J84" s="411"/>
      <c r="K84" s="411"/>
      <c r="L84" s="470" t="s">
        <v>1121</v>
      </c>
      <c r="M84" s="494"/>
      <c r="N84" s="494"/>
      <c r="O84" s="494"/>
      <c r="P84" s="494"/>
      <c r="Q84" s="494"/>
      <c r="R84" s="494"/>
      <c r="S84" s="494"/>
      <c r="T84" s="494"/>
      <c r="U84" s="494"/>
      <c r="V84" s="494"/>
      <c r="W84" s="494"/>
      <c r="X84" s="411" t="s">
        <v>727</v>
      </c>
      <c r="Y84" s="497">
        <f>31592.63+2149.45</f>
        <v>33742.080000000002</v>
      </c>
      <c r="Z84" s="482"/>
    </row>
    <row r="85" spans="1:26" s="259" customFormat="1" x14ac:dyDescent="0.25">
      <c r="A85" s="494" t="s">
        <v>2593</v>
      </c>
      <c r="B85" s="496" t="s">
        <v>155</v>
      </c>
      <c r="C85" s="618"/>
      <c r="D85" s="496" t="s">
        <v>1098</v>
      </c>
      <c r="E85" s="494"/>
      <c r="F85" s="494"/>
      <c r="G85" s="511" t="s">
        <v>886</v>
      </c>
      <c r="H85" s="495">
        <v>44694</v>
      </c>
      <c r="I85" s="564" t="s">
        <v>2594</v>
      </c>
      <c r="J85" s="411" t="s">
        <v>1500</v>
      </c>
      <c r="K85" s="411"/>
      <c r="L85" s="496" t="s">
        <v>1120</v>
      </c>
      <c r="M85" s="494"/>
      <c r="N85" s="494"/>
      <c r="O85" s="494"/>
      <c r="P85" s="494"/>
      <c r="Q85" s="494"/>
      <c r="R85" s="494"/>
      <c r="S85" s="494"/>
      <c r="T85" s="494"/>
      <c r="U85" s="494"/>
      <c r="V85" s="494"/>
      <c r="W85" s="494"/>
      <c r="X85" s="411" t="s">
        <v>2422</v>
      </c>
      <c r="Y85" s="497"/>
      <c r="Z85" s="482"/>
    </row>
    <row r="86" spans="1:26" s="259" customFormat="1" x14ac:dyDescent="0.25">
      <c r="A86" s="494" t="s">
        <v>2591</v>
      </c>
      <c r="B86" s="496" t="s">
        <v>155</v>
      </c>
      <c r="C86" s="618" t="s">
        <v>378</v>
      </c>
      <c r="D86" s="496" t="s">
        <v>56</v>
      </c>
      <c r="E86" s="494">
        <v>659</v>
      </c>
      <c r="F86" s="494"/>
      <c r="G86" s="511" t="s">
        <v>12</v>
      </c>
      <c r="H86" s="495">
        <v>44693</v>
      </c>
      <c r="I86" s="81" t="s">
        <v>2592</v>
      </c>
      <c r="J86" s="81" t="s">
        <v>1664</v>
      </c>
      <c r="K86" s="411"/>
      <c r="L86" s="496" t="s">
        <v>1121</v>
      </c>
      <c r="M86" s="494"/>
      <c r="N86" s="494"/>
      <c r="O86" s="494"/>
      <c r="P86" s="494"/>
      <c r="Q86" s="494"/>
      <c r="R86" s="494"/>
      <c r="S86" s="494"/>
      <c r="T86" s="494"/>
      <c r="U86" s="494"/>
      <c r="V86" s="494"/>
      <c r="W86" s="494"/>
      <c r="X86" s="411" t="s">
        <v>727</v>
      </c>
      <c r="Y86" s="497">
        <f>1872.33+38096.86</f>
        <v>39969.19</v>
      </c>
      <c r="Z86" s="482"/>
    </row>
    <row r="87" spans="1:26" s="259" customFormat="1" x14ac:dyDescent="0.25">
      <c r="A87" s="494" t="s">
        <v>2589</v>
      </c>
      <c r="B87" s="496" t="s">
        <v>155</v>
      </c>
      <c r="C87" s="618" t="s">
        <v>378</v>
      </c>
      <c r="D87" s="496" t="s">
        <v>56</v>
      </c>
      <c r="E87" s="494">
        <v>203</v>
      </c>
      <c r="F87" s="494"/>
      <c r="G87" s="511" t="s">
        <v>12</v>
      </c>
      <c r="H87" s="495">
        <v>44685</v>
      </c>
      <c r="I87" s="81" t="s">
        <v>2590</v>
      </c>
      <c r="J87" s="411"/>
      <c r="K87" s="411"/>
      <c r="L87" s="496" t="s">
        <v>1121</v>
      </c>
      <c r="M87" s="494"/>
      <c r="N87" s="494"/>
      <c r="O87" s="494"/>
      <c r="P87" s="494"/>
      <c r="Q87" s="494"/>
      <c r="R87" s="494"/>
      <c r="S87" s="494"/>
      <c r="T87" s="494"/>
      <c r="U87" s="494"/>
      <c r="V87" s="494"/>
      <c r="W87" s="494"/>
      <c r="X87" s="411" t="s">
        <v>727</v>
      </c>
      <c r="Y87" s="497"/>
      <c r="Z87" s="482"/>
    </row>
    <row r="88" spans="1:26" s="259" customFormat="1" ht="30" x14ac:dyDescent="0.25">
      <c r="A88" s="469" t="s">
        <v>2583</v>
      </c>
      <c r="B88" s="470" t="s">
        <v>1093</v>
      </c>
      <c r="C88" s="589" t="s">
        <v>2584</v>
      </c>
      <c r="D88" s="470" t="s">
        <v>58</v>
      </c>
      <c r="E88" s="469">
        <v>908</v>
      </c>
      <c r="F88" s="462"/>
      <c r="G88" s="590" t="s">
        <v>12</v>
      </c>
      <c r="H88" s="468">
        <v>44677</v>
      </c>
      <c r="I88" s="435" t="s">
        <v>2585</v>
      </c>
      <c r="J88" s="436"/>
      <c r="K88" s="436"/>
      <c r="L88" s="470" t="s">
        <v>1120</v>
      </c>
      <c r="M88" s="469" t="s">
        <v>2705</v>
      </c>
      <c r="N88" s="469"/>
      <c r="O88" s="469"/>
      <c r="P88" s="469"/>
      <c r="Q88" s="469"/>
      <c r="R88" s="469"/>
      <c r="S88" s="469"/>
      <c r="T88" s="469"/>
      <c r="U88" s="469"/>
      <c r="V88" s="469"/>
      <c r="W88" s="469"/>
      <c r="X88" s="436"/>
      <c r="Y88" s="480">
        <f>5259.86+3406.45+3149.83</f>
        <v>11816.14</v>
      </c>
      <c r="Z88" s="482"/>
    </row>
    <row r="89" spans="1:26" s="259" customFormat="1" x14ac:dyDescent="0.25">
      <c r="A89" s="494" t="s">
        <v>2581</v>
      </c>
      <c r="B89" s="496" t="s">
        <v>155</v>
      </c>
      <c r="C89" s="618" t="s">
        <v>385</v>
      </c>
      <c r="D89" s="496" t="s">
        <v>58</v>
      </c>
      <c r="E89" s="494">
        <v>5063</v>
      </c>
      <c r="F89" s="494"/>
      <c r="G89" s="511" t="s">
        <v>12</v>
      </c>
      <c r="H89" s="495">
        <v>44676</v>
      </c>
      <c r="I89" s="81" t="s">
        <v>2582</v>
      </c>
      <c r="J89" s="411" t="s">
        <v>1492</v>
      </c>
      <c r="K89" s="411"/>
      <c r="L89" s="470" t="s">
        <v>1121</v>
      </c>
      <c r="M89" s="494"/>
      <c r="N89" s="494"/>
      <c r="O89" s="494"/>
      <c r="P89" s="494"/>
      <c r="Q89" s="494"/>
      <c r="R89" s="494"/>
      <c r="S89" s="494"/>
      <c r="T89" s="494"/>
      <c r="U89" s="494"/>
      <c r="V89" s="494"/>
      <c r="W89" s="494"/>
      <c r="X89" s="411" t="s">
        <v>2422</v>
      </c>
      <c r="Y89" s="497">
        <f>1968.63+15263.77+4119.07</f>
        <v>21351.47</v>
      </c>
      <c r="Z89" s="482"/>
    </row>
    <row r="90" spans="1:26" s="259" customFormat="1" x14ac:dyDescent="0.25">
      <c r="A90" s="494" t="s">
        <v>2577</v>
      </c>
      <c r="B90" s="470" t="s">
        <v>155</v>
      </c>
      <c r="C90" s="618" t="s">
        <v>384</v>
      </c>
      <c r="D90" s="496" t="s">
        <v>62</v>
      </c>
      <c r="E90" s="494">
        <v>9227</v>
      </c>
      <c r="F90" s="494"/>
      <c r="G90" s="511" t="s">
        <v>12</v>
      </c>
      <c r="H90" s="495">
        <v>44657</v>
      </c>
      <c r="I90" s="81" t="s">
        <v>2578</v>
      </c>
      <c r="J90" s="411" t="s">
        <v>1506</v>
      </c>
      <c r="K90" s="411"/>
      <c r="L90" s="470" t="s">
        <v>1121</v>
      </c>
      <c r="M90" s="494"/>
      <c r="N90" s="494"/>
      <c r="O90" s="494"/>
      <c r="P90" s="494"/>
      <c r="Q90" s="494"/>
      <c r="R90" s="494"/>
      <c r="S90" s="494"/>
      <c r="T90" s="494"/>
      <c r="U90" s="494"/>
      <c r="V90" s="494"/>
      <c r="W90" s="494"/>
      <c r="X90" s="411" t="s">
        <v>727</v>
      </c>
      <c r="Y90" s="497"/>
      <c r="Z90" s="482"/>
    </row>
    <row r="91" spans="1:26" s="259" customFormat="1" x14ac:dyDescent="0.25">
      <c r="A91" s="494" t="s">
        <v>2575</v>
      </c>
      <c r="B91" s="496" t="s">
        <v>155</v>
      </c>
      <c r="C91" s="618" t="s">
        <v>407</v>
      </c>
      <c r="D91" s="496" t="s">
        <v>1098</v>
      </c>
      <c r="E91" s="494">
        <v>1357</v>
      </c>
      <c r="F91" s="494"/>
      <c r="G91" s="511" t="s">
        <v>12</v>
      </c>
      <c r="H91" s="495">
        <v>44656</v>
      </c>
      <c r="I91" s="435" t="s">
        <v>2576</v>
      </c>
      <c r="J91" s="411" t="s">
        <v>1782</v>
      </c>
      <c r="K91" s="411"/>
      <c r="L91" s="470" t="s">
        <v>1121</v>
      </c>
      <c r="M91" s="494"/>
      <c r="N91" s="494"/>
      <c r="O91" s="494"/>
      <c r="P91" s="494"/>
      <c r="Q91" s="494"/>
      <c r="R91" s="494"/>
      <c r="S91" s="494"/>
      <c r="T91" s="494"/>
      <c r="U91" s="494"/>
      <c r="V91" s="494"/>
      <c r="W91" s="494"/>
      <c r="X91" s="411" t="s">
        <v>2422</v>
      </c>
      <c r="Y91" s="497"/>
      <c r="Z91" s="482"/>
    </row>
    <row r="92" spans="1:26" s="259" customFormat="1" x14ac:dyDescent="0.25">
      <c r="A92" s="494" t="s">
        <v>2570</v>
      </c>
      <c r="B92" s="496" t="s">
        <v>155</v>
      </c>
      <c r="C92" s="618" t="s">
        <v>384</v>
      </c>
      <c r="D92" s="496" t="s">
        <v>1097</v>
      </c>
      <c r="E92" s="494">
        <v>7406</v>
      </c>
      <c r="F92" s="494"/>
      <c r="G92" s="511" t="s">
        <v>12</v>
      </c>
      <c r="H92" s="495">
        <v>44651</v>
      </c>
      <c r="I92" s="81" t="s">
        <v>2571</v>
      </c>
      <c r="J92" s="411" t="s">
        <v>1492</v>
      </c>
      <c r="K92" s="411" t="s">
        <v>2430</v>
      </c>
      <c r="L92" s="470" t="s">
        <v>1121</v>
      </c>
      <c r="M92" s="494"/>
      <c r="N92" s="494"/>
      <c r="O92" s="494"/>
      <c r="P92" s="494"/>
      <c r="Q92" s="494"/>
      <c r="R92" s="494"/>
      <c r="S92" s="494"/>
      <c r="T92" s="494"/>
      <c r="U92" s="494"/>
      <c r="V92" s="494"/>
      <c r="W92" s="494"/>
      <c r="X92" s="411" t="s">
        <v>727</v>
      </c>
      <c r="Y92" s="497"/>
      <c r="Z92" s="482"/>
    </row>
    <row r="93" spans="1:26" s="259" customFormat="1" x14ac:dyDescent="0.25">
      <c r="A93" s="494" t="s">
        <v>2572</v>
      </c>
      <c r="B93" s="496" t="s">
        <v>155</v>
      </c>
      <c r="C93" s="618" t="s">
        <v>2573</v>
      </c>
      <c r="D93" s="496" t="s">
        <v>57</v>
      </c>
      <c r="E93" s="494">
        <v>5908</v>
      </c>
      <c r="F93" s="494"/>
      <c r="G93" s="511" t="s">
        <v>1566</v>
      </c>
      <c r="H93" s="495">
        <v>44645</v>
      </c>
      <c r="I93" s="81" t="s">
        <v>2574</v>
      </c>
      <c r="J93" s="411" t="s">
        <v>1500</v>
      </c>
      <c r="K93" s="411"/>
      <c r="L93" s="470" t="s">
        <v>1120</v>
      </c>
      <c r="M93" s="494" t="s">
        <v>1392</v>
      </c>
      <c r="N93" s="494"/>
      <c r="O93" s="494"/>
      <c r="P93" s="494"/>
      <c r="Q93" s="494"/>
      <c r="R93" s="494"/>
      <c r="S93" s="494"/>
      <c r="T93" s="494"/>
      <c r="U93" s="494"/>
      <c r="V93" s="494"/>
      <c r="W93" s="494"/>
      <c r="X93" s="411" t="s">
        <v>2422</v>
      </c>
      <c r="Y93" s="497">
        <f>103620.93-100680.21</f>
        <v>2940.7199999999866</v>
      </c>
      <c r="Z93" s="482"/>
    </row>
    <row r="94" spans="1:26" s="259" customFormat="1" x14ac:dyDescent="0.25">
      <c r="A94" s="494" t="s">
        <v>2568</v>
      </c>
      <c r="B94" s="496" t="s">
        <v>155</v>
      </c>
      <c r="C94" s="618" t="s">
        <v>2269</v>
      </c>
      <c r="D94" s="496" t="s">
        <v>1097</v>
      </c>
      <c r="E94" s="494">
        <v>10369</v>
      </c>
      <c r="F94" s="494"/>
      <c r="G94" s="511" t="s">
        <v>12</v>
      </c>
      <c r="H94" s="495">
        <v>44644</v>
      </c>
      <c r="I94" s="81" t="s">
        <v>2569</v>
      </c>
      <c r="J94" s="411" t="s">
        <v>1506</v>
      </c>
      <c r="K94" s="411"/>
      <c r="L94" s="470" t="s">
        <v>1121</v>
      </c>
      <c r="M94" s="494"/>
      <c r="N94" s="494"/>
      <c r="O94" s="494"/>
      <c r="P94" s="494"/>
      <c r="Q94" s="494"/>
      <c r="R94" s="494"/>
      <c r="S94" s="494"/>
      <c r="T94" s="494"/>
      <c r="U94" s="494"/>
      <c r="V94" s="494"/>
      <c r="W94" s="494"/>
      <c r="X94" s="411"/>
      <c r="Y94" s="497"/>
      <c r="Z94" s="482"/>
    </row>
    <row r="95" spans="1:26" s="259" customFormat="1" x14ac:dyDescent="0.25">
      <c r="A95" s="494" t="s">
        <v>2566</v>
      </c>
      <c r="B95" s="496" t="s">
        <v>155</v>
      </c>
      <c r="C95" s="618" t="s">
        <v>2179</v>
      </c>
      <c r="D95" s="496" t="s">
        <v>56</v>
      </c>
      <c r="E95" s="494">
        <v>6147</v>
      </c>
      <c r="F95" s="494"/>
      <c r="G95" s="511" t="s">
        <v>1896</v>
      </c>
      <c r="H95" s="495">
        <v>44641</v>
      </c>
      <c r="I95" s="81" t="s">
        <v>2567</v>
      </c>
      <c r="J95" s="411" t="s">
        <v>1500</v>
      </c>
      <c r="K95" s="411"/>
      <c r="L95" s="470" t="s">
        <v>1120</v>
      </c>
      <c r="M95" s="494" t="s">
        <v>1392</v>
      </c>
      <c r="N95" s="494"/>
      <c r="O95" s="494"/>
      <c r="P95" s="494"/>
      <c r="Q95" s="494"/>
      <c r="R95" s="494"/>
      <c r="S95" s="494"/>
      <c r="T95" s="494"/>
      <c r="U95" s="494"/>
      <c r="V95" s="494"/>
      <c r="W95" s="494"/>
      <c r="X95" s="411" t="s">
        <v>2422</v>
      </c>
      <c r="Y95" s="497">
        <v>3460.48</v>
      </c>
      <c r="Z95" s="482"/>
    </row>
    <row r="96" spans="1:26" s="259" customFormat="1" x14ac:dyDescent="0.25">
      <c r="A96" s="494" t="s">
        <v>2565</v>
      </c>
      <c r="B96" s="496" t="s">
        <v>155</v>
      </c>
      <c r="C96" s="618" t="s">
        <v>2179</v>
      </c>
      <c r="D96" s="496" t="s">
        <v>56</v>
      </c>
      <c r="E96" s="494">
        <v>6126</v>
      </c>
      <c r="F96" s="494"/>
      <c r="G96" s="511" t="s">
        <v>1268</v>
      </c>
      <c r="H96" s="495">
        <v>44623</v>
      </c>
      <c r="I96" s="81" t="s">
        <v>340</v>
      </c>
      <c r="J96" s="411" t="s">
        <v>1768</v>
      </c>
      <c r="K96" s="411"/>
      <c r="L96" s="470" t="s">
        <v>1121</v>
      </c>
      <c r="M96" s="494"/>
      <c r="N96" s="494"/>
      <c r="O96" s="494"/>
      <c r="P96" s="494"/>
      <c r="Q96" s="494"/>
      <c r="R96" s="494"/>
      <c r="S96" s="494"/>
      <c r="T96" s="494"/>
      <c r="U96" s="494"/>
      <c r="V96" s="494"/>
      <c r="W96" s="494"/>
      <c r="X96" s="411" t="s">
        <v>2422</v>
      </c>
      <c r="Y96" s="497">
        <f>5135.17</f>
        <v>5135.17</v>
      </c>
      <c r="Z96" s="482"/>
    </row>
    <row r="97" spans="1:26" s="259" customFormat="1" x14ac:dyDescent="0.25">
      <c r="A97" s="494" t="s">
        <v>2561</v>
      </c>
      <c r="B97" s="496" t="s">
        <v>155</v>
      </c>
      <c r="C97" s="618" t="s">
        <v>2269</v>
      </c>
      <c r="D97" s="496" t="s">
        <v>62</v>
      </c>
      <c r="E97" s="494">
        <v>13208</v>
      </c>
      <c r="F97" s="494"/>
      <c r="G97" s="511" t="s">
        <v>1896</v>
      </c>
      <c r="H97" s="495">
        <v>44635</v>
      </c>
      <c r="I97" s="81" t="s">
        <v>2579</v>
      </c>
      <c r="J97" s="411" t="s">
        <v>1500</v>
      </c>
      <c r="K97" s="411"/>
      <c r="L97" s="496" t="s">
        <v>1121</v>
      </c>
      <c r="M97" s="494"/>
      <c r="N97" s="494"/>
      <c r="O97" s="494"/>
      <c r="P97" s="494"/>
      <c r="Q97" s="494"/>
      <c r="R97" s="494"/>
      <c r="S97" s="494"/>
      <c r="T97" s="494"/>
      <c r="U97" s="494"/>
      <c r="V97" s="494"/>
      <c r="W97" s="494"/>
      <c r="X97" s="411" t="s">
        <v>2422</v>
      </c>
      <c r="Y97" s="497">
        <v>15056.35</v>
      </c>
      <c r="Z97" s="482"/>
    </row>
    <row r="98" spans="1:26" s="259" customFormat="1" x14ac:dyDescent="0.25">
      <c r="A98" s="494" t="s">
        <v>2536</v>
      </c>
      <c r="B98" s="496" t="s">
        <v>155</v>
      </c>
      <c r="C98" s="618" t="s">
        <v>407</v>
      </c>
      <c r="D98" s="496" t="s">
        <v>56</v>
      </c>
      <c r="E98" s="494">
        <v>1022</v>
      </c>
      <c r="F98" s="494"/>
      <c r="G98" s="511" t="s">
        <v>12</v>
      </c>
      <c r="H98" s="495">
        <v>44623</v>
      </c>
      <c r="I98" s="81" t="s">
        <v>2537</v>
      </c>
      <c r="J98" s="411" t="s">
        <v>330</v>
      </c>
      <c r="K98" s="411" t="s">
        <v>2160</v>
      </c>
      <c r="L98" s="496" t="s">
        <v>1121</v>
      </c>
      <c r="M98" s="494"/>
      <c r="N98" s="494"/>
      <c r="O98" s="494"/>
      <c r="P98" s="494"/>
      <c r="Q98" s="494"/>
      <c r="R98" s="494"/>
      <c r="S98" s="494"/>
      <c r="T98" s="494"/>
      <c r="U98" s="494"/>
      <c r="V98" s="494"/>
      <c r="W98" s="494"/>
      <c r="X98" s="411" t="s">
        <v>2422</v>
      </c>
      <c r="Y98" s="497">
        <f>9674.09+4995.09+32943.02</f>
        <v>47612.2</v>
      </c>
      <c r="Z98" s="482"/>
    </row>
    <row r="99" spans="1:26" s="259" customFormat="1" x14ac:dyDescent="0.25">
      <c r="A99" s="494" t="s">
        <v>2533</v>
      </c>
      <c r="B99" s="496" t="s">
        <v>155</v>
      </c>
      <c r="C99" s="618" t="s">
        <v>2179</v>
      </c>
      <c r="D99" s="496" t="s">
        <v>56</v>
      </c>
      <c r="E99" s="494">
        <v>6035</v>
      </c>
      <c r="F99" s="494"/>
      <c r="G99" s="511" t="s">
        <v>1268</v>
      </c>
      <c r="H99" s="495">
        <v>44621</v>
      </c>
      <c r="I99" s="81" t="s">
        <v>340</v>
      </c>
      <c r="J99" s="411" t="s">
        <v>1768</v>
      </c>
      <c r="K99" s="411"/>
      <c r="L99" s="470" t="s">
        <v>1120</v>
      </c>
      <c r="M99" s="494" t="s">
        <v>1392</v>
      </c>
      <c r="N99" s="494"/>
      <c r="O99" s="494"/>
      <c r="P99" s="494"/>
      <c r="Q99" s="494"/>
      <c r="R99" s="494"/>
      <c r="S99" s="494"/>
      <c r="T99" s="494"/>
      <c r="U99" s="494"/>
      <c r="V99" s="494"/>
      <c r="W99" s="494"/>
      <c r="X99" s="411" t="s">
        <v>2422</v>
      </c>
      <c r="Y99" s="497">
        <f>52577.82-48192.84</f>
        <v>4384.9800000000032</v>
      </c>
      <c r="Z99" s="482"/>
    </row>
    <row r="100" spans="1:26" s="259" customFormat="1" x14ac:dyDescent="0.25">
      <c r="A100" s="494" t="s">
        <v>2534</v>
      </c>
      <c r="B100" s="496" t="s">
        <v>155</v>
      </c>
      <c r="C100" s="618" t="s">
        <v>2220</v>
      </c>
      <c r="D100" s="496" t="s">
        <v>1096</v>
      </c>
      <c r="E100" s="494"/>
      <c r="F100" s="494"/>
      <c r="G100" s="511" t="s">
        <v>12</v>
      </c>
      <c r="H100" s="495">
        <v>44621</v>
      </c>
      <c r="I100" s="81" t="s">
        <v>2535</v>
      </c>
      <c r="J100" s="411" t="s">
        <v>1492</v>
      </c>
      <c r="K100" s="411" t="s">
        <v>4026</v>
      </c>
      <c r="L100" s="496" t="s">
        <v>1121</v>
      </c>
      <c r="M100" s="494" t="s">
        <v>1024</v>
      </c>
      <c r="N100" s="494"/>
      <c r="O100" s="494"/>
      <c r="P100" s="494"/>
      <c r="Q100" s="494"/>
      <c r="R100" s="494"/>
      <c r="S100" s="494"/>
      <c r="T100" s="494"/>
      <c r="U100" s="494"/>
      <c r="V100" s="494"/>
      <c r="W100" s="494"/>
      <c r="X100" s="411" t="s">
        <v>2422</v>
      </c>
      <c r="Y100" s="497">
        <f>10814.21</f>
        <v>10814.21</v>
      </c>
      <c r="Z100" s="482"/>
    </row>
    <row r="101" spans="1:26" s="259" customFormat="1" x14ac:dyDescent="0.25">
      <c r="A101" s="494" t="s">
        <v>2421</v>
      </c>
      <c r="B101" s="496" t="s">
        <v>155</v>
      </c>
      <c r="C101" s="618" t="s">
        <v>2179</v>
      </c>
      <c r="D101" s="496" t="s">
        <v>56</v>
      </c>
      <c r="E101" s="494">
        <v>5861</v>
      </c>
      <c r="F101" s="494"/>
      <c r="G101" s="511" t="s">
        <v>1268</v>
      </c>
      <c r="H101" s="495">
        <v>44608</v>
      </c>
      <c r="I101" s="81" t="s">
        <v>2386</v>
      </c>
      <c r="J101" s="411" t="s">
        <v>1768</v>
      </c>
      <c r="K101" s="411"/>
      <c r="L101" s="470" t="s">
        <v>1121</v>
      </c>
      <c r="M101" s="494"/>
      <c r="N101" s="494"/>
      <c r="O101" s="494"/>
      <c r="P101" s="494"/>
      <c r="Q101" s="494"/>
      <c r="R101" s="494"/>
      <c r="S101" s="494"/>
      <c r="T101" s="494"/>
      <c r="U101" s="494"/>
      <c r="V101" s="494"/>
      <c r="W101" s="494"/>
      <c r="X101" s="411" t="s">
        <v>2422</v>
      </c>
      <c r="Y101" s="497">
        <f>4341.87+4330</f>
        <v>8671.869999999999</v>
      </c>
      <c r="Z101" s="482"/>
    </row>
    <row r="102" spans="1:26" s="259" customFormat="1" x14ac:dyDescent="0.25">
      <c r="A102" s="494" t="s">
        <v>2419</v>
      </c>
      <c r="B102" s="496" t="s">
        <v>155</v>
      </c>
      <c r="C102" s="618" t="s">
        <v>385</v>
      </c>
      <c r="D102" s="496" t="s">
        <v>58</v>
      </c>
      <c r="E102" s="494">
        <v>3248</v>
      </c>
      <c r="F102" s="494"/>
      <c r="G102" s="511" t="s">
        <v>12</v>
      </c>
      <c r="H102" s="495">
        <v>44607</v>
      </c>
      <c r="I102" s="81" t="s">
        <v>2420</v>
      </c>
      <c r="J102" s="411"/>
      <c r="K102" s="411"/>
      <c r="L102" s="470" t="s">
        <v>1121</v>
      </c>
      <c r="M102" s="494"/>
      <c r="N102" s="494"/>
      <c r="O102" s="494"/>
      <c r="P102" s="494"/>
      <c r="Q102" s="494"/>
      <c r="R102" s="494"/>
      <c r="S102" s="494"/>
      <c r="T102" s="494"/>
      <c r="U102" s="494"/>
      <c r="V102" s="494"/>
      <c r="W102" s="494"/>
      <c r="X102" s="411" t="s">
        <v>2422</v>
      </c>
      <c r="Y102" s="497"/>
      <c r="Z102" s="482"/>
    </row>
    <row r="103" spans="1:26" s="259" customFormat="1" x14ac:dyDescent="0.25">
      <c r="A103" s="494" t="s">
        <v>2417</v>
      </c>
      <c r="B103" s="496" t="s">
        <v>155</v>
      </c>
      <c r="C103" s="618" t="s">
        <v>2209</v>
      </c>
      <c r="D103" s="496" t="s">
        <v>58</v>
      </c>
      <c r="E103" s="494">
        <v>12728</v>
      </c>
      <c r="F103" s="494"/>
      <c r="G103" s="511" t="s">
        <v>1566</v>
      </c>
      <c r="H103" s="495">
        <v>44601</v>
      </c>
      <c r="I103" s="81" t="s">
        <v>2418</v>
      </c>
      <c r="J103" s="411" t="s">
        <v>1676</v>
      </c>
      <c r="K103" s="411"/>
      <c r="L103" s="470" t="s">
        <v>1121</v>
      </c>
      <c r="M103" s="494"/>
      <c r="N103" s="494"/>
      <c r="O103" s="494"/>
      <c r="P103" s="494"/>
      <c r="Q103" s="494"/>
      <c r="R103" s="494"/>
      <c r="S103" s="494"/>
      <c r="T103" s="494"/>
      <c r="U103" s="494"/>
      <c r="V103" s="494"/>
      <c r="W103" s="494"/>
      <c r="X103" s="411" t="s">
        <v>727</v>
      </c>
      <c r="Y103" s="497">
        <v>-6463.17</v>
      </c>
      <c r="Z103" s="482"/>
    </row>
    <row r="104" spans="1:26" s="259" customFormat="1" x14ac:dyDescent="0.25">
      <c r="A104" s="494" t="s">
        <v>2415</v>
      </c>
      <c r="B104" s="496" t="s">
        <v>155</v>
      </c>
      <c r="C104" s="618" t="s">
        <v>385</v>
      </c>
      <c r="D104" s="496" t="s">
        <v>58</v>
      </c>
      <c r="E104" s="494">
        <v>6154</v>
      </c>
      <c r="F104" s="494"/>
      <c r="G104" s="511" t="s">
        <v>12</v>
      </c>
      <c r="H104" s="495">
        <v>44601</v>
      </c>
      <c r="I104" s="81" t="s">
        <v>2416</v>
      </c>
      <c r="J104" s="411" t="s">
        <v>1507</v>
      </c>
      <c r="K104" s="411"/>
      <c r="L104" s="470" t="s">
        <v>1121</v>
      </c>
      <c r="M104" s="494"/>
      <c r="N104" s="494"/>
      <c r="O104" s="494"/>
      <c r="P104" s="494"/>
      <c r="Q104" s="494"/>
      <c r="R104" s="494"/>
      <c r="S104" s="494"/>
      <c r="T104" s="494"/>
      <c r="U104" s="494"/>
      <c r="V104" s="494"/>
      <c r="W104" s="494"/>
      <c r="X104" s="411" t="s">
        <v>2422</v>
      </c>
      <c r="Y104" s="497">
        <f>5981+7239.91+5410.74</f>
        <v>18631.650000000001</v>
      </c>
      <c r="Z104" s="482"/>
    </row>
    <row r="105" spans="1:26" s="259" customFormat="1" x14ac:dyDescent="0.25">
      <c r="A105" s="494" t="s">
        <v>2413</v>
      </c>
      <c r="B105" s="496" t="s">
        <v>155</v>
      </c>
      <c r="C105" s="618" t="s">
        <v>407</v>
      </c>
      <c r="D105" s="496" t="s">
        <v>56</v>
      </c>
      <c r="E105" s="494">
        <v>2231</v>
      </c>
      <c r="F105" s="494"/>
      <c r="G105" s="511" t="s">
        <v>12</v>
      </c>
      <c r="H105" s="495">
        <v>44600</v>
      </c>
      <c r="I105" s="81" t="s">
        <v>2414</v>
      </c>
      <c r="J105" s="411"/>
      <c r="K105" s="411"/>
      <c r="L105" s="470" t="s">
        <v>1120</v>
      </c>
      <c r="M105" s="494" t="s">
        <v>2614</v>
      </c>
      <c r="N105" s="494"/>
      <c r="O105" s="494"/>
      <c r="P105" s="494"/>
      <c r="Q105" s="494"/>
      <c r="R105" s="494"/>
      <c r="S105" s="494"/>
      <c r="T105" s="494"/>
      <c r="U105" s="494"/>
      <c r="V105" s="494"/>
      <c r="W105" s="494"/>
      <c r="X105" s="411" t="s">
        <v>2422</v>
      </c>
      <c r="Y105" s="497">
        <f>5270.62+1294+1144</f>
        <v>7708.62</v>
      </c>
      <c r="Z105" s="482"/>
    </row>
    <row r="106" spans="1:26" s="259" customFormat="1" x14ac:dyDescent="0.25">
      <c r="A106" s="494" t="s">
        <v>2411</v>
      </c>
      <c r="B106" s="496" t="s">
        <v>155</v>
      </c>
      <c r="C106" s="618" t="s">
        <v>2209</v>
      </c>
      <c r="D106" s="496" t="s">
        <v>58</v>
      </c>
      <c r="E106" s="494">
        <v>12620</v>
      </c>
      <c r="F106" s="494"/>
      <c r="G106" s="511" t="s">
        <v>1566</v>
      </c>
      <c r="H106" s="495">
        <v>44600</v>
      </c>
      <c r="I106" s="81" t="s">
        <v>2412</v>
      </c>
      <c r="J106" s="411" t="s">
        <v>1676</v>
      </c>
      <c r="K106" s="411"/>
      <c r="L106" s="470" t="s">
        <v>1121</v>
      </c>
      <c r="M106" s="494"/>
      <c r="N106" s="494"/>
      <c r="O106" s="494"/>
      <c r="P106" s="494"/>
      <c r="Q106" s="494"/>
      <c r="R106" s="494"/>
      <c r="S106" s="494"/>
      <c r="T106" s="494"/>
      <c r="U106" s="494"/>
      <c r="V106" s="494"/>
      <c r="W106" s="494"/>
      <c r="X106" s="411" t="s">
        <v>727</v>
      </c>
      <c r="Y106" s="497"/>
      <c r="Z106" s="482"/>
    </row>
    <row r="107" spans="1:26" s="259" customFormat="1" x14ac:dyDescent="0.25">
      <c r="A107" s="494" t="s">
        <v>2411</v>
      </c>
      <c r="B107" s="496" t="s">
        <v>155</v>
      </c>
      <c r="C107" s="618" t="s">
        <v>2209</v>
      </c>
      <c r="D107" s="496" t="s">
        <v>58</v>
      </c>
      <c r="E107" s="494">
        <v>12607</v>
      </c>
      <c r="F107" s="494"/>
      <c r="G107" s="511" t="s">
        <v>1566</v>
      </c>
      <c r="H107" s="495">
        <v>44600</v>
      </c>
      <c r="I107" s="81" t="s">
        <v>2412</v>
      </c>
      <c r="J107" s="411" t="s">
        <v>1676</v>
      </c>
      <c r="K107" s="411"/>
      <c r="L107" s="470" t="s">
        <v>1121</v>
      </c>
      <c r="M107" s="494"/>
      <c r="N107" s="494"/>
      <c r="O107" s="494"/>
      <c r="P107" s="494"/>
      <c r="Q107" s="494"/>
      <c r="R107" s="494"/>
      <c r="S107" s="494"/>
      <c r="T107" s="494"/>
      <c r="U107" s="494"/>
      <c r="V107" s="494"/>
      <c r="W107" s="494"/>
      <c r="X107" s="411" t="s">
        <v>727</v>
      </c>
      <c r="Y107" s="497"/>
      <c r="Z107" s="482"/>
    </row>
    <row r="108" spans="1:26" s="259" customFormat="1" x14ac:dyDescent="0.25">
      <c r="A108" s="494" t="s">
        <v>2411</v>
      </c>
      <c r="B108" s="496" t="s">
        <v>155</v>
      </c>
      <c r="C108" s="618" t="s">
        <v>2209</v>
      </c>
      <c r="D108" s="496" t="s">
        <v>58</v>
      </c>
      <c r="E108" s="494">
        <v>12537</v>
      </c>
      <c r="F108" s="494"/>
      <c r="G108" s="511" t="s">
        <v>1566</v>
      </c>
      <c r="H108" s="495">
        <v>44600</v>
      </c>
      <c r="I108" s="81" t="s">
        <v>2412</v>
      </c>
      <c r="J108" s="411" t="s">
        <v>1676</v>
      </c>
      <c r="K108" s="411"/>
      <c r="L108" s="470" t="s">
        <v>1121</v>
      </c>
      <c r="M108" s="494"/>
      <c r="N108" s="494"/>
      <c r="O108" s="494"/>
      <c r="P108" s="494"/>
      <c r="Q108" s="494"/>
      <c r="R108" s="494"/>
      <c r="S108" s="494"/>
      <c r="T108" s="494"/>
      <c r="U108" s="494"/>
      <c r="V108" s="494"/>
      <c r="W108" s="494"/>
      <c r="X108" s="411" t="s">
        <v>727</v>
      </c>
      <c r="Y108" s="497">
        <f>19406.7-19389.51</f>
        <v>17.190000000002328</v>
      </c>
      <c r="Z108" s="482"/>
    </row>
    <row r="109" spans="1:26" s="259" customFormat="1" x14ac:dyDescent="0.25">
      <c r="A109" s="494" t="s">
        <v>2409</v>
      </c>
      <c r="B109" s="496" t="s">
        <v>155</v>
      </c>
      <c r="C109" s="618" t="s">
        <v>407</v>
      </c>
      <c r="D109" s="496" t="s">
        <v>56</v>
      </c>
      <c r="E109" s="494">
        <v>1000</v>
      </c>
      <c r="F109" s="494"/>
      <c r="G109" s="511" t="s">
        <v>12</v>
      </c>
      <c r="H109" s="495">
        <v>44593</v>
      </c>
      <c r="I109" s="81" t="s">
        <v>2410</v>
      </c>
      <c r="J109" s="411" t="s">
        <v>1664</v>
      </c>
      <c r="K109" s="411"/>
      <c r="L109" s="470" t="s">
        <v>1121</v>
      </c>
      <c r="M109" s="494"/>
      <c r="N109" s="494"/>
      <c r="O109" s="494"/>
      <c r="P109" s="494"/>
      <c r="Q109" s="494"/>
      <c r="R109" s="494"/>
      <c r="S109" s="494"/>
      <c r="T109" s="494"/>
      <c r="U109" s="494"/>
      <c r="V109" s="494"/>
      <c r="W109" s="494"/>
      <c r="X109" s="411" t="s">
        <v>727</v>
      </c>
      <c r="Y109" s="497">
        <f>3928+27488.24+2721.37</f>
        <v>34137.61</v>
      </c>
      <c r="Z109" s="482"/>
    </row>
    <row r="110" spans="1:26" s="259" customFormat="1" x14ac:dyDescent="0.25">
      <c r="A110" s="469" t="s">
        <v>2395</v>
      </c>
      <c r="B110" s="470" t="s">
        <v>1093</v>
      </c>
      <c r="C110" s="589" t="s">
        <v>384</v>
      </c>
      <c r="D110" s="470" t="s">
        <v>62</v>
      </c>
      <c r="E110" s="469">
        <v>1007</v>
      </c>
      <c r="F110" s="469"/>
      <c r="G110" s="590" t="s">
        <v>12</v>
      </c>
      <c r="H110" s="468">
        <v>44588</v>
      </c>
      <c r="I110" s="435" t="s">
        <v>2396</v>
      </c>
      <c r="J110" s="436" t="s">
        <v>2716</v>
      </c>
      <c r="K110" s="436"/>
      <c r="L110" s="470" t="s">
        <v>1120</v>
      </c>
      <c r="M110" s="469"/>
      <c r="N110" s="469"/>
      <c r="O110" s="469"/>
      <c r="P110" s="469"/>
      <c r="Q110" s="469"/>
      <c r="R110" s="469"/>
      <c r="S110" s="469"/>
      <c r="T110" s="469"/>
      <c r="U110" s="469"/>
      <c r="V110" s="469"/>
      <c r="W110" s="469"/>
      <c r="X110" s="436"/>
      <c r="Y110" s="480"/>
      <c r="Z110" s="482"/>
    </row>
    <row r="111" spans="1:26" s="259" customFormat="1" x14ac:dyDescent="0.25">
      <c r="A111" s="469" t="s">
        <v>2395</v>
      </c>
      <c r="B111" s="470" t="s">
        <v>1093</v>
      </c>
      <c r="C111" s="589" t="s">
        <v>385</v>
      </c>
      <c r="D111" s="470" t="s">
        <v>58</v>
      </c>
      <c r="E111" s="469">
        <v>2042</v>
      </c>
      <c r="F111" s="469"/>
      <c r="G111" s="590" t="s">
        <v>12</v>
      </c>
      <c r="H111" s="468">
        <v>44641</v>
      </c>
      <c r="I111" s="435" t="s">
        <v>2718</v>
      </c>
      <c r="J111" s="436"/>
      <c r="K111" s="436"/>
      <c r="L111" s="470" t="s">
        <v>1121</v>
      </c>
      <c r="M111" s="469" t="s">
        <v>2710</v>
      </c>
      <c r="N111" s="469"/>
      <c r="O111" s="469"/>
      <c r="P111" s="469"/>
      <c r="Q111" s="469"/>
      <c r="R111" s="469"/>
      <c r="S111" s="469"/>
      <c r="T111" s="469"/>
      <c r="U111" s="469"/>
      <c r="V111" s="469"/>
      <c r="W111" s="469"/>
      <c r="X111" s="436"/>
      <c r="Y111" s="480"/>
      <c r="Z111" s="482"/>
    </row>
    <row r="112" spans="1:26" s="259" customFormat="1" x14ac:dyDescent="0.25">
      <c r="A112" s="469" t="s">
        <v>2395</v>
      </c>
      <c r="B112" s="470" t="s">
        <v>1093</v>
      </c>
      <c r="C112" s="589" t="s">
        <v>385</v>
      </c>
      <c r="D112" s="470" t="s">
        <v>58</v>
      </c>
      <c r="E112" s="469">
        <v>1988</v>
      </c>
      <c r="F112" s="469"/>
      <c r="G112" s="590" t="s">
        <v>12</v>
      </c>
      <c r="H112" s="468">
        <v>44641</v>
      </c>
      <c r="I112" s="435" t="s">
        <v>2396</v>
      </c>
      <c r="J112" s="436" t="s">
        <v>2717</v>
      </c>
      <c r="K112" s="436"/>
      <c r="L112" s="470" t="s">
        <v>1120</v>
      </c>
      <c r="M112" s="469"/>
      <c r="N112" s="469"/>
      <c r="O112" s="469"/>
      <c r="P112" s="469"/>
      <c r="Q112" s="469"/>
      <c r="R112" s="469"/>
      <c r="S112" s="469"/>
      <c r="T112" s="469"/>
      <c r="U112" s="469"/>
      <c r="V112" s="469"/>
      <c r="W112" s="469"/>
      <c r="X112" s="436"/>
      <c r="Y112" s="480"/>
      <c r="Z112" s="482"/>
    </row>
    <row r="113" spans="1:26" s="259" customFormat="1" x14ac:dyDescent="0.25">
      <c r="A113" s="469" t="s">
        <v>2395</v>
      </c>
      <c r="B113" s="470" t="s">
        <v>1093</v>
      </c>
      <c r="C113" s="470" t="s">
        <v>3988</v>
      </c>
      <c r="D113" s="470" t="s">
        <v>62</v>
      </c>
      <c r="E113" s="469">
        <v>719</v>
      </c>
      <c r="F113" s="469"/>
      <c r="G113" s="590" t="s">
        <v>12</v>
      </c>
      <c r="H113" s="468">
        <v>44641</v>
      </c>
      <c r="I113" s="435" t="s">
        <v>2396</v>
      </c>
      <c r="J113" s="436"/>
      <c r="K113" s="436"/>
      <c r="L113" s="470" t="s">
        <v>1120</v>
      </c>
      <c r="M113" s="469"/>
      <c r="N113" s="469"/>
      <c r="O113" s="469"/>
      <c r="P113" s="469"/>
      <c r="Q113" s="469"/>
      <c r="R113" s="469"/>
      <c r="S113" s="469"/>
      <c r="T113" s="469"/>
      <c r="U113" s="469"/>
      <c r="V113" s="469"/>
      <c r="W113" s="469"/>
      <c r="X113" s="436"/>
      <c r="Y113" s="480"/>
      <c r="Z113" s="482"/>
    </row>
    <row r="114" spans="1:26" s="259" customFormat="1" x14ac:dyDescent="0.25">
      <c r="A114" s="469" t="s">
        <v>2395</v>
      </c>
      <c r="B114" s="470" t="s">
        <v>1093</v>
      </c>
      <c r="C114" s="470" t="s">
        <v>384</v>
      </c>
      <c r="D114" s="470" t="s">
        <v>62</v>
      </c>
      <c r="E114" s="469">
        <v>1006</v>
      </c>
      <c r="F114" s="469"/>
      <c r="G114" s="590" t="s">
        <v>12</v>
      </c>
      <c r="H114" s="468">
        <v>44641</v>
      </c>
      <c r="I114" s="435" t="s">
        <v>2396</v>
      </c>
      <c r="J114" s="436"/>
      <c r="K114" s="436"/>
      <c r="L114" s="470" t="s">
        <v>1120</v>
      </c>
      <c r="M114" s="469"/>
      <c r="N114" s="469"/>
      <c r="O114" s="469"/>
      <c r="P114" s="469"/>
      <c r="Q114" s="469"/>
      <c r="R114" s="469"/>
      <c r="S114" s="469"/>
      <c r="T114" s="469"/>
      <c r="U114" s="469"/>
      <c r="V114" s="469"/>
      <c r="W114" s="469"/>
      <c r="X114" s="436"/>
      <c r="Y114" s="480"/>
      <c r="Z114" s="482"/>
    </row>
    <row r="115" spans="1:26" s="259" customFormat="1" x14ac:dyDescent="0.25">
      <c r="A115" s="469" t="s">
        <v>2395</v>
      </c>
      <c r="B115" s="470" t="s">
        <v>1093</v>
      </c>
      <c r="C115" s="470" t="s">
        <v>384</v>
      </c>
      <c r="D115" s="470" t="s">
        <v>62</v>
      </c>
      <c r="E115" s="469">
        <v>998</v>
      </c>
      <c r="F115" s="469"/>
      <c r="G115" s="590" t="s">
        <v>12</v>
      </c>
      <c r="H115" s="468">
        <v>44641</v>
      </c>
      <c r="I115" s="435" t="s">
        <v>2396</v>
      </c>
      <c r="J115" s="436"/>
      <c r="K115" s="436"/>
      <c r="L115" s="470" t="s">
        <v>1120</v>
      </c>
      <c r="M115" s="469"/>
      <c r="N115" s="469"/>
      <c r="O115" s="469"/>
      <c r="P115" s="469"/>
      <c r="Q115" s="469"/>
      <c r="R115" s="469"/>
      <c r="S115" s="469"/>
      <c r="T115" s="469"/>
      <c r="U115" s="469"/>
      <c r="V115" s="469"/>
      <c r="W115" s="469"/>
      <c r="X115" s="436"/>
      <c r="Y115" s="480"/>
      <c r="Z115" s="482"/>
    </row>
    <row r="116" spans="1:26" s="259" customFormat="1" x14ac:dyDescent="0.25">
      <c r="A116" s="469" t="s">
        <v>2395</v>
      </c>
      <c r="B116" s="470" t="s">
        <v>1093</v>
      </c>
      <c r="C116" s="470" t="s">
        <v>3989</v>
      </c>
      <c r="D116" s="470" t="s">
        <v>62</v>
      </c>
      <c r="E116" s="469">
        <v>997</v>
      </c>
      <c r="F116" s="469"/>
      <c r="G116" s="590" t="s">
        <v>12</v>
      </c>
      <c r="H116" s="468">
        <v>44641</v>
      </c>
      <c r="I116" s="435" t="s">
        <v>2396</v>
      </c>
      <c r="J116" s="436"/>
      <c r="K116" s="436"/>
      <c r="L116" s="470" t="s">
        <v>1120</v>
      </c>
      <c r="M116" s="469"/>
      <c r="N116" s="469"/>
      <c r="O116" s="469"/>
      <c r="P116" s="469"/>
      <c r="Q116" s="469"/>
      <c r="R116" s="469"/>
      <c r="S116" s="469"/>
      <c r="T116" s="469"/>
      <c r="U116" s="469"/>
      <c r="V116" s="469"/>
      <c r="W116" s="469"/>
      <c r="X116" s="436"/>
      <c r="Y116" s="480"/>
      <c r="Z116" s="482"/>
    </row>
    <row r="117" spans="1:26" s="259" customFormat="1" x14ac:dyDescent="0.25">
      <c r="A117" s="469" t="s">
        <v>2395</v>
      </c>
      <c r="B117" s="470" t="s">
        <v>1093</v>
      </c>
      <c r="C117" s="470" t="s">
        <v>3989</v>
      </c>
      <c r="D117" s="470" t="s">
        <v>62</v>
      </c>
      <c r="E117" s="469">
        <v>675</v>
      </c>
      <c r="F117" s="469"/>
      <c r="G117" s="590" t="s">
        <v>12</v>
      </c>
      <c r="H117" s="468">
        <v>44641</v>
      </c>
      <c r="I117" s="435" t="s">
        <v>2396</v>
      </c>
      <c r="J117" s="436"/>
      <c r="K117" s="436"/>
      <c r="L117" s="470" t="s">
        <v>1120</v>
      </c>
      <c r="M117" s="469"/>
      <c r="N117" s="469"/>
      <c r="O117" s="469"/>
      <c r="P117" s="469"/>
      <c r="Q117" s="469"/>
      <c r="R117" s="469"/>
      <c r="S117" s="469"/>
      <c r="T117" s="469"/>
      <c r="U117" s="469"/>
      <c r="V117" s="469"/>
      <c r="W117" s="469"/>
      <c r="X117" s="436"/>
      <c r="Y117" s="480"/>
      <c r="Z117" s="482"/>
    </row>
    <row r="118" spans="1:26" s="259" customFormat="1" ht="23.25" customHeight="1" x14ac:dyDescent="0.25">
      <c r="A118" s="469" t="s">
        <v>2395</v>
      </c>
      <c r="B118" s="470" t="s">
        <v>1093</v>
      </c>
      <c r="C118" s="589" t="s">
        <v>385</v>
      </c>
      <c r="D118" s="470" t="s">
        <v>58</v>
      </c>
      <c r="E118" s="469">
        <v>1987</v>
      </c>
      <c r="F118" s="462"/>
      <c r="G118" s="590" t="s">
        <v>12</v>
      </c>
      <c r="H118" s="468">
        <v>44588</v>
      </c>
      <c r="I118" s="435" t="s">
        <v>2396</v>
      </c>
      <c r="J118" s="436"/>
      <c r="K118" s="436"/>
      <c r="L118" s="470" t="s">
        <v>1120</v>
      </c>
      <c r="M118" s="469" t="s">
        <v>2711</v>
      </c>
      <c r="N118" s="469"/>
      <c r="O118" s="469"/>
      <c r="P118" s="469"/>
      <c r="Q118" s="469"/>
      <c r="R118" s="469"/>
      <c r="S118" s="469"/>
      <c r="T118" s="469"/>
      <c r="U118" s="469"/>
      <c r="V118" s="469"/>
      <c r="W118" s="469"/>
      <c r="X118" s="436"/>
      <c r="Y118" s="480">
        <f>1049+213.8+8994.52+31799.16+2653.81+1040+10864.58+21517.3+12609.29</f>
        <v>90741.459999999992</v>
      </c>
      <c r="Z118" s="482"/>
    </row>
    <row r="119" spans="1:26" s="259" customFormat="1" x14ac:dyDescent="0.25">
      <c r="A119" s="494" t="s">
        <v>2407</v>
      </c>
      <c r="B119" s="496" t="s">
        <v>155</v>
      </c>
      <c r="C119" s="618" t="s">
        <v>1119</v>
      </c>
      <c r="D119" s="496"/>
      <c r="E119" s="494">
        <v>12057</v>
      </c>
      <c r="F119" s="494"/>
      <c r="G119" s="511" t="s">
        <v>1640</v>
      </c>
      <c r="H119" s="495">
        <v>44587</v>
      </c>
      <c r="I119" s="81" t="s">
        <v>1330</v>
      </c>
      <c r="J119" s="411" t="s">
        <v>1492</v>
      </c>
      <c r="K119" s="411" t="s">
        <v>2444</v>
      </c>
      <c r="L119" s="470" t="s">
        <v>1120</v>
      </c>
      <c r="M119" s="494"/>
      <c r="N119" s="494"/>
      <c r="O119" s="494"/>
      <c r="P119" s="494"/>
      <c r="Q119" s="494"/>
      <c r="R119" s="494"/>
      <c r="S119" s="494"/>
      <c r="T119" s="494"/>
      <c r="U119" s="494"/>
      <c r="V119" s="494"/>
      <c r="W119" s="494"/>
      <c r="X119" s="411" t="s">
        <v>2422</v>
      </c>
      <c r="Y119" s="497">
        <f>24433.17</f>
        <v>24433.17</v>
      </c>
      <c r="Z119" s="482"/>
    </row>
    <row r="120" spans="1:26" s="259" customFormat="1" x14ac:dyDescent="0.25">
      <c r="A120" s="494" t="s">
        <v>2406</v>
      </c>
      <c r="B120" s="496" t="s">
        <v>155</v>
      </c>
      <c r="C120" s="618" t="s">
        <v>2114</v>
      </c>
      <c r="D120" s="496"/>
      <c r="E120" s="494">
        <v>8731</v>
      </c>
      <c r="F120" s="494"/>
      <c r="G120" s="511" t="s">
        <v>1640</v>
      </c>
      <c r="H120" s="495">
        <v>44586</v>
      </c>
      <c r="I120" s="81" t="s">
        <v>2401</v>
      </c>
      <c r="J120" s="411" t="s">
        <v>1506</v>
      </c>
      <c r="K120" s="411"/>
      <c r="L120" s="496" t="s">
        <v>1121</v>
      </c>
      <c r="M120" s="494"/>
      <c r="N120" s="494"/>
      <c r="O120" s="494"/>
      <c r="P120" s="494"/>
      <c r="Q120" s="494"/>
      <c r="R120" s="494"/>
      <c r="S120" s="494"/>
      <c r="T120" s="494"/>
      <c r="U120" s="494"/>
      <c r="V120" s="494"/>
      <c r="W120" s="494"/>
      <c r="X120" s="411" t="s">
        <v>727</v>
      </c>
      <c r="Y120" s="497"/>
      <c r="Z120" s="482"/>
    </row>
    <row r="121" spans="1:26" s="259" customFormat="1" x14ac:dyDescent="0.25">
      <c r="A121" s="494" t="s">
        <v>2405</v>
      </c>
      <c r="B121" s="496" t="s">
        <v>155</v>
      </c>
      <c r="C121" s="618" t="s">
        <v>385</v>
      </c>
      <c r="D121" s="496" t="s">
        <v>58</v>
      </c>
      <c r="E121" s="494">
        <v>6904</v>
      </c>
      <c r="F121" s="494"/>
      <c r="G121" s="511" t="s">
        <v>1640</v>
      </c>
      <c r="H121" s="495">
        <v>44586</v>
      </c>
      <c r="I121" s="81" t="s">
        <v>2401</v>
      </c>
      <c r="J121" s="411" t="s">
        <v>1506</v>
      </c>
      <c r="K121" s="411"/>
      <c r="L121" s="470" t="s">
        <v>1120</v>
      </c>
      <c r="M121" s="494"/>
      <c r="N121" s="494"/>
      <c r="O121" s="494"/>
      <c r="P121" s="494"/>
      <c r="Q121" s="494"/>
      <c r="R121" s="494"/>
      <c r="S121" s="494"/>
      <c r="T121" s="494"/>
      <c r="U121" s="494"/>
      <c r="V121" s="494"/>
      <c r="W121" s="494"/>
      <c r="X121" s="411" t="s">
        <v>2422</v>
      </c>
      <c r="Y121" s="497">
        <f>11644.24</f>
        <v>11644.24</v>
      </c>
      <c r="Z121" s="482"/>
    </row>
    <row r="122" spans="1:26" s="259" customFormat="1" x14ac:dyDescent="0.25">
      <c r="A122" s="494" t="s">
        <v>2404</v>
      </c>
      <c r="B122" s="496" t="s">
        <v>155</v>
      </c>
      <c r="C122" s="618" t="s">
        <v>2114</v>
      </c>
      <c r="D122" s="496" t="s">
        <v>58</v>
      </c>
      <c r="E122" s="494">
        <v>194172</v>
      </c>
      <c r="F122" s="494"/>
      <c r="G122" s="511" t="s">
        <v>1640</v>
      </c>
      <c r="H122" s="495">
        <v>44586</v>
      </c>
      <c r="I122" s="81" t="s">
        <v>2401</v>
      </c>
      <c r="J122" s="411" t="s">
        <v>1506</v>
      </c>
      <c r="K122" s="411"/>
      <c r="L122" s="496" t="s">
        <v>1121</v>
      </c>
      <c r="M122" s="494"/>
      <c r="N122" s="494"/>
      <c r="O122" s="494"/>
      <c r="P122" s="494"/>
      <c r="Q122" s="494"/>
      <c r="R122" s="494"/>
      <c r="S122" s="494"/>
      <c r="T122" s="494"/>
      <c r="U122" s="494"/>
      <c r="V122" s="494"/>
      <c r="W122" s="494"/>
      <c r="X122" s="411" t="s">
        <v>727</v>
      </c>
      <c r="Y122" s="497"/>
      <c r="Z122" s="482"/>
    </row>
    <row r="123" spans="1:26" s="259" customFormat="1" x14ac:dyDescent="0.25">
      <c r="A123" s="494" t="s">
        <v>2403</v>
      </c>
      <c r="B123" s="496" t="s">
        <v>155</v>
      </c>
      <c r="C123" s="618" t="s">
        <v>385</v>
      </c>
      <c r="D123" s="496" t="s">
        <v>1096</v>
      </c>
      <c r="E123" s="494">
        <v>6467</v>
      </c>
      <c r="F123" s="494"/>
      <c r="G123" s="511" t="s">
        <v>1640</v>
      </c>
      <c r="H123" s="495">
        <v>44586</v>
      </c>
      <c r="I123" s="81" t="s">
        <v>2408</v>
      </c>
      <c r="J123" s="411" t="s">
        <v>1492</v>
      </c>
      <c r="K123" s="411" t="s">
        <v>2430</v>
      </c>
      <c r="L123" s="496" t="s">
        <v>1121</v>
      </c>
      <c r="M123" s="494"/>
      <c r="N123" s="494"/>
      <c r="O123" s="494"/>
      <c r="P123" s="494"/>
      <c r="Q123" s="494"/>
      <c r="R123" s="494"/>
      <c r="S123" s="494"/>
      <c r="T123" s="494"/>
      <c r="U123" s="494"/>
      <c r="V123" s="494"/>
      <c r="W123" s="494"/>
      <c r="X123" s="411" t="s">
        <v>727</v>
      </c>
      <c r="Y123" s="497"/>
      <c r="Z123" s="482"/>
    </row>
    <row r="124" spans="1:26" s="259" customFormat="1" x14ac:dyDescent="0.25">
      <c r="A124" s="494" t="s">
        <v>2402</v>
      </c>
      <c r="B124" s="496" t="s">
        <v>155</v>
      </c>
      <c r="C124" s="618" t="s">
        <v>407</v>
      </c>
      <c r="D124" s="496" t="s">
        <v>56</v>
      </c>
      <c r="E124" s="494">
        <v>4769</v>
      </c>
      <c r="F124" s="494"/>
      <c r="G124" s="511" t="s">
        <v>1640</v>
      </c>
      <c r="H124" s="495">
        <v>44586</v>
      </c>
      <c r="I124" s="81" t="s">
        <v>2401</v>
      </c>
      <c r="J124" s="411" t="s">
        <v>1506</v>
      </c>
      <c r="K124" s="411"/>
      <c r="L124" s="496" t="s">
        <v>1120</v>
      </c>
      <c r="M124" s="494"/>
      <c r="N124" s="494"/>
      <c r="O124" s="494"/>
      <c r="P124" s="494"/>
      <c r="Q124" s="494"/>
      <c r="R124" s="494"/>
      <c r="S124" s="494"/>
      <c r="T124" s="494"/>
      <c r="U124" s="494"/>
      <c r="V124" s="494"/>
      <c r="W124" s="494"/>
      <c r="X124" s="411" t="s">
        <v>727</v>
      </c>
      <c r="Y124" s="497"/>
      <c r="Z124" s="482"/>
    </row>
    <row r="125" spans="1:26" s="259" customFormat="1" x14ac:dyDescent="0.25">
      <c r="A125" s="494" t="s">
        <v>2400</v>
      </c>
      <c r="B125" s="496" t="s">
        <v>155</v>
      </c>
      <c r="C125" s="618" t="s">
        <v>2114</v>
      </c>
      <c r="D125" s="496" t="s">
        <v>56</v>
      </c>
      <c r="E125" s="494"/>
      <c r="F125" s="494"/>
      <c r="G125" s="511" t="s">
        <v>1640</v>
      </c>
      <c r="H125" s="495">
        <v>44586</v>
      </c>
      <c r="I125" s="81" t="s">
        <v>2401</v>
      </c>
      <c r="J125" s="411" t="s">
        <v>1506</v>
      </c>
      <c r="K125" s="411"/>
      <c r="L125" s="496" t="s">
        <v>1120</v>
      </c>
      <c r="M125" s="494"/>
      <c r="N125" s="494"/>
      <c r="O125" s="494"/>
      <c r="P125" s="494"/>
      <c r="Q125" s="494"/>
      <c r="R125" s="494"/>
      <c r="S125" s="494"/>
      <c r="T125" s="494"/>
      <c r="U125" s="494"/>
      <c r="V125" s="494"/>
      <c r="W125" s="494"/>
      <c r="X125" s="411" t="s">
        <v>727</v>
      </c>
      <c r="Y125" s="497"/>
      <c r="Z125" s="482"/>
    </row>
    <row r="126" spans="1:26" s="259" customFormat="1" x14ac:dyDescent="0.25">
      <c r="A126" s="494" t="s">
        <v>2399</v>
      </c>
      <c r="B126" s="496" t="s">
        <v>155</v>
      </c>
      <c r="C126" s="618" t="s">
        <v>623</v>
      </c>
      <c r="D126" s="496" t="s">
        <v>1094</v>
      </c>
      <c r="E126" s="494">
        <v>15551</v>
      </c>
      <c r="F126" s="494"/>
      <c r="G126" s="511" t="s">
        <v>1640</v>
      </c>
      <c r="H126" s="495">
        <v>44586</v>
      </c>
      <c r="I126" s="81" t="s">
        <v>2398</v>
      </c>
      <c r="J126" s="411" t="s">
        <v>1492</v>
      </c>
      <c r="K126" s="411" t="s">
        <v>2160</v>
      </c>
      <c r="L126" s="496" t="s">
        <v>1120</v>
      </c>
      <c r="M126" s="494"/>
      <c r="N126" s="494"/>
      <c r="O126" s="494"/>
      <c r="P126" s="494"/>
      <c r="Q126" s="494"/>
      <c r="R126" s="494"/>
      <c r="S126" s="494"/>
      <c r="T126" s="494"/>
      <c r="U126" s="494"/>
      <c r="V126" s="494"/>
      <c r="W126" s="494"/>
      <c r="X126" s="411" t="s">
        <v>2422</v>
      </c>
      <c r="Y126" s="497">
        <f>24433.17</f>
        <v>24433.17</v>
      </c>
      <c r="Z126" s="482"/>
    </row>
    <row r="127" spans="1:26" s="259" customFormat="1" x14ac:dyDescent="0.25">
      <c r="A127" s="494" t="s">
        <v>2397</v>
      </c>
      <c r="B127" s="496" t="s">
        <v>155</v>
      </c>
      <c r="C127" s="618" t="s">
        <v>407</v>
      </c>
      <c r="D127" s="496" t="s">
        <v>1094</v>
      </c>
      <c r="E127" s="494">
        <v>4503</v>
      </c>
      <c r="F127" s="494"/>
      <c r="G127" s="511" t="s">
        <v>1640</v>
      </c>
      <c r="H127" s="495">
        <v>44586</v>
      </c>
      <c r="I127" s="81" t="s">
        <v>2398</v>
      </c>
      <c r="J127" s="411" t="s">
        <v>1492</v>
      </c>
      <c r="K127" s="411" t="s">
        <v>2160</v>
      </c>
      <c r="L127" s="470" t="s">
        <v>1120</v>
      </c>
      <c r="M127" s="494"/>
      <c r="N127" s="494"/>
      <c r="O127" s="494"/>
      <c r="P127" s="494"/>
      <c r="Q127" s="494"/>
      <c r="R127" s="494"/>
      <c r="S127" s="494"/>
      <c r="T127" s="494"/>
      <c r="U127" s="494"/>
      <c r="V127" s="494"/>
      <c r="W127" s="494"/>
      <c r="X127" s="411" t="s">
        <v>2422</v>
      </c>
      <c r="Y127" s="497">
        <f>24433.17</f>
        <v>24433.17</v>
      </c>
      <c r="Z127" s="482"/>
    </row>
    <row r="128" spans="1:26" s="259" customFormat="1" x14ac:dyDescent="0.25">
      <c r="A128" s="494" t="s">
        <v>2394</v>
      </c>
      <c r="B128" s="496" t="s">
        <v>155</v>
      </c>
      <c r="C128" s="618" t="s">
        <v>385</v>
      </c>
      <c r="D128" s="496" t="s">
        <v>1094</v>
      </c>
      <c r="E128" s="494">
        <v>6763</v>
      </c>
      <c r="F128" s="494"/>
      <c r="G128" s="511" t="s">
        <v>1640</v>
      </c>
      <c r="H128" s="495">
        <v>44586</v>
      </c>
      <c r="I128" s="81" t="s">
        <v>2387</v>
      </c>
      <c r="J128" s="411" t="s">
        <v>1492</v>
      </c>
      <c r="K128" s="411" t="s">
        <v>2433</v>
      </c>
      <c r="L128" s="470" t="s">
        <v>1120</v>
      </c>
      <c r="M128" s="494"/>
      <c r="N128" s="494"/>
      <c r="O128" s="494"/>
      <c r="P128" s="494"/>
      <c r="Q128" s="494"/>
      <c r="R128" s="494"/>
      <c r="S128" s="494"/>
      <c r="T128" s="494"/>
      <c r="U128" s="494"/>
      <c r="V128" s="494"/>
      <c r="W128" s="494"/>
      <c r="X128" s="411" t="s">
        <v>2422</v>
      </c>
      <c r="Y128" s="497">
        <f>24433.17</f>
        <v>24433.17</v>
      </c>
      <c r="Z128" s="482"/>
    </row>
    <row r="129" spans="1:26" s="259" customFormat="1" x14ac:dyDescent="0.25">
      <c r="A129" s="494" t="s">
        <v>2392</v>
      </c>
      <c r="B129" s="496" t="s">
        <v>155</v>
      </c>
      <c r="C129" s="618" t="s">
        <v>1119</v>
      </c>
      <c r="D129" s="496" t="s">
        <v>1094</v>
      </c>
      <c r="E129" s="494">
        <v>10366</v>
      </c>
      <c r="F129" s="494"/>
      <c r="G129" s="511" t="s">
        <v>1640</v>
      </c>
      <c r="H129" s="495">
        <v>44586</v>
      </c>
      <c r="I129" s="81" t="s">
        <v>2387</v>
      </c>
      <c r="J129" s="411" t="s">
        <v>1492</v>
      </c>
      <c r="K129" s="411" t="s">
        <v>2153</v>
      </c>
      <c r="L129" s="470" t="s">
        <v>1120</v>
      </c>
      <c r="M129" s="494"/>
      <c r="N129" s="494"/>
      <c r="O129" s="494"/>
      <c r="P129" s="494"/>
      <c r="Q129" s="494"/>
      <c r="R129" s="494"/>
      <c r="S129" s="494"/>
      <c r="T129" s="494"/>
      <c r="U129" s="494"/>
      <c r="V129" s="494"/>
      <c r="W129" s="494"/>
      <c r="X129" s="411" t="s">
        <v>2422</v>
      </c>
      <c r="Y129" s="497">
        <f>24433.17</f>
        <v>24433.17</v>
      </c>
      <c r="Z129" s="482"/>
    </row>
    <row r="130" spans="1:26" s="259" customFormat="1" x14ac:dyDescent="0.25">
      <c r="A130" s="494" t="s">
        <v>2391</v>
      </c>
      <c r="B130" s="496" t="s">
        <v>155</v>
      </c>
      <c r="C130" s="618" t="s">
        <v>1119</v>
      </c>
      <c r="D130" s="496" t="s">
        <v>1094</v>
      </c>
      <c r="E130" s="494">
        <v>10496</v>
      </c>
      <c r="F130" s="494"/>
      <c r="G130" s="511" t="s">
        <v>1640</v>
      </c>
      <c r="H130" s="495">
        <v>44586</v>
      </c>
      <c r="I130" s="81" t="s">
        <v>2387</v>
      </c>
      <c r="J130" s="411" t="s">
        <v>1492</v>
      </c>
      <c r="K130" s="411" t="s">
        <v>2153</v>
      </c>
      <c r="L130" s="470" t="s">
        <v>1120</v>
      </c>
      <c r="M130" s="494"/>
      <c r="N130" s="494"/>
      <c r="O130" s="494"/>
      <c r="P130" s="494"/>
      <c r="Q130" s="494"/>
      <c r="R130" s="494"/>
      <c r="S130" s="494"/>
      <c r="T130" s="494"/>
      <c r="U130" s="494"/>
      <c r="V130" s="494"/>
      <c r="W130" s="494"/>
      <c r="X130" s="411" t="s">
        <v>2422</v>
      </c>
      <c r="Y130" s="497">
        <f>24433.17</f>
        <v>24433.17</v>
      </c>
      <c r="Z130" s="482"/>
    </row>
    <row r="131" spans="1:26" s="259" customFormat="1" x14ac:dyDescent="0.25">
      <c r="A131" s="494" t="s">
        <v>2390</v>
      </c>
      <c r="B131" s="496" t="s">
        <v>155</v>
      </c>
      <c r="C131" s="618" t="s">
        <v>1119</v>
      </c>
      <c r="D131" s="496" t="s">
        <v>1094</v>
      </c>
      <c r="E131" s="494">
        <v>9752</v>
      </c>
      <c r="F131" s="494"/>
      <c r="G131" s="511" t="s">
        <v>1640</v>
      </c>
      <c r="H131" s="495">
        <v>44586</v>
      </c>
      <c r="I131" s="81" t="s">
        <v>2387</v>
      </c>
      <c r="J131" s="411" t="s">
        <v>1492</v>
      </c>
      <c r="K131" s="411" t="s">
        <v>2430</v>
      </c>
      <c r="L131" s="496" t="s">
        <v>1120</v>
      </c>
      <c r="M131" s="494"/>
      <c r="N131" s="494"/>
      <c r="O131" s="494"/>
      <c r="P131" s="494"/>
      <c r="Q131" s="494"/>
      <c r="R131" s="494"/>
      <c r="S131" s="494"/>
      <c r="T131" s="494"/>
      <c r="U131" s="494"/>
      <c r="V131" s="494"/>
      <c r="W131" s="494"/>
      <c r="X131" s="411" t="s">
        <v>727</v>
      </c>
      <c r="Y131" s="497"/>
      <c r="Z131" s="482"/>
    </row>
    <row r="132" spans="1:26" s="259" customFormat="1" x14ac:dyDescent="0.25">
      <c r="A132" s="494" t="s">
        <v>2389</v>
      </c>
      <c r="B132" s="496" t="s">
        <v>155</v>
      </c>
      <c r="C132" s="618" t="s">
        <v>1119</v>
      </c>
      <c r="D132" s="496" t="s">
        <v>1096</v>
      </c>
      <c r="E132" s="494">
        <v>11965</v>
      </c>
      <c r="F132" s="494"/>
      <c r="G132" s="511" t="s">
        <v>1640</v>
      </c>
      <c r="H132" s="495">
        <v>44586</v>
      </c>
      <c r="I132" s="81" t="s">
        <v>2387</v>
      </c>
      <c r="J132" s="411" t="s">
        <v>1492</v>
      </c>
      <c r="K132" s="411" t="s">
        <v>2160</v>
      </c>
      <c r="L132" s="470" t="s">
        <v>1120</v>
      </c>
      <c r="M132" s="494"/>
      <c r="N132" s="494"/>
      <c r="O132" s="494"/>
      <c r="P132" s="494"/>
      <c r="Q132" s="494"/>
      <c r="R132" s="494"/>
      <c r="S132" s="494"/>
      <c r="T132" s="494"/>
      <c r="U132" s="494"/>
      <c r="V132" s="494"/>
      <c r="W132" s="494"/>
      <c r="X132" s="411" t="s">
        <v>2422</v>
      </c>
      <c r="Y132" s="497">
        <f>24433.17</f>
        <v>24433.17</v>
      </c>
      <c r="Z132" s="482"/>
    </row>
    <row r="133" spans="1:26" s="259" customFormat="1" x14ac:dyDescent="0.25">
      <c r="A133" s="494" t="s">
        <v>2372</v>
      </c>
      <c r="B133" s="496" t="s">
        <v>155</v>
      </c>
      <c r="C133" s="618" t="s">
        <v>2388</v>
      </c>
      <c r="D133" s="496" t="s">
        <v>1096</v>
      </c>
      <c r="E133" s="494">
        <v>13533</v>
      </c>
      <c r="F133" s="494"/>
      <c r="G133" s="511" t="s">
        <v>1640</v>
      </c>
      <c r="H133" s="495">
        <v>44586</v>
      </c>
      <c r="I133" s="81" t="s">
        <v>2387</v>
      </c>
      <c r="J133" s="411" t="s">
        <v>1492</v>
      </c>
      <c r="K133" s="411" t="s">
        <v>2430</v>
      </c>
      <c r="L133" s="496" t="s">
        <v>1120</v>
      </c>
      <c r="M133" s="494"/>
      <c r="N133" s="494"/>
      <c r="O133" s="494"/>
      <c r="P133" s="494"/>
      <c r="Q133" s="494"/>
      <c r="R133" s="494"/>
      <c r="S133" s="494"/>
      <c r="T133" s="494"/>
      <c r="U133" s="494"/>
      <c r="V133" s="494"/>
      <c r="W133" s="494"/>
      <c r="X133" s="411" t="s">
        <v>727</v>
      </c>
      <c r="Y133" s="497"/>
      <c r="Z133" s="482"/>
    </row>
    <row r="134" spans="1:26" s="259" customFormat="1" x14ac:dyDescent="0.25">
      <c r="A134" s="494" t="s">
        <v>2371</v>
      </c>
      <c r="B134" s="496" t="s">
        <v>155</v>
      </c>
      <c r="C134" s="618" t="s">
        <v>407</v>
      </c>
      <c r="D134" s="496" t="s">
        <v>56</v>
      </c>
      <c r="E134" s="494">
        <v>1543</v>
      </c>
      <c r="F134" s="494"/>
      <c r="G134" s="511" t="s">
        <v>1640</v>
      </c>
      <c r="H134" s="495">
        <v>44585</v>
      </c>
      <c r="I134" s="81" t="s">
        <v>2384</v>
      </c>
      <c r="J134" s="411" t="s">
        <v>1782</v>
      </c>
      <c r="K134" s="411"/>
      <c r="L134" s="496" t="s">
        <v>1120</v>
      </c>
      <c r="M134" s="494"/>
      <c r="N134" s="494"/>
      <c r="O134" s="494"/>
      <c r="P134" s="494"/>
      <c r="Q134" s="494"/>
      <c r="R134" s="494"/>
      <c r="S134" s="494"/>
      <c r="T134" s="494"/>
      <c r="U134" s="494"/>
      <c r="V134" s="494"/>
      <c r="W134" s="494"/>
      <c r="X134" s="411" t="s">
        <v>2422</v>
      </c>
      <c r="Y134" s="497">
        <f>6784.25</f>
        <v>6784.25</v>
      </c>
      <c r="Z134" s="482"/>
    </row>
    <row r="135" spans="1:26" s="259" customFormat="1" x14ac:dyDescent="0.25">
      <c r="A135" s="494" t="s">
        <v>2370</v>
      </c>
      <c r="B135" s="496" t="s">
        <v>155</v>
      </c>
      <c r="C135" s="618" t="s">
        <v>2382</v>
      </c>
      <c r="D135" s="496" t="s">
        <v>1094</v>
      </c>
      <c r="E135" s="494">
        <v>7599</v>
      </c>
      <c r="F135" s="494"/>
      <c r="G135" s="511" t="s">
        <v>1640</v>
      </c>
      <c r="H135" s="495">
        <v>44585</v>
      </c>
      <c r="I135" s="81" t="s">
        <v>2383</v>
      </c>
      <c r="J135" s="411" t="s">
        <v>1766</v>
      </c>
      <c r="K135" s="411"/>
      <c r="L135" s="470" t="s">
        <v>1120</v>
      </c>
      <c r="M135" s="494"/>
      <c r="N135" s="494"/>
      <c r="O135" s="494"/>
      <c r="P135" s="494"/>
      <c r="Q135" s="494"/>
      <c r="R135" s="494"/>
      <c r="S135" s="494"/>
      <c r="T135" s="494"/>
      <c r="U135" s="494"/>
      <c r="V135" s="494"/>
      <c r="W135" s="494"/>
      <c r="X135" s="411" t="s">
        <v>2422</v>
      </c>
      <c r="Y135" s="497">
        <f>6320.45</f>
        <v>6320.45</v>
      </c>
      <c r="Z135" s="482"/>
    </row>
    <row r="136" spans="1:26" s="259" customFormat="1" x14ac:dyDescent="0.25">
      <c r="A136" s="494" t="s">
        <v>2369</v>
      </c>
      <c r="B136" s="496" t="s">
        <v>155</v>
      </c>
      <c r="C136" s="618" t="s">
        <v>407</v>
      </c>
      <c r="D136" s="496" t="s">
        <v>1094</v>
      </c>
      <c r="E136" s="494">
        <v>1297</v>
      </c>
      <c r="F136" s="494"/>
      <c r="G136" s="511" t="s">
        <v>1640</v>
      </c>
      <c r="H136" s="495">
        <v>44585</v>
      </c>
      <c r="I136" s="81" t="s">
        <v>2089</v>
      </c>
      <c r="J136" s="411" t="s">
        <v>1782</v>
      </c>
      <c r="K136" s="411"/>
      <c r="L136" s="496" t="s">
        <v>1120</v>
      </c>
      <c r="M136" s="494"/>
      <c r="N136" s="494"/>
      <c r="O136" s="494"/>
      <c r="P136" s="494"/>
      <c r="Q136" s="494"/>
      <c r="R136" s="494"/>
      <c r="S136" s="494"/>
      <c r="T136" s="494"/>
      <c r="U136" s="494"/>
      <c r="V136" s="494"/>
      <c r="W136" s="494"/>
      <c r="X136" s="411" t="s">
        <v>2422</v>
      </c>
      <c r="Y136" s="497">
        <f>6784.25</f>
        <v>6784.25</v>
      </c>
      <c r="Z136" s="482"/>
    </row>
    <row r="137" spans="1:26" s="259" customFormat="1" x14ac:dyDescent="0.25">
      <c r="A137" s="494" t="s">
        <v>2368</v>
      </c>
      <c r="B137" s="496" t="s">
        <v>155</v>
      </c>
      <c r="C137" s="618" t="s">
        <v>385</v>
      </c>
      <c r="D137" s="496" t="s">
        <v>1098</v>
      </c>
      <c r="E137" s="494">
        <v>774</v>
      </c>
      <c r="F137" s="494"/>
      <c r="G137" s="511" t="s">
        <v>1640</v>
      </c>
      <c r="H137" s="495">
        <v>44585</v>
      </c>
      <c r="I137" s="81" t="s">
        <v>2380</v>
      </c>
      <c r="J137" s="411" t="s">
        <v>1506</v>
      </c>
      <c r="K137" s="411"/>
      <c r="L137" s="496" t="s">
        <v>1120</v>
      </c>
      <c r="M137" s="494"/>
      <c r="N137" s="494"/>
      <c r="O137" s="494"/>
      <c r="P137" s="494"/>
      <c r="Q137" s="494"/>
      <c r="R137" s="494"/>
      <c r="S137" s="494"/>
      <c r="T137" s="494"/>
      <c r="U137" s="494"/>
      <c r="V137" s="494"/>
      <c r="W137" s="494"/>
      <c r="X137" s="411" t="s">
        <v>727</v>
      </c>
      <c r="Y137" s="497"/>
      <c r="Z137" s="482"/>
    </row>
    <row r="138" spans="1:26" s="259" customFormat="1" x14ac:dyDescent="0.25">
      <c r="A138" s="494" t="s">
        <v>2367</v>
      </c>
      <c r="B138" s="496" t="s">
        <v>155</v>
      </c>
      <c r="C138" s="618" t="s">
        <v>2378</v>
      </c>
      <c r="D138" s="496" t="s">
        <v>1094</v>
      </c>
      <c r="E138" s="494">
        <v>2763</v>
      </c>
      <c r="F138" s="494"/>
      <c r="G138" s="511" t="s">
        <v>1640</v>
      </c>
      <c r="H138" s="495">
        <v>44585</v>
      </c>
      <c r="I138" s="81" t="s">
        <v>2379</v>
      </c>
      <c r="J138" s="411" t="s">
        <v>1506</v>
      </c>
      <c r="K138" s="411"/>
      <c r="L138" s="496" t="s">
        <v>1120</v>
      </c>
      <c r="M138" s="494"/>
      <c r="N138" s="494"/>
      <c r="O138" s="494"/>
      <c r="P138" s="494"/>
      <c r="Q138" s="494"/>
      <c r="R138" s="494"/>
      <c r="S138" s="494"/>
      <c r="T138" s="494"/>
      <c r="U138" s="494"/>
      <c r="V138" s="494"/>
      <c r="W138" s="494"/>
      <c r="X138" s="411" t="s">
        <v>727</v>
      </c>
      <c r="Y138" s="497"/>
      <c r="Z138" s="482"/>
    </row>
    <row r="139" spans="1:26" s="259" customFormat="1" x14ac:dyDescent="0.25">
      <c r="A139" s="494" t="s">
        <v>2385</v>
      </c>
      <c r="B139" s="496" t="s">
        <v>155</v>
      </c>
      <c r="C139" s="618" t="s">
        <v>2179</v>
      </c>
      <c r="D139" s="496" t="s">
        <v>56</v>
      </c>
      <c r="E139" s="494">
        <v>5659</v>
      </c>
      <c r="F139" s="494"/>
      <c r="G139" s="511" t="s">
        <v>1268</v>
      </c>
      <c r="H139" s="495">
        <v>44575</v>
      </c>
      <c r="I139" s="81" t="s">
        <v>2386</v>
      </c>
      <c r="J139" s="411" t="s">
        <v>1766</v>
      </c>
      <c r="K139" s="411"/>
      <c r="L139" s="496" t="s">
        <v>1120</v>
      </c>
      <c r="M139" s="494" t="s">
        <v>1392</v>
      </c>
      <c r="N139" s="494"/>
      <c r="O139" s="494"/>
      <c r="P139" s="494"/>
      <c r="Q139" s="494"/>
      <c r="R139" s="494"/>
      <c r="S139" s="494"/>
      <c r="T139" s="494"/>
      <c r="U139" s="494"/>
      <c r="V139" s="494"/>
      <c r="W139" s="494"/>
      <c r="X139" s="411" t="s">
        <v>2422</v>
      </c>
      <c r="Y139" s="497">
        <f>4281+4330</f>
        <v>8611</v>
      </c>
      <c r="Z139" s="482"/>
    </row>
    <row r="140" spans="1:26" s="259" customFormat="1" x14ac:dyDescent="0.25">
      <c r="A140" s="494" t="s">
        <v>2366</v>
      </c>
      <c r="B140" s="496" t="s">
        <v>155</v>
      </c>
      <c r="C140" s="618" t="s">
        <v>407</v>
      </c>
      <c r="D140" s="496" t="s">
        <v>1094</v>
      </c>
      <c r="E140" s="494">
        <v>2786</v>
      </c>
      <c r="F140" s="494"/>
      <c r="G140" s="511" t="s">
        <v>1640</v>
      </c>
      <c r="H140" s="495">
        <v>44581</v>
      </c>
      <c r="I140" s="81" t="s">
        <v>2377</v>
      </c>
      <c r="J140" s="411" t="s">
        <v>1492</v>
      </c>
      <c r="K140" s="411" t="s">
        <v>2438</v>
      </c>
      <c r="L140" s="496" t="s">
        <v>1120</v>
      </c>
      <c r="M140" s="494"/>
      <c r="N140" s="494"/>
      <c r="O140" s="494"/>
      <c r="P140" s="494"/>
      <c r="Q140" s="494"/>
      <c r="R140" s="494"/>
      <c r="S140" s="494"/>
      <c r="T140" s="494"/>
      <c r="U140" s="494"/>
      <c r="V140" s="494"/>
      <c r="W140" s="494"/>
      <c r="X140" s="411" t="s">
        <v>2422</v>
      </c>
      <c r="Y140" s="497">
        <f>6784.25</f>
        <v>6784.25</v>
      </c>
      <c r="Z140" s="482"/>
    </row>
    <row r="141" spans="1:26" s="259" customFormat="1" x14ac:dyDescent="0.25">
      <c r="A141" s="494" t="s">
        <v>2365</v>
      </c>
      <c r="B141" s="496" t="s">
        <v>155</v>
      </c>
      <c r="C141" s="618" t="s">
        <v>384</v>
      </c>
      <c r="D141" s="496" t="s">
        <v>1097</v>
      </c>
      <c r="E141" s="494">
        <v>8847</v>
      </c>
      <c r="F141" s="494"/>
      <c r="G141" s="511" t="s">
        <v>1640</v>
      </c>
      <c r="H141" s="495">
        <v>44581</v>
      </c>
      <c r="I141" s="81" t="s">
        <v>2376</v>
      </c>
      <c r="J141" s="411" t="s">
        <v>1492</v>
      </c>
      <c r="K141" s="411" t="s">
        <v>2430</v>
      </c>
      <c r="L141" s="470" t="s">
        <v>1120</v>
      </c>
      <c r="M141" s="494"/>
      <c r="N141" s="494"/>
      <c r="O141" s="494"/>
      <c r="P141" s="494"/>
      <c r="Q141" s="494"/>
      <c r="R141" s="494"/>
      <c r="S141" s="494"/>
      <c r="T141" s="494"/>
      <c r="U141" s="494"/>
      <c r="V141" s="494"/>
      <c r="W141" s="494"/>
      <c r="X141" s="411" t="s">
        <v>727</v>
      </c>
      <c r="Y141" s="497"/>
      <c r="Z141" s="482"/>
    </row>
    <row r="142" spans="1:26" s="259" customFormat="1" x14ac:dyDescent="0.25">
      <c r="A142" s="494" t="s">
        <v>2364</v>
      </c>
      <c r="B142" s="496" t="s">
        <v>155</v>
      </c>
      <c r="C142" s="618" t="s">
        <v>407</v>
      </c>
      <c r="D142" s="496" t="s">
        <v>56</v>
      </c>
      <c r="E142" s="494">
        <v>1706</v>
      </c>
      <c r="F142" s="494"/>
      <c r="G142" s="511" t="s">
        <v>1640</v>
      </c>
      <c r="H142" s="495">
        <v>44581</v>
      </c>
      <c r="I142" s="81" t="s">
        <v>2373</v>
      </c>
      <c r="J142" s="411" t="s">
        <v>1492</v>
      </c>
      <c r="K142" s="411" t="s">
        <v>2436</v>
      </c>
      <c r="L142" s="470" t="s">
        <v>1120</v>
      </c>
      <c r="M142" s="494"/>
      <c r="N142" s="494"/>
      <c r="O142" s="494"/>
      <c r="P142" s="494"/>
      <c r="Q142" s="494"/>
      <c r="R142" s="494"/>
      <c r="S142" s="494"/>
      <c r="T142" s="494"/>
      <c r="U142" s="494"/>
      <c r="V142" s="494"/>
      <c r="W142" s="494"/>
      <c r="X142" s="411" t="s">
        <v>2422</v>
      </c>
      <c r="Y142" s="497">
        <f>24433.17</f>
        <v>24433.17</v>
      </c>
      <c r="Z142" s="482"/>
    </row>
    <row r="143" spans="1:26" s="259" customFormat="1" x14ac:dyDescent="0.25">
      <c r="A143" s="494" t="s">
        <v>2363</v>
      </c>
      <c r="B143" s="496" t="s">
        <v>155</v>
      </c>
      <c r="C143" s="618" t="s">
        <v>2375</v>
      </c>
      <c r="D143" s="496" t="s">
        <v>1098</v>
      </c>
      <c r="E143" s="494">
        <v>2898</v>
      </c>
      <c r="F143" s="494"/>
      <c r="G143" s="511" t="s">
        <v>1640</v>
      </c>
      <c r="H143" s="495">
        <v>44581</v>
      </c>
      <c r="I143" s="81" t="s">
        <v>2374</v>
      </c>
      <c r="J143" s="411" t="s">
        <v>1782</v>
      </c>
      <c r="K143" s="411"/>
      <c r="L143" s="470" t="s">
        <v>1120</v>
      </c>
      <c r="M143" s="494"/>
      <c r="N143" s="494"/>
      <c r="O143" s="494"/>
      <c r="P143" s="494"/>
      <c r="Q143" s="494"/>
      <c r="R143" s="494"/>
      <c r="S143" s="494"/>
      <c r="T143" s="494"/>
      <c r="U143" s="494"/>
      <c r="V143" s="494"/>
      <c r="W143" s="494"/>
      <c r="X143" s="411" t="s">
        <v>2422</v>
      </c>
      <c r="Y143" s="497">
        <f>6784.25</f>
        <v>6784.25</v>
      </c>
      <c r="Z143" s="482"/>
    </row>
    <row r="144" spans="1:26" s="259" customFormat="1" x14ac:dyDescent="0.25">
      <c r="A144" s="494" t="s">
        <v>2361</v>
      </c>
      <c r="B144" s="496" t="s">
        <v>155</v>
      </c>
      <c r="C144" s="618" t="s">
        <v>407</v>
      </c>
      <c r="D144" s="496" t="s">
        <v>1098</v>
      </c>
      <c r="E144" s="494">
        <v>2707</v>
      </c>
      <c r="F144" s="494"/>
      <c r="G144" s="511" t="s">
        <v>1640</v>
      </c>
      <c r="H144" s="495">
        <v>44581</v>
      </c>
      <c r="I144" s="81" t="s">
        <v>2362</v>
      </c>
      <c r="J144" s="411" t="s">
        <v>1782</v>
      </c>
      <c r="K144" s="411"/>
      <c r="L144" s="470" t="s">
        <v>1120</v>
      </c>
      <c r="M144" s="494" t="s">
        <v>1392</v>
      </c>
      <c r="N144" s="494"/>
      <c r="O144" s="494"/>
      <c r="P144" s="494"/>
      <c r="Q144" s="494"/>
      <c r="R144" s="494"/>
      <c r="S144" s="494"/>
      <c r="T144" s="494"/>
      <c r="U144" s="494"/>
      <c r="V144" s="494"/>
      <c r="W144" s="494"/>
      <c r="X144" s="411" t="s">
        <v>2422</v>
      </c>
      <c r="Y144" s="497">
        <f>6784.25</f>
        <v>6784.25</v>
      </c>
      <c r="Z144" s="482"/>
    </row>
    <row r="145" spans="1:26" s="444" customFormat="1" x14ac:dyDescent="0.25">
      <c r="A145" s="494" t="s">
        <v>2357</v>
      </c>
      <c r="B145" s="496" t="s">
        <v>155</v>
      </c>
      <c r="C145" s="618" t="s">
        <v>407</v>
      </c>
      <c r="D145" s="496" t="s">
        <v>56</v>
      </c>
      <c r="E145" s="494">
        <v>3571</v>
      </c>
      <c r="F145" s="494"/>
      <c r="G145" s="511" t="s">
        <v>12</v>
      </c>
      <c r="H145" s="495">
        <v>44574</v>
      </c>
      <c r="I145" s="496" t="s">
        <v>2358</v>
      </c>
      <c r="J145" s="411" t="s">
        <v>1855</v>
      </c>
      <c r="K145" s="411"/>
      <c r="L145" s="470" t="s">
        <v>1121</v>
      </c>
      <c r="M145" s="494"/>
      <c r="N145" s="494"/>
      <c r="O145" s="494"/>
      <c r="P145" s="494"/>
      <c r="Q145" s="494"/>
      <c r="R145" s="494"/>
      <c r="S145" s="494"/>
      <c r="T145" s="494"/>
      <c r="U145" s="494"/>
      <c r="V145" s="494"/>
      <c r="W145" s="494"/>
      <c r="X145" s="411" t="s">
        <v>2137</v>
      </c>
      <c r="Y145" s="497">
        <f>2008+20.16+1894+4221.96</f>
        <v>8144.12</v>
      </c>
      <c r="Z145" s="591"/>
    </row>
    <row r="146" spans="1:26" s="588" customFormat="1" ht="15.75" thickBot="1" x14ac:dyDescent="0.3">
      <c r="A146" s="629" t="s">
        <v>2354</v>
      </c>
      <c r="B146" s="507" t="s">
        <v>155</v>
      </c>
      <c r="C146" s="630" t="s">
        <v>2209</v>
      </c>
      <c r="D146" s="507" t="s">
        <v>58</v>
      </c>
      <c r="E146" s="629">
        <v>12094</v>
      </c>
      <c r="F146" s="629"/>
      <c r="G146" s="631" t="s">
        <v>12</v>
      </c>
      <c r="H146" s="632">
        <v>44573</v>
      </c>
      <c r="I146" s="507" t="s">
        <v>2355</v>
      </c>
      <c r="J146" s="629" t="s">
        <v>1506</v>
      </c>
      <c r="K146" s="629"/>
      <c r="L146" s="586" t="s">
        <v>1121</v>
      </c>
      <c r="M146" s="629"/>
      <c r="N146" s="629"/>
      <c r="O146" s="629"/>
      <c r="P146" s="629"/>
      <c r="Q146" s="629"/>
      <c r="R146" s="629"/>
      <c r="S146" s="629"/>
      <c r="T146" s="629"/>
      <c r="U146" s="629"/>
      <c r="V146" s="629"/>
      <c r="W146" s="629"/>
      <c r="X146" s="629" t="s">
        <v>727</v>
      </c>
      <c r="Y146" s="633"/>
      <c r="Z146" s="587"/>
    </row>
    <row r="147" spans="1:26" s="259" customFormat="1" x14ac:dyDescent="0.25">
      <c r="A147" s="469" t="s">
        <v>2351</v>
      </c>
      <c r="B147" s="435" t="s">
        <v>1093</v>
      </c>
      <c r="C147" s="585" t="s">
        <v>385</v>
      </c>
      <c r="D147" s="435" t="s">
        <v>58</v>
      </c>
      <c r="E147" s="469">
        <v>1355</v>
      </c>
      <c r="F147" s="462"/>
      <c r="G147" s="504" t="s">
        <v>12</v>
      </c>
      <c r="H147" s="468">
        <v>44558</v>
      </c>
      <c r="I147" s="435" t="s">
        <v>2352</v>
      </c>
      <c r="J147" s="469"/>
      <c r="K147" s="469"/>
      <c r="L147" s="470" t="s">
        <v>1120</v>
      </c>
      <c r="M147" s="469" t="s">
        <v>2588</v>
      </c>
      <c r="N147" s="469"/>
      <c r="O147" s="469"/>
      <c r="P147" s="469"/>
      <c r="Q147" s="469"/>
      <c r="R147" s="469"/>
      <c r="S147" s="469"/>
      <c r="T147" s="469"/>
      <c r="U147" s="469"/>
      <c r="V147" s="469"/>
      <c r="W147" s="469"/>
      <c r="X147" s="469"/>
      <c r="Y147" s="480">
        <f>4876+3537</f>
        <v>8413</v>
      </c>
      <c r="Z147" s="482"/>
    </row>
    <row r="148" spans="1:26" s="259" customFormat="1" x14ac:dyDescent="0.25">
      <c r="A148" s="469" t="s">
        <v>2349</v>
      </c>
      <c r="B148" s="435" t="s">
        <v>1093</v>
      </c>
      <c r="C148" s="585" t="s">
        <v>519</v>
      </c>
      <c r="D148" s="435" t="s">
        <v>58</v>
      </c>
      <c r="E148" s="469">
        <v>6763</v>
      </c>
      <c r="F148" s="462"/>
      <c r="G148" s="504" t="s">
        <v>12</v>
      </c>
      <c r="H148" s="468">
        <v>44557</v>
      </c>
      <c r="I148" s="435" t="s">
        <v>2350</v>
      </c>
      <c r="J148" s="469" t="s">
        <v>1770</v>
      </c>
      <c r="K148" s="469"/>
      <c r="L148" s="470" t="s">
        <v>1121</v>
      </c>
      <c r="M148" s="469"/>
      <c r="N148" s="469"/>
      <c r="O148" s="469"/>
      <c r="P148" s="469"/>
      <c r="Q148" s="469"/>
      <c r="R148" s="469"/>
      <c r="S148" s="469"/>
      <c r="T148" s="469"/>
      <c r="U148" s="469"/>
      <c r="V148" s="469"/>
      <c r="W148" s="469"/>
      <c r="X148" s="469" t="s">
        <v>727</v>
      </c>
      <c r="Y148" s="480">
        <f>4876+7971.87</f>
        <v>12847.869999999999</v>
      </c>
      <c r="Z148" s="482"/>
    </row>
    <row r="149" spans="1:26" s="259" customFormat="1" x14ac:dyDescent="0.25">
      <c r="A149" s="494" t="s">
        <v>2347</v>
      </c>
      <c r="B149" s="81" t="s">
        <v>155</v>
      </c>
      <c r="C149" s="637" t="s">
        <v>407</v>
      </c>
      <c r="D149" s="81" t="s">
        <v>56</v>
      </c>
      <c r="E149" s="494">
        <v>4762</v>
      </c>
      <c r="F149" s="494"/>
      <c r="G149" s="528" t="s">
        <v>12</v>
      </c>
      <c r="H149" s="495">
        <v>44550</v>
      </c>
      <c r="I149" s="81" t="s">
        <v>2348</v>
      </c>
      <c r="J149" s="494"/>
      <c r="K149" s="494"/>
      <c r="L149" s="470" t="s">
        <v>1121</v>
      </c>
      <c r="M149" s="494"/>
      <c r="N149" s="494"/>
      <c r="O149" s="494"/>
      <c r="P149" s="494"/>
      <c r="Q149" s="494"/>
      <c r="R149" s="494"/>
      <c r="S149" s="494"/>
      <c r="T149" s="494"/>
      <c r="U149" s="494"/>
      <c r="V149" s="494"/>
      <c r="W149" s="494"/>
      <c r="X149" s="494" t="s">
        <v>2137</v>
      </c>
      <c r="Y149" s="497">
        <f>2941+541.83+1909.2</f>
        <v>5392.03</v>
      </c>
      <c r="Z149" s="482"/>
    </row>
    <row r="150" spans="1:26" s="259" customFormat="1" x14ac:dyDescent="0.25">
      <c r="A150" s="494" t="s">
        <v>2345</v>
      </c>
      <c r="B150" s="81" t="s">
        <v>155</v>
      </c>
      <c r="C150" s="494" t="s">
        <v>407</v>
      </c>
      <c r="D150" s="81" t="s">
        <v>56</v>
      </c>
      <c r="E150" s="494">
        <v>4761</v>
      </c>
      <c r="F150" s="494"/>
      <c r="G150" s="528" t="s">
        <v>12</v>
      </c>
      <c r="H150" s="495">
        <v>44545</v>
      </c>
      <c r="I150" s="81" t="s">
        <v>2346</v>
      </c>
      <c r="J150" s="494"/>
      <c r="K150" s="494"/>
      <c r="L150" s="496" t="s">
        <v>1121</v>
      </c>
      <c r="M150" s="494"/>
      <c r="N150" s="494"/>
      <c r="O150" s="494"/>
      <c r="P150" s="494"/>
      <c r="Q150" s="494"/>
      <c r="R150" s="494"/>
      <c r="S150" s="494"/>
      <c r="T150" s="494"/>
      <c r="U150" s="494"/>
      <c r="V150" s="494"/>
      <c r="W150" s="494"/>
      <c r="X150" s="494"/>
      <c r="Y150" s="497"/>
      <c r="Z150" s="482"/>
    </row>
    <row r="151" spans="1:26" s="259" customFormat="1" x14ac:dyDescent="0.25">
      <c r="A151" s="494" t="s">
        <v>2345</v>
      </c>
      <c r="B151" s="81" t="s">
        <v>155</v>
      </c>
      <c r="C151" s="494" t="s">
        <v>407</v>
      </c>
      <c r="D151" s="81" t="s">
        <v>56</v>
      </c>
      <c r="E151" s="494">
        <v>4644</v>
      </c>
      <c r="F151" s="494"/>
      <c r="G151" s="528" t="s">
        <v>12</v>
      </c>
      <c r="H151" s="495">
        <v>44545</v>
      </c>
      <c r="I151" s="81" t="s">
        <v>2346</v>
      </c>
      <c r="J151" s="494"/>
      <c r="K151" s="494"/>
      <c r="L151" s="496" t="s">
        <v>1121</v>
      </c>
      <c r="M151" s="494"/>
      <c r="N151" s="494"/>
      <c r="O151" s="494"/>
      <c r="P151" s="494"/>
      <c r="Q151" s="494"/>
      <c r="R151" s="494"/>
      <c r="S151" s="494"/>
      <c r="T151" s="494"/>
      <c r="U151" s="494"/>
      <c r="V151" s="494"/>
      <c r="W151" s="494"/>
      <c r="X151" s="494"/>
      <c r="Y151" s="497"/>
      <c r="Z151" s="482"/>
    </row>
    <row r="152" spans="1:26" s="259" customFormat="1" x14ac:dyDescent="0.25">
      <c r="A152" s="494" t="s">
        <v>2345</v>
      </c>
      <c r="B152" s="81" t="s">
        <v>155</v>
      </c>
      <c r="C152" s="494" t="s">
        <v>407</v>
      </c>
      <c r="D152" s="81" t="s">
        <v>56</v>
      </c>
      <c r="E152" s="494">
        <v>4642</v>
      </c>
      <c r="F152" s="494"/>
      <c r="G152" s="528" t="s">
        <v>12</v>
      </c>
      <c r="H152" s="495">
        <v>44545</v>
      </c>
      <c r="I152" s="81" t="s">
        <v>2346</v>
      </c>
      <c r="J152" s="494"/>
      <c r="K152" s="494"/>
      <c r="L152" s="496" t="s">
        <v>1121</v>
      </c>
      <c r="M152" s="494"/>
      <c r="N152" s="494"/>
      <c r="O152" s="494"/>
      <c r="P152" s="494"/>
      <c r="Q152" s="494"/>
      <c r="R152" s="494"/>
      <c r="S152" s="494"/>
      <c r="T152" s="494"/>
      <c r="U152" s="494"/>
      <c r="V152" s="494"/>
      <c r="W152" s="494"/>
      <c r="X152" s="494"/>
      <c r="Y152" s="497"/>
      <c r="Z152" s="482"/>
    </row>
    <row r="153" spans="1:26" s="259" customFormat="1" x14ac:dyDescent="0.25">
      <c r="A153" s="494" t="s">
        <v>2343</v>
      </c>
      <c r="B153" s="81" t="s">
        <v>155</v>
      </c>
      <c r="C153" s="494" t="s">
        <v>407</v>
      </c>
      <c r="D153" s="81" t="s">
        <v>56</v>
      </c>
      <c r="E153" s="494">
        <v>4169</v>
      </c>
      <c r="F153" s="494"/>
      <c r="G153" s="528" t="s">
        <v>12</v>
      </c>
      <c r="H153" s="495">
        <v>44533</v>
      </c>
      <c r="I153" s="81" t="s">
        <v>2344</v>
      </c>
      <c r="J153" s="494" t="s">
        <v>1664</v>
      </c>
      <c r="K153" s="494"/>
      <c r="L153" s="470" t="s">
        <v>1121</v>
      </c>
      <c r="M153" s="494"/>
      <c r="N153" s="494"/>
      <c r="O153" s="494"/>
      <c r="P153" s="494"/>
      <c r="Q153" s="494"/>
      <c r="R153" s="494"/>
      <c r="S153" s="494"/>
      <c r="T153" s="494"/>
      <c r="U153" s="494"/>
      <c r="V153" s="494"/>
      <c r="W153" s="494"/>
      <c r="X153" s="494" t="s">
        <v>727</v>
      </c>
      <c r="Y153" s="497">
        <f>27484.16</f>
        <v>27484.16</v>
      </c>
      <c r="Z153" s="482"/>
    </row>
    <row r="154" spans="1:26" s="259" customFormat="1" x14ac:dyDescent="0.25">
      <c r="A154" s="494" t="s">
        <v>2340</v>
      </c>
      <c r="B154" s="81" t="s">
        <v>155</v>
      </c>
      <c r="C154" s="494" t="s">
        <v>407</v>
      </c>
      <c r="D154" s="81" t="s">
        <v>56</v>
      </c>
      <c r="E154" s="494">
        <v>2786</v>
      </c>
      <c r="F154" s="494"/>
      <c r="G154" s="528" t="s">
        <v>12</v>
      </c>
      <c r="H154" s="495">
        <v>44525</v>
      </c>
      <c r="I154" s="81" t="s">
        <v>2341</v>
      </c>
      <c r="J154" s="494" t="s">
        <v>1492</v>
      </c>
      <c r="K154" s="494" t="s">
        <v>2161</v>
      </c>
      <c r="L154" s="496" t="s">
        <v>1121</v>
      </c>
      <c r="M154" s="494"/>
      <c r="N154" s="494"/>
      <c r="O154" s="494"/>
      <c r="P154" s="494"/>
      <c r="Q154" s="494"/>
      <c r="R154" s="494"/>
      <c r="S154" s="494"/>
      <c r="T154" s="494"/>
      <c r="U154" s="494"/>
      <c r="V154" s="494"/>
      <c r="W154" s="494"/>
      <c r="X154" s="494" t="s">
        <v>2422</v>
      </c>
      <c r="Y154" s="497">
        <f>2941+10404.23+1776</f>
        <v>15121.23</v>
      </c>
      <c r="Z154" s="482"/>
    </row>
    <row r="155" spans="1:26" s="259" customFormat="1" x14ac:dyDescent="0.25">
      <c r="A155" s="494" t="s">
        <v>2338</v>
      </c>
      <c r="B155" s="81" t="s">
        <v>155</v>
      </c>
      <c r="C155" s="494" t="s">
        <v>385</v>
      </c>
      <c r="D155" s="81" t="s">
        <v>58</v>
      </c>
      <c r="E155" s="494">
        <v>5714</v>
      </c>
      <c r="F155" s="494"/>
      <c r="G155" s="528" t="s">
        <v>12</v>
      </c>
      <c r="H155" s="495">
        <v>44525</v>
      </c>
      <c r="I155" s="81" t="s">
        <v>2339</v>
      </c>
      <c r="J155" s="494"/>
      <c r="K155" s="494"/>
      <c r="L155" s="496" t="s">
        <v>1121</v>
      </c>
      <c r="M155" s="494"/>
      <c r="N155" s="494"/>
      <c r="O155" s="494"/>
      <c r="P155" s="494"/>
      <c r="Q155" s="494"/>
      <c r="R155" s="494"/>
      <c r="S155" s="494"/>
      <c r="T155" s="494"/>
      <c r="U155" s="494"/>
      <c r="V155" s="494"/>
      <c r="W155" s="494"/>
      <c r="X155" s="494"/>
      <c r="Y155" s="497">
        <f>1849.36+1895+9954.94+1961.14+3255.09</f>
        <v>18915.53</v>
      </c>
      <c r="Z155" s="482"/>
    </row>
    <row r="156" spans="1:26" s="259" customFormat="1" x14ac:dyDescent="0.25">
      <c r="A156" s="494" t="s">
        <v>2336</v>
      </c>
      <c r="B156" s="81" t="s">
        <v>155</v>
      </c>
      <c r="C156" s="494" t="s">
        <v>385</v>
      </c>
      <c r="D156" s="81" t="s">
        <v>58</v>
      </c>
      <c r="E156" s="494">
        <v>3708</v>
      </c>
      <c r="F156" s="494"/>
      <c r="G156" s="528" t="s">
        <v>12</v>
      </c>
      <c r="H156" s="495">
        <v>44525</v>
      </c>
      <c r="I156" s="81" t="s">
        <v>2337</v>
      </c>
      <c r="J156" s="494"/>
      <c r="K156" s="494"/>
      <c r="L156" s="496" t="s">
        <v>1120</v>
      </c>
      <c r="M156" s="494"/>
      <c r="N156" s="494"/>
      <c r="O156" s="494"/>
      <c r="P156" s="494"/>
      <c r="Q156" s="494"/>
      <c r="R156" s="494"/>
      <c r="S156" s="494"/>
      <c r="T156" s="494"/>
      <c r="U156" s="494"/>
      <c r="V156" s="494"/>
      <c r="W156" s="494"/>
      <c r="X156" s="494" t="s">
        <v>727</v>
      </c>
      <c r="Y156" s="497">
        <f>3539</f>
        <v>3539</v>
      </c>
      <c r="Z156" s="482"/>
    </row>
    <row r="157" spans="1:26" s="259" customFormat="1" x14ac:dyDescent="0.25">
      <c r="A157" s="494" t="s">
        <v>2331</v>
      </c>
      <c r="B157" s="81" t="s">
        <v>155</v>
      </c>
      <c r="C157" s="494" t="s">
        <v>2179</v>
      </c>
      <c r="D157" s="81" t="s">
        <v>56</v>
      </c>
      <c r="E157" s="494">
        <v>5626</v>
      </c>
      <c r="F157" s="494"/>
      <c r="G157" s="528" t="s">
        <v>1268</v>
      </c>
      <c r="H157" s="495">
        <v>44522</v>
      </c>
      <c r="I157" s="81" t="s">
        <v>2332</v>
      </c>
      <c r="J157" s="494"/>
      <c r="K157" s="494"/>
      <c r="L157" s="470" t="s">
        <v>1120</v>
      </c>
      <c r="M157" s="494" t="s">
        <v>1392</v>
      </c>
      <c r="N157" s="494"/>
      <c r="O157" s="494"/>
      <c r="P157" s="494"/>
      <c r="Q157" s="494"/>
      <c r="R157" s="494"/>
      <c r="S157" s="494"/>
      <c r="T157" s="494"/>
      <c r="U157" s="494"/>
      <c r="V157" s="494"/>
      <c r="W157" s="494"/>
      <c r="X157" s="494"/>
      <c r="Y157" s="497">
        <f>52019.53-52516.95</f>
        <v>-497.41999999999825</v>
      </c>
      <c r="Z157" s="482"/>
    </row>
    <row r="158" spans="1:26" s="259" customFormat="1" x14ac:dyDescent="0.25">
      <c r="A158" s="494" t="s">
        <v>2329</v>
      </c>
      <c r="B158" s="81" t="s">
        <v>155</v>
      </c>
      <c r="C158" s="494" t="s">
        <v>2209</v>
      </c>
      <c r="D158" s="81" t="s">
        <v>58</v>
      </c>
      <c r="E158" s="494">
        <v>11578</v>
      </c>
      <c r="F158" s="494"/>
      <c r="G158" s="528" t="s">
        <v>1268</v>
      </c>
      <c r="H158" s="495">
        <v>44519</v>
      </c>
      <c r="I158" s="81" t="s">
        <v>2330</v>
      </c>
      <c r="J158" s="494"/>
      <c r="K158" s="494"/>
      <c r="L158" s="470" t="s">
        <v>1120</v>
      </c>
      <c r="M158" s="494" t="s">
        <v>1392</v>
      </c>
      <c r="N158" s="494"/>
      <c r="O158" s="494"/>
      <c r="P158" s="494"/>
      <c r="Q158" s="494"/>
      <c r="R158" s="494"/>
      <c r="S158" s="494"/>
      <c r="T158" s="494"/>
      <c r="U158" s="494"/>
      <c r="V158" s="494"/>
      <c r="W158" s="494"/>
      <c r="X158" s="494" t="s">
        <v>2422</v>
      </c>
      <c r="Y158" s="497">
        <f>95759.47-92256.71</f>
        <v>3502.7599999999948</v>
      </c>
      <c r="Z158" s="482"/>
    </row>
    <row r="159" spans="1:26" s="259" customFormat="1" x14ac:dyDescent="0.25">
      <c r="A159" s="494" t="s">
        <v>2326</v>
      </c>
      <c r="B159" s="81" t="s">
        <v>155</v>
      </c>
      <c r="C159" s="494" t="s">
        <v>384</v>
      </c>
      <c r="D159" s="81" t="s">
        <v>1097</v>
      </c>
      <c r="E159" s="494">
        <v>8637</v>
      </c>
      <c r="F159" s="494"/>
      <c r="G159" s="528" t="s">
        <v>12</v>
      </c>
      <c r="H159" s="495">
        <v>44518</v>
      </c>
      <c r="I159" s="81" t="s">
        <v>2327</v>
      </c>
      <c r="J159" s="494"/>
      <c r="K159" s="494"/>
      <c r="L159" s="470" t="s">
        <v>1120</v>
      </c>
      <c r="M159" s="494"/>
      <c r="N159" s="494"/>
      <c r="O159" s="494"/>
      <c r="P159" s="494"/>
      <c r="Q159" s="494"/>
      <c r="R159" s="494"/>
      <c r="S159" s="494"/>
      <c r="T159" s="494"/>
      <c r="U159" s="494"/>
      <c r="V159" s="494"/>
      <c r="W159" s="494"/>
      <c r="X159" s="494" t="s">
        <v>2422</v>
      </c>
      <c r="Y159" s="497"/>
      <c r="Z159" s="482"/>
    </row>
    <row r="160" spans="1:26" s="259" customFormat="1" x14ac:dyDescent="0.25">
      <c r="A160" s="494" t="s">
        <v>2323</v>
      </c>
      <c r="B160" s="81" t="s">
        <v>155</v>
      </c>
      <c r="C160" s="494" t="s">
        <v>407</v>
      </c>
      <c r="D160" s="81" t="s">
        <v>1094</v>
      </c>
      <c r="E160" s="494">
        <v>4762</v>
      </c>
      <c r="F160" s="494"/>
      <c r="G160" s="528" t="s">
        <v>12</v>
      </c>
      <c r="H160" s="495">
        <v>44504</v>
      </c>
      <c r="I160" s="81" t="s">
        <v>2324</v>
      </c>
      <c r="J160" s="494" t="s">
        <v>1492</v>
      </c>
      <c r="K160" s="494" t="s">
        <v>2161</v>
      </c>
      <c r="L160" s="470" t="s">
        <v>1120</v>
      </c>
      <c r="M160" s="494"/>
      <c r="N160" s="494"/>
      <c r="O160" s="494"/>
      <c r="P160" s="494"/>
      <c r="Q160" s="494"/>
      <c r="R160" s="494"/>
      <c r="S160" s="494"/>
      <c r="T160" s="494"/>
      <c r="U160" s="494"/>
      <c r="V160" s="494"/>
      <c r="W160" s="494"/>
      <c r="X160" s="494" t="s">
        <v>2422</v>
      </c>
      <c r="Y160" s="497"/>
      <c r="Z160" s="482"/>
    </row>
    <row r="161" spans="1:26" s="259" customFormat="1" x14ac:dyDescent="0.25">
      <c r="A161" s="469" t="s">
        <v>2322</v>
      </c>
      <c r="B161" s="435" t="s">
        <v>1093</v>
      </c>
      <c r="C161" s="469" t="s">
        <v>2622</v>
      </c>
      <c r="D161" s="435" t="s">
        <v>58</v>
      </c>
      <c r="E161" s="469">
        <v>10237</v>
      </c>
      <c r="F161" s="462"/>
      <c r="G161" s="504" t="s">
        <v>12</v>
      </c>
      <c r="H161" s="468">
        <v>44502</v>
      </c>
      <c r="I161" s="435" t="s">
        <v>2321</v>
      </c>
      <c r="J161" s="469"/>
      <c r="K161" s="469"/>
      <c r="L161" s="470" t="s">
        <v>1121</v>
      </c>
      <c r="M161" s="469" t="s">
        <v>2334</v>
      </c>
      <c r="N161" s="468">
        <v>44643</v>
      </c>
      <c r="O161" s="469"/>
      <c r="P161" s="469"/>
      <c r="Q161" s="469"/>
      <c r="R161" s="469"/>
      <c r="S161" s="469"/>
      <c r="T161" s="469"/>
      <c r="U161" s="469"/>
      <c r="V161" s="469"/>
      <c r="W161" s="469"/>
      <c r="X161" s="469" t="s">
        <v>2422</v>
      </c>
      <c r="Y161" s="480">
        <f>6678+19248.28+1197.21+7059.6</f>
        <v>34183.089999999997</v>
      </c>
      <c r="Z161" s="482"/>
    </row>
    <row r="162" spans="1:26" s="259" customFormat="1" x14ac:dyDescent="0.25">
      <c r="A162" s="494" t="s">
        <v>2319</v>
      </c>
      <c r="B162" s="81" t="s">
        <v>155</v>
      </c>
      <c r="C162" s="494" t="s">
        <v>2179</v>
      </c>
      <c r="D162" s="81" t="s">
        <v>56</v>
      </c>
      <c r="E162" s="494">
        <v>4869</v>
      </c>
      <c r="F162" s="494"/>
      <c r="G162" s="528" t="s">
        <v>12</v>
      </c>
      <c r="H162" s="495">
        <v>44498</v>
      </c>
      <c r="I162" s="81" t="s">
        <v>2320</v>
      </c>
      <c r="J162" s="494" t="s">
        <v>1778</v>
      </c>
      <c r="K162" s="494"/>
      <c r="L162" s="470" t="s">
        <v>1121</v>
      </c>
      <c r="M162" s="494"/>
      <c r="N162" s="494"/>
      <c r="O162" s="494"/>
      <c r="P162" s="494"/>
      <c r="Q162" s="494"/>
      <c r="R162" s="494"/>
      <c r="S162" s="494"/>
      <c r="T162" s="494"/>
      <c r="U162" s="494"/>
      <c r="V162" s="494"/>
      <c r="W162" s="494"/>
      <c r="X162" s="494" t="s">
        <v>2422</v>
      </c>
      <c r="Y162" s="497">
        <f>31909.82</f>
        <v>31909.82</v>
      </c>
      <c r="Z162" s="482"/>
    </row>
    <row r="163" spans="1:26" s="259" customFormat="1" x14ac:dyDescent="0.25">
      <c r="A163" s="494" t="s">
        <v>2317</v>
      </c>
      <c r="B163" s="81" t="s">
        <v>155</v>
      </c>
      <c r="C163" s="494" t="s">
        <v>519</v>
      </c>
      <c r="D163" s="81" t="s">
        <v>58</v>
      </c>
      <c r="E163" s="494">
        <v>786</v>
      </c>
      <c r="F163" s="494"/>
      <c r="G163" s="528" t="s">
        <v>12</v>
      </c>
      <c r="H163" s="495">
        <v>44497</v>
      </c>
      <c r="I163" s="81" t="s">
        <v>2318</v>
      </c>
      <c r="J163" s="494" t="s">
        <v>1782</v>
      </c>
      <c r="K163" s="494"/>
      <c r="L163" s="496" t="s">
        <v>1121</v>
      </c>
      <c r="M163" s="494"/>
      <c r="N163" s="494"/>
      <c r="O163" s="494"/>
      <c r="P163" s="494"/>
      <c r="Q163" s="494"/>
      <c r="R163" s="494"/>
      <c r="S163" s="494"/>
      <c r="T163" s="494"/>
      <c r="U163" s="494"/>
      <c r="V163" s="494"/>
      <c r="W163" s="494"/>
      <c r="X163" s="494" t="s">
        <v>2422</v>
      </c>
      <c r="Y163" s="497">
        <f>3155+1002.27+1776+2648.56</f>
        <v>8581.83</v>
      </c>
      <c r="Z163" s="482"/>
    </row>
    <row r="164" spans="1:26" s="259" customFormat="1" x14ac:dyDescent="0.25">
      <c r="A164" s="494" t="s">
        <v>2315</v>
      </c>
      <c r="B164" s="81" t="s">
        <v>155</v>
      </c>
      <c r="C164" s="494" t="s">
        <v>2220</v>
      </c>
      <c r="D164" s="81" t="s">
        <v>1096</v>
      </c>
      <c r="E164" s="494"/>
      <c r="F164" s="494"/>
      <c r="G164" s="528" t="s">
        <v>12</v>
      </c>
      <c r="H164" s="495">
        <v>44496</v>
      </c>
      <c r="I164" s="81" t="s">
        <v>2316</v>
      </c>
      <c r="J164" s="494"/>
      <c r="K164" s="494"/>
      <c r="L164" s="496" t="s">
        <v>1121</v>
      </c>
      <c r="M164" s="494"/>
      <c r="N164" s="494"/>
      <c r="O164" s="494"/>
      <c r="P164" s="494"/>
      <c r="Q164" s="494"/>
      <c r="R164" s="494"/>
      <c r="S164" s="494"/>
      <c r="T164" s="494"/>
      <c r="U164" s="494"/>
      <c r="V164" s="494"/>
      <c r="W164" s="494"/>
      <c r="X164" s="494"/>
      <c r="Y164" s="497">
        <f>16221.31</f>
        <v>16221.31</v>
      </c>
      <c r="Z164" s="482"/>
    </row>
    <row r="165" spans="1:26" s="259" customFormat="1" x14ac:dyDescent="0.25">
      <c r="A165" s="494" t="s">
        <v>2312</v>
      </c>
      <c r="B165" s="81" t="s">
        <v>155</v>
      </c>
      <c r="C165" s="494" t="s">
        <v>384</v>
      </c>
      <c r="D165" s="81" t="s">
        <v>62</v>
      </c>
      <c r="E165" s="494">
        <v>9706</v>
      </c>
      <c r="F165" s="494"/>
      <c r="G165" s="528" t="s">
        <v>12</v>
      </c>
      <c r="H165" s="495">
        <v>44494</v>
      </c>
      <c r="I165" s="81" t="s">
        <v>2313</v>
      </c>
      <c r="J165" s="494" t="s">
        <v>1506</v>
      </c>
      <c r="K165" s="494"/>
      <c r="L165" s="496" t="s">
        <v>1121</v>
      </c>
      <c r="M165" s="494"/>
      <c r="N165" s="494"/>
      <c r="O165" s="494"/>
      <c r="P165" s="494"/>
      <c r="Q165" s="494"/>
      <c r="R165" s="494"/>
      <c r="S165" s="494"/>
      <c r="T165" s="494"/>
      <c r="U165" s="494"/>
      <c r="V165" s="494"/>
      <c r="W165" s="494"/>
      <c r="X165" s="494" t="s">
        <v>2422</v>
      </c>
      <c r="Y165" s="497"/>
      <c r="Z165" s="482"/>
    </row>
    <row r="166" spans="1:26" s="259" customFormat="1" x14ac:dyDescent="0.25">
      <c r="A166" s="494" t="s">
        <v>2311</v>
      </c>
      <c r="B166" s="81" t="s">
        <v>155</v>
      </c>
      <c r="C166" s="494" t="s">
        <v>2179</v>
      </c>
      <c r="D166" s="81" t="s">
        <v>56</v>
      </c>
      <c r="E166" s="494">
        <v>5390</v>
      </c>
      <c r="F166" s="494"/>
      <c r="G166" s="528" t="s">
        <v>1268</v>
      </c>
      <c r="H166" s="495">
        <v>44483</v>
      </c>
      <c r="I166" s="81" t="s">
        <v>1848</v>
      </c>
      <c r="J166" s="494" t="s">
        <v>1506</v>
      </c>
      <c r="K166" s="494"/>
      <c r="L166" s="496" t="s">
        <v>1120</v>
      </c>
      <c r="M166" s="494" t="s">
        <v>1392</v>
      </c>
      <c r="N166" s="494"/>
      <c r="O166" s="494"/>
      <c r="P166" s="494"/>
      <c r="Q166" s="494"/>
      <c r="R166" s="494"/>
      <c r="S166" s="494"/>
      <c r="T166" s="494"/>
      <c r="U166" s="494"/>
      <c r="V166" s="494"/>
      <c r="W166" s="494"/>
      <c r="X166" s="494" t="s">
        <v>2422</v>
      </c>
      <c r="Y166" s="497">
        <f>52019.53+4281-51018.75</f>
        <v>5281.7799999999988</v>
      </c>
      <c r="Z166" s="482"/>
    </row>
    <row r="167" spans="1:26" s="259" customFormat="1" x14ac:dyDescent="0.25">
      <c r="A167" s="494" t="s">
        <v>2308</v>
      </c>
      <c r="B167" s="81" t="s">
        <v>155</v>
      </c>
      <c r="C167" s="494" t="s">
        <v>407</v>
      </c>
      <c r="D167" s="81" t="s">
        <v>56</v>
      </c>
      <c r="E167" s="494">
        <v>4668</v>
      </c>
      <c r="F167" s="494"/>
      <c r="G167" s="528" t="s">
        <v>12</v>
      </c>
      <c r="H167" s="495">
        <v>44483</v>
      </c>
      <c r="I167" s="81" t="s">
        <v>2309</v>
      </c>
      <c r="J167" s="494" t="s">
        <v>1664</v>
      </c>
      <c r="K167" s="494"/>
      <c r="L167" s="496" t="s">
        <v>1121</v>
      </c>
      <c r="M167" s="494"/>
      <c r="N167" s="494"/>
      <c r="O167" s="494"/>
      <c r="P167" s="494"/>
      <c r="Q167" s="494"/>
      <c r="R167" s="494"/>
      <c r="S167" s="494"/>
      <c r="T167" s="494"/>
      <c r="U167" s="494"/>
      <c r="V167" s="494"/>
      <c r="W167" s="494"/>
      <c r="X167" s="494" t="s">
        <v>727</v>
      </c>
      <c r="Y167" s="497">
        <f>36119.95</f>
        <v>36119.949999999997</v>
      </c>
      <c r="Z167" s="482"/>
    </row>
    <row r="168" spans="1:26" s="259" customFormat="1" x14ac:dyDescent="0.25">
      <c r="A168" s="494" t="s">
        <v>2307</v>
      </c>
      <c r="B168" s="81" t="s">
        <v>155</v>
      </c>
      <c r="C168" s="494" t="s">
        <v>385</v>
      </c>
      <c r="D168" s="81" t="s">
        <v>58</v>
      </c>
      <c r="E168" s="494">
        <v>5872</v>
      </c>
      <c r="F168" s="494"/>
      <c r="G168" s="528" t="s">
        <v>12</v>
      </c>
      <c r="H168" s="495">
        <v>44481</v>
      </c>
      <c r="I168" s="81" t="s">
        <v>2310</v>
      </c>
      <c r="J168" s="494" t="s">
        <v>1492</v>
      </c>
      <c r="K168" s="494" t="s">
        <v>2430</v>
      </c>
      <c r="L168" s="470" t="s">
        <v>1120</v>
      </c>
      <c r="M168" s="494"/>
      <c r="N168" s="494"/>
      <c r="O168" s="494"/>
      <c r="P168" s="494"/>
      <c r="Q168" s="494"/>
      <c r="R168" s="494"/>
      <c r="S168" s="494"/>
      <c r="T168" s="494"/>
      <c r="U168" s="494"/>
      <c r="V168" s="494"/>
      <c r="W168" s="494"/>
      <c r="X168" s="494" t="s">
        <v>727</v>
      </c>
      <c r="Y168" s="497">
        <f>2366.37</f>
        <v>2366.37</v>
      </c>
      <c r="Z168" s="482"/>
    </row>
    <row r="169" spans="1:26" s="259" customFormat="1" x14ac:dyDescent="0.25">
      <c r="A169" s="494" t="s">
        <v>2306</v>
      </c>
      <c r="B169" s="81" t="s">
        <v>155</v>
      </c>
      <c r="C169" s="494" t="s">
        <v>384</v>
      </c>
      <c r="D169" s="81" t="s">
        <v>62</v>
      </c>
      <c r="E169" s="494">
        <v>2911</v>
      </c>
      <c r="F169" s="494"/>
      <c r="G169" s="528" t="s">
        <v>12</v>
      </c>
      <c r="H169" s="495">
        <v>44473</v>
      </c>
      <c r="I169" s="81" t="s">
        <v>2300</v>
      </c>
      <c r="J169" s="494"/>
      <c r="K169" s="494"/>
      <c r="L169" s="470" t="s">
        <v>1121</v>
      </c>
      <c r="M169" s="494"/>
      <c r="N169" s="494"/>
      <c r="O169" s="494"/>
      <c r="P169" s="494"/>
      <c r="Q169" s="494"/>
      <c r="R169" s="494"/>
      <c r="S169" s="494"/>
      <c r="T169" s="494"/>
      <c r="U169" s="494"/>
      <c r="V169" s="494"/>
      <c r="W169" s="494"/>
      <c r="X169" s="494"/>
      <c r="Y169" s="497">
        <f>4756.37+1473.02+2632+2340</f>
        <v>11201.39</v>
      </c>
      <c r="Z169" s="482"/>
    </row>
    <row r="170" spans="1:26" s="259" customFormat="1" x14ac:dyDescent="0.25">
      <c r="A170" s="494" t="s">
        <v>2304</v>
      </c>
      <c r="B170" s="81" t="s">
        <v>155</v>
      </c>
      <c r="C170" s="494" t="s">
        <v>2179</v>
      </c>
      <c r="D170" s="81" t="s">
        <v>56</v>
      </c>
      <c r="E170" s="494">
        <v>5006</v>
      </c>
      <c r="F170" s="494"/>
      <c r="G170" s="528" t="s">
        <v>1566</v>
      </c>
      <c r="H170" s="495">
        <v>44468</v>
      </c>
      <c r="I170" s="81" t="s">
        <v>2305</v>
      </c>
      <c r="J170" s="494" t="s">
        <v>1492</v>
      </c>
      <c r="K170" s="494" t="s">
        <v>2430</v>
      </c>
      <c r="L170" s="496" t="s">
        <v>1121</v>
      </c>
      <c r="M170" s="494"/>
      <c r="N170" s="494"/>
      <c r="O170" s="494"/>
      <c r="P170" s="494"/>
      <c r="Q170" s="494"/>
      <c r="R170" s="494"/>
      <c r="S170" s="494"/>
      <c r="T170" s="494"/>
      <c r="U170" s="494"/>
      <c r="V170" s="494"/>
      <c r="W170" s="494"/>
      <c r="X170" s="494" t="s">
        <v>2422</v>
      </c>
      <c r="Y170" s="497">
        <f>1560.35+3170</f>
        <v>4730.3500000000004</v>
      </c>
      <c r="Z170" s="482"/>
    </row>
    <row r="171" spans="1:26" s="259" customFormat="1" x14ac:dyDescent="0.25">
      <c r="A171" s="494" t="s">
        <v>2301</v>
      </c>
      <c r="B171" s="81" t="s">
        <v>155</v>
      </c>
      <c r="C171" s="494" t="s">
        <v>2302</v>
      </c>
      <c r="D171" s="81" t="s">
        <v>56</v>
      </c>
      <c r="E171" s="494">
        <v>5371</v>
      </c>
      <c r="F171" s="494"/>
      <c r="G171" s="528" t="s">
        <v>1566</v>
      </c>
      <c r="H171" s="495">
        <v>44468</v>
      </c>
      <c r="I171" s="81" t="s">
        <v>2303</v>
      </c>
      <c r="J171" s="494"/>
      <c r="K171" s="494"/>
      <c r="L171" s="470" t="s">
        <v>1121</v>
      </c>
      <c r="M171" s="494"/>
      <c r="N171" s="494"/>
      <c r="O171" s="494"/>
      <c r="P171" s="494"/>
      <c r="Q171" s="494"/>
      <c r="R171" s="494"/>
      <c r="S171" s="494"/>
      <c r="T171" s="494"/>
      <c r="U171" s="494"/>
      <c r="V171" s="494"/>
      <c r="W171" s="494"/>
      <c r="X171" s="494" t="s">
        <v>2422</v>
      </c>
      <c r="Y171" s="497">
        <f>20.18+3170</f>
        <v>3190.18</v>
      </c>
      <c r="Z171" s="482"/>
    </row>
    <row r="172" spans="1:26" s="259" customFormat="1" x14ac:dyDescent="0.25">
      <c r="A172" s="714" t="s">
        <v>2299</v>
      </c>
      <c r="B172" s="81" t="s">
        <v>155</v>
      </c>
      <c r="C172" s="494" t="s">
        <v>385</v>
      </c>
      <c r="D172" s="81" t="s">
        <v>58</v>
      </c>
      <c r="E172" s="494">
        <v>1185</v>
      </c>
      <c r="F172" s="494"/>
      <c r="G172" s="528" t="s">
        <v>12</v>
      </c>
      <c r="H172" s="495">
        <v>44659</v>
      </c>
      <c r="I172" s="81" t="s">
        <v>2300</v>
      </c>
      <c r="J172" s="494"/>
      <c r="K172" s="494"/>
      <c r="L172" s="496" t="s">
        <v>1120</v>
      </c>
      <c r="M172" s="494" t="s">
        <v>1784</v>
      </c>
      <c r="N172" s="495">
        <v>44496</v>
      </c>
      <c r="O172" s="494"/>
      <c r="P172" s="494"/>
      <c r="Q172" s="494"/>
      <c r="R172" s="494"/>
      <c r="S172" s="494"/>
      <c r="T172" s="494"/>
      <c r="U172" s="494"/>
      <c r="V172" s="494"/>
      <c r="W172" s="494"/>
      <c r="X172" s="494" t="s">
        <v>2422</v>
      </c>
      <c r="Y172" s="497">
        <f>20.18+10592.14+1227.76+2008+1862+2060.19+3490.43</f>
        <v>21260.7</v>
      </c>
      <c r="Z172" s="482"/>
    </row>
    <row r="173" spans="1:26" s="259" customFormat="1" x14ac:dyDescent="0.25">
      <c r="A173" s="494" t="s">
        <v>2298</v>
      </c>
      <c r="B173" s="81" t="s">
        <v>155</v>
      </c>
      <c r="C173" s="494" t="s">
        <v>2209</v>
      </c>
      <c r="D173" s="81" t="s">
        <v>58</v>
      </c>
      <c r="E173" s="494">
        <v>11078</v>
      </c>
      <c r="F173" s="494"/>
      <c r="G173" s="528" t="s">
        <v>1896</v>
      </c>
      <c r="H173" s="495">
        <v>44463</v>
      </c>
      <c r="I173" s="81" t="s">
        <v>2005</v>
      </c>
      <c r="J173" s="494" t="s">
        <v>1770</v>
      </c>
      <c r="K173" s="494"/>
      <c r="L173" s="496" t="s">
        <v>1121</v>
      </c>
      <c r="M173" s="494"/>
      <c r="N173" s="494"/>
      <c r="O173" s="494"/>
      <c r="P173" s="494"/>
      <c r="Q173" s="494"/>
      <c r="R173" s="494"/>
      <c r="S173" s="494"/>
      <c r="T173" s="494"/>
      <c r="U173" s="494"/>
      <c r="V173" s="494"/>
      <c r="W173" s="494"/>
      <c r="X173" s="494" t="s">
        <v>727</v>
      </c>
      <c r="Y173" s="497">
        <f>4281</f>
        <v>4281</v>
      </c>
      <c r="Z173" s="482"/>
    </row>
    <row r="174" spans="1:26" s="464" customFormat="1" x14ac:dyDescent="0.25">
      <c r="A174" s="494" t="s">
        <v>2286</v>
      </c>
      <c r="B174" s="81" t="s">
        <v>155</v>
      </c>
      <c r="C174" s="494" t="s">
        <v>2209</v>
      </c>
      <c r="D174" s="81" t="s">
        <v>58</v>
      </c>
      <c r="E174" s="494">
        <v>9900</v>
      </c>
      <c r="F174" s="494"/>
      <c r="G174" s="528" t="s">
        <v>12</v>
      </c>
      <c r="H174" s="495">
        <v>44459</v>
      </c>
      <c r="I174" s="494" t="s">
        <v>2287</v>
      </c>
      <c r="J174" s="494" t="s">
        <v>1492</v>
      </c>
      <c r="K174" s="494" t="s">
        <v>2430</v>
      </c>
      <c r="L174" s="496" t="s">
        <v>1120</v>
      </c>
      <c r="M174" s="494" t="s">
        <v>1392</v>
      </c>
      <c r="N174" s="494"/>
      <c r="O174" s="494"/>
      <c r="P174" s="494"/>
      <c r="Q174" s="494"/>
      <c r="R174" s="494"/>
      <c r="S174" s="494"/>
      <c r="T174" s="494"/>
      <c r="U174" s="494"/>
      <c r="V174" s="494"/>
      <c r="W174" s="494"/>
      <c r="X174" s="494" t="s">
        <v>727</v>
      </c>
      <c r="Y174" s="497">
        <f>90300.02+6385.59-88292.02</f>
        <v>8393.5899999999965</v>
      </c>
      <c r="Z174" s="482"/>
    </row>
    <row r="175" spans="1:26" s="464" customFormat="1" x14ac:dyDescent="0.25">
      <c r="A175" s="494" t="s">
        <v>2281</v>
      </c>
      <c r="B175" s="81" t="s">
        <v>155</v>
      </c>
      <c r="C175" s="494" t="s">
        <v>385</v>
      </c>
      <c r="D175" s="81" t="s">
        <v>58</v>
      </c>
      <c r="E175" s="494">
        <v>1989</v>
      </c>
      <c r="F175" s="494"/>
      <c r="G175" s="528" t="s">
        <v>12</v>
      </c>
      <c r="H175" s="495">
        <v>44448</v>
      </c>
      <c r="I175" s="494" t="s">
        <v>2282</v>
      </c>
      <c r="J175" s="494"/>
      <c r="K175" s="494"/>
      <c r="L175" s="470" t="s">
        <v>1120</v>
      </c>
      <c r="M175" s="494" t="s">
        <v>2285</v>
      </c>
      <c r="N175" s="494"/>
      <c r="O175" s="494"/>
      <c r="P175" s="494"/>
      <c r="Q175" s="494"/>
      <c r="R175" s="494"/>
      <c r="S175" s="494"/>
      <c r="T175" s="494"/>
      <c r="U175" s="494"/>
      <c r="V175" s="494"/>
      <c r="W175" s="494"/>
      <c r="X175" s="494"/>
      <c r="Y175" s="497">
        <f>20.18+7276+14999</f>
        <v>22295.18</v>
      </c>
      <c r="Z175" s="482"/>
    </row>
    <row r="176" spans="1:26" s="464" customFormat="1" x14ac:dyDescent="0.25">
      <c r="A176" s="494" t="s">
        <v>2278</v>
      </c>
      <c r="B176" s="81" t="s">
        <v>155</v>
      </c>
      <c r="C176" s="494" t="s">
        <v>407</v>
      </c>
      <c r="D176" s="81" t="s">
        <v>56</v>
      </c>
      <c r="E176" s="494">
        <v>1739</v>
      </c>
      <c r="F176" s="494"/>
      <c r="G176" s="528" t="s">
        <v>1588</v>
      </c>
      <c r="H176" s="495">
        <v>44448</v>
      </c>
      <c r="I176" s="494" t="s">
        <v>2279</v>
      </c>
      <c r="J176" s="494"/>
      <c r="K176" s="494"/>
      <c r="L176" s="470" t="s">
        <v>1121</v>
      </c>
      <c r="M176" s="494"/>
      <c r="N176" s="494"/>
      <c r="O176" s="494"/>
      <c r="P176" s="494"/>
      <c r="Q176" s="494"/>
      <c r="R176" s="494"/>
      <c r="S176" s="494"/>
      <c r="T176" s="494"/>
      <c r="U176" s="494"/>
      <c r="V176" s="494"/>
      <c r="W176" s="494"/>
      <c r="X176" s="494"/>
      <c r="Y176" s="576"/>
      <c r="Z176" s="482"/>
    </row>
    <row r="177" spans="1:26" s="464" customFormat="1" x14ac:dyDescent="0.25">
      <c r="A177" s="494" t="s">
        <v>2276</v>
      </c>
      <c r="B177" s="81" t="s">
        <v>155</v>
      </c>
      <c r="C177" s="494" t="s">
        <v>385</v>
      </c>
      <c r="D177" s="81" t="s">
        <v>58</v>
      </c>
      <c r="E177" s="494">
        <v>9776</v>
      </c>
      <c r="F177" s="494"/>
      <c r="G177" s="528" t="s">
        <v>1566</v>
      </c>
      <c r="H177" s="495">
        <v>44448</v>
      </c>
      <c r="I177" s="494" t="s">
        <v>2277</v>
      </c>
      <c r="J177" s="494"/>
      <c r="K177" s="494"/>
      <c r="L177" s="470" t="s">
        <v>1121</v>
      </c>
      <c r="M177" s="494"/>
      <c r="N177" s="494"/>
      <c r="O177" s="494"/>
      <c r="P177" s="494"/>
      <c r="Q177" s="494"/>
      <c r="R177" s="494"/>
      <c r="S177" s="494"/>
      <c r="T177" s="494"/>
      <c r="U177" s="494"/>
      <c r="V177" s="494"/>
      <c r="W177" s="494"/>
      <c r="X177" s="494" t="s">
        <v>727</v>
      </c>
      <c r="Y177" s="576">
        <f>20.18</f>
        <v>20.18</v>
      </c>
      <c r="Z177" s="482"/>
    </row>
    <row r="178" spans="1:26" s="464" customFormat="1" x14ac:dyDescent="0.25">
      <c r="A178" s="494" t="s">
        <v>2274</v>
      </c>
      <c r="B178" s="81" t="s">
        <v>155</v>
      </c>
      <c r="C178" s="494" t="s">
        <v>384</v>
      </c>
      <c r="D178" s="81" t="s">
        <v>62</v>
      </c>
      <c r="E178" s="494">
        <v>5563</v>
      </c>
      <c r="F178" s="494"/>
      <c r="G178" s="528" t="s">
        <v>12</v>
      </c>
      <c r="H178" s="495">
        <v>44446</v>
      </c>
      <c r="I178" s="494" t="s">
        <v>2275</v>
      </c>
      <c r="J178" s="494"/>
      <c r="K178" s="494"/>
      <c r="L178" s="496" t="s">
        <v>1120</v>
      </c>
      <c r="M178" s="494" t="s">
        <v>1392</v>
      </c>
      <c r="N178" s="494"/>
      <c r="O178" s="494"/>
      <c r="P178" s="494"/>
      <c r="Q178" s="494" t="s">
        <v>2356</v>
      </c>
      <c r="R178" s="494"/>
      <c r="S178" s="494"/>
      <c r="T178" s="494"/>
      <c r="U178" s="494"/>
      <c r="V178" s="494"/>
      <c r="W178" s="494"/>
      <c r="X178" s="494" t="s">
        <v>2422</v>
      </c>
      <c r="Y178" s="576">
        <f>2153+147927.83+1827+2153+2907</f>
        <v>156967.82999999999</v>
      </c>
      <c r="Z178" s="482"/>
    </row>
    <row r="179" spans="1:26" s="464" customFormat="1" x14ac:dyDescent="0.25">
      <c r="A179" s="494" t="s">
        <v>2273</v>
      </c>
      <c r="B179" s="81" t="s">
        <v>155</v>
      </c>
      <c r="C179" s="494" t="s">
        <v>2269</v>
      </c>
      <c r="D179" s="81" t="s">
        <v>62</v>
      </c>
      <c r="E179" s="494">
        <v>10345</v>
      </c>
      <c r="F179" s="494"/>
      <c r="G179" s="528" t="s">
        <v>1566</v>
      </c>
      <c r="H179" s="495">
        <v>44445</v>
      </c>
      <c r="I179" s="494" t="s">
        <v>2260</v>
      </c>
      <c r="J179" s="494"/>
      <c r="K179" s="494"/>
      <c r="L179" s="496" t="s">
        <v>1121</v>
      </c>
      <c r="M179" s="494"/>
      <c r="N179" s="494"/>
      <c r="O179" s="494"/>
      <c r="P179" s="494"/>
      <c r="Q179" s="494"/>
      <c r="R179" s="575"/>
      <c r="S179" s="575"/>
      <c r="T179" s="575"/>
      <c r="U179" s="575"/>
      <c r="V179" s="575"/>
      <c r="W179" s="575"/>
      <c r="X179" s="494" t="s">
        <v>2422</v>
      </c>
      <c r="Y179" s="576">
        <f>2736.33+4295</f>
        <v>7031.33</v>
      </c>
      <c r="Z179" s="482"/>
    </row>
    <row r="180" spans="1:26" s="259" customFormat="1" x14ac:dyDescent="0.25">
      <c r="A180" s="494" t="s">
        <v>2268</v>
      </c>
      <c r="B180" s="81" t="s">
        <v>155</v>
      </c>
      <c r="C180" s="494" t="s">
        <v>2269</v>
      </c>
      <c r="D180" s="81" t="s">
        <v>62</v>
      </c>
      <c r="E180" s="494">
        <v>10446</v>
      </c>
      <c r="F180" s="494"/>
      <c r="G180" s="528" t="s">
        <v>1566</v>
      </c>
      <c r="H180" s="495">
        <v>44439</v>
      </c>
      <c r="I180" s="494" t="s">
        <v>2270</v>
      </c>
      <c r="J180" s="494"/>
      <c r="K180" s="494"/>
      <c r="L180" s="496" t="s">
        <v>1121</v>
      </c>
      <c r="M180" s="494"/>
      <c r="N180" s="494"/>
      <c r="O180" s="494"/>
      <c r="P180" s="494"/>
      <c r="Q180" s="494"/>
      <c r="R180" s="494"/>
      <c r="S180" s="494"/>
      <c r="T180" s="494"/>
      <c r="U180" s="494"/>
      <c r="V180" s="494"/>
      <c r="W180" s="494"/>
      <c r="X180" s="494"/>
      <c r="Y180" s="576"/>
      <c r="Z180" s="482"/>
    </row>
    <row r="181" spans="1:26" s="259" customFormat="1" x14ac:dyDescent="0.25">
      <c r="A181" s="494" t="s">
        <v>2225</v>
      </c>
      <c r="B181" s="81" t="s">
        <v>155</v>
      </c>
      <c r="C181" s="494" t="s">
        <v>407</v>
      </c>
      <c r="D181" s="81" t="s">
        <v>56</v>
      </c>
      <c r="E181" s="494">
        <v>2709</v>
      </c>
      <c r="F181" s="494"/>
      <c r="G181" s="528" t="s">
        <v>12</v>
      </c>
      <c r="H181" s="495">
        <v>44434</v>
      </c>
      <c r="I181" s="494" t="s">
        <v>2267</v>
      </c>
      <c r="J181" s="494"/>
      <c r="K181" s="494"/>
      <c r="L181" s="470" t="s">
        <v>1121</v>
      </c>
      <c r="M181" s="494"/>
      <c r="N181" s="495">
        <v>44495</v>
      </c>
      <c r="O181" s="494"/>
      <c r="P181" s="494"/>
      <c r="Q181" s="494"/>
      <c r="R181" s="494"/>
      <c r="S181" s="494"/>
      <c r="T181" s="494"/>
      <c r="U181" s="494"/>
      <c r="V181" s="494"/>
      <c r="W181" s="494"/>
      <c r="X181" s="494" t="s">
        <v>2422</v>
      </c>
      <c r="Y181" s="497">
        <f>2483+5241.33+6411+2569</f>
        <v>16704.330000000002</v>
      </c>
      <c r="Z181" s="482"/>
    </row>
    <row r="182" spans="1:26" s="464" customFormat="1" x14ac:dyDescent="0.25">
      <c r="A182" s="598" t="s">
        <v>2226</v>
      </c>
      <c r="B182" s="81" t="s">
        <v>155</v>
      </c>
      <c r="C182" s="494" t="s">
        <v>644</v>
      </c>
      <c r="D182" s="435" t="s">
        <v>1094</v>
      </c>
      <c r="E182" s="494">
        <v>5964</v>
      </c>
      <c r="F182" s="462"/>
      <c r="G182" s="504" t="s">
        <v>1640</v>
      </c>
      <c r="H182" s="495">
        <v>44427</v>
      </c>
      <c r="I182" s="494" t="s">
        <v>2266</v>
      </c>
      <c r="J182" s="494" t="s">
        <v>1492</v>
      </c>
      <c r="K182" s="494" t="s">
        <v>2433</v>
      </c>
      <c r="L182" s="470" t="s">
        <v>1121</v>
      </c>
      <c r="M182" s="494"/>
      <c r="N182" s="494"/>
      <c r="O182" s="494"/>
      <c r="P182" s="494"/>
      <c r="Q182" s="494"/>
      <c r="R182" s="494"/>
      <c r="S182" s="494"/>
      <c r="T182" s="494"/>
      <c r="U182" s="494"/>
      <c r="V182" s="494"/>
      <c r="W182" s="494"/>
      <c r="X182" s="494" t="s">
        <v>2422</v>
      </c>
      <c r="Y182" s="497"/>
      <c r="Z182" s="482"/>
    </row>
    <row r="183" spans="1:26" s="464" customFormat="1" x14ac:dyDescent="0.25">
      <c r="A183" s="598" t="s">
        <v>2227</v>
      </c>
      <c r="B183" s="81" t="s">
        <v>155</v>
      </c>
      <c r="C183" s="494" t="s">
        <v>1119</v>
      </c>
      <c r="D183" s="81" t="s">
        <v>1096</v>
      </c>
      <c r="E183" s="494">
        <v>8072</v>
      </c>
      <c r="F183" s="494"/>
      <c r="G183" s="528" t="s">
        <v>1640</v>
      </c>
      <c r="H183" s="495">
        <v>44427</v>
      </c>
      <c r="I183" s="494" t="s">
        <v>2265</v>
      </c>
      <c r="J183" s="494" t="s">
        <v>1492</v>
      </c>
      <c r="K183" s="494" t="s">
        <v>2430</v>
      </c>
      <c r="L183" s="470" t="s">
        <v>1121</v>
      </c>
      <c r="M183" s="494"/>
      <c r="N183" s="494"/>
      <c r="O183" s="494"/>
      <c r="P183" s="494"/>
      <c r="Q183" s="494"/>
      <c r="R183" s="494"/>
      <c r="S183" s="494"/>
      <c r="T183" s="494"/>
      <c r="U183" s="494"/>
      <c r="V183" s="494"/>
      <c r="W183" s="494"/>
      <c r="X183" s="494" t="s">
        <v>727</v>
      </c>
      <c r="Y183" s="497"/>
      <c r="Z183" s="482"/>
    </row>
    <row r="184" spans="1:26" s="464" customFormat="1" x14ac:dyDescent="0.25">
      <c r="A184" s="598" t="s">
        <v>2228</v>
      </c>
      <c r="B184" s="81" t="s">
        <v>155</v>
      </c>
      <c r="C184" s="494" t="s">
        <v>644</v>
      </c>
      <c r="D184" s="81" t="s">
        <v>1094</v>
      </c>
      <c r="E184" s="494">
        <v>5232</v>
      </c>
      <c r="F184" s="494"/>
      <c r="G184" s="528" t="s">
        <v>1640</v>
      </c>
      <c r="H184" s="495">
        <v>44427</v>
      </c>
      <c r="I184" s="494" t="s">
        <v>2264</v>
      </c>
      <c r="J184" s="494" t="s">
        <v>1492</v>
      </c>
      <c r="K184" s="494" t="s">
        <v>2428</v>
      </c>
      <c r="L184" s="470" t="s">
        <v>1121</v>
      </c>
      <c r="M184" s="494"/>
      <c r="N184" s="494"/>
      <c r="O184" s="494"/>
      <c r="P184" s="494"/>
      <c r="Q184" s="494"/>
      <c r="R184" s="494"/>
      <c r="S184" s="494"/>
      <c r="T184" s="494"/>
      <c r="U184" s="494"/>
      <c r="V184" s="494"/>
      <c r="W184" s="494"/>
      <c r="X184" s="494" t="s">
        <v>727</v>
      </c>
      <c r="Y184" s="497"/>
      <c r="Z184" s="482"/>
    </row>
    <row r="185" spans="1:26" s="464" customFormat="1" x14ac:dyDescent="0.25">
      <c r="A185" s="598" t="s">
        <v>2229</v>
      </c>
      <c r="B185" s="81" t="s">
        <v>155</v>
      </c>
      <c r="C185" s="494" t="s">
        <v>644</v>
      </c>
      <c r="D185" s="81" t="s">
        <v>1094</v>
      </c>
      <c r="E185" s="494">
        <v>6075</v>
      </c>
      <c r="F185" s="494"/>
      <c r="G185" s="528" t="s">
        <v>1640</v>
      </c>
      <c r="H185" s="495">
        <v>44431</v>
      </c>
      <c r="I185" s="494" t="s">
        <v>2263</v>
      </c>
      <c r="J185" s="494" t="s">
        <v>1492</v>
      </c>
      <c r="K185" s="494" t="s">
        <v>2430</v>
      </c>
      <c r="L185" s="496" t="s">
        <v>1121</v>
      </c>
      <c r="M185" s="494"/>
      <c r="N185" s="494"/>
      <c r="O185" s="494"/>
      <c r="P185" s="494"/>
      <c r="Q185" s="494"/>
      <c r="R185" s="494"/>
      <c r="S185" s="494"/>
      <c r="T185" s="494"/>
      <c r="U185" s="494"/>
      <c r="V185" s="494"/>
      <c r="W185" s="494"/>
      <c r="X185" s="494" t="s">
        <v>727</v>
      </c>
      <c r="Y185" s="497"/>
      <c r="Z185" s="482"/>
    </row>
    <row r="186" spans="1:26" s="464" customFormat="1" x14ac:dyDescent="0.25">
      <c r="A186" s="598" t="s">
        <v>2230</v>
      </c>
      <c r="B186" s="81" t="s">
        <v>155</v>
      </c>
      <c r="C186" s="494" t="s">
        <v>1119</v>
      </c>
      <c r="D186" s="81" t="s">
        <v>1096</v>
      </c>
      <c r="E186" s="494">
        <v>6012</v>
      </c>
      <c r="F186" s="494"/>
      <c r="G186" s="528" t="s">
        <v>1640</v>
      </c>
      <c r="H186" s="495">
        <v>44431</v>
      </c>
      <c r="I186" s="494" t="s">
        <v>2260</v>
      </c>
      <c r="J186" s="494" t="s">
        <v>1492</v>
      </c>
      <c r="K186" s="494" t="s">
        <v>2428</v>
      </c>
      <c r="L186" s="496" t="s">
        <v>1121</v>
      </c>
      <c r="M186" s="494"/>
      <c r="N186" s="494"/>
      <c r="O186" s="494"/>
      <c r="P186" s="494"/>
      <c r="Q186" s="494"/>
      <c r="R186" s="494"/>
      <c r="S186" s="494"/>
      <c r="T186" s="494"/>
      <c r="U186" s="494"/>
      <c r="V186" s="494"/>
      <c r="W186" s="494"/>
      <c r="X186" s="494" t="s">
        <v>727</v>
      </c>
      <c r="Y186" s="497"/>
      <c r="Z186" s="482"/>
    </row>
    <row r="187" spans="1:26" s="464" customFormat="1" x14ac:dyDescent="0.25">
      <c r="A187" s="598" t="s">
        <v>2231</v>
      </c>
      <c r="B187" s="81" t="s">
        <v>155</v>
      </c>
      <c r="C187" s="494" t="s">
        <v>1118</v>
      </c>
      <c r="D187" s="81" t="s">
        <v>1097</v>
      </c>
      <c r="E187" s="494">
        <v>8208</v>
      </c>
      <c r="F187" s="494"/>
      <c r="G187" s="528" t="s">
        <v>1640</v>
      </c>
      <c r="H187" s="495">
        <v>44431</v>
      </c>
      <c r="I187" s="494" t="s">
        <v>2262</v>
      </c>
      <c r="J187" s="494" t="s">
        <v>1492</v>
      </c>
      <c r="K187" s="494" t="s">
        <v>2435</v>
      </c>
      <c r="L187" s="470" t="s">
        <v>1121</v>
      </c>
      <c r="M187" s="494"/>
      <c r="N187" s="494"/>
      <c r="O187" s="494"/>
      <c r="P187" s="494"/>
      <c r="Q187" s="494"/>
      <c r="R187" s="494"/>
      <c r="S187" s="494"/>
      <c r="T187" s="494"/>
      <c r="U187" s="494"/>
      <c r="V187" s="494"/>
      <c r="W187" s="494"/>
      <c r="X187" s="494" t="s">
        <v>2422</v>
      </c>
      <c r="Y187" s="497"/>
      <c r="Z187" s="482"/>
    </row>
    <row r="188" spans="1:26" s="464" customFormat="1" x14ac:dyDescent="0.25">
      <c r="A188" s="598" t="s">
        <v>2232</v>
      </c>
      <c r="B188" s="81" t="s">
        <v>155</v>
      </c>
      <c r="C188" s="494" t="s">
        <v>2051</v>
      </c>
      <c r="D188" s="81" t="s">
        <v>1094</v>
      </c>
      <c r="E188" s="494">
        <v>7783</v>
      </c>
      <c r="F188" s="494"/>
      <c r="G188" s="528" t="s">
        <v>1640</v>
      </c>
      <c r="H188" s="495">
        <v>44431</v>
      </c>
      <c r="I188" s="494" t="s">
        <v>1822</v>
      </c>
      <c r="J188" s="494" t="s">
        <v>1492</v>
      </c>
      <c r="K188" s="494" t="s">
        <v>2435</v>
      </c>
      <c r="L188" s="470" t="s">
        <v>1121</v>
      </c>
      <c r="M188" s="494"/>
      <c r="N188" s="494"/>
      <c r="O188" s="494"/>
      <c r="P188" s="494"/>
      <c r="Q188" s="494"/>
      <c r="R188" s="494"/>
      <c r="S188" s="494"/>
      <c r="T188" s="494"/>
      <c r="U188" s="494"/>
      <c r="V188" s="494"/>
      <c r="W188" s="494"/>
      <c r="X188" s="494" t="s">
        <v>2422</v>
      </c>
      <c r="Y188" s="497">
        <f>25200.73</f>
        <v>25200.73</v>
      </c>
      <c r="Z188" s="482"/>
    </row>
    <row r="189" spans="1:26" s="464" customFormat="1" x14ac:dyDescent="0.25">
      <c r="A189" s="598" t="s">
        <v>2233</v>
      </c>
      <c r="B189" s="81" t="s">
        <v>155</v>
      </c>
      <c r="C189" s="494" t="s">
        <v>1119</v>
      </c>
      <c r="D189" s="81" t="s">
        <v>1096</v>
      </c>
      <c r="E189" s="494">
        <v>5605</v>
      </c>
      <c r="F189" s="494"/>
      <c r="G189" s="528" t="s">
        <v>1640</v>
      </c>
      <c r="H189" s="495">
        <v>44431</v>
      </c>
      <c r="I189" s="494" t="s">
        <v>2261</v>
      </c>
      <c r="J189" s="494" t="s">
        <v>1492</v>
      </c>
      <c r="K189" s="494" t="s">
        <v>2438</v>
      </c>
      <c r="L189" s="470" t="s">
        <v>1121</v>
      </c>
      <c r="M189" s="494"/>
      <c r="N189" s="494"/>
      <c r="O189" s="494"/>
      <c r="P189" s="494"/>
      <c r="Q189" s="494"/>
      <c r="R189" s="494"/>
      <c r="S189" s="494"/>
      <c r="T189" s="494"/>
      <c r="U189" s="494"/>
      <c r="V189" s="494"/>
      <c r="W189" s="494"/>
      <c r="X189" s="494" t="s">
        <v>727</v>
      </c>
      <c r="Y189" s="497"/>
      <c r="Z189" s="482"/>
    </row>
    <row r="190" spans="1:26" s="464" customFormat="1" x14ac:dyDescent="0.25">
      <c r="A190" s="598" t="s">
        <v>2234</v>
      </c>
      <c r="B190" s="81" t="s">
        <v>155</v>
      </c>
      <c r="C190" s="494" t="s">
        <v>2259</v>
      </c>
      <c r="D190" s="81" t="s">
        <v>1096</v>
      </c>
      <c r="E190" s="494">
        <v>15678</v>
      </c>
      <c r="F190" s="494"/>
      <c r="G190" s="528" t="s">
        <v>1640</v>
      </c>
      <c r="H190" s="495">
        <v>44431</v>
      </c>
      <c r="I190" s="494" t="s">
        <v>2260</v>
      </c>
      <c r="J190" s="494" t="s">
        <v>1492</v>
      </c>
      <c r="K190" s="494" t="s">
        <v>2430</v>
      </c>
      <c r="L190" s="470" t="s">
        <v>1121</v>
      </c>
      <c r="M190" s="494"/>
      <c r="N190" s="494"/>
      <c r="O190" s="494"/>
      <c r="P190" s="494"/>
      <c r="Q190" s="494"/>
      <c r="R190" s="494"/>
      <c r="S190" s="494"/>
      <c r="T190" s="494"/>
      <c r="U190" s="494"/>
      <c r="V190" s="494"/>
      <c r="W190" s="494"/>
      <c r="X190" s="494" t="s">
        <v>2447</v>
      </c>
      <c r="Y190" s="497"/>
      <c r="Z190" s="482"/>
    </row>
    <row r="191" spans="1:26" s="464" customFormat="1" x14ac:dyDescent="0.25">
      <c r="A191" s="598" t="s">
        <v>2235</v>
      </c>
      <c r="B191" s="81" t="s">
        <v>155</v>
      </c>
      <c r="C191" s="494" t="s">
        <v>644</v>
      </c>
      <c r="D191" s="81" t="s">
        <v>1094</v>
      </c>
      <c r="E191" s="494">
        <v>4463</v>
      </c>
      <c r="F191" s="494"/>
      <c r="G191" s="528" t="s">
        <v>1640</v>
      </c>
      <c r="H191" s="495">
        <v>44431</v>
      </c>
      <c r="I191" s="494" t="s">
        <v>2258</v>
      </c>
      <c r="J191" s="494" t="s">
        <v>1492</v>
      </c>
      <c r="K191" s="494" t="s">
        <v>2441</v>
      </c>
      <c r="L191" s="470" t="s">
        <v>1121</v>
      </c>
      <c r="M191" s="494"/>
      <c r="N191" s="494"/>
      <c r="O191" s="494"/>
      <c r="P191" s="494"/>
      <c r="Q191" s="494"/>
      <c r="R191" s="494"/>
      <c r="S191" s="494"/>
      <c r="T191" s="494"/>
      <c r="U191" s="494"/>
      <c r="V191" s="494"/>
      <c r="W191" s="494"/>
      <c r="X191" s="494" t="s">
        <v>2422</v>
      </c>
      <c r="Y191" s="497"/>
      <c r="Z191" s="482"/>
    </row>
    <row r="192" spans="1:26" s="464" customFormat="1" x14ac:dyDescent="0.25">
      <c r="A192" s="598" t="s">
        <v>2236</v>
      </c>
      <c r="B192" s="81" t="s">
        <v>155</v>
      </c>
      <c r="C192" s="494" t="s">
        <v>1119</v>
      </c>
      <c r="D192" s="81" t="s">
        <v>1096</v>
      </c>
      <c r="E192" s="494">
        <v>5883</v>
      </c>
      <c r="F192" s="494"/>
      <c r="G192" s="528" t="s">
        <v>1640</v>
      </c>
      <c r="H192" s="495">
        <v>44431</v>
      </c>
      <c r="I192" s="494" t="s">
        <v>2257</v>
      </c>
      <c r="J192" s="494" t="s">
        <v>1492</v>
      </c>
      <c r="K192" s="494" t="s">
        <v>2444</v>
      </c>
      <c r="L192" s="496" t="s">
        <v>1121</v>
      </c>
      <c r="M192" s="494"/>
      <c r="N192" s="494"/>
      <c r="O192" s="494"/>
      <c r="P192" s="494"/>
      <c r="Q192" s="494"/>
      <c r="R192" s="494"/>
      <c r="S192" s="494"/>
      <c r="T192" s="494"/>
      <c r="U192" s="494"/>
      <c r="V192" s="494"/>
      <c r="W192" s="494"/>
      <c r="X192" s="494" t="s">
        <v>727</v>
      </c>
      <c r="Y192" s="497"/>
      <c r="Z192" s="482"/>
    </row>
    <row r="193" spans="1:26" s="464" customFormat="1" x14ac:dyDescent="0.25">
      <c r="A193" s="598" t="s">
        <v>2237</v>
      </c>
      <c r="B193" s="81" t="s">
        <v>155</v>
      </c>
      <c r="C193" s="494" t="s">
        <v>1119</v>
      </c>
      <c r="D193" s="81" t="s">
        <v>1094</v>
      </c>
      <c r="E193" s="494">
        <v>13510</v>
      </c>
      <c r="F193" s="494"/>
      <c r="G193" s="528" t="s">
        <v>1640</v>
      </c>
      <c r="H193" s="495">
        <v>44431</v>
      </c>
      <c r="I193" s="494" t="s">
        <v>2257</v>
      </c>
      <c r="J193" s="494" t="s">
        <v>1492</v>
      </c>
      <c r="K193" s="494" t="s">
        <v>2430</v>
      </c>
      <c r="L193" s="496" t="s">
        <v>1121</v>
      </c>
      <c r="M193" s="494"/>
      <c r="N193" s="494"/>
      <c r="O193" s="494"/>
      <c r="P193" s="494"/>
      <c r="Q193" s="494"/>
      <c r="R193" s="494"/>
      <c r="S193" s="494"/>
      <c r="T193" s="494"/>
      <c r="U193" s="494"/>
      <c r="V193" s="494"/>
      <c r="W193" s="494"/>
      <c r="X193" s="494" t="s">
        <v>727</v>
      </c>
      <c r="Y193" s="497"/>
      <c r="Z193" s="482"/>
    </row>
    <row r="194" spans="1:26" s="464" customFormat="1" x14ac:dyDescent="0.25">
      <c r="A194" s="598" t="s">
        <v>2238</v>
      </c>
      <c r="B194" s="81" t="s">
        <v>155</v>
      </c>
      <c r="C194" s="494" t="s">
        <v>1119</v>
      </c>
      <c r="D194" s="81" t="s">
        <v>1096</v>
      </c>
      <c r="E194" s="494">
        <v>13531</v>
      </c>
      <c r="F194" s="494"/>
      <c r="G194" s="528" t="s">
        <v>1640</v>
      </c>
      <c r="H194" s="495">
        <v>44431</v>
      </c>
      <c r="I194" s="494" t="s">
        <v>2257</v>
      </c>
      <c r="J194" s="494" t="s">
        <v>1492</v>
      </c>
      <c r="K194" s="494" t="s">
        <v>2430</v>
      </c>
      <c r="L194" s="496" t="s">
        <v>1121</v>
      </c>
      <c r="M194" s="494"/>
      <c r="N194" s="494"/>
      <c r="O194" s="494"/>
      <c r="P194" s="494"/>
      <c r="Q194" s="494"/>
      <c r="R194" s="494"/>
      <c r="S194" s="494"/>
      <c r="T194" s="494"/>
      <c r="U194" s="494"/>
      <c r="V194" s="494"/>
      <c r="W194" s="494"/>
      <c r="X194" s="494" t="s">
        <v>727</v>
      </c>
      <c r="Y194" s="497"/>
      <c r="Z194" s="482"/>
    </row>
    <row r="195" spans="1:26" s="464" customFormat="1" x14ac:dyDescent="0.25">
      <c r="A195" s="598" t="s">
        <v>2239</v>
      </c>
      <c r="B195" s="81" t="s">
        <v>155</v>
      </c>
      <c r="C195" s="494" t="s">
        <v>1119</v>
      </c>
      <c r="D195" s="81" t="s">
        <v>1096</v>
      </c>
      <c r="E195" s="494">
        <v>10733</v>
      </c>
      <c r="F195" s="494"/>
      <c r="G195" s="528" t="s">
        <v>1640</v>
      </c>
      <c r="H195" s="495">
        <v>44431</v>
      </c>
      <c r="I195" s="494" t="s">
        <v>2255</v>
      </c>
      <c r="J195" s="494" t="s">
        <v>1492</v>
      </c>
      <c r="K195" s="494" t="s">
        <v>2431</v>
      </c>
      <c r="L195" s="496" t="s">
        <v>1121</v>
      </c>
      <c r="M195" s="494"/>
      <c r="N195" s="494"/>
      <c r="O195" s="494"/>
      <c r="P195" s="494"/>
      <c r="Q195" s="494"/>
      <c r="R195" s="494"/>
      <c r="S195" s="494"/>
      <c r="T195" s="494"/>
      <c r="U195" s="494"/>
      <c r="V195" s="494"/>
      <c r="W195" s="494"/>
      <c r="X195" s="494" t="s">
        <v>727</v>
      </c>
      <c r="Y195" s="497"/>
      <c r="Z195" s="482"/>
    </row>
    <row r="196" spans="1:26" s="464" customFormat="1" x14ac:dyDescent="0.25">
      <c r="A196" s="598" t="s">
        <v>2240</v>
      </c>
      <c r="B196" s="81" t="s">
        <v>155</v>
      </c>
      <c r="C196" s="494" t="s">
        <v>623</v>
      </c>
      <c r="D196" s="81" t="s">
        <v>1096</v>
      </c>
      <c r="E196" s="494">
        <v>8456</v>
      </c>
      <c r="F196" s="494"/>
      <c r="G196" s="528" t="s">
        <v>1640</v>
      </c>
      <c r="H196" s="495">
        <v>44431</v>
      </c>
      <c r="I196" s="494" t="s">
        <v>2256</v>
      </c>
      <c r="J196" s="494" t="s">
        <v>1492</v>
      </c>
      <c r="K196" s="494" t="s">
        <v>2435</v>
      </c>
      <c r="L196" s="470" t="s">
        <v>1121</v>
      </c>
      <c r="M196" s="494"/>
      <c r="N196" s="494"/>
      <c r="O196" s="494"/>
      <c r="P196" s="494"/>
      <c r="Q196" s="494"/>
      <c r="R196" s="494"/>
      <c r="S196" s="494"/>
      <c r="T196" s="494"/>
      <c r="U196" s="494"/>
      <c r="V196" s="494"/>
      <c r="W196" s="494"/>
      <c r="X196" s="494" t="s">
        <v>2422</v>
      </c>
      <c r="Y196" s="497">
        <f>25200.73</f>
        <v>25200.73</v>
      </c>
      <c r="Z196" s="482"/>
    </row>
    <row r="197" spans="1:26" s="464" customFormat="1" x14ac:dyDescent="0.25">
      <c r="A197" s="598" t="s">
        <v>2241</v>
      </c>
      <c r="B197" s="81" t="s">
        <v>155</v>
      </c>
      <c r="C197" s="494" t="s">
        <v>385</v>
      </c>
      <c r="D197" s="81" t="s">
        <v>58</v>
      </c>
      <c r="E197" s="494">
        <v>4960</v>
      </c>
      <c r="F197" s="494"/>
      <c r="G197" s="528" t="s">
        <v>1640</v>
      </c>
      <c r="H197" s="495">
        <v>44431</v>
      </c>
      <c r="I197" s="494" t="s">
        <v>2254</v>
      </c>
      <c r="J197" s="494" t="s">
        <v>1492</v>
      </c>
      <c r="K197" s="494" t="s">
        <v>2430</v>
      </c>
      <c r="L197" s="470" t="s">
        <v>1121</v>
      </c>
      <c r="M197" s="494"/>
      <c r="N197" s="494"/>
      <c r="O197" s="494"/>
      <c r="P197" s="494"/>
      <c r="Q197" s="494"/>
      <c r="R197" s="494"/>
      <c r="S197" s="494"/>
      <c r="T197" s="494"/>
      <c r="U197" s="494"/>
      <c r="V197" s="494"/>
      <c r="W197" s="494"/>
      <c r="X197" s="494" t="s">
        <v>727</v>
      </c>
      <c r="Y197" s="497"/>
      <c r="Z197" s="482"/>
    </row>
    <row r="198" spans="1:26" s="464" customFormat="1" x14ac:dyDescent="0.25">
      <c r="A198" s="598" t="s">
        <v>2242</v>
      </c>
      <c r="B198" s="81" t="s">
        <v>155</v>
      </c>
      <c r="C198" s="494" t="s">
        <v>384</v>
      </c>
      <c r="D198" s="81" t="s">
        <v>62</v>
      </c>
      <c r="E198" s="494">
        <v>100</v>
      </c>
      <c r="F198" s="494"/>
      <c r="G198" s="528" t="s">
        <v>1640</v>
      </c>
      <c r="H198" s="495">
        <v>44432</v>
      </c>
      <c r="I198" s="494" t="s">
        <v>2253</v>
      </c>
      <c r="J198" s="494" t="s">
        <v>1766</v>
      </c>
      <c r="K198" s="494"/>
      <c r="L198" s="470" t="s">
        <v>1121</v>
      </c>
      <c r="M198" s="494"/>
      <c r="N198" s="494"/>
      <c r="O198" s="494"/>
      <c r="P198" s="494"/>
      <c r="Q198" s="494"/>
      <c r="R198" s="494"/>
      <c r="S198" s="494"/>
      <c r="T198" s="494"/>
      <c r="U198" s="494"/>
      <c r="V198" s="494"/>
      <c r="W198" s="494"/>
      <c r="X198" s="494" t="s">
        <v>727</v>
      </c>
      <c r="Y198" s="497"/>
      <c r="Z198" s="482"/>
    </row>
    <row r="199" spans="1:26" s="464" customFormat="1" x14ac:dyDescent="0.25">
      <c r="A199" s="598" t="s">
        <v>2243</v>
      </c>
      <c r="B199" s="81" t="s">
        <v>155</v>
      </c>
      <c r="C199" s="494" t="s">
        <v>407</v>
      </c>
      <c r="D199" s="81" t="s">
        <v>56</v>
      </c>
      <c r="E199" s="494">
        <v>7210</v>
      </c>
      <c r="F199" s="494"/>
      <c r="G199" s="528" t="s">
        <v>1640</v>
      </c>
      <c r="H199" s="495">
        <v>44432</v>
      </c>
      <c r="I199" s="494" t="s">
        <v>2252</v>
      </c>
      <c r="J199" s="494" t="s">
        <v>1506</v>
      </c>
      <c r="K199" s="494"/>
      <c r="L199" s="470" t="s">
        <v>1121</v>
      </c>
      <c r="M199" s="494"/>
      <c r="N199" s="494"/>
      <c r="O199" s="494"/>
      <c r="P199" s="494"/>
      <c r="Q199" s="494"/>
      <c r="R199" s="494"/>
      <c r="S199" s="494"/>
      <c r="T199" s="494"/>
      <c r="U199" s="494"/>
      <c r="V199" s="494"/>
      <c r="W199" s="494"/>
      <c r="X199" s="494" t="s">
        <v>2422</v>
      </c>
      <c r="Y199" s="497"/>
      <c r="Z199" s="482"/>
    </row>
    <row r="200" spans="1:26" s="464" customFormat="1" x14ac:dyDescent="0.25">
      <c r="A200" s="598" t="s">
        <v>2244</v>
      </c>
      <c r="B200" s="435" t="s">
        <v>155</v>
      </c>
      <c r="C200" s="494" t="s">
        <v>407</v>
      </c>
      <c r="D200" s="81" t="s">
        <v>1094</v>
      </c>
      <c r="E200" s="494">
        <v>3031</v>
      </c>
      <c r="F200" s="494"/>
      <c r="G200" s="528" t="s">
        <v>1640</v>
      </c>
      <c r="H200" s="495">
        <v>44432</v>
      </c>
      <c r="I200" s="494" t="s">
        <v>2251</v>
      </c>
      <c r="J200" s="494" t="s">
        <v>1782</v>
      </c>
      <c r="K200" s="494"/>
      <c r="L200" s="470" t="s">
        <v>1121</v>
      </c>
      <c r="M200" s="494"/>
      <c r="N200" s="494"/>
      <c r="O200" s="494"/>
      <c r="P200" s="494"/>
      <c r="Q200" s="494"/>
      <c r="R200" s="494"/>
      <c r="S200" s="494"/>
      <c r="T200" s="494"/>
      <c r="U200" s="494"/>
      <c r="V200" s="494"/>
      <c r="W200" s="494"/>
      <c r="X200" s="494" t="s">
        <v>2422</v>
      </c>
      <c r="Y200" s="497">
        <f>6997.38</f>
        <v>6997.38</v>
      </c>
      <c r="Z200" s="482"/>
    </row>
    <row r="201" spans="1:26" s="464" customFormat="1" x14ac:dyDescent="0.25">
      <c r="A201" s="598" t="s">
        <v>2245</v>
      </c>
      <c r="B201" s="435" t="s">
        <v>155</v>
      </c>
      <c r="C201" s="494" t="s">
        <v>378</v>
      </c>
      <c r="D201" s="81" t="s">
        <v>1094</v>
      </c>
      <c r="E201" s="494">
        <v>577</v>
      </c>
      <c r="F201" s="494"/>
      <c r="G201" s="528" t="s">
        <v>1640</v>
      </c>
      <c r="H201" s="495">
        <v>44432</v>
      </c>
      <c r="I201" s="494" t="s">
        <v>2089</v>
      </c>
      <c r="J201" s="494" t="s">
        <v>1782</v>
      </c>
      <c r="K201" s="494"/>
      <c r="L201" s="470" t="s">
        <v>1121</v>
      </c>
      <c r="M201" s="494"/>
      <c r="N201" s="494"/>
      <c r="O201" s="494"/>
      <c r="P201" s="494"/>
      <c r="Q201" s="494"/>
      <c r="R201" s="494"/>
      <c r="S201" s="494"/>
      <c r="T201" s="494"/>
      <c r="U201" s="494"/>
      <c r="V201" s="494"/>
      <c r="W201" s="494"/>
      <c r="X201" s="494" t="s">
        <v>2422</v>
      </c>
      <c r="Y201" s="497">
        <f>6997.38</f>
        <v>6997.38</v>
      </c>
      <c r="Z201" s="482"/>
    </row>
    <row r="202" spans="1:26" s="464" customFormat="1" x14ac:dyDescent="0.25">
      <c r="A202" s="598" t="s">
        <v>2246</v>
      </c>
      <c r="B202" s="81" t="s">
        <v>155</v>
      </c>
      <c r="C202" s="494" t="s">
        <v>385</v>
      </c>
      <c r="D202" s="81" t="s">
        <v>1096</v>
      </c>
      <c r="E202" s="494">
        <v>4589</v>
      </c>
      <c r="F202" s="494"/>
      <c r="G202" s="528" t="s">
        <v>1640</v>
      </c>
      <c r="H202" s="495">
        <v>44432</v>
      </c>
      <c r="I202" s="494" t="s">
        <v>1822</v>
      </c>
      <c r="J202" s="494" t="s">
        <v>1782</v>
      </c>
      <c r="K202" s="494"/>
      <c r="L202" s="470" t="s">
        <v>1121</v>
      </c>
      <c r="M202" s="494"/>
      <c r="N202" s="494"/>
      <c r="O202" s="494"/>
      <c r="P202" s="494"/>
      <c r="Q202" s="494"/>
      <c r="R202" s="494"/>
      <c r="S202" s="494"/>
      <c r="T202" s="494"/>
      <c r="U202" s="494"/>
      <c r="V202" s="494"/>
      <c r="W202" s="494"/>
      <c r="X202" s="494" t="s">
        <v>2422</v>
      </c>
      <c r="Y202" s="497"/>
      <c r="Z202" s="482"/>
    </row>
    <row r="203" spans="1:26" s="464" customFormat="1" x14ac:dyDescent="0.25">
      <c r="A203" s="598" t="s">
        <v>2247</v>
      </c>
      <c r="B203" s="81" t="s">
        <v>155</v>
      </c>
      <c r="C203" s="494" t="s">
        <v>2250</v>
      </c>
      <c r="D203" s="81" t="s">
        <v>1094</v>
      </c>
      <c r="E203" s="494">
        <v>7569</v>
      </c>
      <c r="F203" s="494"/>
      <c r="G203" s="528" t="s">
        <v>1640</v>
      </c>
      <c r="H203" s="495">
        <v>44432</v>
      </c>
      <c r="I203" s="494" t="s">
        <v>1822</v>
      </c>
      <c r="J203" s="494" t="s">
        <v>1782</v>
      </c>
      <c r="K203" s="494"/>
      <c r="L203" s="470" t="s">
        <v>1121</v>
      </c>
      <c r="M203" s="494"/>
      <c r="N203" s="494"/>
      <c r="O203" s="494"/>
      <c r="P203" s="494"/>
      <c r="Q203" s="494"/>
      <c r="R203" s="494"/>
      <c r="S203" s="494"/>
      <c r="T203" s="494"/>
      <c r="U203" s="494"/>
      <c r="V203" s="494"/>
      <c r="W203" s="494"/>
      <c r="X203" s="494" t="s">
        <v>2422</v>
      </c>
      <c r="Y203" s="497"/>
      <c r="Z203" s="482"/>
    </row>
    <row r="204" spans="1:26" s="464" customFormat="1" x14ac:dyDescent="0.25">
      <c r="A204" s="598" t="s">
        <v>2248</v>
      </c>
      <c r="B204" s="81" t="s">
        <v>155</v>
      </c>
      <c r="C204" s="494" t="s">
        <v>407</v>
      </c>
      <c r="D204" s="81" t="s">
        <v>56</v>
      </c>
      <c r="E204" s="494">
        <v>2868</v>
      </c>
      <c r="F204" s="494"/>
      <c r="G204" s="528" t="s">
        <v>1640</v>
      </c>
      <c r="H204" s="495">
        <v>44434</v>
      </c>
      <c r="I204" s="494" t="s">
        <v>2249</v>
      </c>
      <c r="J204" s="494" t="s">
        <v>1782</v>
      </c>
      <c r="K204" s="494"/>
      <c r="L204" s="470" t="s">
        <v>1120</v>
      </c>
      <c r="M204" s="494"/>
      <c r="N204" s="494"/>
      <c r="O204" s="494"/>
      <c r="P204" s="494"/>
      <c r="Q204" s="494"/>
      <c r="R204" s="494"/>
      <c r="S204" s="494"/>
      <c r="T204" s="494"/>
      <c r="U204" s="494"/>
      <c r="V204" s="494"/>
      <c r="W204" s="494"/>
      <c r="X204" s="494" t="s">
        <v>2422</v>
      </c>
      <c r="Y204" s="497"/>
      <c r="Z204" s="482"/>
    </row>
    <row r="205" spans="1:26" s="464" customFormat="1" x14ac:dyDescent="0.25">
      <c r="A205" s="494" t="s">
        <v>2215</v>
      </c>
      <c r="B205" s="81" t="s">
        <v>155</v>
      </c>
      <c r="C205" s="494" t="s">
        <v>407</v>
      </c>
      <c r="D205" s="81" t="s">
        <v>56</v>
      </c>
      <c r="E205" s="494">
        <v>1423</v>
      </c>
      <c r="F205" s="494"/>
      <c r="G205" s="528" t="s">
        <v>12</v>
      </c>
      <c r="H205" s="495">
        <v>44421</v>
      </c>
      <c r="I205" s="494" t="s">
        <v>2216</v>
      </c>
      <c r="J205" s="494" t="s">
        <v>1492</v>
      </c>
      <c r="K205" s="494"/>
      <c r="L205" s="496" t="s">
        <v>1121</v>
      </c>
      <c r="M205" s="494"/>
      <c r="N205" s="494"/>
      <c r="O205" s="494"/>
      <c r="P205" s="494"/>
      <c r="Q205" s="494"/>
      <c r="R205" s="494"/>
      <c r="S205" s="494"/>
      <c r="T205" s="494"/>
      <c r="U205" s="494"/>
      <c r="V205" s="494"/>
      <c r="W205" s="494"/>
      <c r="X205" s="494" t="s">
        <v>727</v>
      </c>
      <c r="Y205" s="497">
        <f>1956+20.18+5111+8404</f>
        <v>15491.18</v>
      </c>
      <c r="Z205" s="482"/>
    </row>
    <row r="206" spans="1:26" s="464" customFormat="1" x14ac:dyDescent="0.25">
      <c r="A206" s="469" t="s">
        <v>2212</v>
      </c>
      <c r="B206" s="435" t="s">
        <v>1093</v>
      </c>
      <c r="C206" s="469" t="s">
        <v>407</v>
      </c>
      <c r="D206" s="435" t="s">
        <v>56</v>
      </c>
      <c r="E206" s="469">
        <v>3662</v>
      </c>
      <c r="F206" s="469"/>
      <c r="G206" s="504" t="s">
        <v>12</v>
      </c>
      <c r="H206" s="468">
        <v>44405</v>
      </c>
      <c r="I206" s="469" t="s">
        <v>2213</v>
      </c>
      <c r="J206" s="469" t="s">
        <v>1781</v>
      </c>
      <c r="K206" s="469"/>
      <c r="L206" s="470" t="s">
        <v>1120</v>
      </c>
      <c r="M206" s="469" t="s">
        <v>2587</v>
      </c>
      <c r="N206" s="469"/>
      <c r="O206" s="469"/>
      <c r="P206" s="469"/>
      <c r="Q206" s="469"/>
      <c r="R206" s="469"/>
      <c r="S206" s="469"/>
      <c r="T206" s="469"/>
      <c r="U206" s="469"/>
      <c r="V206" s="469"/>
      <c r="W206" s="469"/>
      <c r="X206" s="469" t="s">
        <v>2422</v>
      </c>
      <c r="Y206" s="480">
        <f>1801.34+2482.55+1763+2240.06+4417.14+1923.61+2890.42</f>
        <v>17518.120000000003</v>
      </c>
      <c r="Z206" s="482"/>
    </row>
    <row r="207" spans="1:26" s="464" customFormat="1" x14ac:dyDescent="0.25">
      <c r="A207" s="494" t="s">
        <v>2211</v>
      </c>
      <c r="B207" s="81" t="s">
        <v>155</v>
      </c>
      <c r="C207" s="494" t="s">
        <v>407</v>
      </c>
      <c r="D207" s="81" t="s">
        <v>56</v>
      </c>
      <c r="E207" s="494">
        <v>3571</v>
      </c>
      <c r="F207" s="494"/>
      <c r="G207" s="528" t="s">
        <v>1640</v>
      </c>
      <c r="H207" s="495">
        <v>44398</v>
      </c>
      <c r="I207" s="494" t="s">
        <v>862</v>
      </c>
      <c r="J207" s="494" t="s">
        <v>1664</v>
      </c>
      <c r="K207" s="494"/>
      <c r="L207" s="470" t="s">
        <v>1121</v>
      </c>
      <c r="M207" s="494"/>
      <c r="N207" s="494"/>
      <c r="O207" s="494"/>
      <c r="P207" s="494"/>
      <c r="Q207" s="494"/>
      <c r="R207" s="494"/>
      <c r="S207" s="494"/>
      <c r="T207" s="494"/>
      <c r="U207" s="494"/>
      <c r="V207" s="494"/>
      <c r="W207" s="494"/>
      <c r="X207" s="494" t="s">
        <v>727</v>
      </c>
      <c r="Y207" s="497">
        <f>30289.87+1894</f>
        <v>32183.87</v>
      </c>
      <c r="Z207" s="482"/>
    </row>
    <row r="208" spans="1:26" s="464" customFormat="1" x14ac:dyDescent="0.25">
      <c r="A208" s="494" t="s">
        <v>2208</v>
      </c>
      <c r="B208" s="81" t="s">
        <v>155</v>
      </c>
      <c r="C208" s="494" t="s">
        <v>2209</v>
      </c>
      <c r="D208" s="81" t="s">
        <v>58</v>
      </c>
      <c r="E208" s="494">
        <v>10592</v>
      </c>
      <c r="F208" s="494"/>
      <c r="G208" s="528" t="s">
        <v>1418</v>
      </c>
      <c r="H208" s="495">
        <v>44397</v>
      </c>
      <c r="I208" s="494" t="s">
        <v>2210</v>
      </c>
      <c r="J208" s="494" t="s">
        <v>1782</v>
      </c>
      <c r="K208" s="494"/>
      <c r="L208" s="496" t="s">
        <v>1120</v>
      </c>
      <c r="M208" s="494"/>
      <c r="N208" s="494"/>
      <c r="O208" s="494"/>
      <c r="P208" s="494"/>
      <c r="Q208" s="494"/>
      <c r="R208" s="494"/>
      <c r="S208" s="494"/>
      <c r="T208" s="494"/>
      <c r="U208" s="494"/>
      <c r="V208" s="494"/>
      <c r="W208" s="494"/>
      <c r="X208" s="494" t="s">
        <v>2422</v>
      </c>
      <c r="Y208" s="497">
        <f>94885.82-94256.87</f>
        <v>628.95000000001164</v>
      </c>
      <c r="Z208" s="482"/>
    </row>
    <row r="209" spans="1:79" s="464" customFormat="1" x14ac:dyDescent="0.25">
      <c r="A209" s="494" t="s">
        <v>2206</v>
      </c>
      <c r="B209" s="81" t="s">
        <v>155</v>
      </c>
      <c r="C209" s="494" t="s">
        <v>385</v>
      </c>
      <c r="D209" s="81" t="s">
        <v>58</v>
      </c>
      <c r="E209" s="494">
        <v>6334</v>
      </c>
      <c r="F209" s="494"/>
      <c r="G209" s="528" t="s">
        <v>841</v>
      </c>
      <c r="H209" s="495">
        <v>44396</v>
      </c>
      <c r="I209" s="494" t="s">
        <v>2207</v>
      </c>
      <c r="J209" s="494" t="s">
        <v>1492</v>
      </c>
      <c r="K209" s="494" t="s">
        <v>2160</v>
      </c>
      <c r="L209" s="470" t="s">
        <v>1121</v>
      </c>
      <c r="M209" s="494"/>
      <c r="N209" s="494"/>
      <c r="O209" s="494"/>
      <c r="P209" s="494"/>
      <c r="Q209" s="494"/>
      <c r="R209" s="494"/>
      <c r="S209" s="494"/>
      <c r="T209" s="494"/>
      <c r="U209" s="494"/>
      <c r="V209" s="494"/>
      <c r="W209" s="494"/>
      <c r="X209" s="494" t="s">
        <v>2422</v>
      </c>
      <c r="Y209" s="497">
        <f>10740.04+1769</f>
        <v>12509.04</v>
      </c>
      <c r="Z209" s="482"/>
    </row>
    <row r="210" spans="1:79" s="464" customFormat="1" x14ac:dyDescent="0.25">
      <c r="A210" s="494" t="s">
        <v>2219</v>
      </c>
      <c r="B210" s="81" t="s">
        <v>155</v>
      </c>
      <c r="C210" s="494" t="s">
        <v>2220</v>
      </c>
      <c r="D210" s="81" t="s">
        <v>58</v>
      </c>
      <c r="E210" s="494">
        <v>7967</v>
      </c>
      <c r="F210" s="494"/>
      <c r="G210" s="528" t="s">
        <v>1588</v>
      </c>
      <c r="H210" s="495">
        <v>44391</v>
      </c>
      <c r="I210" s="494" t="s">
        <v>2221</v>
      </c>
      <c r="J210" s="494" t="s">
        <v>1492</v>
      </c>
      <c r="K210" s="494" t="s">
        <v>2430</v>
      </c>
      <c r="L210" s="496" t="s">
        <v>1121</v>
      </c>
      <c r="M210" s="494"/>
      <c r="N210" s="494"/>
      <c r="O210" s="494"/>
      <c r="P210" s="494"/>
      <c r="Q210" s="494"/>
      <c r="R210" s="494"/>
      <c r="S210" s="494"/>
      <c r="T210" s="494"/>
      <c r="U210" s="494"/>
      <c r="V210" s="494"/>
      <c r="W210" s="494"/>
      <c r="X210" s="494" t="s">
        <v>727</v>
      </c>
      <c r="Y210" s="497"/>
      <c r="Z210" s="482"/>
    </row>
    <row r="211" spans="1:79" s="464" customFormat="1" x14ac:dyDescent="0.25">
      <c r="A211" s="494" t="s">
        <v>2214</v>
      </c>
      <c r="B211" s="81" t="s">
        <v>155</v>
      </c>
      <c r="C211" s="494" t="s">
        <v>385</v>
      </c>
      <c r="D211" s="81" t="s">
        <v>58</v>
      </c>
      <c r="E211" s="494">
        <v>951</v>
      </c>
      <c r="F211" s="494"/>
      <c r="G211" s="528" t="s">
        <v>12</v>
      </c>
      <c r="H211" s="495">
        <v>44390</v>
      </c>
      <c r="I211" s="494" t="s">
        <v>2205</v>
      </c>
      <c r="J211" s="494"/>
      <c r="K211" s="494"/>
      <c r="L211" s="496" t="s">
        <v>1121</v>
      </c>
      <c r="M211" s="494"/>
      <c r="N211" s="494"/>
      <c r="O211" s="494"/>
      <c r="P211" s="494"/>
      <c r="Q211" s="494"/>
      <c r="R211" s="494"/>
      <c r="S211" s="494"/>
      <c r="T211" s="494"/>
      <c r="U211" s="494"/>
      <c r="V211" s="494"/>
      <c r="W211" s="494"/>
      <c r="X211" s="494" t="s">
        <v>2422</v>
      </c>
      <c r="Y211" s="497">
        <v>4081</v>
      </c>
      <c r="Z211" s="482"/>
    </row>
    <row r="212" spans="1:79" s="464" customFormat="1" x14ac:dyDescent="0.25">
      <c r="A212" s="494" t="s">
        <v>2214</v>
      </c>
      <c r="B212" s="81" t="s">
        <v>155</v>
      </c>
      <c r="C212" s="494" t="s">
        <v>385</v>
      </c>
      <c r="D212" s="81" t="s">
        <v>58</v>
      </c>
      <c r="E212" s="494">
        <v>969</v>
      </c>
      <c r="F212" s="494"/>
      <c r="G212" s="528" t="s">
        <v>12</v>
      </c>
      <c r="H212" s="495">
        <v>44390</v>
      </c>
      <c r="I212" s="494" t="s">
        <v>2205</v>
      </c>
      <c r="J212" s="494"/>
      <c r="K212" s="494"/>
      <c r="L212" s="496" t="s">
        <v>1121</v>
      </c>
      <c r="M212" s="494"/>
      <c r="N212" s="494"/>
      <c r="O212" s="494"/>
      <c r="P212" s="494"/>
      <c r="Q212" s="494"/>
      <c r="R212" s="494"/>
      <c r="S212" s="494"/>
      <c r="T212" s="494"/>
      <c r="U212" s="494"/>
      <c r="V212" s="494"/>
      <c r="W212" s="494"/>
      <c r="X212" s="494" t="s">
        <v>2422</v>
      </c>
      <c r="Y212" s="497">
        <f>7074.18+2682</f>
        <v>9756.18</v>
      </c>
      <c r="Z212" s="482"/>
    </row>
    <row r="213" spans="1:79" s="464" customFormat="1" x14ac:dyDescent="0.25">
      <c r="A213" s="494" t="s">
        <v>2201</v>
      </c>
      <c r="B213" s="81" t="s">
        <v>155</v>
      </c>
      <c r="C213" s="494" t="s">
        <v>407</v>
      </c>
      <c r="D213" s="81" t="s">
        <v>56</v>
      </c>
      <c r="E213" s="494">
        <v>3665</v>
      </c>
      <c r="F213" s="494"/>
      <c r="G213" s="528" t="s">
        <v>12</v>
      </c>
      <c r="H213" s="495">
        <v>44382</v>
      </c>
      <c r="I213" s="494" t="s">
        <v>2202</v>
      </c>
      <c r="J213" s="494" t="s">
        <v>1664</v>
      </c>
      <c r="K213" s="494"/>
      <c r="L213" s="496" t="s">
        <v>1121</v>
      </c>
      <c r="M213" s="494"/>
      <c r="N213" s="494"/>
      <c r="O213" s="494"/>
      <c r="P213" s="494"/>
      <c r="Q213" s="494"/>
      <c r="R213" s="494"/>
      <c r="S213" s="494"/>
      <c r="T213" s="494"/>
      <c r="U213" s="494"/>
      <c r="V213" s="494"/>
      <c r="W213" s="494"/>
      <c r="X213" s="494" t="s">
        <v>727</v>
      </c>
      <c r="Y213" s="497">
        <f>30289.87+1894</f>
        <v>32183.87</v>
      </c>
      <c r="Z213" s="482"/>
    </row>
    <row r="214" spans="1:79" s="411" customFormat="1" x14ac:dyDescent="0.25">
      <c r="A214" s="494" t="s">
        <v>2199</v>
      </c>
      <c r="B214" s="81" t="s">
        <v>155</v>
      </c>
      <c r="C214" s="494" t="s">
        <v>407</v>
      </c>
      <c r="D214" s="81" t="s">
        <v>56</v>
      </c>
      <c r="E214" s="494">
        <v>4613</v>
      </c>
      <c r="F214" s="494"/>
      <c r="G214" s="528" t="s">
        <v>2186</v>
      </c>
      <c r="H214" s="495">
        <v>44382</v>
      </c>
      <c r="I214" s="494" t="s">
        <v>2200</v>
      </c>
      <c r="J214" s="494" t="s">
        <v>1492</v>
      </c>
      <c r="K214" s="494" t="s">
        <v>2435</v>
      </c>
      <c r="L214" s="496" t="s">
        <v>1120</v>
      </c>
      <c r="M214" s="494" t="s">
        <v>1392</v>
      </c>
      <c r="N214" s="494"/>
      <c r="O214" s="494"/>
      <c r="P214" s="494"/>
      <c r="Q214" s="494" t="s">
        <v>2297</v>
      </c>
      <c r="R214" s="494"/>
      <c r="S214" s="494"/>
      <c r="T214" s="494"/>
      <c r="U214" s="494"/>
      <c r="V214" s="494"/>
      <c r="W214" s="494"/>
      <c r="X214" s="494" t="s">
        <v>2422</v>
      </c>
      <c r="Y214" s="497">
        <f>58266.19+4659+7050-54344.02</f>
        <v>15631.170000000006</v>
      </c>
      <c r="Z214" s="599">
        <v>44400</v>
      </c>
      <c r="AA214" s="464"/>
      <c r="AB214" s="464"/>
      <c r="AC214" s="464"/>
      <c r="AD214" s="464"/>
      <c r="AE214" s="464"/>
      <c r="AF214" s="464"/>
      <c r="AG214" s="464"/>
      <c r="AH214" s="464"/>
      <c r="AI214" s="464"/>
      <c r="AJ214" s="464"/>
      <c r="AK214" s="464"/>
      <c r="AL214" s="464"/>
      <c r="AM214" s="464"/>
      <c r="AN214" s="464"/>
      <c r="AO214" s="464"/>
      <c r="AP214" s="464"/>
      <c r="AQ214" s="464"/>
      <c r="AR214" s="464"/>
      <c r="AS214" s="464"/>
      <c r="AT214" s="464"/>
      <c r="AU214" s="464"/>
      <c r="AV214" s="464"/>
      <c r="AW214" s="464"/>
      <c r="AX214" s="464"/>
      <c r="AY214" s="464"/>
      <c r="AZ214" s="464"/>
      <c r="BA214" s="464"/>
      <c r="BB214" s="464"/>
      <c r="BC214" s="464"/>
      <c r="BD214" s="464"/>
      <c r="BE214" s="464"/>
      <c r="BF214" s="464"/>
      <c r="BG214" s="464"/>
      <c r="BH214" s="464"/>
      <c r="BI214" s="464"/>
      <c r="BJ214" s="464"/>
      <c r="BK214" s="464"/>
      <c r="BL214" s="464"/>
      <c r="BM214" s="464"/>
      <c r="BN214" s="464"/>
      <c r="BO214" s="464"/>
      <c r="BP214" s="464"/>
      <c r="BQ214" s="464"/>
      <c r="BR214" s="464"/>
      <c r="BS214" s="464"/>
      <c r="BT214" s="464"/>
      <c r="BU214" s="464"/>
      <c r="BV214" s="464"/>
      <c r="BW214" s="464"/>
      <c r="BX214" s="464"/>
      <c r="BY214" s="464"/>
      <c r="BZ214" s="464"/>
      <c r="CA214" s="464"/>
    </row>
    <row r="215" spans="1:79" s="464" customFormat="1" x14ac:dyDescent="0.25">
      <c r="A215" s="494" t="s">
        <v>2197</v>
      </c>
      <c r="B215" s="81" t="s">
        <v>155</v>
      </c>
      <c r="C215" s="494" t="s">
        <v>384</v>
      </c>
      <c r="D215" s="81" t="s">
        <v>62</v>
      </c>
      <c r="E215" s="494">
        <v>6741</v>
      </c>
      <c r="F215" s="494"/>
      <c r="G215" s="528" t="s">
        <v>2186</v>
      </c>
      <c r="H215" s="495">
        <v>44382</v>
      </c>
      <c r="I215" s="494" t="s">
        <v>2198</v>
      </c>
      <c r="J215" s="494" t="s">
        <v>1492</v>
      </c>
      <c r="K215" s="494" t="s">
        <v>2430</v>
      </c>
      <c r="L215" s="470" t="s">
        <v>1122</v>
      </c>
      <c r="M215" s="494"/>
      <c r="N215" s="494"/>
      <c r="O215" s="494"/>
      <c r="P215" s="494"/>
      <c r="Q215" s="494"/>
      <c r="R215" s="494"/>
      <c r="S215" s="494"/>
      <c r="T215" s="494"/>
      <c r="U215" s="494"/>
      <c r="V215" s="494"/>
      <c r="W215" s="494"/>
      <c r="X215" s="494" t="s">
        <v>2422</v>
      </c>
      <c r="Y215" s="497"/>
      <c r="Z215" s="482"/>
    </row>
    <row r="216" spans="1:79" s="464" customFormat="1" x14ac:dyDescent="0.25">
      <c r="A216" s="494" t="s">
        <v>2190</v>
      </c>
      <c r="B216" s="81" t="s">
        <v>155</v>
      </c>
      <c r="C216" s="494" t="s">
        <v>407</v>
      </c>
      <c r="D216" s="81" t="s">
        <v>56</v>
      </c>
      <c r="E216" s="494">
        <v>2452</v>
      </c>
      <c r="F216" s="494"/>
      <c r="G216" s="528" t="s">
        <v>2186</v>
      </c>
      <c r="H216" s="495">
        <v>44375</v>
      </c>
      <c r="I216" s="494" t="s">
        <v>2191</v>
      </c>
      <c r="J216" s="494" t="s">
        <v>1664</v>
      </c>
      <c r="K216" s="494"/>
      <c r="L216" s="470" t="s">
        <v>1121</v>
      </c>
      <c r="M216" s="494"/>
      <c r="N216" s="494"/>
      <c r="O216" s="494"/>
      <c r="P216" s="494"/>
      <c r="Q216" s="494"/>
      <c r="R216" s="494"/>
      <c r="S216" s="494"/>
      <c r="T216" s="494"/>
      <c r="U216" s="494"/>
      <c r="V216" s="494"/>
      <c r="W216" s="494"/>
      <c r="X216" s="494" t="s">
        <v>727</v>
      </c>
      <c r="Y216" s="497">
        <f>39094.77+2665</f>
        <v>41759.769999999997</v>
      </c>
      <c r="Z216" s="482"/>
    </row>
    <row r="217" spans="1:79" s="464" customFormat="1" x14ac:dyDescent="0.25">
      <c r="A217" s="494" t="s">
        <v>2189</v>
      </c>
      <c r="B217" s="81" t="s">
        <v>155</v>
      </c>
      <c r="C217" s="494" t="s">
        <v>407</v>
      </c>
      <c r="D217" s="81" t="s">
        <v>56</v>
      </c>
      <c r="E217" s="494">
        <v>1449</v>
      </c>
      <c r="F217" s="494"/>
      <c r="G217" s="528" t="s">
        <v>2186</v>
      </c>
      <c r="H217" s="495">
        <v>44375</v>
      </c>
      <c r="I217" s="494" t="s">
        <v>2188</v>
      </c>
      <c r="J217" s="494" t="s">
        <v>1664</v>
      </c>
      <c r="K217" s="494"/>
      <c r="L217" s="470" t="s">
        <v>1121</v>
      </c>
      <c r="M217" s="494"/>
      <c r="N217" s="494"/>
      <c r="O217" s="494"/>
      <c r="P217" s="494"/>
      <c r="Q217" s="494"/>
      <c r="R217" s="494"/>
      <c r="S217" s="494"/>
      <c r="T217" s="494"/>
      <c r="U217" s="494"/>
      <c r="V217" s="494"/>
      <c r="W217" s="494"/>
      <c r="X217" s="494" t="s">
        <v>727</v>
      </c>
      <c r="Y217" s="497">
        <f>28372.87+2180.5+1226</f>
        <v>31779.37</v>
      </c>
      <c r="Z217" s="482"/>
    </row>
    <row r="218" spans="1:79" s="464" customFormat="1" x14ac:dyDescent="0.25">
      <c r="A218" s="494" t="s">
        <v>2185</v>
      </c>
      <c r="B218" s="81" t="s">
        <v>155</v>
      </c>
      <c r="C218" s="494" t="s">
        <v>407</v>
      </c>
      <c r="D218" s="81" t="s">
        <v>56</v>
      </c>
      <c r="E218" s="494">
        <v>4251</v>
      </c>
      <c r="F218" s="494"/>
      <c r="G218" s="528" t="s">
        <v>2186</v>
      </c>
      <c r="H218" s="495">
        <v>44375</v>
      </c>
      <c r="I218" s="494" t="s">
        <v>2187</v>
      </c>
      <c r="J218" s="494" t="s">
        <v>1664</v>
      </c>
      <c r="K218" s="494"/>
      <c r="L218" s="470" t="s">
        <v>1121</v>
      </c>
      <c r="M218" s="494"/>
      <c r="N218" s="494"/>
      <c r="O218" s="494"/>
      <c r="P218" s="494"/>
      <c r="Q218" s="494"/>
      <c r="R218" s="494"/>
      <c r="S218" s="494"/>
      <c r="T218" s="494"/>
      <c r="U218" s="494"/>
      <c r="V218" s="494"/>
      <c r="W218" s="494"/>
      <c r="X218" s="494" t="s">
        <v>727</v>
      </c>
      <c r="Y218" s="497">
        <f>28372.87+2180.5+1225</f>
        <v>31778.37</v>
      </c>
      <c r="Z218" s="482"/>
    </row>
    <row r="219" spans="1:79" s="464" customFormat="1" x14ac:dyDescent="0.25">
      <c r="A219" s="494" t="s">
        <v>2178</v>
      </c>
      <c r="B219" s="81" t="s">
        <v>155</v>
      </c>
      <c r="C219" s="494" t="s">
        <v>2179</v>
      </c>
      <c r="D219" s="81" t="s">
        <v>56</v>
      </c>
      <c r="E219" s="494">
        <v>4846</v>
      </c>
      <c r="F219" s="494"/>
      <c r="G219" s="528" t="s">
        <v>1566</v>
      </c>
      <c r="H219" s="495">
        <v>44369</v>
      </c>
      <c r="I219" s="494" t="s">
        <v>2169</v>
      </c>
      <c r="J219" s="494" t="s">
        <v>1500</v>
      </c>
      <c r="K219" s="494"/>
      <c r="L219" s="470" t="s">
        <v>1121</v>
      </c>
      <c r="M219" s="494"/>
      <c r="N219" s="494"/>
      <c r="O219" s="494"/>
      <c r="P219" s="494"/>
      <c r="Q219" s="494"/>
      <c r="R219" s="494"/>
      <c r="S219" s="494"/>
      <c r="T219" s="494"/>
      <c r="U219" s="494"/>
      <c r="V219" s="494"/>
      <c r="W219" s="494"/>
      <c r="X219" s="494" t="s">
        <v>727</v>
      </c>
      <c r="Y219" s="497">
        <f>57119.49+6203.25-57119.49+3170</f>
        <v>9373.25</v>
      </c>
      <c r="Z219" s="482"/>
    </row>
    <row r="220" spans="1:79" s="464" customFormat="1" x14ac:dyDescent="0.25">
      <c r="A220" s="494" t="s">
        <v>2174</v>
      </c>
      <c r="B220" s="81" t="s">
        <v>155</v>
      </c>
      <c r="C220" s="494" t="s">
        <v>384</v>
      </c>
      <c r="D220" s="81" t="s">
        <v>62</v>
      </c>
      <c r="E220" s="494">
        <v>1001</v>
      </c>
      <c r="F220" s="528" t="s">
        <v>1566</v>
      </c>
      <c r="G220" s="528" t="s">
        <v>12</v>
      </c>
      <c r="H220" s="495">
        <v>44364</v>
      </c>
      <c r="I220" s="430" t="s">
        <v>2222</v>
      </c>
      <c r="J220" s="494" t="s">
        <v>1492</v>
      </c>
      <c r="K220" s="496"/>
      <c r="L220" s="496" t="s">
        <v>1120</v>
      </c>
      <c r="M220" s="494" t="s">
        <v>2177</v>
      </c>
      <c r="N220" s="494"/>
      <c r="O220" s="494"/>
      <c r="P220" s="494"/>
      <c r="Q220" s="494"/>
      <c r="R220" s="494"/>
      <c r="S220" s="494"/>
      <c r="T220" s="494"/>
      <c r="U220" s="494"/>
      <c r="V220" s="494"/>
      <c r="W220" s="494"/>
      <c r="X220" s="494"/>
      <c r="Y220" s="497">
        <f>4139+7050</f>
        <v>11189</v>
      </c>
      <c r="Z220" s="482"/>
    </row>
    <row r="221" spans="1:79" s="464" customFormat="1" x14ac:dyDescent="0.25">
      <c r="A221" s="494" t="s">
        <v>2174</v>
      </c>
      <c r="B221" s="81" t="s">
        <v>155</v>
      </c>
      <c r="C221" s="494" t="s">
        <v>384</v>
      </c>
      <c r="D221" s="81" t="s">
        <v>62</v>
      </c>
      <c r="E221" s="494">
        <v>993</v>
      </c>
      <c r="F221" s="494"/>
      <c r="G221" s="528" t="s">
        <v>12</v>
      </c>
      <c r="H221" s="495">
        <v>44364</v>
      </c>
      <c r="I221" s="430" t="s">
        <v>2175</v>
      </c>
      <c r="J221" s="494"/>
      <c r="K221" s="494"/>
      <c r="L221" s="496" t="s">
        <v>1121</v>
      </c>
      <c r="M221" s="494" t="s">
        <v>2176</v>
      </c>
      <c r="N221" s="494"/>
      <c r="O221" s="494"/>
      <c r="P221" s="494"/>
      <c r="Q221" s="494"/>
      <c r="R221" s="494"/>
      <c r="S221" s="494"/>
      <c r="T221" s="494"/>
      <c r="U221" s="494"/>
      <c r="V221" s="494"/>
      <c r="W221" s="494"/>
      <c r="X221" s="494"/>
      <c r="Y221" s="497">
        <f>64.5+19975.28+1071</f>
        <v>21110.78</v>
      </c>
      <c r="Z221" s="482"/>
    </row>
    <row r="222" spans="1:79" s="464" customFormat="1" x14ac:dyDescent="0.25">
      <c r="A222" s="494" t="s">
        <v>2170</v>
      </c>
      <c r="B222" s="81" t="s">
        <v>155</v>
      </c>
      <c r="C222" s="494" t="s">
        <v>407</v>
      </c>
      <c r="D222" s="81" t="s">
        <v>56</v>
      </c>
      <c r="E222" s="494">
        <v>4663</v>
      </c>
      <c r="F222" s="494"/>
      <c r="G222" s="528" t="s">
        <v>1566</v>
      </c>
      <c r="H222" s="495">
        <v>44356</v>
      </c>
      <c r="I222" s="494" t="s">
        <v>2169</v>
      </c>
      <c r="J222" s="494" t="s">
        <v>1500</v>
      </c>
      <c r="K222" s="494"/>
      <c r="L222" s="470" t="s">
        <v>1121</v>
      </c>
      <c r="M222" s="494"/>
      <c r="N222" s="494"/>
      <c r="O222" s="494"/>
      <c r="P222" s="494"/>
      <c r="Q222" s="494"/>
      <c r="R222" s="494"/>
      <c r="S222" s="494"/>
      <c r="T222" s="494"/>
      <c r="U222" s="494"/>
      <c r="V222" s="494"/>
      <c r="W222" s="494"/>
      <c r="X222" s="494" t="s">
        <v>727</v>
      </c>
      <c r="Y222" s="497">
        <v>21.4</v>
      </c>
      <c r="Z222" s="482"/>
    </row>
    <row r="223" spans="1:79" s="464" customFormat="1" x14ac:dyDescent="0.25">
      <c r="A223" s="494" t="s">
        <v>2168</v>
      </c>
      <c r="B223" s="81" t="s">
        <v>155</v>
      </c>
      <c r="C223" s="494" t="s">
        <v>407</v>
      </c>
      <c r="D223" s="81" t="s">
        <v>56</v>
      </c>
      <c r="E223" s="494">
        <v>4661</v>
      </c>
      <c r="F223" s="494"/>
      <c r="G223" s="528" t="s">
        <v>1566</v>
      </c>
      <c r="H223" s="495">
        <v>44355</v>
      </c>
      <c r="I223" s="494" t="s">
        <v>2169</v>
      </c>
      <c r="J223" s="494" t="s">
        <v>1500</v>
      </c>
      <c r="K223" s="494"/>
      <c r="L223" s="470" t="s">
        <v>1121</v>
      </c>
      <c r="M223" s="494"/>
      <c r="N223" s="494"/>
      <c r="O223" s="494"/>
      <c r="P223" s="494"/>
      <c r="Q223" s="494"/>
      <c r="R223" s="494"/>
      <c r="S223" s="494"/>
      <c r="T223" s="494"/>
      <c r="U223" s="494"/>
      <c r="V223" s="494"/>
      <c r="W223" s="494"/>
      <c r="X223" s="494" t="s">
        <v>727</v>
      </c>
      <c r="Y223" s="497">
        <v>6202.03</v>
      </c>
      <c r="Z223" s="482"/>
    </row>
    <row r="224" spans="1:79" s="464" customFormat="1" x14ac:dyDescent="0.25">
      <c r="A224" s="494" t="s">
        <v>2164</v>
      </c>
      <c r="B224" s="81" t="s">
        <v>155</v>
      </c>
      <c r="C224" s="494" t="s">
        <v>407</v>
      </c>
      <c r="D224" s="81" t="s">
        <v>56</v>
      </c>
      <c r="E224" s="494">
        <v>2802</v>
      </c>
      <c r="F224" s="494"/>
      <c r="G224" s="528" t="s">
        <v>12</v>
      </c>
      <c r="H224" s="495">
        <v>44349</v>
      </c>
      <c r="I224" s="494" t="s">
        <v>2139</v>
      </c>
      <c r="J224" s="494" t="s">
        <v>1664</v>
      </c>
      <c r="K224" s="494"/>
      <c r="L224" s="496" t="s">
        <v>1121</v>
      </c>
      <c r="M224" s="494"/>
      <c r="N224" s="494"/>
      <c r="O224" s="494"/>
      <c r="P224" s="494"/>
      <c r="Q224" s="494"/>
      <c r="R224" s="494"/>
      <c r="S224" s="494"/>
      <c r="T224" s="494"/>
      <c r="U224" s="494"/>
      <c r="V224" s="494"/>
      <c r="W224" s="494"/>
      <c r="X224" s="494" t="s">
        <v>727</v>
      </c>
      <c r="Y224" s="497">
        <f>39593.47+1894</f>
        <v>41487.47</v>
      </c>
      <c r="Z224" s="482"/>
    </row>
    <row r="225" spans="1:26" s="464" customFormat="1" x14ac:dyDescent="0.25">
      <c r="A225" s="494" t="s">
        <v>2165</v>
      </c>
      <c r="B225" s="81" t="s">
        <v>155</v>
      </c>
      <c r="C225" s="494" t="s">
        <v>2166</v>
      </c>
      <c r="D225" s="81" t="s">
        <v>56</v>
      </c>
      <c r="E225" s="494">
        <v>912</v>
      </c>
      <c r="F225" s="494"/>
      <c r="G225" s="528" t="s">
        <v>12</v>
      </c>
      <c r="H225" s="495">
        <v>44348</v>
      </c>
      <c r="I225" s="494" t="s">
        <v>2167</v>
      </c>
      <c r="J225" s="494" t="s">
        <v>1504</v>
      </c>
      <c r="K225" s="494"/>
      <c r="L225" s="496" t="s">
        <v>1120</v>
      </c>
      <c r="M225" s="494"/>
      <c r="N225" s="494"/>
      <c r="O225" s="494"/>
      <c r="P225" s="494"/>
      <c r="Q225" s="494" t="s">
        <v>2271</v>
      </c>
      <c r="R225" s="494"/>
      <c r="S225" s="494"/>
      <c r="T225" s="494"/>
      <c r="U225" s="494"/>
      <c r="V225" s="494"/>
      <c r="W225" s="494"/>
      <c r="X225" s="494" t="s">
        <v>2422</v>
      </c>
      <c r="Y225" s="497">
        <f>28881.77</f>
        <v>28881.77</v>
      </c>
      <c r="Z225" s="482"/>
    </row>
    <row r="226" spans="1:26" s="464" customFormat="1" x14ac:dyDescent="0.25">
      <c r="A226" s="494" t="s">
        <v>2149</v>
      </c>
      <c r="B226" s="81" t="s">
        <v>155</v>
      </c>
      <c r="C226" s="494" t="s">
        <v>407</v>
      </c>
      <c r="D226" s="81" t="s">
        <v>56</v>
      </c>
      <c r="E226" s="494">
        <v>2231</v>
      </c>
      <c r="F226" s="494"/>
      <c r="G226" s="528" t="s">
        <v>12</v>
      </c>
      <c r="H226" s="495">
        <v>44334</v>
      </c>
      <c r="I226" s="494" t="s">
        <v>2150</v>
      </c>
      <c r="J226" s="494" t="s">
        <v>1492</v>
      </c>
      <c r="K226" s="494" t="s">
        <v>2435</v>
      </c>
      <c r="L226" s="496" t="s">
        <v>1121</v>
      </c>
      <c r="M226" s="494"/>
      <c r="N226" s="494"/>
      <c r="O226" s="494"/>
      <c r="P226" s="494"/>
      <c r="Q226" s="494"/>
      <c r="R226" s="494"/>
      <c r="S226" s="494"/>
      <c r="T226" s="494"/>
      <c r="U226" s="494"/>
      <c r="V226" s="494"/>
      <c r="W226" s="494"/>
      <c r="X226" s="494" t="s">
        <v>2422</v>
      </c>
      <c r="Y226" s="497">
        <f>20.18+13357.79+6444.31+1144+1294</f>
        <v>22260.280000000002</v>
      </c>
      <c r="Z226" s="482"/>
    </row>
    <row r="227" spans="1:26" s="464" customFormat="1" x14ac:dyDescent="0.25">
      <c r="A227" s="494" t="s">
        <v>2147</v>
      </c>
      <c r="B227" s="81" t="s">
        <v>155</v>
      </c>
      <c r="C227" s="494" t="s">
        <v>407</v>
      </c>
      <c r="D227" s="81" t="s">
        <v>56</v>
      </c>
      <c r="E227" s="494">
        <v>4352</v>
      </c>
      <c r="F227" s="494"/>
      <c r="G227" s="528" t="s">
        <v>12</v>
      </c>
      <c r="H227" s="495">
        <v>44326</v>
      </c>
      <c r="I227" s="494" t="s">
        <v>2148</v>
      </c>
      <c r="J227" s="494" t="s">
        <v>1664</v>
      </c>
      <c r="K227" s="494"/>
      <c r="L227" s="496" t="s">
        <v>1121</v>
      </c>
      <c r="M227" s="494"/>
      <c r="N227" s="494"/>
      <c r="O227" s="494"/>
      <c r="P227" s="494"/>
      <c r="Q227" s="494"/>
      <c r="R227" s="494"/>
      <c r="S227" s="494"/>
      <c r="T227" s="494"/>
      <c r="U227" s="494"/>
      <c r="V227" s="494"/>
      <c r="W227" s="494"/>
      <c r="X227" s="494" t="s">
        <v>727</v>
      </c>
      <c r="Y227" s="497">
        <f>28372.87+1862</f>
        <v>30234.87</v>
      </c>
      <c r="Z227" s="482"/>
    </row>
    <row r="228" spans="1:26" s="464" customFormat="1" x14ac:dyDescent="0.25">
      <c r="A228" s="494" t="s">
        <v>2145</v>
      </c>
      <c r="B228" s="435" t="s">
        <v>155</v>
      </c>
      <c r="C228" s="494" t="s">
        <v>407</v>
      </c>
      <c r="D228" s="435" t="s">
        <v>56</v>
      </c>
      <c r="E228" s="494">
        <v>4161</v>
      </c>
      <c r="F228" s="462"/>
      <c r="G228" s="504" t="s">
        <v>1588</v>
      </c>
      <c r="H228" s="495">
        <v>44322</v>
      </c>
      <c r="I228" s="494" t="s">
        <v>2139</v>
      </c>
      <c r="J228" s="494" t="s">
        <v>1664</v>
      </c>
      <c r="K228" s="494"/>
      <c r="L228" s="470" t="s">
        <v>1121</v>
      </c>
      <c r="M228" s="494"/>
      <c r="N228" s="494"/>
      <c r="O228" s="494"/>
      <c r="P228" s="494"/>
      <c r="Q228" s="494"/>
      <c r="R228" s="494"/>
      <c r="S228" s="494"/>
      <c r="T228" s="494"/>
      <c r="U228" s="494"/>
      <c r="V228" s="494"/>
      <c r="W228" s="494"/>
      <c r="X228" s="494" t="s">
        <v>727</v>
      </c>
      <c r="Y228" s="497">
        <v>28372.87</v>
      </c>
      <c r="Z228" s="482"/>
    </row>
    <row r="229" spans="1:26" s="464" customFormat="1" x14ac:dyDescent="0.25">
      <c r="A229" s="494" t="s">
        <v>2143</v>
      </c>
      <c r="B229" s="81" t="s">
        <v>155</v>
      </c>
      <c r="C229" s="494" t="s">
        <v>385</v>
      </c>
      <c r="D229" s="81" t="s">
        <v>58</v>
      </c>
      <c r="E229" s="494">
        <v>8559</v>
      </c>
      <c r="F229" s="494"/>
      <c r="G229" s="528" t="s">
        <v>1588</v>
      </c>
      <c r="H229" s="495">
        <v>44312</v>
      </c>
      <c r="I229" s="494" t="s">
        <v>2144</v>
      </c>
      <c r="J229" s="494" t="s">
        <v>1492</v>
      </c>
      <c r="K229" s="494" t="s">
        <v>2431</v>
      </c>
      <c r="L229" s="470" t="s">
        <v>1121</v>
      </c>
      <c r="M229" s="494"/>
      <c r="N229" s="494"/>
      <c r="O229" s="494"/>
      <c r="P229" s="494"/>
      <c r="Q229" s="494"/>
      <c r="R229" s="494"/>
      <c r="S229" s="494"/>
      <c r="T229" s="494"/>
      <c r="U229" s="494"/>
      <c r="V229" s="494"/>
      <c r="W229" s="494"/>
      <c r="X229" s="494" t="s">
        <v>2422</v>
      </c>
      <c r="Y229" s="497">
        <f>5575.14+7636.74+1342+25200.73</f>
        <v>39754.61</v>
      </c>
      <c r="Z229" s="482"/>
    </row>
    <row r="230" spans="1:26" s="464" customFormat="1" x14ac:dyDescent="0.25">
      <c r="A230" s="494" t="s">
        <v>2142</v>
      </c>
      <c r="B230" s="81" t="s">
        <v>155</v>
      </c>
      <c r="C230" s="494" t="s">
        <v>385</v>
      </c>
      <c r="D230" s="81" t="s">
        <v>58</v>
      </c>
      <c r="E230" s="494">
        <v>7970</v>
      </c>
      <c r="F230" s="462"/>
      <c r="G230" s="528" t="s">
        <v>1588</v>
      </c>
      <c r="H230" s="495">
        <v>44309</v>
      </c>
      <c r="I230" s="494" t="s">
        <v>2131</v>
      </c>
      <c r="J230" s="494" t="s">
        <v>1492</v>
      </c>
      <c r="K230" s="494" t="s">
        <v>2153</v>
      </c>
      <c r="L230" s="470" t="s">
        <v>1121</v>
      </c>
      <c r="M230" s="494"/>
      <c r="N230" s="494"/>
      <c r="O230" s="494"/>
      <c r="P230" s="494"/>
      <c r="Q230" s="494"/>
      <c r="R230" s="494"/>
      <c r="S230" s="494"/>
      <c r="T230" s="494"/>
      <c r="U230" s="494"/>
      <c r="V230" s="494"/>
      <c r="W230" s="494"/>
      <c r="X230" s="494" t="s">
        <v>2422</v>
      </c>
      <c r="Y230" s="497">
        <f>10753.58+947+25200.73</f>
        <v>36901.31</v>
      </c>
      <c r="Z230" s="482"/>
    </row>
    <row r="231" spans="1:26" s="464" customFormat="1" x14ac:dyDescent="0.2">
      <c r="A231" s="494" t="s">
        <v>2140</v>
      </c>
      <c r="B231" s="81" t="s">
        <v>155</v>
      </c>
      <c r="C231" s="564" t="s">
        <v>407</v>
      </c>
      <c r="D231" s="81" t="s">
        <v>56</v>
      </c>
      <c r="E231" s="494">
        <v>3258</v>
      </c>
      <c r="F231" s="494"/>
      <c r="G231" s="528" t="s">
        <v>12</v>
      </c>
      <c r="H231" s="495">
        <v>44308</v>
      </c>
      <c r="I231" s="494" t="s">
        <v>2141</v>
      </c>
      <c r="J231" s="494" t="s">
        <v>1492</v>
      </c>
      <c r="K231" s="494" t="s">
        <v>2435</v>
      </c>
      <c r="L231" s="470" t="s">
        <v>1121</v>
      </c>
      <c r="M231" s="494"/>
      <c r="N231" s="494"/>
      <c r="O231" s="494"/>
      <c r="P231" s="494"/>
      <c r="Q231" s="494"/>
      <c r="R231" s="494"/>
      <c r="S231" s="494"/>
      <c r="T231" s="494"/>
      <c r="U231" s="494"/>
      <c r="V231" s="494"/>
      <c r="W231" s="494"/>
      <c r="X231" s="494" t="s">
        <v>2422</v>
      </c>
      <c r="Y231" s="497">
        <f>5197.1+26998.54+1894</f>
        <v>34089.64</v>
      </c>
      <c r="Z231" s="510">
        <v>44418</v>
      </c>
    </row>
    <row r="232" spans="1:26" s="464" customFormat="1" x14ac:dyDescent="0.2">
      <c r="A232" s="494" t="s">
        <v>2140</v>
      </c>
      <c r="B232" s="81" t="s">
        <v>155</v>
      </c>
      <c r="C232" s="564" t="s">
        <v>407</v>
      </c>
      <c r="D232" s="81" t="s">
        <v>56</v>
      </c>
      <c r="E232" s="494">
        <v>3253</v>
      </c>
      <c r="F232" s="494"/>
      <c r="G232" s="528" t="s">
        <v>12</v>
      </c>
      <c r="H232" s="495">
        <v>44308</v>
      </c>
      <c r="I232" s="494" t="s">
        <v>2141</v>
      </c>
      <c r="J232" s="494" t="s">
        <v>1492</v>
      </c>
      <c r="K232" s="494" t="s">
        <v>2433</v>
      </c>
      <c r="L232" s="470" t="s">
        <v>1121</v>
      </c>
      <c r="M232" s="494"/>
      <c r="N232" s="494"/>
      <c r="O232" s="494"/>
      <c r="P232" s="494"/>
      <c r="Q232" s="494"/>
      <c r="R232" s="494"/>
      <c r="S232" s="494"/>
      <c r="T232" s="494"/>
      <c r="U232" s="494"/>
      <c r="V232" s="494"/>
      <c r="W232" s="494"/>
      <c r="X232" s="494" t="s">
        <v>727</v>
      </c>
      <c r="Y232" s="497">
        <f>2008</f>
        <v>2008</v>
      </c>
      <c r="Z232" s="510">
        <v>44418</v>
      </c>
    </row>
    <row r="233" spans="1:26" s="464" customFormat="1" x14ac:dyDescent="0.2">
      <c r="A233" s="494" t="s">
        <v>2140</v>
      </c>
      <c r="B233" s="81" t="s">
        <v>155</v>
      </c>
      <c r="C233" s="564" t="s">
        <v>407</v>
      </c>
      <c r="D233" s="81" t="s">
        <v>56</v>
      </c>
      <c r="E233" s="494">
        <v>3257</v>
      </c>
      <c r="F233" s="494"/>
      <c r="G233" s="528" t="s">
        <v>12</v>
      </c>
      <c r="H233" s="495">
        <v>44308</v>
      </c>
      <c r="I233" s="494" t="s">
        <v>2141</v>
      </c>
      <c r="J233" s="494" t="s">
        <v>1492</v>
      </c>
      <c r="K233" s="494" t="s">
        <v>2433</v>
      </c>
      <c r="L233" s="470" t="s">
        <v>1121</v>
      </c>
      <c r="M233" s="494"/>
      <c r="N233" s="494"/>
      <c r="O233" s="494"/>
      <c r="P233" s="494"/>
      <c r="Q233" s="494"/>
      <c r="R233" s="494"/>
      <c r="S233" s="494"/>
      <c r="T233" s="494"/>
      <c r="U233" s="494"/>
      <c r="V233" s="494"/>
      <c r="W233" s="494"/>
      <c r="X233" s="494" t="s">
        <v>727</v>
      </c>
      <c r="Y233" s="497">
        <f>1994</f>
        <v>1994</v>
      </c>
      <c r="Z233" s="510">
        <v>44418</v>
      </c>
    </row>
    <row r="234" spans="1:26" s="464" customFormat="1" x14ac:dyDescent="0.25">
      <c r="A234" s="494" t="s">
        <v>2138</v>
      </c>
      <c r="B234" s="81" t="s">
        <v>155</v>
      </c>
      <c r="C234" s="494" t="s">
        <v>378</v>
      </c>
      <c r="D234" s="81" t="s">
        <v>56</v>
      </c>
      <c r="E234" s="494">
        <v>347</v>
      </c>
      <c r="F234" s="494"/>
      <c r="G234" s="528" t="s">
        <v>1588</v>
      </c>
      <c r="H234" s="495">
        <v>44308</v>
      </c>
      <c r="I234" s="494" t="s">
        <v>2139</v>
      </c>
      <c r="J234" s="494" t="s">
        <v>1664</v>
      </c>
      <c r="K234" s="494"/>
      <c r="L234" s="470" t="s">
        <v>1121</v>
      </c>
      <c r="M234" s="494"/>
      <c r="N234" s="494"/>
      <c r="O234" s="494"/>
      <c r="P234" s="494"/>
      <c r="Q234" s="494"/>
      <c r="R234" s="494"/>
      <c r="S234" s="494"/>
      <c r="T234" s="494"/>
      <c r="U234" s="494"/>
      <c r="V234" s="494"/>
      <c r="W234" s="494"/>
      <c r="X234" s="494" t="s">
        <v>727</v>
      </c>
      <c r="Y234" s="497">
        <f>31583.77</f>
        <v>31583.77</v>
      </c>
      <c r="Z234" s="482"/>
    </row>
    <row r="235" spans="1:26" s="464" customFormat="1" x14ac:dyDescent="0.25">
      <c r="A235" s="494" t="s">
        <v>2135</v>
      </c>
      <c r="B235" s="81" t="s">
        <v>155</v>
      </c>
      <c r="C235" s="494" t="s">
        <v>407</v>
      </c>
      <c r="D235" s="81" t="s">
        <v>1094</v>
      </c>
      <c r="E235" s="494">
        <v>4084</v>
      </c>
      <c r="F235" s="494"/>
      <c r="G235" s="528" t="s">
        <v>1588</v>
      </c>
      <c r="H235" s="495">
        <v>44302</v>
      </c>
      <c r="I235" s="494" t="s">
        <v>2136</v>
      </c>
      <c r="J235" s="494" t="s">
        <v>1492</v>
      </c>
      <c r="K235" s="494" t="s">
        <v>2431</v>
      </c>
      <c r="L235" s="496" t="s">
        <v>1120</v>
      </c>
      <c r="M235" s="494"/>
      <c r="N235" s="494"/>
      <c r="O235" s="494"/>
      <c r="P235" s="494"/>
      <c r="Q235" s="494"/>
      <c r="R235" s="494"/>
      <c r="S235" s="494"/>
      <c r="T235" s="494"/>
      <c r="U235" s="494"/>
      <c r="V235" s="494"/>
      <c r="W235" s="494"/>
      <c r="X235" s="494" t="s">
        <v>727</v>
      </c>
      <c r="Y235" s="497"/>
      <c r="Z235" s="482"/>
    </row>
    <row r="236" spans="1:26" s="464" customFormat="1" x14ac:dyDescent="0.25">
      <c r="A236" s="494" t="s">
        <v>2133</v>
      </c>
      <c r="B236" s="81" t="s">
        <v>155</v>
      </c>
      <c r="C236" s="494" t="s">
        <v>385</v>
      </c>
      <c r="D236" s="81" t="s">
        <v>58</v>
      </c>
      <c r="E236" s="494">
        <v>7976</v>
      </c>
      <c r="F236" s="494"/>
      <c r="G236" s="528" t="s">
        <v>1588</v>
      </c>
      <c r="H236" s="495">
        <v>44295</v>
      </c>
      <c r="I236" s="494" t="s">
        <v>2131</v>
      </c>
      <c r="J236" s="494" t="s">
        <v>1492</v>
      </c>
      <c r="K236" s="494" t="s">
        <v>2430</v>
      </c>
      <c r="L236" s="470" t="s">
        <v>1121</v>
      </c>
      <c r="M236" s="494"/>
      <c r="N236" s="494"/>
      <c r="O236" s="494"/>
      <c r="P236" s="494"/>
      <c r="Q236" s="494"/>
      <c r="R236" s="494"/>
      <c r="S236" s="494"/>
      <c r="T236" s="494"/>
      <c r="U236" s="494"/>
      <c r="V236" s="494"/>
      <c r="W236" s="494"/>
      <c r="X236" s="494" t="s">
        <v>727</v>
      </c>
      <c r="Y236" s="497">
        <f>66284.28</f>
        <v>66284.28</v>
      </c>
      <c r="Z236" s="482"/>
    </row>
    <row r="237" spans="1:26" s="464" customFormat="1" x14ac:dyDescent="0.25">
      <c r="A237" s="494" t="s">
        <v>2132</v>
      </c>
      <c r="B237" s="81" t="s">
        <v>155</v>
      </c>
      <c r="C237" s="494" t="s">
        <v>385</v>
      </c>
      <c r="D237" s="81" t="s">
        <v>58</v>
      </c>
      <c r="E237" s="494">
        <v>7961</v>
      </c>
      <c r="F237" s="494"/>
      <c r="G237" s="528" t="s">
        <v>1588</v>
      </c>
      <c r="H237" s="495">
        <v>44295</v>
      </c>
      <c r="I237" s="494" t="s">
        <v>2131</v>
      </c>
      <c r="J237" s="494" t="s">
        <v>1492</v>
      </c>
      <c r="K237" s="494" t="s">
        <v>2430</v>
      </c>
      <c r="L237" s="496" t="s">
        <v>1121</v>
      </c>
      <c r="M237" s="494"/>
      <c r="N237" s="494"/>
      <c r="O237" s="494"/>
      <c r="P237" s="494"/>
      <c r="Q237" s="494"/>
      <c r="R237" s="494"/>
      <c r="S237" s="494"/>
      <c r="T237" s="494"/>
      <c r="U237" s="494"/>
      <c r="V237" s="494"/>
      <c r="W237" s="494"/>
      <c r="X237" s="494" t="s">
        <v>2422</v>
      </c>
      <c r="Y237" s="497">
        <f>10753.58+947+25200.73</f>
        <v>36901.31</v>
      </c>
      <c r="Z237" s="482"/>
    </row>
    <row r="238" spans="1:26" s="464" customFormat="1" x14ac:dyDescent="0.25">
      <c r="A238" s="494" t="s">
        <v>2130</v>
      </c>
      <c r="B238" s="81" t="s">
        <v>155</v>
      </c>
      <c r="C238" s="494" t="s">
        <v>385</v>
      </c>
      <c r="D238" s="81" t="s">
        <v>58</v>
      </c>
      <c r="E238" s="494">
        <v>7972</v>
      </c>
      <c r="F238" s="494"/>
      <c r="G238" s="528" t="s">
        <v>1588</v>
      </c>
      <c r="H238" s="495">
        <v>44294</v>
      </c>
      <c r="I238" s="494" t="s">
        <v>2131</v>
      </c>
      <c r="J238" s="494" t="s">
        <v>1492</v>
      </c>
      <c r="K238" s="494" t="s">
        <v>2430</v>
      </c>
      <c r="L238" s="496" t="s">
        <v>1121</v>
      </c>
      <c r="M238" s="494"/>
      <c r="N238" s="494"/>
      <c r="O238" s="494"/>
      <c r="P238" s="494"/>
      <c r="Q238" s="494"/>
      <c r="R238" s="494"/>
      <c r="S238" s="494"/>
      <c r="T238" s="494"/>
      <c r="U238" s="494"/>
      <c r="V238" s="494"/>
      <c r="W238" s="494"/>
      <c r="X238" s="494" t="s">
        <v>2422</v>
      </c>
      <c r="Y238" s="497">
        <f>10753.58+947+25200.73</f>
        <v>36901.31</v>
      </c>
      <c r="Z238" s="482"/>
    </row>
    <row r="239" spans="1:26" s="464" customFormat="1" x14ac:dyDescent="0.25">
      <c r="A239" s="494" t="s">
        <v>2124</v>
      </c>
      <c r="B239" s="81" t="s">
        <v>155</v>
      </c>
      <c r="C239" s="494" t="s">
        <v>2114</v>
      </c>
      <c r="D239" s="81" t="s">
        <v>1096</v>
      </c>
      <c r="E239" s="494">
        <v>1920</v>
      </c>
      <c r="F239" s="494"/>
      <c r="G239" s="528" t="s">
        <v>1640</v>
      </c>
      <c r="H239" s="495">
        <v>44292</v>
      </c>
      <c r="I239" s="494" t="s">
        <v>2059</v>
      </c>
      <c r="J239" s="494" t="s">
        <v>1506</v>
      </c>
      <c r="K239" s="494"/>
      <c r="L239" s="496" t="s">
        <v>1120</v>
      </c>
      <c r="M239" s="494"/>
      <c r="N239" s="494"/>
      <c r="O239" s="494"/>
      <c r="P239" s="494"/>
      <c r="Q239" s="494"/>
      <c r="R239" s="494"/>
      <c r="S239" s="494"/>
      <c r="T239" s="494"/>
      <c r="U239" s="494"/>
      <c r="V239" s="494"/>
      <c r="W239" s="494"/>
      <c r="X239" s="494" t="s">
        <v>2422</v>
      </c>
      <c r="Y239" s="497">
        <v>12017.12</v>
      </c>
      <c r="Z239" s="482"/>
    </row>
    <row r="240" spans="1:26" s="464" customFormat="1" x14ac:dyDescent="0.25">
      <c r="A240" s="494" t="s">
        <v>2122</v>
      </c>
      <c r="B240" s="81" t="s">
        <v>155</v>
      </c>
      <c r="C240" s="494" t="s">
        <v>2114</v>
      </c>
      <c r="D240" s="435" t="s">
        <v>1096</v>
      </c>
      <c r="E240" s="494">
        <v>619</v>
      </c>
      <c r="F240" s="462"/>
      <c r="G240" s="528" t="s">
        <v>1640</v>
      </c>
      <c r="H240" s="495">
        <v>44292</v>
      </c>
      <c r="I240" s="494" t="s">
        <v>2123</v>
      </c>
      <c r="J240" s="494" t="s">
        <v>1506</v>
      </c>
      <c r="K240" s="494"/>
      <c r="L240" s="470" t="s">
        <v>1120</v>
      </c>
      <c r="M240" s="494"/>
      <c r="N240" s="494"/>
      <c r="O240" s="494"/>
      <c r="P240" s="494"/>
      <c r="Q240" s="494"/>
      <c r="R240" s="494"/>
      <c r="S240" s="494"/>
      <c r="T240" s="494"/>
      <c r="U240" s="494"/>
      <c r="V240" s="494"/>
      <c r="W240" s="494"/>
      <c r="X240" s="494" t="s">
        <v>727</v>
      </c>
      <c r="Y240" s="497"/>
      <c r="Z240" s="482"/>
    </row>
    <row r="241" spans="1:26" s="464" customFormat="1" x14ac:dyDescent="0.25">
      <c r="A241" s="494" t="s">
        <v>2121</v>
      </c>
      <c r="B241" s="81" t="s">
        <v>155</v>
      </c>
      <c r="C241" s="494" t="s">
        <v>1119</v>
      </c>
      <c r="D241" s="81" t="s">
        <v>1096</v>
      </c>
      <c r="E241" s="494">
        <v>6232</v>
      </c>
      <c r="F241" s="494"/>
      <c r="G241" s="528" t="s">
        <v>1640</v>
      </c>
      <c r="H241" s="495">
        <v>44292</v>
      </c>
      <c r="I241" s="494" t="s">
        <v>2120</v>
      </c>
      <c r="J241" s="494" t="s">
        <v>1492</v>
      </c>
      <c r="K241" s="494" t="s">
        <v>2155</v>
      </c>
      <c r="L241" s="496" t="s">
        <v>1120</v>
      </c>
      <c r="M241" s="494"/>
      <c r="N241" s="494"/>
      <c r="O241" s="494"/>
      <c r="P241" s="494"/>
      <c r="Q241" s="494"/>
      <c r="R241" s="494"/>
      <c r="S241" s="494"/>
      <c r="T241" s="494"/>
      <c r="U241" s="494"/>
      <c r="V241" s="494"/>
      <c r="W241" s="494"/>
      <c r="X241" s="494" t="s">
        <v>2422</v>
      </c>
      <c r="Y241" s="497">
        <v>25215.58</v>
      </c>
      <c r="Z241" s="482"/>
    </row>
    <row r="242" spans="1:26" s="464" customFormat="1" x14ac:dyDescent="0.25">
      <c r="A242" s="494" t="s">
        <v>2118</v>
      </c>
      <c r="B242" s="81" t="s">
        <v>155</v>
      </c>
      <c r="C242" s="494">
        <v>773996</v>
      </c>
      <c r="D242" s="81" t="s">
        <v>1096</v>
      </c>
      <c r="E242" s="494">
        <v>619</v>
      </c>
      <c r="F242" s="462"/>
      <c r="G242" s="528" t="s">
        <v>1640</v>
      </c>
      <c r="H242" s="495">
        <v>44292</v>
      </c>
      <c r="I242" s="494" t="s">
        <v>2119</v>
      </c>
      <c r="J242" s="494" t="s">
        <v>1506</v>
      </c>
      <c r="K242" s="494"/>
      <c r="L242" s="470" t="s">
        <v>1120</v>
      </c>
      <c r="M242" s="494"/>
      <c r="N242" s="494"/>
      <c r="O242" s="494"/>
      <c r="P242" s="494"/>
      <c r="Q242" s="494"/>
      <c r="R242" s="494"/>
      <c r="S242" s="494"/>
      <c r="T242" s="494"/>
      <c r="U242" s="494"/>
      <c r="V242" s="494"/>
      <c r="W242" s="494"/>
      <c r="X242" s="494" t="s">
        <v>727</v>
      </c>
      <c r="Y242" s="497"/>
      <c r="Z242" s="482"/>
    </row>
    <row r="243" spans="1:26" s="464" customFormat="1" x14ac:dyDescent="0.25">
      <c r="A243" s="494" t="s">
        <v>2116</v>
      </c>
      <c r="B243" s="81" t="s">
        <v>155</v>
      </c>
      <c r="C243" s="494" t="s">
        <v>2117</v>
      </c>
      <c r="D243" s="81" t="s">
        <v>1094</v>
      </c>
      <c r="E243" s="494">
        <v>207</v>
      </c>
      <c r="F243" s="462"/>
      <c r="G243" s="528" t="s">
        <v>1640</v>
      </c>
      <c r="H243" s="495">
        <v>44292</v>
      </c>
      <c r="I243" s="494" t="s">
        <v>2082</v>
      </c>
      <c r="J243" s="494" t="s">
        <v>1506</v>
      </c>
      <c r="K243" s="494"/>
      <c r="L243" s="470" t="s">
        <v>1120</v>
      </c>
      <c r="M243" s="494"/>
      <c r="N243" s="494"/>
      <c r="O243" s="494"/>
      <c r="P243" s="494"/>
      <c r="Q243" s="494"/>
      <c r="R243" s="494"/>
      <c r="S243" s="494"/>
      <c r="T243" s="494"/>
      <c r="U243" s="494"/>
      <c r="V243" s="494"/>
      <c r="W243" s="494"/>
      <c r="X243" s="494" t="s">
        <v>727</v>
      </c>
      <c r="Y243" s="497"/>
      <c r="Z243" s="482"/>
    </row>
    <row r="244" spans="1:26" s="464" customFormat="1" x14ac:dyDescent="0.25">
      <c r="A244" s="494" t="s">
        <v>2112</v>
      </c>
      <c r="B244" s="81" t="s">
        <v>155</v>
      </c>
      <c r="C244" s="494" t="s">
        <v>2115</v>
      </c>
      <c r="D244" s="81" t="s">
        <v>1096</v>
      </c>
      <c r="E244" s="494">
        <v>1019</v>
      </c>
      <c r="F244" s="462"/>
      <c r="G244" s="528" t="s">
        <v>1640</v>
      </c>
      <c r="H244" s="495">
        <v>44292</v>
      </c>
      <c r="I244" s="494" t="s">
        <v>2113</v>
      </c>
      <c r="J244" s="494" t="s">
        <v>1506</v>
      </c>
      <c r="K244" s="494"/>
      <c r="L244" s="470" t="s">
        <v>1120</v>
      </c>
      <c r="M244" s="494"/>
      <c r="N244" s="494"/>
      <c r="O244" s="494"/>
      <c r="P244" s="494"/>
      <c r="Q244" s="494"/>
      <c r="R244" s="494"/>
      <c r="S244" s="494"/>
      <c r="T244" s="494"/>
      <c r="U244" s="494"/>
      <c r="V244" s="494"/>
      <c r="W244" s="494"/>
      <c r="X244" s="494" t="s">
        <v>727</v>
      </c>
      <c r="Y244" s="497"/>
      <c r="Z244" s="482"/>
    </row>
    <row r="245" spans="1:26" s="464" customFormat="1" x14ac:dyDescent="0.25">
      <c r="A245" s="494" t="s">
        <v>2111</v>
      </c>
      <c r="B245" s="81" t="s">
        <v>155</v>
      </c>
      <c r="C245" s="494">
        <v>773208</v>
      </c>
      <c r="D245" s="81" t="s">
        <v>1094</v>
      </c>
      <c r="E245" s="494">
        <v>1936</v>
      </c>
      <c r="F245" s="494"/>
      <c r="G245" s="528" t="s">
        <v>1640</v>
      </c>
      <c r="H245" s="495">
        <v>44292</v>
      </c>
      <c r="I245" s="494" t="s">
        <v>2110</v>
      </c>
      <c r="J245" s="494" t="s">
        <v>1766</v>
      </c>
      <c r="K245" s="494"/>
      <c r="L245" s="496" t="s">
        <v>1120</v>
      </c>
      <c r="M245" s="494"/>
      <c r="N245" s="494"/>
      <c r="O245" s="494"/>
      <c r="P245" s="494"/>
      <c r="Q245" s="494"/>
      <c r="R245" s="494"/>
      <c r="S245" s="494"/>
      <c r="T245" s="494"/>
      <c r="U245" s="494"/>
      <c r="V245" s="494"/>
      <c r="W245" s="494"/>
      <c r="X245" s="494" t="s">
        <v>2422</v>
      </c>
      <c r="Y245" s="497">
        <v>6522.85</v>
      </c>
      <c r="Z245" s="482"/>
    </row>
    <row r="246" spans="1:26" s="464" customFormat="1" x14ac:dyDescent="0.25">
      <c r="A246" s="494" t="s">
        <v>2109</v>
      </c>
      <c r="B246" s="81" t="s">
        <v>155</v>
      </c>
      <c r="C246" s="494">
        <v>776619</v>
      </c>
      <c r="D246" s="81" t="s">
        <v>1094</v>
      </c>
      <c r="E246" s="494">
        <v>1927</v>
      </c>
      <c r="F246" s="494"/>
      <c r="G246" s="528" t="s">
        <v>1640</v>
      </c>
      <c r="H246" s="495">
        <v>44292</v>
      </c>
      <c r="I246" s="494" t="s">
        <v>2089</v>
      </c>
      <c r="J246" s="494" t="s">
        <v>1782</v>
      </c>
      <c r="K246" s="494"/>
      <c r="L246" s="496" t="s">
        <v>1120</v>
      </c>
      <c r="M246" s="494"/>
      <c r="N246" s="494"/>
      <c r="O246" s="494"/>
      <c r="P246" s="494"/>
      <c r="Q246" s="494"/>
      <c r="R246" s="494"/>
      <c r="S246" s="494"/>
      <c r="T246" s="494"/>
      <c r="U246" s="494"/>
      <c r="V246" s="494"/>
      <c r="W246" s="494"/>
      <c r="X246" s="494" t="s">
        <v>2422</v>
      </c>
      <c r="Y246" s="497">
        <v>8594.7900000000009</v>
      </c>
      <c r="Z246" s="482"/>
    </row>
    <row r="247" spans="1:26" s="464" customFormat="1" x14ac:dyDescent="0.25">
      <c r="A247" s="494" t="s">
        <v>2108</v>
      </c>
      <c r="B247" s="81" t="s">
        <v>155</v>
      </c>
      <c r="C247" s="494">
        <v>776619</v>
      </c>
      <c r="D247" s="81" t="s">
        <v>1094</v>
      </c>
      <c r="E247" s="494">
        <v>1939</v>
      </c>
      <c r="F247" s="494"/>
      <c r="G247" s="528" t="s">
        <v>1640</v>
      </c>
      <c r="H247" s="495">
        <v>44292</v>
      </c>
      <c r="I247" s="494" t="s">
        <v>2089</v>
      </c>
      <c r="J247" s="494" t="s">
        <v>1782</v>
      </c>
      <c r="K247" s="494"/>
      <c r="L247" s="496" t="s">
        <v>1120</v>
      </c>
      <c r="M247" s="494"/>
      <c r="N247" s="494"/>
      <c r="O247" s="494"/>
      <c r="P247" s="494"/>
      <c r="Q247" s="494"/>
      <c r="R247" s="494"/>
      <c r="S247" s="494"/>
      <c r="T247" s="494"/>
      <c r="U247" s="494"/>
      <c r="V247" s="494"/>
      <c r="W247" s="494"/>
      <c r="X247" s="494" t="s">
        <v>2422</v>
      </c>
      <c r="Y247" s="497">
        <v>8594.7900000000009</v>
      </c>
      <c r="Z247" s="482"/>
    </row>
    <row r="248" spans="1:26" s="464" customFormat="1" x14ac:dyDescent="0.25">
      <c r="A248" s="494" t="s">
        <v>2107</v>
      </c>
      <c r="B248" s="81" t="s">
        <v>155</v>
      </c>
      <c r="C248" s="494" t="s">
        <v>2101</v>
      </c>
      <c r="D248" s="81" t="s">
        <v>1097</v>
      </c>
      <c r="E248" s="494">
        <v>43004</v>
      </c>
      <c r="F248" s="462"/>
      <c r="G248" s="528" t="s">
        <v>1640</v>
      </c>
      <c r="H248" s="495">
        <v>44292</v>
      </c>
      <c r="I248" s="494" t="s">
        <v>2106</v>
      </c>
      <c r="J248" s="494" t="s">
        <v>1782</v>
      </c>
      <c r="K248" s="494"/>
      <c r="L248" s="470" t="s">
        <v>1120</v>
      </c>
      <c r="M248" s="494"/>
      <c r="N248" s="494"/>
      <c r="O248" s="494"/>
      <c r="P248" s="494"/>
      <c r="Q248" s="494"/>
      <c r="R248" s="494"/>
      <c r="S248" s="494"/>
      <c r="T248" s="494"/>
      <c r="U248" s="494"/>
      <c r="V248" s="494"/>
      <c r="W248" s="494"/>
      <c r="X248" s="494" t="s">
        <v>727</v>
      </c>
      <c r="Y248" s="497"/>
      <c r="Z248" s="482"/>
    </row>
    <row r="249" spans="1:26" s="464" customFormat="1" x14ac:dyDescent="0.25">
      <c r="A249" s="494" t="s">
        <v>2102</v>
      </c>
      <c r="B249" s="81" t="s">
        <v>155</v>
      </c>
      <c r="C249" s="494" t="s">
        <v>2103</v>
      </c>
      <c r="D249" s="81" t="s">
        <v>1094</v>
      </c>
      <c r="E249" s="183">
        <v>792023</v>
      </c>
      <c r="F249" s="494"/>
      <c r="G249" s="528" t="s">
        <v>1640</v>
      </c>
      <c r="H249" s="495">
        <v>44292</v>
      </c>
      <c r="I249" s="494" t="s">
        <v>2104</v>
      </c>
      <c r="J249" s="494" t="s">
        <v>1782</v>
      </c>
      <c r="K249" s="494"/>
      <c r="L249" s="496" t="s">
        <v>1120</v>
      </c>
      <c r="M249" s="494"/>
      <c r="N249" s="494"/>
      <c r="O249" s="494"/>
      <c r="P249" s="494"/>
      <c r="Q249" s="494"/>
      <c r="R249" s="494"/>
      <c r="S249" s="494"/>
      <c r="T249" s="494"/>
      <c r="U249" s="494"/>
      <c r="V249" s="494"/>
      <c r="W249" s="494"/>
      <c r="X249" s="494" t="s">
        <v>2422</v>
      </c>
      <c r="Y249" s="497">
        <v>8594.7900000000009</v>
      </c>
      <c r="Z249" s="482"/>
    </row>
    <row r="250" spans="1:26" s="464" customFormat="1" x14ac:dyDescent="0.25">
      <c r="A250" s="494" t="s">
        <v>2100</v>
      </c>
      <c r="B250" s="81" t="s">
        <v>155</v>
      </c>
      <c r="C250" s="529" t="s">
        <v>2101</v>
      </c>
      <c r="D250" s="81" t="s">
        <v>1097</v>
      </c>
      <c r="E250" s="494">
        <v>5061</v>
      </c>
      <c r="F250" s="462"/>
      <c r="G250" s="528" t="s">
        <v>1640</v>
      </c>
      <c r="H250" s="495">
        <v>44292</v>
      </c>
      <c r="I250" s="494" t="s">
        <v>2105</v>
      </c>
      <c r="J250" s="494" t="s">
        <v>1506</v>
      </c>
      <c r="K250" s="494"/>
      <c r="L250" s="470" t="s">
        <v>1120</v>
      </c>
      <c r="M250" s="494"/>
      <c r="N250" s="494"/>
      <c r="O250" s="494"/>
      <c r="P250" s="494"/>
      <c r="Q250" s="494"/>
      <c r="R250" s="494"/>
      <c r="S250" s="494"/>
      <c r="T250" s="494"/>
      <c r="U250" s="494"/>
      <c r="V250" s="494"/>
      <c r="W250" s="494"/>
      <c r="X250" s="494" t="s">
        <v>727</v>
      </c>
      <c r="Y250" s="497"/>
      <c r="Z250" s="482"/>
    </row>
    <row r="251" spans="1:26" s="464" customFormat="1" x14ac:dyDescent="0.25">
      <c r="A251" s="494" t="s">
        <v>2099</v>
      </c>
      <c r="B251" s="81" t="s">
        <v>155</v>
      </c>
      <c r="C251" s="494" t="s">
        <v>2097</v>
      </c>
      <c r="D251" s="81" t="s">
        <v>1094</v>
      </c>
      <c r="E251" s="494">
        <v>40040</v>
      </c>
      <c r="F251" s="494"/>
      <c r="G251" s="528" t="s">
        <v>1640</v>
      </c>
      <c r="H251" s="495">
        <v>44292</v>
      </c>
      <c r="I251" s="494" t="s">
        <v>2098</v>
      </c>
      <c r="J251" s="494" t="s">
        <v>1782</v>
      </c>
      <c r="K251" s="494"/>
      <c r="L251" s="496" t="s">
        <v>1120</v>
      </c>
      <c r="M251" s="494"/>
      <c r="N251" s="494"/>
      <c r="O251" s="494"/>
      <c r="P251" s="494"/>
      <c r="Q251" s="494"/>
      <c r="R251" s="494"/>
      <c r="S251" s="494"/>
      <c r="T251" s="494"/>
      <c r="U251" s="494"/>
      <c r="V251" s="494"/>
      <c r="W251" s="494"/>
      <c r="X251" s="494" t="s">
        <v>2422</v>
      </c>
      <c r="Y251" s="497">
        <v>7001.5</v>
      </c>
      <c r="Z251" s="482"/>
    </row>
    <row r="252" spans="1:26" s="464" customFormat="1" x14ac:dyDescent="0.25">
      <c r="A252" s="494" t="s">
        <v>2096</v>
      </c>
      <c r="B252" s="81" t="s">
        <v>155</v>
      </c>
      <c r="C252" s="430" t="s">
        <v>2097</v>
      </c>
      <c r="D252" s="81" t="s">
        <v>1094</v>
      </c>
      <c r="E252" s="494">
        <v>35100</v>
      </c>
      <c r="F252" s="494"/>
      <c r="G252" s="528" t="s">
        <v>1640</v>
      </c>
      <c r="H252" s="495">
        <v>44292</v>
      </c>
      <c r="I252" s="494" t="s">
        <v>2098</v>
      </c>
      <c r="J252" s="494" t="s">
        <v>1782</v>
      </c>
      <c r="K252" s="494"/>
      <c r="L252" s="496" t="s">
        <v>1120</v>
      </c>
      <c r="M252" s="494"/>
      <c r="N252" s="494"/>
      <c r="O252" s="494"/>
      <c r="P252" s="494"/>
      <c r="Q252" s="494"/>
      <c r="R252" s="494"/>
      <c r="S252" s="494"/>
      <c r="T252" s="494"/>
      <c r="U252" s="494"/>
      <c r="V252" s="494"/>
      <c r="W252" s="494"/>
      <c r="X252" s="494" t="s">
        <v>2422</v>
      </c>
      <c r="Y252" s="497">
        <v>7001.5</v>
      </c>
      <c r="Z252" s="482"/>
    </row>
    <row r="253" spans="1:26" s="464" customFormat="1" x14ac:dyDescent="0.25">
      <c r="A253" s="494" t="s">
        <v>2094</v>
      </c>
      <c r="B253" s="81" t="s">
        <v>155</v>
      </c>
      <c r="C253" s="494" t="s">
        <v>2095</v>
      </c>
      <c r="D253" s="81" t="s">
        <v>1094</v>
      </c>
      <c r="E253" s="494">
        <v>1844</v>
      </c>
      <c r="F253" s="494"/>
      <c r="G253" s="528" t="s">
        <v>1640</v>
      </c>
      <c r="H253" s="495">
        <v>44292</v>
      </c>
      <c r="I253" s="494" t="s">
        <v>2089</v>
      </c>
      <c r="J253" s="494" t="s">
        <v>1782</v>
      </c>
      <c r="K253" s="494"/>
      <c r="L253" s="496" t="s">
        <v>1120</v>
      </c>
      <c r="M253" s="494"/>
      <c r="N253" s="494"/>
      <c r="O253" s="494"/>
      <c r="P253" s="494"/>
      <c r="Q253" s="494"/>
      <c r="R253" s="494"/>
      <c r="S253" s="494"/>
      <c r="T253" s="494"/>
      <c r="U253" s="494"/>
      <c r="V253" s="494"/>
      <c r="W253" s="494"/>
      <c r="X253" s="494" t="s">
        <v>2422</v>
      </c>
      <c r="Y253" s="497">
        <v>7001.5</v>
      </c>
      <c r="Z253" s="482"/>
    </row>
    <row r="254" spans="1:26" s="464" customFormat="1" x14ac:dyDescent="0.25">
      <c r="A254" s="494" t="s">
        <v>2092</v>
      </c>
      <c r="B254" s="81" t="s">
        <v>155</v>
      </c>
      <c r="C254" s="494" t="s">
        <v>2093</v>
      </c>
      <c r="D254" s="81" t="s">
        <v>1094</v>
      </c>
      <c r="E254" s="494">
        <v>1939</v>
      </c>
      <c r="F254" s="494"/>
      <c r="G254" s="528" t="s">
        <v>1640</v>
      </c>
      <c r="H254" s="495">
        <v>44292</v>
      </c>
      <c r="I254" s="494" t="s">
        <v>2089</v>
      </c>
      <c r="J254" s="494" t="s">
        <v>1782</v>
      </c>
      <c r="K254" s="494"/>
      <c r="L254" s="496" t="s">
        <v>1120</v>
      </c>
      <c r="M254" s="494"/>
      <c r="N254" s="494"/>
      <c r="O254" s="494"/>
      <c r="P254" s="494"/>
      <c r="Q254" s="494"/>
      <c r="R254" s="494"/>
      <c r="S254" s="494"/>
      <c r="T254" s="494"/>
      <c r="U254" s="494"/>
      <c r="V254" s="494"/>
      <c r="W254" s="494"/>
      <c r="X254" s="494" t="s">
        <v>2422</v>
      </c>
      <c r="Y254" s="497">
        <v>7001.5</v>
      </c>
      <c r="Z254" s="482"/>
    </row>
    <row r="255" spans="1:26" s="464" customFormat="1" x14ac:dyDescent="0.25">
      <c r="A255" s="494" t="s">
        <v>2091</v>
      </c>
      <c r="B255" s="81" t="s">
        <v>155</v>
      </c>
      <c r="C255" s="494">
        <v>7741351</v>
      </c>
      <c r="D255" s="81" t="s">
        <v>1094</v>
      </c>
      <c r="E255" s="494">
        <v>1907</v>
      </c>
      <c r="F255" s="494"/>
      <c r="G255" s="528" t="s">
        <v>1640</v>
      </c>
      <c r="H255" s="495">
        <v>44292</v>
      </c>
      <c r="I255" s="494" t="s">
        <v>2089</v>
      </c>
      <c r="J255" s="494" t="s">
        <v>1782</v>
      </c>
      <c r="K255" s="494"/>
      <c r="L255" s="470" t="s">
        <v>1120</v>
      </c>
      <c r="M255" s="494"/>
      <c r="N255" s="494"/>
      <c r="O255" s="494"/>
      <c r="P255" s="494"/>
      <c r="Q255" s="494"/>
      <c r="R255" s="494"/>
      <c r="S255" s="494"/>
      <c r="T255" s="494"/>
      <c r="U255" s="494"/>
      <c r="V255" s="494"/>
      <c r="W255" s="494"/>
      <c r="X255" s="494" t="s">
        <v>2422</v>
      </c>
      <c r="Y255" s="497">
        <v>7001.5</v>
      </c>
      <c r="Z255" s="482"/>
    </row>
    <row r="256" spans="1:26" s="464" customFormat="1" x14ac:dyDescent="0.25">
      <c r="A256" s="494" t="s">
        <v>2088</v>
      </c>
      <c r="B256" s="81" t="s">
        <v>155</v>
      </c>
      <c r="C256" s="494" t="s">
        <v>2090</v>
      </c>
      <c r="D256" s="81" t="s">
        <v>1094</v>
      </c>
      <c r="E256" s="494">
        <v>1848</v>
      </c>
      <c r="F256" s="494"/>
      <c r="G256" s="528" t="s">
        <v>1640</v>
      </c>
      <c r="H256" s="495">
        <v>44292</v>
      </c>
      <c r="I256" s="494" t="s">
        <v>2089</v>
      </c>
      <c r="J256" s="494" t="s">
        <v>1782</v>
      </c>
      <c r="K256" s="494"/>
      <c r="L256" s="496" t="s">
        <v>1120</v>
      </c>
      <c r="M256" s="494"/>
      <c r="N256" s="494"/>
      <c r="O256" s="494"/>
      <c r="P256" s="494"/>
      <c r="Q256" s="494"/>
      <c r="R256" s="494"/>
      <c r="S256" s="494"/>
      <c r="T256" s="494"/>
      <c r="U256" s="494"/>
      <c r="V256" s="494"/>
      <c r="W256" s="494"/>
      <c r="X256" s="494" t="s">
        <v>2422</v>
      </c>
      <c r="Y256" s="497">
        <v>7001.5</v>
      </c>
      <c r="Z256" s="482"/>
    </row>
    <row r="257" spans="1:26" s="464" customFormat="1" x14ac:dyDescent="0.25">
      <c r="A257" s="494" t="s">
        <v>2085</v>
      </c>
      <c r="B257" s="81" t="s">
        <v>155</v>
      </c>
      <c r="C257" s="494" t="s">
        <v>2087</v>
      </c>
      <c r="D257" s="81" t="s">
        <v>1094</v>
      </c>
      <c r="E257" s="494">
        <v>26001</v>
      </c>
      <c r="F257" s="494"/>
      <c r="G257" s="528" t="s">
        <v>1640</v>
      </c>
      <c r="H257" s="495">
        <v>44292</v>
      </c>
      <c r="I257" s="494" t="s">
        <v>2086</v>
      </c>
      <c r="J257" s="494" t="s">
        <v>1782</v>
      </c>
      <c r="K257" s="494"/>
      <c r="L257" s="496" t="s">
        <v>1120</v>
      </c>
      <c r="M257" s="494"/>
      <c r="N257" s="494"/>
      <c r="O257" s="494"/>
      <c r="P257" s="494"/>
      <c r="Q257" s="494"/>
      <c r="R257" s="494"/>
      <c r="S257" s="494"/>
      <c r="T257" s="494"/>
      <c r="U257" s="494"/>
      <c r="V257" s="494"/>
      <c r="W257" s="494"/>
      <c r="X257" s="494" t="s">
        <v>2422</v>
      </c>
      <c r="Y257" s="497">
        <v>7001.5</v>
      </c>
      <c r="Z257" s="482"/>
    </row>
    <row r="258" spans="1:26" s="464" customFormat="1" x14ac:dyDescent="0.25">
      <c r="A258" s="494" t="s">
        <v>2083</v>
      </c>
      <c r="B258" s="81" t="s">
        <v>155</v>
      </c>
      <c r="C258" s="494" t="s">
        <v>2081</v>
      </c>
      <c r="D258" s="81" t="s">
        <v>1094</v>
      </c>
      <c r="E258" s="494">
        <v>17031</v>
      </c>
      <c r="F258" s="494"/>
      <c r="G258" s="528" t="s">
        <v>1640</v>
      </c>
      <c r="H258" s="495">
        <v>44292</v>
      </c>
      <c r="I258" s="494" t="s">
        <v>2084</v>
      </c>
      <c r="J258" s="494" t="s">
        <v>1782</v>
      </c>
      <c r="K258" s="494"/>
      <c r="L258" s="496" t="s">
        <v>1120</v>
      </c>
      <c r="M258" s="494"/>
      <c r="N258" s="494"/>
      <c r="O258" s="494"/>
      <c r="P258" s="494"/>
      <c r="Q258" s="494"/>
      <c r="R258" s="494"/>
      <c r="S258" s="494"/>
      <c r="T258" s="494"/>
      <c r="U258" s="494"/>
      <c r="V258" s="494"/>
      <c r="W258" s="494"/>
      <c r="X258" s="494" t="s">
        <v>2422</v>
      </c>
      <c r="Y258" s="497">
        <v>7001.5</v>
      </c>
      <c r="Z258" s="482"/>
    </row>
    <row r="259" spans="1:26" s="464" customFormat="1" x14ac:dyDescent="0.25">
      <c r="A259" s="494" t="s">
        <v>2080</v>
      </c>
      <c r="B259" s="81" t="s">
        <v>155</v>
      </c>
      <c r="C259" s="494" t="s">
        <v>2081</v>
      </c>
      <c r="D259" s="81" t="s">
        <v>1095</v>
      </c>
      <c r="E259" s="494">
        <v>1749</v>
      </c>
      <c r="F259" s="494"/>
      <c r="G259" s="528" t="s">
        <v>1640</v>
      </c>
      <c r="H259" s="495">
        <v>44292</v>
      </c>
      <c r="I259" s="494" t="s">
        <v>2082</v>
      </c>
      <c r="J259" s="494" t="s">
        <v>1782</v>
      </c>
      <c r="K259" s="494"/>
      <c r="L259" s="470" t="s">
        <v>1120</v>
      </c>
      <c r="M259" s="494"/>
      <c r="N259" s="494"/>
      <c r="O259" s="494"/>
      <c r="P259" s="494"/>
      <c r="Q259" s="494"/>
      <c r="R259" s="494"/>
      <c r="S259" s="494"/>
      <c r="T259" s="494"/>
      <c r="U259" s="494"/>
      <c r="V259" s="494"/>
      <c r="W259" s="494"/>
      <c r="X259" s="494" t="s">
        <v>2422</v>
      </c>
      <c r="Y259" s="497">
        <v>7001.5</v>
      </c>
      <c r="Z259" s="482"/>
    </row>
    <row r="260" spans="1:26" s="464" customFormat="1" x14ac:dyDescent="0.25">
      <c r="A260" s="494" t="s">
        <v>2077</v>
      </c>
      <c r="B260" s="81" t="s">
        <v>155</v>
      </c>
      <c r="C260" s="494" t="s">
        <v>2078</v>
      </c>
      <c r="D260" s="81" t="s">
        <v>1094</v>
      </c>
      <c r="E260" s="494">
        <v>19730</v>
      </c>
      <c r="F260" s="494"/>
      <c r="G260" s="528" t="s">
        <v>1640</v>
      </c>
      <c r="H260" s="495">
        <v>44292</v>
      </c>
      <c r="I260" s="494" t="s">
        <v>2079</v>
      </c>
      <c r="J260" s="494" t="s">
        <v>1782</v>
      </c>
      <c r="K260" s="494"/>
      <c r="L260" s="496" t="s">
        <v>1120</v>
      </c>
      <c r="M260" s="494"/>
      <c r="N260" s="494"/>
      <c r="O260" s="494"/>
      <c r="P260" s="494"/>
      <c r="Q260" s="494"/>
      <c r="R260" s="494"/>
      <c r="S260" s="494"/>
      <c r="T260" s="494"/>
      <c r="U260" s="494"/>
      <c r="V260" s="494"/>
      <c r="W260" s="494"/>
      <c r="X260" s="494" t="s">
        <v>2422</v>
      </c>
      <c r="Y260" s="497">
        <v>7001.5</v>
      </c>
      <c r="Z260" s="482"/>
    </row>
    <row r="261" spans="1:26" s="464" customFormat="1" x14ac:dyDescent="0.25">
      <c r="A261" s="494" t="s">
        <v>2075</v>
      </c>
      <c r="B261" s="81" t="s">
        <v>155</v>
      </c>
      <c r="C261" s="494" t="s">
        <v>2076</v>
      </c>
      <c r="D261" s="81" t="s">
        <v>1097</v>
      </c>
      <c r="E261" s="494">
        <v>16053</v>
      </c>
      <c r="F261" s="494"/>
      <c r="G261" s="528" t="s">
        <v>1640</v>
      </c>
      <c r="H261" s="495">
        <v>44292</v>
      </c>
      <c r="I261" s="494" t="s">
        <v>2125</v>
      </c>
      <c r="J261" s="494" t="s">
        <v>1782</v>
      </c>
      <c r="K261" s="494"/>
      <c r="L261" s="496" t="s">
        <v>1120</v>
      </c>
      <c r="M261" s="494"/>
      <c r="N261" s="494"/>
      <c r="O261" s="494"/>
      <c r="P261" s="494"/>
      <c r="Q261" s="494"/>
      <c r="R261" s="494"/>
      <c r="S261" s="494"/>
      <c r="T261" s="494"/>
      <c r="U261" s="494"/>
      <c r="V261" s="494"/>
      <c r="W261" s="494"/>
      <c r="X261" s="494" t="s">
        <v>2422</v>
      </c>
      <c r="Y261" s="497">
        <v>7001.5</v>
      </c>
      <c r="Z261" s="482"/>
    </row>
    <row r="262" spans="1:26" s="464" customFormat="1" x14ac:dyDescent="0.25">
      <c r="A262" s="494" t="s">
        <v>2072</v>
      </c>
      <c r="B262" s="81" t="s">
        <v>155</v>
      </c>
      <c r="C262" s="494" t="s">
        <v>2073</v>
      </c>
      <c r="D262" s="81" t="s">
        <v>1096</v>
      </c>
      <c r="E262" s="494">
        <v>1851</v>
      </c>
      <c r="F262" s="494"/>
      <c r="G262" s="528" t="s">
        <v>1640</v>
      </c>
      <c r="H262" s="495">
        <v>44287</v>
      </c>
      <c r="I262" s="494" t="s">
        <v>2074</v>
      </c>
      <c r="J262" s="494" t="s">
        <v>1506</v>
      </c>
      <c r="K262" s="494"/>
      <c r="L262" s="496" t="s">
        <v>1120</v>
      </c>
      <c r="M262" s="494"/>
      <c r="N262" s="494"/>
      <c r="O262" s="494"/>
      <c r="P262" s="494"/>
      <c r="Q262" s="494"/>
      <c r="R262" s="494"/>
      <c r="S262" s="494"/>
      <c r="T262" s="494"/>
      <c r="U262" s="494"/>
      <c r="V262" s="494"/>
      <c r="W262" s="494"/>
      <c r="X262" s="494" t="s">
        <v>2422</v>
      </c>
      <c r="Y262" s="497">
        <v>12017.12</v>
      </c>
      <c r="Z262" s="482"/>
    </row>
    <row r="263" spans="1:26" s="464" customFormat="1" x14ac:dyDescent="0.25">
      <c r="A263" s="494" t="s">
        <v>2071</v>
      </c>
      <c r="B263" s="81" t="s">
        <v>155</v>
      </c>
      <c r="C263" s="494" t="s">
        <v>644</v>
      </c>
      <c r="D263" s="81" t="s">
        <v>1094</v>
      </c>
      <c r="E263" s="494">
        <v>4013</v>
      </c>
      <c r="F263" s="462"/>
      <c r="G263" s="528" t="s">
        <v>1640</v>
      </c>
      <c r="H263" s="495">
        <v>44287</v>
      </c>
      <c r="I263" s="494" t="s">
        <v>2070</v>
      </c>
      <c r="J263" s="494" t="s">
        <v>1492</v>
      </c>
      <c r="K263" s="494" t="s">
        <v>1672</v>
      </c>
      <c r="L263" s="470" t="s">
        <v>1120</v>
      </c>
      <c r="M263" s="494"/>
      <c r="N263" s="494"/>
      <c r="O263" s="494"/>
      <c r="P263" s="494"/>
      <c r="Q263" s="494"/>
      <c r="R263" s="411"/>
      <c r="S263" s="411"/>
      <c r="T263" s="411"/>
      <c r="U263" s="494"/>
      <c r="V263" s="494"/>
      <c r="W263" s="494"/>
      <c r="X263" s="494" t="s">
        <v>727</v>
      </c>
      <c r="Y263" s="497"/>
      <c r="Z263" s="482"/>
    </row>
    <row r="264" spans="1:26" s="464" customFormat="1" x14ac:dyDescent="0.25">
      <c r="A264" s="494" t="s">
        <v>2068</v>
      </c>
      <c r="B264" s="81" t="s">
        <v>155</v>
      </c>
      <c r="C264" s="494" t="s">
        <v>1119</v>
      </c>
      <c r="D264" s="81" t="s">
        <v>1096</v>
      </c>
      <c r="E264" s="494">
        <v>6268</v>
      </c>
      <c r="F264" s="494"/>
      <c r="G264" s="528" t="s">
        <v>1640</v>
      </c>
      <c r="H264" s="495">
        <v>44287</v>
      </c>
      <c r="I264" s="494" t="s">
        <v>2069</v>
      </c>
      <c r="J264" s="494" t="s">
        <v>1492</v>
      </c>
      <c r="K264" s="494" t="s">
        <v>2161</v>
      </c>
      <c r="L264" s="496" t="s">
        <v>1120</v>
      </c>
      <c r="M264" s="494"/>
      <c r="N264" s="494"/>
      <c r="O264" s="494"/>
      <c r="P264" s="494"/>
      <c r="Q264" s="494"/>
      <c r="R264" s="411"/>
      <c r="S264" s="411"/>
      <c r="T264" s="411"/>
      <c r="U264" s="494"/>
      <c r="V264" s="494"/>
      <c r="W264" s="494"/>
      <c r="X264" s="494" t="s">
        <v>2422</v>
      </c>
      <c r="Y264" s="497">
        <v>25215.58</v>
      </c>
      <c r="Z264" s="482"/>
    </row>
    <row r="265" spans="1:26" s="464" customFormat="1" x14ac:dyDescent="0.25">
      <c r="A265" s="494" t="s">
        <v>2066</v>
      </c>
      <c r="B265" s="81" t="s">
        <v>155</v>
      </c>
      <c r="C265" s="494" t="s">
        <v>1119</v>
      </c>
      <c r="D265" s="81" t="s">
        <v>1096</v>
      </c>
      <c r="E265" s="494">
        <v>10086</v>
      </c>
      <c r="F265" s="494"/>
      <c r="G265" s="81" t="s">
        <v>1640</v>
      </c>
      <c r="H265" s="495">
        <v>44287</v>
      </c>
      <c r="I265" s="494" t="s">
        <v>2067</v>
      </c>
      <c r="J265" s="494" t="s">
        <v>1492</v>
      </c>
      <c r="K265" s="494" t="s">
        <v>2440</v>
      </c>
      <c r="L265" s="496" t="s">
        <v>1120</v>
      </c>
      <c r="M265" s="494"/>
      <c r="N265" s="494"/>
      <c r="O265" s="494"/>
      <c r="P265" s="494"/>
      <c r="Q265" s="494"/>
      <c r="R265" s="411"/>
      <c r="S265" s="494"/>
      <c r="T265" s="494"/>
      <c r="U265" s="494"/>
      <c r="V265" s="494"/>
      <c r="W265" s="494"/>
      <c r="X265" s="494" t="s">
        <v>2422</v>
      </c>
      <c r="Y265" s="497">
        <v>25215.58</v>
      </c>
      <c r="Z265" s="482"/>
    </row>
    <row r="266" spans="1:26" s="464" customFormat="1" x14ac:dyDescent="0.25">
      <c r="A266" s="494" t="s">
        <v>2064</v>
      </c>
      <c r="B266" s="81" t="s">
        <v>155</v>
      </c>
      <c r="C266" s="494" t="s">
        <v>644</v>
      </c>
      <c r="D266" s="81" t="s">
        <v>1094</v>
      </c>
      <c r="E266" s="494">
        <v>4015</v>
      </c>
      <c r="F266" s="462"/>
      <c r="G266" s="81" t="s">
        <v>1640</v>
      </c>
      <c r="H266" s="495">
        <v>44287</v>
      </c>
      <c r="I266" s="494" t="s">
        <v>2065</v>
      </c>
      <c r="J266" s="494" t="s">
        <v>1492</v>
      </c>
      <c r="K266" s="494" t="s">
        <v>2161</v>
      </c>
      <c r="L266" s="470" t="s">
        <v>1120</v>
      </c>
      <c r="M266" s="494"/>
      <c r="N266" s="494"/>
      <c r="O266" s="494"/>
      <c r="P266" s="494"/>
      <c r="Q266" s="494"/>
      <c r="R266" s="411"/>
      <c r="S266" s="494"/>
      <c r="T266" s="494"/>
      <c r="U266" s="494"/>
      <c r="V266" s="494"/>
      <c r="W266" s="494"/>
      <c r="X266" s="494" t="s">
        <v>727</v>
      </c>
      <c r="Y266" s="497"/>
      <c r="Z266" s="482"/>
    </row>
    <row r="267" spans="1:26" s="464" customFormat="1" x14ac:dyDescent="0.25">
      <c r="A267" s="494" t="s">
        <v>2062</v>
      </c>
      <c r="B267" s="81" t="s">
        <v>155</v>
      </c>
      <c r="C267" s="494" t="s">
        <v>1079</v>
      </c>
      <c r="D267" s="81" t="s">
        <v>1095</v>
      </c>
      <c r="E267" s="494">
        <v>8620</v>
      </c>
      <c r="F267" s="494"/>
      <c r="G267" s="81" t="s">
        <v>1640</v>
      </c>
      <c r="H267" s="495">
        <v>44287</v>
      </c>
      <c r="I267" s="494" t="s">
        <v>2063</v>
      </c>
      <c r="J267" s="494" t="s">
        <v>1492</v>
      </c>
      <c r="K267" s="494" t="s">
        <v>2155</v>
      </c>
      <c r="L267" s="496" t="s">
        <v>1120</v>
      </c>
      <c r="M267" s="494"/>
      <c r="N267" s="494"/>
      <c r="O267" s="494"/>
      <c r="P267" s="494"/>
      <c r="Q267" s="494"/>
      <c r="R267" s="411"/>
      <c r="S267" s="494"/>
      <c r="T267" s="494"/>
      <c r="U267" s="494"/>
      <c r="V267" s="494"/>
      <c r="W267" s="494"/>
      <c r="X267" s="494" t="s">
        <v>727</v>
      </c>
      <c r="Y267" s="497"/>
      <c r="Z267" s="482"/>
    </row>
    <row r="268" spans="1:26" s="464" customFormat="1" x14ac:dyDescent="0.25">
      <c r="A268" s="494" t="s">
        <v>2060</v>
      </c>
      <c r="B268" s="81" t="s">
        <v>155</v>
      </c>
      <c r="C268" s="494" t="s">
        <v>1119</v>
      </c>
      <c r="D268" s="81" t="s">
        <v>1096</v>
      </c>
      <c r="E268" s="494">
        <v>5561</v>
      </c>
      <c r="F268" s="494"/>
      <c r="G268" s="81" t="s">
        <v>1640</v>
      </c>
      <c r="H268" s="495">
        <v>44287</v>
      </c>
      <c r="I268" s="494" t="s">
        <v>2061</v>
      </c>
      <c r="J268" s="494" t="s">
        <v>1492</v>
      </c>
      <c r="K268" s="494" t="s">
        <v>2160</v>
      </c>
      <c r="L268" s="496" t="s">
        <v>1120</v>
      </c>
      <c r="M268" s="494"/>
      <c r="N268" s="494"/>
      <c r="O268" s="494"/>
      <c r="P268" s="494"/>
      <c r="Q268" s="494"/>
      <c r="R268" s="494"/>
      <c r="S268" s="494"/>
      <c r="T268" s="494"/>
      <c r="U268" s="494"/>
      <c r="V268" s="494"/>
      <c r="W268" s="494"/>
      <c r="X268" s="494" t="s">
        <v>2422</v>
      </c>
      <c r="Y268" s="497">
        <v>25215.58</v>
      </c>
      <c r="Z268" s="482"/>
    </row>
    <row r="269" spans="1:26" s="464" customFormat="1" x14ac:dyDescent="0.25">
      <c r="A269" s="494" t="s">
        <v>2058</v>
      </c>
      <c r="B269" s="81" t="s">
        <v>155</v>
      </c>
      <c r="C269" s="494" t="s">
        <v>407</v>
      </c>
      <c r="D269" s="81" t="s">
        <v>56</v>
      </c>
      <c r="E269" s="494">
        <v>4030</v>
      </c>
      <c r="F269" s="494"/>
      <c r="G269" s="81" t="s">
        <v>1640</v>
      </c>
      <c r="H269" s="495">
        <v>44287</v>
      </c>
      <c r="I269" s="494" t="s">
        <v>2059</v>
      </c>
      <c r="J269" s="494" t="s">
        <v>1778</v>
      </c>
      <c r="K269" s="494"/>
      <c r="L269" s="496" t="s">
        <v>1121</v>
      </c>
      <c r="M269" s="494"/>
      <c r="N269" s="494"/>
      <c r="O269" s="494"/>
      <c r="P269" s="494"/>
      <c r="Q269" s="494"/>
      <c r="R269" s="494"/>
      <c r="S269" s="494"/>
      <c r="T269" s="494"/>
      <c r="U269" s="494"/>
      <c r="V269" s="494"/>
      <c r="W269" s="494"/>
      <c r="X269" s="494" t="s">
        <v>2422</v>
      </c>
      <c r="Y269" s="497">
        <f>12697.14+33549.87+4829+6766</f>
        <v>57842.01</v>
      </c>
      <c r="Z269" s="482"/>
    </row>
    <row r="270" spans="1:26" s="464" customFormat="1" x14ac:dyDescent="0.25">
      <c r="A270" s="494" t="s">
        <v>2055</v>
      </c>
      <c r="B270" s="81" t="s">
        <v>155</v>
      </c>
      <c r="C270" s="494" t="s">
        <v>2056</v>
      </c>
      <c r="D270" s="81" t="s">
        <v>1096</v>
      </c>
      <c r="E270" s="494">
        <v>8740</v>
      </c>
      <c r="F270" s="494"/>
      <c r="G270" s="81" t="s">
        <v>1640</v>
      </c>
      <c r="H270" s="495">
        <v>44286</v>
      </c>
      <c r="I270" s="494" t="s">
        <v>2057</v>
      </c>
      <c r="J270" s="494" t="s">
        <v>1492</v>
      </c>
      <c r="K270" s="494" t="s">
        <v>2154</v>
      </c>
      <c r="L270" s="470" t="s">
        <v>1120</v>
      </c>
      <c r="M270" s="494"/>
      <c r="N270" s="494"/>
      <c r="O270" s="494"/>
      <c r="P270" s="494"/>
      <c r="Q270" s="494"/>
      <c r="R270" s="494"/>
      <c r="S270" s="494"/>
      <c r="T270" s="494"/>
      <c r="U270" s="494"/>
      <c r="V270" s="494"/>
      <c r="W270" s="494"/>
      <c r="X270" s="494" t="s">
        <v>2422</v>
      </c>
      <c r="Y270" s="497">
        <v>25215.58</v>
      </c>
      <c r="Z270" s="482"/>
    </row>
    <row r="271" spans="1:26" s="464" customFormat="1" x14ac:dyDescent="0.25">
      <c r="A271" s="494" t="s">
        <v>2054</v>
      </c>
      <c r="B271" s="81" t="s">
        <v>155</v>
      </c>
      <c r="C271" s="494" t="s">
        <v>1119</v>
      </c>
      <c r="D271" s="81" t="s">
        <v>1096</v>
      </c>
      <c r="E271" s="494">
        <v>6021</v>
      </c>
      <c r="F271" s="494"/>
      <c r="G271" s="81" t="s">
        <v>1640</v>
      </c>
      <c r="H271" s="495">
        <v>44286</v>
      </c>
      <c r="I271" s="81" t="s">
        <v>1752</v>
      </c>
      <c r="J271" s="494" t="s">
        <v>1492</v>
      </c>
      <c r="K271" s="494" t="s">
        <v>2428</v>
      </c>
      <c r="L271" s="496" t="s">
        <v>1120</v>
      </c>
      <c r="M271" s="494"/>
      <c r="N271" s="494"/>
      <c r="O271" s="494"/>
      <c r="P271" s="494"/>
      <c r="Q271" s="494"/>
      <c r="R271" s="494"/>
      <c r="S271" s="494"/>
      <c r="T271" s="494"/>
      <c r="U271" s="494"/>
      <c r="V271" s="494"/>
      <c r="W271" s="494"/>
      <c r="X271" s="494" t="s">
        <v>2422</v>
      </c>
      <c r="Y271" s="497">
        <v>25215.58</v>
      </c>
      <c r="Z271" s="482"/>
    </row>
    <row r="272" spans="1:26" s="464" customFormat="1" x14ac:dyDescent="0.25">
      <c r="A272" s="494" t="s">
        <v>2052</v>
      </c>
      <c r="B272" s="81" t="s">
        <v>155</v>
      </c>
      <c r="C272" s="494" t="s">
        <v>623</v>
      </c>
      <c r="D272" s="81" t="s">
        <v>1096</v>
      </c>
      <c r="E272" s="494">
        <v>10357</v>
      </c>
      <c r="F272" s="494"/>
      <c r="G272" s="81" t="s">
        <v>1640</v>
      </c>
      <c r="H272" s="495">
        <v>44286</v>
      </c>
      <c r="I272" s="494" t="s">
        <v>2053</v>
      </c>
      <c r="J272" s="494" t="s">
        <v>1492</v>
      </c>
      <c r="K272" s="494" t="s">
        <v>2440</v>
      </c>
      <c r="L272" s="470" t="s">
        <v>1120</v>
      </c>
      <c r="M272" s="494"/>
      <c r="N272" s="494"/>
      <c r="O272" s="494"/>
      <c r="P272" s="494"/>
      <c r="Q272" s="494"/>
      <c r="R272" s="494"/>
      <c r="S272" s="494"/>
      <c r="T272" s="494"/>
      <c r="U272" s="494"/>
      <c r="V272" s="494"/>
      <c r="W272" s="494"/>
      <c r="X272" s="494" t="s">
        <v>2422</v>
      </c>
      <c r="Y272" s="497">
        <v>25215.58</v>
      </c>
      <c r="Z272" s="482"/>
    </row>
    <row r="273" spans="1:26" s="464" customFormat="1" x14ac:dyDescent="0.25">
      <c r="A273" s="494" t="s">
        <v>2049</v>
      </c>
      <c r="B273" s="81" t="s">
        <v>155</v>
      </c>
      <c r="C273" s="494" t="s">
        <v>2051</v>
      </c>
      <c r="D273" s="81" t="s">
        <v>1094</v>
      </c>
      <c r="E273" s="494">
        <v>3360</v>
      </c>
      <c r="F273" s="462"/>
      <c r="G273" s="81" t="s">
        <v>1640</v>
      </c>
      <c r="H273" s="495">
        <v>44286</v>
      </c>
      <c r="I273" s="494" t="s">
        <v>2050</v>
      </c>
      <c r="J273" s="494" t="s">
        <v>1492</v>
      </c>
      <c r="K273" s="494" t="s">
        <v>2161</v>
      </c>
      <c r="L273" s="470" t="s">
        <v>1120</v>
      </c>
      <c r="M273" s="494"/>
      <c r="N273" s="494"/>
      <c r="O273" s="494"/>
      <c r="P273" s="494"/>
      <c r="Q273" s="494"/>
      <c r="R273" s="494"/>
      <c r="S273" s="494"/>
      <c r="T273" s="494"/>
      <c r="U273" s="494"/>
      <c r="V273" s="494"/>
      <c r="W273" s="494"/>
      <c r="X273" s="494" t="s">
        <v>727</v>
      </c>
      <c r="Y273" s="497"/>
      <c r="Z273" s="482"/>
    </row>
    <row r="274" spans="1:26" s="464" customFormat="1" x14ac:dyDescent="0.25">
      <c r="A274" s="494" t="s">
        <v>2048</v>
      </c>
      <c r="B274" s="81" t="s">
        <v>155</v>
      </c>
      <c r="C274" s="494" t="s">
        <v>1119</v>
      </c>
      <c r="D274" s="81" t="s">
        <v>1096</v>
      </c>
      <c r="E274" s="494">
        <v>4981</v>
      </c>
      <c r="F274" s="494"/>
      <c r="G274" s="81" t="s">
        <v>1640</v>
      </c>
      <c r="H274" s="495">
        <v>44286</v>
      </c>
      <c r="I274" s="494" t="s">
        <v>1859</v>
      </c>
      <c r="J274" s="494" t="s">
        <v>1492</v>
      </c>
      <c r="K274" s="494" t="s">
        <v>2160</v>
      </c>
      <c r="L274" s="496" t="s">
        <v>1120</v>
      </c>
      <c r="M274" s="494"/>
      <c r="N274" s="494"/>
      <c r="O274" s="494"/>
      <c r="P274" s="494"/>
      <c r="Q274" s="494"/>
      <c r="R274" s="494"/>
      <c r="S274" s="494"/>
      <c r="T274" s="494"/>
      <c r="U274" s="494"/>
      <c r="V274" s="494"/>
      <c r="W274" s="494"/>
      <c r="X274" s="494" t="s">
        <v>2422</v>
      </c>
      <c r="Y274" s="497">
        <v>25215.58</v>
      </c>
      <c r="Z274" s="482"/>
    </row>
    <row r="275" spans="1:26" s="464" customFormat="1" x14ac:dyDescent="0.25">
      <c r="A275" s="494" t="s">
        <v>2046</v>
      </c>
      <c r="B275" s="81" t="s">
        <v>155</v>
      </c>
      <c r="C275" s="494" t="s">
        <v>1079</v>
      </c>
      <c r="D275" s="81" t="s">
        <v>1097</v>
      </c>
      <c r="E275" s="494">
        <v>8514</v>
      </c>
      <c r="F275" s="494"/>
      <c r="G275" s="81" t="s">
        <v>1640</v>
      </c>
      <c r="H275" s="495">
        <v>44286</v>
      </c>
      <c r="I275" s="494" t="s">
        <v>2047</v>
      </c>
      <c r="J275" s="494" t="s">
        <v>1492</v>
      </c>
      <c r="K275" s="494" t="s">
        <v>2154</v>
      </c>
      <c r="L275" s="496" t="s">
        <v>1120</v>
      </c>
      <c r="M275" s="494"/>
      <c r="N275" s="494"/>
      <c r="O275" s="494"/>
      <c r="P275" s="494"/>
      <c r="Q275" s="494"/>
      <c r="R275" s="494"/>
      <c r="S275" s="494"/>
      <c r="T275" s="494"/>
      <c r="U275" s="494"/>
      <c r="V275" s="494"/>
      <c r="W275" s="494"/>
      <c r="X275" s="494" t="s">
        <v>2422</v>
      </c>
      <c r="Y275" s="497">
        <v>27125.08</v>
      </c>
      <c r="Z275" s="482"/>
    </row>
    <row r="276" spans="1:26" s="464" customFormat="1" x14ac:dyDescent="0.25">
      <c r="A276" s="494" t="s">
        <v>2045</v>
      </c>
      <c r="B276" s="81" t="s">
        <v>155</v>
      </c>
      <c r="C276" s="494" t="s">
        <v>623</v>
      </c>
      <c r="D276" s="81" t="s">
        <v>1096</v>
      </c>
      <c r="E276" s="494">
        <v>10375</v>
      </c>
      <c r="F276" s="494"/>
      <c r="G276" s="81" t="s">
        <v>1640</v>
      </c>
      <c r="H276" s="495">
        <v>44286</v>
      </c>
      <c r="I276" s="494" t="s">
        <v>2044</v>
      </c>
      <c r="J276" s="494" t="s">
        <v>1492</v>
      </c>
      <c r="K276" s="494" t="s">
        <v>2430</v>
      </c>
      <c r="L276" s="470" t="s">
        <v>1120</v>
      </c>
      <c r="M276" s="494"/>
      <c r="N276" s="494"/>
      <c r="O276" s="494"/>
      <c r="P276" s="494"/>
      <c r="Q276" s="494"/>
      <c r="R276" s="494"/>
      <c r="S276" s="494"/>
      <c r="T276" s="494"/>
      <c r="U276" s="494"/>
      <c r="V276" s="494"/>
      <c r="W276" s="494"/>
      <c r="X276" s="494" t="s">
        <v>2422</v>
      </c>
      <c r="Y276" s="497">
        <v>25215.58</v>
      </c>
      <c r="Z276" s="482"/>
    </row>
    <row r="277" spans="1:26" s="464" customFormat="1" x14ac:dyDescent="0.25">
      <c r="A277" s="494" t="s">
        <v>2043</v>
      </c>
      <c r="B277" s="81" t="s">
        <v>155</v>
      </c>
      <c r="C277" s="494" t="s">
        <v>1118</v>
      </c>
      <c r="D277" s="81" t="s">
        <v>1097</v>
      </c>
      <c r="E277" s="494">
        <v>7839</v>
      </c>
      <c r="F277" s="494"/>
      <c r="G277" s="81" t="s">
        <v>1640</v>
      </c>
      <c r="H277" s="495">
        <v>44286</v>
      </c>
      <c r="I277" s="494" t="s">
        <v>1859</v>
      </c>
      <c r="J277" s="494" t="s">
        <v>1492</v>
      </c>
      <c r="K277" s="494" t="s">
        <v>1671</v>
      </c>
      <c r="L277" s="496" t="s">
        <v>1120</v>
      </c>
      <c r="M277" s="494"/>
      <c r="N277" s="494"/>
      <c r="O277" s="494"/>
      <c r="P277" s="494"/>
      <c r="Q277" s="494"/>
      <c r="R277" s="494"/>
      <c r="S277" s="494"/>
      <c r="T277" s="494"/>
      <c r="U277" s="494"/>
      <c r="V277" s="494"/>
      <c r="W277" s="494"/>
      <c r="X277" s="494" t="s">
        <v>2422</v>
      </c>
      <c r="Y277" s="497">
        <v>25215.58</v>
      </c>
      <c r="Z277" s="482"/>
    </row>
    <row r="278" spans="1:26" s="464" customFormat="1" x14ac:dyDescent="0.25">
      <c r="A278" s="494" t="s">
        <v>2041</v>
      </c>
      <c r="B278" s="81" t="s">
        <v>155</v>
      </c>
      <c r="C278" s="494" t="s">
        <v>623</v>
      </c>
      <c r="D278" s="81" t="s">
        <v>1097</v>
      </c>
      <c r="E278" s="494">
        <v>10343</v>
      </c>
      <c r="F278" s="494"/>
      <c r="G278" s="81" t="s">
        <v>1640</v>
      </c>
      <c r="H278" s="495">
        <v>44286</v>
      </c>
      <c r="I278" s="494" t="s">
        <v>2042</v>
      </c>
      <c r="J278" s="494" t="s">
        <v>1492</v>
      </c>
      <c r="K278" s="494" t="s">
        <v>2430</v>
      </c>
      <c r="L278" s="496" t="s">
        <v>1120</v>
      </c>
      <c r="M278" s="494"/>
      <c r="N278" s="494"/>
      <c r="O278" s="494"/>
      <c r="P278" s="494"/>
      <c r="Q278" s="494"/>
      <c r="R278" s="494"/>
      <c r="S278" s="494"/>
      <c r="T278" s="494"/>
      <c r="U278" s="494"/>
      <c r="V278" s="494"/>
      <c r="W278" s="494"/>
      <c r="X278" s="494" t="s">
        <v>2422</v>
      </c>
      <c r="Y278" s="497">
        <v>25215.58</v>
      </c>
      <c r="Z278" s="482"/>
    </row>
    <row r="279" spans="1:26" s="464" customFormat="1" x14ac:dyDescent="0.25">
      <c r="A279" s="494" t="s">
        <v>2039</v>
      </c>
      <c r="B279" s="81" t="s">
        <v>155</v>
      </c>
      <c r="C279" s="494" t="s">
        <v>644</v>
      </c>
      <c r="D279" s="81" t="s">
        <v>1094</v>
      </c>
      <c r="E279" s="494">
        <v>5087</v>
      </c>
      <c r="F279" s="494"/>
      <c r="G279" s="81" t="s">
        <v>1640</v>
      </c>
      <c r="H279" s="495">
        <v>44286</v>
      </c>
      <c r="I279" s="494" t="s">
        <v>2040</v>
      </c>
      <c r="J279" s="494" t="s">
        <v>1500</v>
      </c>
      <c r="K279" s="494"/>
      <c r="L279" s="496" t="s">
        <v>1120</v>
      </c>
      <c r="M279" s="494"/>
      <c r="N279" s="494"/>
      <c r="O279" s="494"/>
      <c r="P279" s="494"/>
      <c r="Q279" s="494"/>
      <c r="R279" s="494"/>
      <c r="S279" s="494"/>
      <c r="T279" s="494"/>
      <c r="U279" s="494"/>
      <c r="V279" s="494"/>
      <c r="W279" s="494"/>
      <c r="X279" s="494" t="s">
        <v>2422</v>
      </c>
      <c r="Y279" s="497">
        <v>7001.5</v>
      </c>
      <c r="Z279" s="482"/>
    </row>
    <row r="280" spans="1:26" s="464" customFormat="1" x14ac:dyDescent="0.25">
      <c r="A280" s="494" t="s">
        <v>2037</v>
      </c>
      <c r="B280" s="81" t="s">
        <v>155</v>
      </c>
      <c r="C280" s="494" t="s">
        <v>1118</v>
      </c>
      <c r="D280" s="81" t="s">
        <v>1097</v>
      </c>
      <c r="E280" s="494">
        <v>4823</v>
      </c>
      <c r="F280" s="462"/>
      <c r="G280" s="435" t="s">
        <v>1640</v>
      </c>
      <c r="H280" s="495">
        <v>44286</v>
      </c>
      <c r="I280" s="494" t="s">
        <v>2038</v>
      </c>
      <c r="J280" s="494" t="s">
        <v>1492</v>
      </c>
      <c r="K280" s="494" t="s">
        <v>2430</v>
      </c>
      <c r="L280" s="470" t="s">
        <v>1120</v>
      </c>
      <c r="M280" s="494"/>
      <c r="N280" s="494"/>
      <c r="O280" s="494"/>
      <c r="P280" s="494"/>
      <c r="Q280" s="494"/>
      <c r="R280" s="494"/>
      <c r="S280" s="494"/>
      <c r="T280" s="494"/>
      <c r="U280" s="494"/>
      <c r="V280" s="494"/>
      <c r="W280" s="494"/>
      <c r="X280" s="494" t="s">
        <v>727</v>
      </c>
      <c r="Y280" s="497"/>
      <c r="Z280" s="482"/>
    </row>
    <row r="281" spans="1:26" s="464" customFormat="1" x14ac:dyDescent="0.25">
      <c r="A281" s="494" t="s">
        <v>2035</v>
      </c>
      <c r="B281" s="81" t="s">
        <v>155</v>
      </c>
      <c r="C281" s="494" t="s">
        <v>1119</v>
      </c>
      <c r="D281" s="81" t="s">
        <v>1096</v>
      </c>
      <c r="E281" s="494">
        <v>4221</v>
      </c>
      <c r="F281" s="494"/>
      <c r="G281" s="81" t="s">
        <v>1640</v>
      </c>
      <c r="H281" s="495">
        <v>44286</v>
      </c>
      <c r="I281" s="494" t="s">
        <v>2036</v>
      </c>
      <c r="J281" s="494" t="s">
        <v>1492</v>
      </c>
      <c r="K281" s="494" t="s">
        <v>2153</v>
      </c>
      <c r="L281" s="496" t="s">
        <v>1120</v>
      </c>
      <c r="M281" s="494"/>
      <c r="N281" s="494"/>
      <c r="O281" s="494"/>
      <c r="P281" s="494"/>
      <c r="Q281" s="494"/>
      <c r="R281" s="494"/>
      <c r="S281" s="494"/>
      <c r="T281" s="494"/>
      <c r="U281" s="494"/>
      <c r="V281" s="494"/>
      <c r="W281" s="494"/>
      <c r="X281" s="494" t="s">
        <v>2422</v>
      </c>
      <c r="Y281" s="497">
        <v>25215.58</v>
      </c>
      <c r="Z281" s="482"/>
    </row>
    <row r="282" spans="1:26" s="464" customFormat="1" x14ac:dyDescent="0.25">
      <c r="A282" s="494" t="s">
        <v>2033</v>
      </c>
      <c r="B282" s="81" t="s">
        <v>155</v>
      </c>
      <c r="C282" s="494" t="s">
        <v>1119</v>
      </c>
      <c r="D282" s="81" t="s">
        <v>1096</v>
      </c>
      <c r="E282" s="494">
        <v>11515</v>
      </c>
      <c r="F282" s="494"/>
      <c r="G282" s="81" t="s">
        <v>1640</v>
      </c>
      <c r="H282" s="495">
        <v>44286</v>
      </c>
      <c r="I282" s="494" t="s">
        <v>2034</v>
      </c>
      <c r="J282" s="494" t="s">
        <v>1492</v>
      </c>
      <c r="K282" s="494" t="s">
        <v>2428</v>
      </c>
      <c r="L282" s="496" t="s">
        <v>1120</v>
      </c>
      <c r="M282" s="494"/>
      <c r="N282" s="494"/>
      <c r="O282" s="494"/>
      <c r="P282" s="494"/>
      <c r="Q282" s="494"/>
      <c r="R282" s="494"/>
      <c r="S282" s="494"/>
      <c r="T282" s="494"/>
      <c r="U282" s="494"/>
      <c r="V282" s="494"/>
      <c r="W282" s="494"/>
      <c r="X282" s="494" t="s">
        <v>2422</v>
      </c>
      <c r="Y282" s="497">
        <v>25215.58</v>
      </c>
      <c r="Z282" s="482"/>
    </row>
    <row r="283" spans="1:26" s="464" customFormat="1" x14ac:dyDescent="0.25">
      <c r="A283" s="494" t="s">
        <v>2031</v>
      </c>
      <c r="B283" s="81" t="s">
        <v>155</v>
      </c>
      <c r="C283" s="494" t="s">
        <v>1119</v>
      </c>
      <c r="D283" s="81" t="s">
        <v>1096</v>
      </c>
      <c r="E283" s="494">
        <v>13608</v>
      </c>
      <c r="F283" s="494"/>
      <c r="G283" s="81" t="s">
        <v>1640</v>
      </c>
      <c r="H283" s="495">
        <v>44286</v>
      </c>
      <c r="I283" s="494" t="s">
        <v>2032</v>
      </c>
      <c r="J283" s="494" t="s">
        <v>1492</v>
      </c>
      <c r="K283" s="494" t="s">
        <v>2440</v>
      </c>
      <c r="L283" s="496" t="s">
        <v>1120</v>
      </c>
      <c r="M283" s="494"/>
      <c r="N283" s="494"/>
      <c r="O283" s="494"/>
      <c r="P283" s="494"/>
      <c r="Q283" s="494"/>
      <c r="R283" s="494"/>
      <c r="S283" s="494"/>
      <c r="T283" s="494"/>
      <c r="U283" s="494"/>
      <c r="V283" s="494"/>
      <c r="W283" s="494"/>
      <c r="X283" s="494" t="s">
        <v>2422</v>
      </c>
      <c r="Y283" s="497">
        <v>25215.58</v>
      </c>
      <c r="Z283" s="482"/>
    </row>
    <row r="284" spans="1:26" s="464" customFormat="1" x14ac:dyDescent="0.25">
      <c r="A284" s="494" t="s">
        <v>2029</v>
      </c>
      <c r="B284" s="81" t="s">
        <v>155</v>
      </c>
      <c r="C284" s="494" t="s">
        <v>1119</v>
      </c>
      <c r="D284" s="81" t="s">
        <v>1096</v>
      </c>
      <c r="E284" s="494">
        <v>10422</v>
      </c>
      <c r="F284" s="462"/>
      <c r="G284" s="81" t="s">
        <v>1640</v>
      </c>
      <c r="H284" s="495">
        <v>44286</v>
      </c>
      <c r="I284" s="494" t="s">
        <v>2030</v>
      </c>
      <c r="J284" s="494" t="s">
        <v>1492</v>
      </c>
      <c r="K284" s="494"/>
      <c r="L284" s="496" t="s">
        <v>1120</v>
      </c>
      <c r="M284" s="494"/>
      <c r="N284" s="494"/>
      <c r="O284" s="494"/>
      <c r="P284" s="494"/>
      <c r="Q284" s="494"/>
      <c r="R284" s="494"/>
      <c r="S284" s="494"/>
      <c r="T284" s="494"/>
      <c r="U284" s="494"/>
      <c r="V284" s="494"/>
      <c r="W284" s="494"/>
      <c r="X284" s="494" t="s">
        <v>727</v>
      </c>
      <c r="Y284" s="497"/>
      <c r="Z284" s="482"/>
    </row>
    <row r="285" spans="1:26" s="464" customFormat="1" x14ac:dyDescent="0.25">
      <c r="A285" s="494" t="s">
        <v>2024</v>
      </c>
      <c r="B285" s="81" t="s">
        <v>155</v>
      </c>
      <c r="C285" s="494" t="s">
        <v>385</v>
      </c>
      <c r="D285" s="81" t="s">
        <v>58</v>
      </c>
      <c r="E285" s="494">
        <v>8394</v>
      </c>
      <c r="F285" s="494"/>
      <c r="G285" s="81" t="s">
        <v>1566</v>
      </c>
      <c r="H285" s="495">
        <v>44286</v>
      </c>
      <c r="I285" s="494" t="s">
        <v>2025</v>
      </c>
      <c r="J285" s="494" t="s">
        <v>1676</v>
      </c>
      <c r="K285" s="494"/>
      <c r="L285" s="496" t="s">
        <v>1120</v>
      </c>
      <c r="M285" s="494"/>
      <c r="N285" s="494"/>
      <c r="O285" s="494"/>
      <c r="P285" s="494"/>
      <c r="Q285" s="494" t="s">
        <v>2134</v>
      </c>
      <c r="R285" s="494"/>
      <c r="S285" s="494"/>
      <c r="T285" s="494"/>
      <c r="U285" s="494"/>
      <c r="V285" s="494"/>
      <c r="W285" s="494"/>
      <c r="X285" s="494" t="s">
        <v>2422</v>
      </c>
      <c r="Y285" s="497">
        <f>165527.12-101067.16</f>
        <v>64459.959999999992</v>
      </c>
      <c r="Z285" s="510">
        <v>44295</v>
      </c>
    </row>
    <row r="286" spans="1:26" s="464" customFormat="1" x14ac:dyDescent="0.25">
      <c r="A286" s="494" t="s">
        <v>2022</v>
      </c>
      <c r="B286" s="81" t="s">
        <v>155</v>
      </c>
      <c r="C286" s="494" t="s">
        <v>644</v>
      </c>
      <c r="D286" s="81" t="s">
        <v>1094</v>
      </c>
      <c r="E286" s="494">
        <v>10547</v>
      </c>
      <c r="F286" s="494"/>
      <c r="G286" s="81" t="s">
        <v>1640</v>
      </c>
      <c r="H286" s="495">
        <v>44284</v>
      </c>
      <c r="I286" s="430" t="s">
        <v>2023</v>
      </c>
      <c r="J286" s="494" t="s">
        <v>1492</v>
      </c>
      <c r="K286" s="494" t="s">
        <v>2428</v>
      </c>
      <c r="L286" s="496" t="s">
        <v>1121</v>
      </c>
      <c r="M286" s="494"/>
      <c r="N286" s="494"/>
      <c r="O286" s="494"/>
      <c r="P286" s="494"/>
      <c r="Q286" s="494"/>
      <c r="R286" s="494"/>
      <c r="S286" s="494"/>
      <c r="T286" s="494"/>
      <c r="U286" s="494"/>
      <c r="V286" s="494"/>
      <c r="W286" s="494"/>
      <c r="X286" s="494" t="s">
        <v>2422</v>
      </c>
      <c r="Y286" s="497">
        <v>25215.58</v>
      </c>
      <c r="Z286" s="482"/>
    </row>
    <row r="287" spans="1:26" s="464" customFormat="1" x14ac:dyDescent="0.25">
      <c r="A287" s="494" t="s">
        <v>2020</v>
      </c>
      <c r="B287" s="81" t="s">
        <v>155</v>
      </c>
      <c r="C287" s="494" t="s">
        <v>1119</v>
      </c>
      <c r="D287" s="81" t="s">
        <v>1094</v>
      </c>
      <c r="E287" s="494">
        <v>7147</v>
      </c>
      <c r="F287" s="494"/>
      <c r="G287" s="81" t="s">
        <v>1640</v>
      </c>
      <c r="H287" s="495">
        <v>44284</v>
      </c>
      <c r="I287" s="494" t="s">
        <v>2021</v>
      </c>
      <c r="J287" s="494" t="s">
        <v>1492</v>
      </c>
      <c r="K287" s="494" t="s">
        <v>2153</v>
      </c>
      <c r="L287" s="496" t="s">
        <v>1121</v>
      </c>
      <c r="M287" s="494"/>
      <c r="N287" s="494"/>
      <c r="O287" s="494"/>
      <c r="P287" s="494"/>
      <c r="Q287" s="494"/>
      <c r="R287" s="494"/>
      <c r="S287" s="494"/>
      <c r="T287" s="494"/>
      <c r="U287" s="494"/>
      <c r="V287" s="494"/>
      <c r="W287" s="494"/>
      <c r="X287" s="494" t="s">
        <v>2422</v>
      </c>
      <c r="Y287" s="497">
        <f>25215.58+1881.5</f>
        <v>27097.08</v>
      </c>
      <c r="Z287" s="482"/>
    </row>
    <row r="288" spans="1:26" s="464" customFormat="1" x14ac:dyDescent="0.25">
      <c r="A288" s="469" t="s">
        <v>2017</v>
      </c>
      <c r="B288" s="435" t="s">
        <v>1093</v>
      </c>
      <c r="C288" s="469" t="s">
        <v>2018</v>
      </c>
      <c r="D288" s="435" t="s">
        <v>1096</v>
      </c>
      <c r="E288" s="469">
        <v>6565</v>
      </c>
      <c r="F288" s="462"/>
      <c r="G288" s="435" t="s">
        <v>1640</v>
      </c>
      <c r="H288" s="468">
        <v>44284</v>
      </c>
      <c r="I288" s="469" t="s">
        <v>2019</v>
      </c>
      <c r="J288" s="469" t="s">
        <v>1492</v>
      </c>
      <c r="K288" s="469" t="s">
        <v>2432</v>
      </c>
      <c r="L288" s="470" t="s">
        <v>1121</v>
      </c>
      <c r="M288" s="469"/>
      <c r="N288" s="469"/>
      <c r="O288" s="469"/>
      <c r="P288" s="469"/>
      <c r="Q288" s="469"/>
      <c r="R288" s="469"/>
      <c r="S288" s="469"/>
      <c r="T288" s="469"/>
      <c r="U288" s="469"/>
      <c r="V288" s="469"/>
      <c r="W288" s="469"/>
      <c r="X288" s="469" t="s">
        <v>727</v>
      </c>
      <c r="Y288" s="480"/>
      <c r="Z288" s="482"/>
    </row>
    <row r="289" spans="1:26" s="464" customFormat="1" x14ac:dyDescent="0.25">
      <c r="A289" s="494" t="s">
        <v>2015</v>
      </c>
      <c r="B289" s="81" t="s">
        <v>155</v>
      </c>
      <c r="C289" s="494" t="s">
        <v>1118</v>
      </c>
      <c r="D289" s="435" t="s">
        <v>1097</v>
      </c>
      <c r="E289" s="494">
        <v>3629</v>
      </c>
      <c r="F289" s="462"/>
      <c r="G289" s="435" t="s">
        <v>1640</v>
      </c>
      <c r="H289" s="495">
        <v>44284</v>
      </c>
      <c r="I289" s="494" t="s">
        <v>2016</v>
      </c>
      <c r="J289" s="494" t="s">
        <v>1492</v>
      </c>
      <c r="K289" s="494" t="s">
        <v>2430</v>
      </c>
      <c r="L289" s="470" t="s">
        <v>1121</v>
      </c>
      <c r="M289" s="494"/>
      <c r="N289" s="494"/>
      <c r="O289" s="494"/>
      <c r="P289" s="494"/>
      <c r="Q289" s="494"/>
      <c r="R289" s="494"/>
      <c r="S289" s="494"/>
      <c r="T289" s="494"/>
      <c r="U289" s="494"/>
      <c r="V289" s="494"/>
      <c r="W289" s="494"/>
      <c r="X289" s="494" t="s">
        <v>727</v>
      </c>
      <c r="Y289" s="497"/>
      <c r="Z289" s="482"/>
    </row>
    <row r="290" spans="1:26" s="464" customFormat="1" x14ac:dyDescent="0.25">
      <c r="A290" s="494" t="s">
        <v>2013</v>
      </c>
      <c r="B290" s="81" t="s">
        <v>155</v>
      </c>
      <c r="C290" s="494" t="s">
        <v>1119</v>
      </c>
      <c r="D290" s="81" t="s">
        <v>1096</v>
      </c>
      <c r="E290" s="494">
        <v>5776</v>
      </c>
      <c r="F290" s="494"/>
      <c r="G290" s="81" t="s">
        <v>1640</v>
      </c>
      <c r="H290" s="495">
        <v>44284</v>
      </c>
      <c r="I290" s="494" t="s">
        <v>2014</v>
      </c>
      <c r="J290" s="494" t="s">
        <v>1492</v>
      </c>
      <c r="K290" s="494" t="s">
        <v>2441</v>
      </c>
      <c r="L290" s="496" t="s">
        <v>1121</v>
      </c>
      <c r="M290" s="494"/>
      <c r="N290" s="494"/>
      <c r="O290" s="494"/>
      <c r="P290" s="494"/>
      <c r="Q290" s="494"/>
      <c r="R290" s="494"/>
      <c r="S290" s="494"/>
      <c r="T290" s="494"/>
      <c r="U290" s="494"/>
      <c r="V290" s="494"/>
      <c r="W290" s="494"/>
      <c r="X290" s="494" t="s">
        <v>2422</v>
      </c>
      <c r="Y290" s="497">
        <f>25215.58+25200.73</f>
        <v>50416.31</v>
      </c>
      <c r="Z290" s="482"/>
    </row>
    <row r="291" spans="1:26" s="464" customFormat="1" ht="18" customHeight="1" x14ac:dyDescent="0.25">
      <c r="A291" s="494" t="s">
        <v>2011</v>
      </c>
      <c r="B291" s="81" t="s">
        <v>155</v>
      </c>
      <c r="C291" s="494" t="s">
        <v>407</v>
      </c>
      <c r="D291" s="435" t="s">
        <v>56</v>
      </c>
      <c r="E291" s="494">
        <v>4416</v>
      </c>
      <c r="F291" s="462"/>
      <c r="G291" s="435" t="s">
        <v>1268</v>
      </c>
      <c r="H291" s="495">
        <v>44277</v>
      </c>
      <c r="I291" s="435" t="s">
        <v>1848</v>
      </c>
      <c r="J291" s="494" t="s">
        <v>2424</v>
      </c>
      <c r="K291" s="494"/>
      <c r="L291" s="470" t="s">
        <v>1121</v>
      </c>
      <c r="M291" s="494"/>
      <c r="N291" s="494"/>
      <c r="O291" s="494"/>
      <c r="P291" s="494"/>
      <c r="Q291" s="494"/>
      <c r="R291" s="494"/>
      <c r="S291" s="494"/>
      <c r="T291" s="494"/>
      <c r="U291" s="494"/>
      <c r="V291" s="494"/>
      <c r="W291" s="494"/>
      <c r="X291" s="494" t="s">
        <v>2422</v>
      </c>
      <c r="Y291" s="497"/>
      <c r="Z291" s="482"/>
    </row>
    <row r="292" spans="1:26" s="464" customFormat="1" ht="18.75" customHeight="1" x14ac:dyDescent="0.25">
      <c r="A292" s="494" t="s">
        <v>2010</v>
      </c>
      <c r="B292" s="81" t="s">
        <v>155</v>
      </c>
      <c r="C292" s="494" t="s">
        <v>384</v>
      </c>
      <c r="D292" s="435" t="s">
        <v>62</v>
      </c>
      <c r="E292" s="494">
        <v>9221</v>
      </c>
      <c r="F292" s="462"/>
      <c r="G292" s="435" t="s">
        <v>1268</v>
      </c>
      <c r="H292" s="495">
        <v>44277</v>
      </c>
      <c r="I292" s="435" t="s">
        <v>1848</v>
      </c>
      <c r="J292" s="494" t="s">
        <v>1492</v>
      </c>
      <c r="K292" s="494" t="s">
        <v>2442</v>
      </c>
      <c r="L292" s="470" t="s">
        <v>1121</v>
      </c>
      <c r="M292" s="494"/>
      <c r="N292" s="494"/>
      <c r="O292" s="494"/>
      <c r="P292" s="494"/>
      <c r="Q292" s="494"/>
      <c r="R292" s="494"/>
      <c r="S292" s="494"/>
      <c r="T292" s="494"/>
      <c r="U292" s="494"/>
      <c r="V292" s="494"/>
      <c r="W292" s="494"/>
      <c r="X292" s="494" t="s">
        <v>2422</v>
      </c>
      <c r="Y292" s="497">
        <f>5575.14+5156.74</f>
        <v>10731.880000000001</v>
      </c>
      <c r="Z292" s="510">
        <v>44300</v>
      </c>
    </row>
    <row r="293" spans="1:26" s="464" customFormat="1" ht="15.75" customHeight="1" x14ac:dyDescent="0.25">
      <c r="A293" s="494" t="s">
        <v>2009</v>
      </c>
      <c r="B293" s="81" t="s">
        <v>155</v>
      </c>
      <c r="C293" s="494" t="s">
        <v>385</v>
      </c>
      <c r="D293" s="81" t="s">
        <v>58</v>
      </c>
      <c r="E293" s="494">
        <v>4320</v>
      </c>
      <c r="F293" s="494"/>
      <c r="G293" s="81" t="s">
        <v>1588</v>
      </c>
      <c r="H293" s="495">
        <v>44277</v>
      </c>
      <c r="I293" s="81" t="s">
        <v>1841</v>
      </c>
      <c r="J293" s="494" t="s">
        <v>1492</v>
      </c>
      <c r="K293" s="494" t="s">
        <v>2431</v>
      </c>
      <c r="L293" s="496" t="s">
        <v>1121</v>
      </c>
      <c r="M293" s="494"/>
      <c r="N293" s="494"/>
      <c r="O293" s="494"/>
      <c r="P293" s="494"/>
      <c r="Q293" s="494"/>
      <c r="R293" s="494"/>
      <c r="S293" s="494"/>
      <c r="T293" s="494"/>
      <c r="U293" s="494"/>
      <c r="V293" s="494"/>
      <c r="W293" s="494"/>
      <c r="X293" s="494" t="s">
        <v>2422</v>
      </c>
      <c r="Y293" s="497"/>
      <c r="Z293" s="482"/>
    </row>
    <row r="294" spans="1:26" s="464" customFormat="1" ht="17.25" customHeight="1" x14ac:dyDescent="0.25">
      <c r="A294" s="494" t="s">
        <v>2007</v>
      </c>
      <c r="B294" s="435" t="s">
        <v>155</v>
      </c>
      <c r="C294" s="494" t="s">
        <v>385</v>
      </c>
      <c r="D294" s="81" t="s">
        <v>58</v>
      </c>
      <c r="E294" s="494">
        <v>8609</v>
      </c>
      <c r="F294" s="462"/>
      <c r="G294" s="81" t="s">
        <v>1896</v>
      </c>
      <c r="H294" s="495">
        <v>44270</v>
      </c>
      <c r="I294" s="81" t="s">
        <v>2005</v>
      </c>
      <c r="J294" s="494" t="s">
        <v>1770</v>
      </c>
      <c r="K294" s="494"/>
      <c r="L294" s="470" t="s">
        <v>1121</v>
      </c>
      <c r="M294" s="494"/>
      <c r="N294" s="494"/>
      <c r="O294" s="494"/>
      <c r="P294" s="494"/>
      <c r="Q294" s="494"/>
      <c r="R294" s="494"/>
      <c r="S294" s="494"/>
      <c r="T294" s="494"/>
      <c r="U294" s="494"/>
      <c r="V294" s="494"/>
      <c r="W294" s="494"/>
      <c r="X294" s="494" t="s">
        <v>727</v>
      </c>
      <c r="Y294" s="497">
        <v>416.8</v>
      </c>
      <c r="Z294" s="482"/>
    </row>
    <row r="295" spans="1:26" s="464" customFormat="1" ht="10.5" customHeight="1" x14ac:dyDescent="0.25">
      <c r="A295" s="494" t="s">
        <v>2006</v>
      </c>
      <c r="B295" s="435" t="s">
        <v>155</v>
      </c>
      <c r="C295" s="494" t="s">
        <v>384</v>
      </c>
      <c r="D295" s="81" t="s">
        <v>62</v>
      </c>
      <c r="E295" s="494">
        <v>9175</v>
      </c>
      <c r="F295" s="462"/>
      <c r="G295" s="81" t="s">
        <v>1896</v>
      </c>
      <c r="H295" s="495">
        <v>44270</v>
      </c>
      <c r="I295" s="81" t="s">
        <v>2005</v>
      </c>
      <c r="J295" s="494" t="s">
        <v>1770</v>
      </c>
      <c r="K295" s="494"/>
      <c r="L295" s="470" t="s">
        <v>1121</v>
      </c>
      <c r="M295" s="494"/>
      <c r="N295" s="494"/>
      <c r="O295" s="494"/>
      <c r="P295" s="494"/>
      <c r="Q295" s="494"/>
      <c r="R295" s="494"/>
      <c r="S295" s="494"/>
      <c r="T295" s="494"/>
      <c r="U295" s="494"/>
      <c r="V295" s="494"/>
      <c r="W295" s="494"/>
      <c r="X295" s="494" t="s">
        <v>727</v>
      </c>
      <c r="Y295" s="497">
        <v>416.8</v>
      </c>
      <c r="Z295" s="498"/>
    </row>
    <row r="296" spans="1:26" s="464" customFormat="1" ht="19.5" customHeight="1" x14ac:dyDescent="0.25">
      <c r="A296" s="494" t="s">
        <v>2004</v>
      </c>
      <c r="B296" s="435" t="s">
        <v>155</v>
      </c>
      <c r="C296" s="494" t="s">
        <v>384</v>
      </c>
      <c r="D296" s="81" t="s">
        <v>62</v>
      </c>
      <c r="E296" s="494">
        <v>8637</v>
      </c>
      <c r="F296" s="462"/>
      <c r="G296" s="81" t="s">
        <v>1896</v>
      </c>
      <c r="H296" s="495">
        <v>44270</v>
      </c>
      <c r="I296" s="81" t="s">
        <v>2005</v>
      </c>
      <c r="J296" s="494" t="s">
        <v>1770</v>
      </c>
      <c r="K296" s="494"/>
      <c r="L296" s="470" t="s">
        <v>1121</v>
      </c>
      <c r="M296" s="494"/>
      <c r="N296" s="494"/>
      <c r="O296" s="494"/>
      <c r="P296" s="494"/>
      <c r="Q296" s="494"/>
      <c r="R296" s="494"/>
      <c r="S296" s="494"/>
      <c r="T296" s="494"/>
      <c r="U296" s="494"/>
      <c r="V296" s="494"/>
      <c r="W296" s="494"/>
      <c r="X296" s="494" t="s">
        <v>727</v>
      </c>
      <c r="Y296" s="497">
        <f>416.8</f>
        <v>416.8</v>
      </c>
      <c r="Z296" s="482"/>
    </row>
    <row r="297" spans="1:26" s="464" customFormat="1" ht="17.25" customHeight="1" x14ac:dyDescent="0.25">
      <c r="A297" s="494" t="s">
        <v>2001</v>
      </c>
      <c r="B297" s="81" t="s">
        <v>155</v>
      </c>
      <c r="C297" s="494" t="s">
        <v>385</v>
      </c>
      <c r="D297" s="81" t="s">
        <v>58</v>
      </c>
      <c r="E297" s="494">
        <v>8812</v>
      </c>
      <c r="F297" s="462"/>
      <c r="G297" s="81" t="s">
        <v>1268</v>
      </c>
      <c r="H297" s="495">
        <v>44264</v>
      </c>
      <c r="I297" s="435" t="s">
        <v>1848</v>
      </c>
      <c r="J297" s="494" t="s">
        <v>1492</v>
      </c>
      <c r="K297" s="494" t="s">
        <v>2160</v>
      </c>
      <c r="L297" s="470" t="s">
        <v>1121</v>
      </c>
      <c r="M297" s="494"/>
      <c r="N297" s="494"/>
      <c r="O297" s="494"/>
      <c r="P297" s="494"/>
      <c r="Q297" s="494"/>
      <c r="R297" s="494"/>
      <c r="S297" s="494"/>
      <c r="T297" s="494"/>
      <c r="U297" s="494"/>
      <c r="V297" s="494"/>
      <c r="W297" s="494"/>
      <c r="X297" s="494" t="s">
        <v>2422</v>
      </c>
      <c r="Y297" s="497">
        <f>5575.14+5156.74</f>
        <v>10731.880000000001</v>
      </c>
      <c r="Z297" s="510">
        <v>44300</v>
      </c>
    </row>
    <row r="298" spans="1:26" s="464" customFormat="1" ht="16.5" customHeight="1" x14ac:dyDescent="0.25">
      <c r="A298" s="494" t="s">
        <v>1999</v>
      </c>
      <c r="B298" s="81" t="s">
        <v>155</v>
      </c>
      <c r="C298" s="494" t="s">
        <v>378</v>
      </c>
      <c r="D298" s="81" t="s">
        <v>56</v>
      </c>
      <c r="E298" s="494">
        <v>456</v>
      </c>
      <c r="F298" s="462"/>
      <c r="G298" s="494" t="s">
        <v>12</v>
      </c>
      <c r="H298" s="495">
        <v>44263</v>
      </c>
      <c r="I298" s="494" t="s">
        <v>2000</v>
      </c>
      <c r="J298" s="494" t="s">
        <v>1492</v>
      </c>
      <c r="K298" s="494" t="s">
        <v>1671</v>
      </c>
      <c r="L298" s="470" t="s">
        <v>1120</v>
      </c>
      <c r="M298" s="494"/>
      <c r="N298" s="494"/>
      <c r="O298" s="494"/>
      <c r="P298" s="494"/>
      <c r="Q298" s="494"/>
      <c r="R298" s="494"/>
      <c r="S298" s="494"/>
      <c r="T298" s="494"/>
      <c r="U298" s="494"/>
      <c r="V298" s="494"/>
      <c r="W298" s="494"/>
      <c r="X298" s="494" t="s">
        <v>727</v>
      </c>
      <c r="Y298" s="497">
        <f>5575.14+9222.64</f>
        <v>14797.779999999999</v>
      </c>
      <c r="Z298" s="482"/>
    </row>
    <row r="299" spans="1:26" s="464" customFormat="1" ht="12.75" customHeight="1" x14ac:dyDescent="0.25">
      <c r="A299" s="494" t="s">
        <v>1997</v>
      </c>
      <c r="B299" s="81" t="s">
        <v>155</v>
      </c>
      <c r="C299" s="494" t="s">
        <v>519</v>
      </c>
      <c r="D299" s="494" t="s">
        <v>58</v>
      </c>
      <c r="E299" s="494">
        <v>547</v>
      </c>
      <c r="F299" s="462"/>
      <c r="G299" s="81" t="s">
        <v>12</v>
      </c>
      <c r="H299" s="495">
        <v>44260</v>
      </c>
      <c r="I299" s="494" t="s">
        <v>1998</v>
      </c>
      <c r="J299" s="494" t="s">
        <v>1492</v>
      </c>
      <c r="K299" s="494" t="s">
        <v>1855</v>
      </c>
      <c r="L299" s="470" t="s">
        <v>1121</v>
      </c>
      <c r="M299" s="494"/>
      <c r="N299" s="494"/>
      <c r="O299" s="494"/>
      <c r="P299" s="494"/>
      <c r="Q299" s="494" t="s">
        <v>2137</v>
      </c>
      <c r="R299" s="494"/>
      <c r="S299" s="494"/>
      <c r="T299" s="494"/>
      <c r="U299" s="494"/>
      <c r="V299" s="494"/>
      <c r="W299" s="494"/>
      <c r="X299" s="494" t="s">
        <v>2422</v>
      </c>
      <c r="Y299" s="497">
        <f>11128.82+2111</f>
        <v>13239.82</v>
      </c>
      <c r="Z299" s="510">
        <v>44279</v>
      </c>
    </row>
    <row r="300" spans="1:26" s="464" customFormat="1" ht="16.5" customHeight="1" x14ac:dyDescent="0.25">
      <c r="A300" s="494" t="s">
        <v>1981</v>
      </c>
      <c r="B300" s="81" t="s">
        <v>155</v>
      </c>
      <c r="C300" s="494" t="s">
        <v>385</v>
      </c>
      <c r="D300" s="494" t="s">
        <v>58</v>
      </c>
      <c r="E300" s="494">
        <v>7972</v>
      </c>
      <c r="F300" s="469"/>
      <c r="G300" s="81" t="s">
        <v>1588</v>
      </c>
      <c r="H300" s="495">
        <v>44245</v>
      </c>
      <c r="I300" s="494" t="s">
        <v>1923</v>
      </c>
      <c r="J300" s="494" t="s">
        <v>1492</v>
      </c>
      <c r="K300" s="494" t="s">
        <v>2430</v>
      </c>
      <c r="L300" s="465" t="s">
        <v>1121</v>
      </c>
      <c r="M300" s="494"/>
      <c r="N300" s="494"/>
      <c r="O300" s="494"/>
      <c r="P300" s="494"/>
      <c r="Q300" s="494"/>
      <c r="R300" s="494"/>
      <c r="S300" s="494"/>
      <c r="T300" s="494"/>
      <c r="U300" s="494"/>
      <c r="V300" s="494"/>
      <c r="W300" s="494"/>
      <c r="X300" s="494" t="s">
        <v>2422</v>
      </c>
      <c r="Y300" s="497">
        <f>25537.46</f>
        <v>25537.46</v>
      </c>
      <c r="Z300" s="487"/>
    </row>
    <row r="301" spans="1:26" s="464" customFormat="1" ht="20.25" customHeight="1" x14ac:dyDescent="0.25">
      <c r="A301" s="494" t="s">
        <v>1980</v>
      </c>
      <c r="B301" s="81" t="s">
        <v>155</v>
      </c>
      <c r="C301" s="494" t="s">
        <v>385</v>
      </c>
      <c r="D301" s="494" t="s">
        <v>58</v>
      </c>
      <c r="E301" s="494">
        <v>7976</v>
      </c>
      <c r="F301" s="469"/>
      <c r="G301" s="81" t="s">
        <v>1588</v>
      </c>
      <c r="H301" s="495">
        <v>44245</v>
      </c>
      <c r="I301" s="494" t="s">
        <v>1923</v>
      </c>
      <c r="J301" s="494" t="s">
        <v>1492</v>
      </c>
      <c r="K301" s="494" t="s">
        <v>2154</v>
      </c>
      <c r="L301" s="465" t="s">
        <v>1121</v>
      </c>
      <c r="M301" s="494"/>
      <c r="N301" s="494"/>
      <c r="O301" s="494"/>
      <c r="P301" s="494"/>
      <c r="Q301" s="494"/>
      <c r="R301" s="494"/>
      <c r="S301" s="494"/>
      <c r="T301" s="494"/>
      <c r="U301" s="494"/>
      <c r="V301" s="494"/>
      <c r="W301" s="494"/>
      <c r="X301" s="494" t="s">
        <v>2422</v>
      </c>
      <c r="Y301" s="497">
        <f>25537.46</f>
        <v>25537.46</v>
      </c>
      <c r="Z301" s="487"/>
    </row>
    <row r="302" spans="1:26" s="464" customFormat="1" ht="15.75" customHeight="1" x14ac:dyDescent="0.25">
      <c r="A302" s="494" t="s">
        <v>1977</v>
      </c>
      <c r="B302" s="523" t="s">
        <v>155</v>
      </c>
      <c r="C302" s="494" t="s">
        <v>509</v>
      </c>
      <c r="D302" s="81" t="s">
        <v>56</v>
      </c>
      <c r="E302" s="494">
        <v>2763</v>
      </c>
      <c r="F302" s="469"/>
      <c r="G302" s="81" t="s">
        <v>1640</v>
      </c>
      <c r="H302" s="495">
        <v>44239</v>
      </c>
      <c r="I302" s="494" t="s">
        <v>1978</v>
      </c>
      <c r="J302" s="494" t="s">
        <v>2446</v>
      </c>
      <c r="K302" s="494"/>
      <c r="L302" s="496" t="s">
        <v>1121</v>
      </c>
      <c r="M302" s="494"/>
      <c r="N302" s="494"/>
      <c r="O302" s="494"/>
      <c r="P302" s="494"/>
      <c r="Q302" s="494"/>
      <c r="R302" s="494"/>
      <c r="S302" s="494"/>
      <c r="T302" s="494"/>
      <c r="U302" s="494"/>
      <c r="V302" s="494"/>
      <c r="W302" s="494"/>
      <c r="X302" s="494" t="s">
        <v>727</v>
      </c>
      <c r="Y302" s="497"/>
      <c r="Z302" s="487"/>
    </row>
    <row r="303" spans="1:26" s="464" customFormat="1" ht="18" customHeight="1" x14ac:dyDescent="0.25">
      <c r="A303" s="494" t="s">
        <v>1977</v>
      </c>
      <c r="B303" s="523" t="s">
        <v>155</v>
      </c>
      <c r="C303" s="494" t="s">
        <v>509</v>
      </c>
      <c r="D303" s="81" t="s">
        <v>56</v>
      </c>
      <c r="E303" s="494">
        <v>2769</v>
      </c>
      <c r="F303" s="462"/>
      <c r="G303" s="81" t="s">
        <v>1640</v>
      </c>
      <c r="H303" s="495">
        <v>44239</v>
      </c>
      <c r="I303" s="494" t="s">
        <v>1978</v>
      </c>
      <c r="J303" s="494" t="s">
        <v>2446</v>
      </c>
      <c r="K303" s="494"/>
      <c r="L303" s="496" t="s">
        <v>1121</v>
      </c>
      <c r="M303" s="494"/>
      <c r="N303" s="494"/>
      <c r="O303" s="494"/>
      <c r="P303" s="494"/>
      <c r="Q303" s="494"/>
      <c r="R303" s="494"/>
      <c r="S303" s="494"/>
      <c r="T303" s="494"/>
      <c r="U303" s="494"/>
      <c r="V303" s="494"/>
      <c r="W303" s="494"/>
      <c r="X303" s="494" t="s">
        <v>727</v>
      </c>
      <c r="Y303" s="497"/>
      <c r="Z303" s="487"/>
    </row>
    <row r="304" spans="1:26" s="464" customFormat="1" ht="19.5" customHeight="1" x14ac:dyDescent="0.25">
      <c r="A304" s="494" t="s">
        <v>1977</v>
      </c>
      <c r="B304" s="523" t="s">
        <v>155</v>
      </c>
      <c r="C304" s="494" t="s">
        <v>509</v>
      </c>
      <c r="D304" s="81" t="s">
        <v>56</v>
      </c>
      <c r="E304" s="494">
        <v>2770</v>
      </c>
      <c r="F304" s="462"/>
      <c r="G304" s="81" t="s">
        <v>1640</v>
      </c>
      <c r="H304" s="495">
        <v>44239</v>
      </c>
      <c r="I304" s="494" t="s">
        <v>1978</v>
      </c>
      <c r="J304" s="494" t="s">
        <v>2446</v>
      </c>
      <c r="K304" s="494"/>
      <c r="L304" s="496" t="s">
        <v>1121</v>
      </c>
      <c r="M304" s="494"/>
      <c r="N304" s="494"/>
      <c r="O304" s="494"/>
      <c r="P304" s="494"/>
      <c r="Q304" s="494"/>
      <c r="R304" s="494"/>
      <c r="S304" s="494"/>
      <c r="T304" s="494"/>
      <c r="U304" s="494"/>
      <c r="V304" s="494"/>
      <c r="W304" s="494"/>
      <c r="X304" s="494" t="s">
        <v>727</v>
      </c>
      <c r="Y304" s="497"/>
      <c r="Z304" s="487"/>
    </row>
    <row r="305" spans="1:26" s="464" customFormat="1" ht="12.75" customHeight="1" x14ac:dyDescent="0.25">
      <c r="A305" s="494" t="s">
        <v>1977</v>
      </c>
      <c r="B305" s="523" t="s">
        <v>155</v>
      </c>
      <c r="C305" s="494" t="s">
        <v>509</v>
      </c>
      <c r="D305" s="81" t="s">
        <v>56</v>
      </c>
      <c r="E305" s="494">
        <v>2708</v>
      </c>
      <c r="F305" s="462"/>
      <c r="G305" s="81" t="s">
        <v>1640</v>
      </c>
      <c r="H305" s="495">
        <v>44239</v>
      </c>
      <c r="I305" s="494" t="s">
        <v>1978</v>
      </c>
      <c r="J305" s="494" t="s">
        <v>2446</v>
      </c>
      <c r="K305" s="494"/>
      <c r="L305" s="496" t="s">
        <v>1121</v>
      </c>
      <c r="M305" s="494"/>
      <c r="N305" s="494"/>
      <c r="O305" s="494"/>
      <c r="P305" s="494"/>
      <c r="Q305" s="494"/>
      <c r="R305" s="494"/>
      <c r="S305" s="494"/>
      <c r="T305" s="494"/>
      <c r="U305" s="494"/>
      <c r="V305" s="494"/>
      <c r="W305" s="494"/>
      <c r="X305" s="494" t="s">
        <v>727</v>
      </c>
      <c r="Y305" s="497"/>
      <c r="Z305" s="487"/>
    </row>
    <row r="306" spans="1:26" s="464" customFormat="1" ht="17.25" customHeight="1" x14ac:dyDescent="0.25">
      <c r="A306" s="494" t="s">
        <v>1977</v>
      </c>
      <c r="B306" s="523" t="s">
        <v>155</v>
      </c>
      <c r="C306" s="494" t="s">
        <v>509</v>
      </c>
      <c r="D306" s="81" t="s">
        <v>56</v>
      </c>
      <c r="E306" s="494">
        <v>2730</v>
      </c>
      <c r="F306" s="462"/>
      <c r="G306" s="81" t="s">
        <v>1640</v>
      </c>
      <c r="H306" s="495">
        <v>44239</v>
      </c>
      <c r="I306" s="494" t="s">
        <v>1978</v>
      </c>
      <c r="J306" s="494" t="s">
        <v>2446</v>
      </c>
      <c r="K306" s="494"/>
      <c r="L306" s="496" t="s">
        <v>1121</v>
      </c>
      <c r="M306" s="494"/>
      <c r="N306" s="494"/>
      <c r="O306" s="494"/>
      <c r="P306" s="494"/>
      <c r="Q306" s="494"/>
      <c r="R306" s="494"/>
      <c r="S306" s="494"/>
      <c r="T306" s="494"/>
      <c r="U306" s="494"/>
      <c r="V306" s="494"/>
      <c r="W306" s="494"/>
      <c r="X306" s="494" t="s">
        <v>727</v>
      </c>
      <c r="Y306" s="497">
        <v>107</v>
      </c>
      <c r="Z306" s="487"/>
    </row>
    <row r="307" spans="1:26" s="464" customFormat="1" ht="19.5" customHeight="1" x14ac:dyDescent="0.25">
      <c r="A307" s="494" t="s">
        <v>1973</v>
      </c>
      <c r="B307" s="523" t="s">
        <v>155</v>
      </c>
      <c r="C307" s="494" t="s">
        <v>385</v>
      </c>
      <c r="D307" s="494" t="s">
        <v>58</v>
      </c>
      <c r="E307" s="494">
        <v>4820</v>
      </c>
      <c r="F307" s="462"/>
      <c r="G307" s="81" t="s">
        <v>1555</v>
      </c>
      <c r="H307" s="495">
        <v>44238</v>
      </c>
      <c r="I307" s="494" t="s">
        <v>1974</v>
      </c>
      <c r="J307" s="494" t="s">
        <v>1492</v>
      </c>
      <c r="K307" s="494" t="s">
        <v>1964</v>
      </c>
      <c r="L307" s="496" t="s">
        <v>1121</v>
      </c>
      <c r="M307" s="494"/>
      <c r="N307" s="494"/>
      <c r="O307" s="494"/>
      <c r="P307" s="494"/>
      <c r="Q307" s="494"/>
      <c r="R307" s="494"/>
      <c r="S307" s="494"/>
      <c r="T307" s="494"/>
      <c r="U307" s="494"/>
      <c r="V307" s="494"/>
      <c r="W307" s="494"/>
      <c r="X307" s="494" t="s">
        <v>2422</v>
      </c>
      <c r="Y307" s="497">
        <f>20.18+12958.18+3922</f>
        <v>16900.36</v>
      </c>
      <c r="Z307" s="513">
        <v>44279</v>
      </c>
    </row>
    <row r="308" spans="1:26" s="464" customFormat="1" ht="12.75" customHeight="1" x14ac:dyDescent="0.25">
      <c r="A308" s="81" t="s">
        <v>1972</v>
      </c>
      <c r="B308" s="81" t="s">
        <v>155</v>
      </c>
      <c r="C308" s="81" t="s">
        <v>385</v>
      </c>
      <c r="D308" s="435" t="s">
        <v>58</v>
      </c>
      <c r="E308" s="494">
        <v>6116</v>
      </c>
      <c r="F308" s="462"/>
      <c r="G308" s="422" t="s">
        <v>1555</v>
      </c>
      <c r="H308" s="495">
        <v>44238</v>
      </c>
      <c r="I308" s="494" t="s">
        <v>1975</v>
      </c>
      <c r="J308" s="494" t="s">
        <v>1507</v>
      </c>
      <c r="K308" s="494"/>
      <c r="L308" s="470" t="s">
        <v>1121</v>
      </c>
      <c r="M308" s="494"/>
      <c r="N308" s="494"/>
      <c r="O308" s="494"/>
      <c r="P308" s="494"/>
      <c r="Q308" s="494"/>
      <c r="R308" s="494"/>
      <c r="S308" s="494"/>
      <c r="T308" s="494"/>
      <c r="U308" s="494"/>
      <c r="V308" s="494"/>
      <c r="W308" s="494"/>
      <c r="X308" s="494" t="s">
        <v>2422</v>
      </c>
      <c r="Y308" s="497">
        <f>20.18+8796.7</f>
        <v>8816.880000000001</v>
      </c>
      <c r="Z308" s="487"/>
    </row>
    <row r="309" spans="1:26" s="464" customFormat="1" ht="15.75" customHeight="1" x14ac:dyDescent="0.25">
      <c r="A309" s="81" t="s">
        <v>1969</v>
      </c>
      <c r="B309" s="435" t="s">
        <v>155</v>
      </c>
      <c r="C309" s="81" t="s">
        <v>384</v>
      </c>
      <c r="D309" s="435" t="s">
        <v>62</v>
      </c>
      <c r="E309" s="494">
        <v>1256</v>
      </c>
      <c r="F309" s="469"/>
      <c r="G309" s="435" t="s">
        <v>1588</v>
      </c>
      <c r="H309" s="495">
        <v>44229</v>
      </c>
      <c r="I309" s="494" t="s">
        <v>1970</v>
      </c>
      <c r="J309" s="494" t="s">
        <v>1492</v>
      </c>
      <c r="K309" s="494" t="s">
        <v>1670</v>
      </c>
      <c r="L309" s="470" t="s">
        <v>1121</v>
      </c>
      <c r="M309" s="494"/>
      <c r="N309" s="494"/>
      <c r="O309" s="494"/>
      <c r="P309" s="494"/>
      <c r="Q309" s="494"/>
      <c r="R309" s="494"/>
      <c r="S309" s="494"/>
      <c r="T309" s="494"/>
      <c r="U309" s="494"/>
      <c r="V309" s="494"/>
      <c r="W309" s="494"/>
      <c r="X309" s="16" t="s">
        <v>1897</v>
      </c>
      <c r="Y309" s="497"/>
      <c r="Z309" s="487"/>
    </row>
    <row r="310" spans="1:26" s="464" customFormat="1" ht="13.5" customHeight="1" x14ac:dyDescent="0.25">
      <c r="A310" s="81" t="s">
        <v>1968</v>
      </c>
      <c r="B310" s="81" t="s">
        <v>155</v>
      </c>
      <c r="C310" s="81" t="s">
        <v>385</v>
      </c>
      <c r="D310" s="81" t="s">
        <v>58</v>
      </c>
      <c r="E310" s="494">
        <v>8584</v>
      </c>
      <c r="F310" s="469"/>
      <c r="G310" s="81" t="s">
        <v>1268</v>
      </c>
      <c r="H310" s="495">
        <v>44228</v>
      </c>
      <c r="I310" s="81" t="s">
        <v>1848</v>
      </c>
      <c r="J310" s="494" t="s">
        <v>1492</v>
      </c>
      <c r="K310" s="494"/>
      <c r="L310" s="496" t="s">
        <v>1120</v>
      </c>
      <c r="M310" s="494"/>
      <c r="N310" s="494"/>
      <c r="O310" s="494"/>
      <c r="P310" s="494"/>
      <c r="Q310" s="494"/>
      <c r="R310" s="494"/>
      <c r="S310" s="494"/>
      <c r="T310" s="494"/>
      <c r="U310" s="494"/>
      <c r="V310" s="494"/>
      <c r="W310" s="494"/>
      <c r="X310" s="494" t="s">
        <v>2422</v>
      </c>
      <c r="Y310" s="497">
        <v>20.18</v>
      </c>
      <c r="Z310" s="487"/>
    </row>
    <row r="311" spans="1:26" s="464" customFormat="1" ht="15.75" customHeight="1" x14ac:dyDescent="0.25">
      <c r="A311" s="81" t="s">
        <v>1963</v>
      </c>
      <c r="B311" s="81" t="s">
        <v>155</v>
      </c>
      <c r="C311" s="81" t="s">
        <v>385</v>
      </c>
      <c r="D311" s="81" t="s">
        <v>58</v>
      </c>
      <c r="E311" s="494">
        <v>7976</v>
      </c>
      <c r="F311" s="469"/>
      <c r="G311" s="81" t="s">
        <v>1588</v>
      </c>
      <c r="H311" s="495">
        <v>44222</v>
      </c>
      <c r="I311" s="496" t="s">
        <v>1923</v>
      </c>
      <c r="J311" s="494" t="s">
        <v>1492</v>
      </c>
      <c r="K311" s="494" t="s">
        <v>2430</v>
      </c>
      <c r="L311" s="496" t="s">
        <v>1121</v>
      </c>
      <c r="M311" s="494"/>
      <c r="N311" s="494"/>
      <c r="O311" s="494"/>
      <c r="P311" s="494"/>
      <c r="Q311" s="494"/>
      <c r="R311" s="494"/>
      <c r="S311" s="494"/>
      <c r="T311" s="494"/>
      <c r="U311" s="494"/>
      <c r="V311" s="494"/>
      <c r="W311" s="494"/>
      <c r="X311" s="494" t="s">
        <v>2422</v>
      </c>
      <c r="Y311" s="497">
        <v>24261.11</v>
      </c>
      <c r="Z311" s="482"/>
    </row>
    <row r="312" spans="1:26" s="464" customFormat="1" ht="13.5" customHeight="1" x14ac:dyDescent="0.25">
      <c r="A312" s="81" t="s">
        <v>1962</v>
      </c>
      <c r="B312" s="435" t="s">
        <v>155</v>
      </c>
      <c r="C312" s="81" t="s">
        <v>385</v>
      </c>
      <c r="D312" s="435" t="s">
        <v>58</v>
      </c>
      <c r="E312" s="494">
        <v>7970</v>
      </c>
      <c r="F312" s="469"/>
      <c r="G312" s="435" t="s">
        <v>1588</v>
      </c>
      <c r="H312" s="495">
        <v>44222</v>
      </c>
      <c r="I312" s="470" t="s">
        <v>1923</v>
      </c>
      <c r="J312" s="494" t="s">
        <v>1492</v>
      </c>
      <c r="K312" s="494" t="s">
        <v>2430</v>
      </c>
      <c r="L312" s="465" t="s">
        <v>1121</v>
      </c>
      <c r="M312" s="494"/>
      <c r="N312" s="494"/>
      <c r="O312" s="494"/>
      <c r="P312" s="494"/>
      <c r="Q312" s="511" t="s">
        <v>1992</v>
      </c>
      <c r="R312" s="494"/>
      <c r="S312" s="494"/>
      <c r="T312" s="494"/>
      <c r="U312" s="494"/>
      <c r="V312" s="494"/>
      <c r="W312" s="494"/>
      <c r="X312" s="494" t="s">
        <v>2422</v>
      </c>
      <c r="Y312" s="497">
        <f>24543.38</f>
        <v>24543.38</v>
      </c>
      <c r="Z312" s="510">
        <v>44285</v>
      </c>
    </row>
    <row r="313" spans="1:26" s="464" customFormat="1" ht="24.75" customHeight="1" x14ac:dyDescent="0.25">
      <c r="A313" s="81" t="s">
        <v>1954</v>
      </c>
      <c r="B313" s="81" t="s">
        <v>155</v>
      </c>
      <c r="C313" s="81" t="s">
        <v>407</v>
      </c>
      <c r="D313" s="81" t="s">
        <v>56</v>
      </c>
      <c r="E313" s="494">
        <v>4117</v>
      </c>
      <c r="F313" s="494"/>
      <c r="G313" s="81" t="s">
        <v>1566</v>
      </c>
      <c r="H313" s="495">
        <v>44221</v>
      </c>
      <c r="I313" s="494" t="s">
        <v>1955</v>
      </c>
      <c r="J313" s="494" t="s">
        <v>2424</v>
      </c>
      <c r="K313" s="494"/>
      <c r="L313" s="496" t="s">
        <v>1120</v>
      </c>
      <c r="M313" s="494"/>
      <c r="N313" s="494"/>
      <c r="O313" s="494"/>
      <c r="P313" s="494"/>
      <c r="Q313" s="494" t="s">
        <v>1976</v>
      </c>
      <c r="R313" s="494"/>
      <c r="S313" s="494"/>
      <c r="T313" s="494"/>
      <c r="U313" s="494"/>
      <c r="V313" s="494"/>
      <c r="W313" s="494"/>
      <c r="X313" s="494" t="s">
        <v>2422</v>
      </c>
      <c r="Y313" s="497">
        <f>59252.49-53782.49</f>
        <v>5470</v>
      </c>
      <c r="Z313" s="510">
        <v>44228</v>
      </c>
    </row>
    <row r="314" spans="1:26" s="464" customFormat="1" ht="13.5" customHeight="1" x14ac:dyDescent="0.25">
      <c r="A314" s="81" t="s">
        <v>1952</v>
      </c>
      <c r="B314" s="81" t="s">
        <v>155</v>
      </c>
      <c r="C314" s="81" t="s">
        <v>385</v>
      </c>
      <c r="D314" s="81" t="s">
        <v>58</v>
      </c>
      <c r="E314" s="494">
        <v>8250</v>
      </c>
      <c r="F314" s="462"/>
      <c r="G314" s="81" t="s">
        <v>1896</v>
      </c>
      <c r="H314" s="495">
        <v>44218</v>
      </c>
      <c r="I314" s="81" t="s">
        <v>1901</v>
      </c>
      <c r="J314" s="494" t="s">
        <v>1770</v>
      </c>
      <c r="K314" s="494"/>
      <c r="L314" s="496" t="s">
        <v>1120</v>
      </c>
      <c r="M314" s="494"/>
      <c r="N314" s="494"/>
      <c r="O314" s="494"/>
      <c r="P314" s="494"/>
      <c r="Q314" s="494"/>
      <c r="R314" s="494"/>
      <c r="S314" s="494"/>
      <c r="T314" s="494"/>
      <c r="U314" s="494"/>
      <c r="V314" s="494"/>
      <c r="W314" s="494"/>
      <c r="X314" s="16" t="s">
        <v>1897</v>
      </c>
      <c r="Y314" s="497">
        <f>416.8</f>
        <v>416.8</v>
      </c>
      <c r="Z314" s="482"/>
    </row>
    <row r="315" spans="1:26" s="464" customFormat="1" ht="14.25" customHeight="1" x14ac:dyDescent="0.25">
      <c r="A315" s="81" t="s">
        <v>1951</v>
      </c>
      <c r="B315" s="81" t="s">
        <v>155</v>
      </c>
      <c r="C315" s="81" t="s">
        <v>385</v>
      </c>
      <c r="D315" s="81" t="s">
        <v>58</v>
      </c>
      <c r="E315" s="494">
        <v>8205</v>
      </c>
      <c r="F315" s="462"/>
      <c r="G315" s="81" t="s">
        <v>1896</v>
      </c>
      <c r="H315" s="495">
        <v>44218</v>
      </c>
      <c r="I315" s="81" t="s">
        <v>1901</v>
      </c>
      <c r="J315" s="494" t="s">
        <v>1770</v>
      </c>
      <c r="K315" s="494"/>
      <c r="L315" s="496" t="s">
        <v>1120</v>
      </c>
      <c r="M315" s="494"/>
      <c r="N315" s="494"/>
      <c r="O315" s="494"/>
      <c r="P315" s="494"/>
      <c r="Q315" s="494"/>
      <c r="R315" s="494"/>
      <c r="S315" s="494"/>
      <c r="T315" s="494"/>
      <c r="U315" s="494"/>
      <c r="V315" s="494"/>
      <c r="W315" s="494"/>
      <c r="X315" s="16" t="s">
        <v>1897</v>
      </c>
      <c r="Y315" s="497">
        <f>415.78</f>
        <v>415.78</v>
      </c>
      <c r="Z315" s="482"/>
    </row>
    <row r="316" spans="1:26" s="464" customFormat="1" ht="13.5" customHeight="1" x14ac:dyDescent="0.25">
      <c r="A316" s="81" t="s">
        <v>1950</v>
      </c>
      <c r="B316" s="81" t="s">
        <v>155</v>
      </c>
      <c r="C316" s="81" t="s">
        <v>385</v>
      </c>
      <c r="D316" s="81" t="s">
        <v>58</v>
      </c>
      <c r="E316" s="494">
        <v>8457</v>
      </c>
      <c r="F316" s="462"/>
      <c r="G316" s="81" t="s">
        <v>1896</v>
      </c>
      <c r="H316" s="495">
        <v>44217</v>
      </c>
      <c r="I316" s="81" t="s">
        <v>1901</v>
      </c>
      <c r="J316" s="494" t="s">
        <v>1770</v>
      </c>
      <c r="K316" s="494"/>
      <c r="L316" s="496" t="s">
        <v>1120</v>
      </c>
      <c r="M316" s="494"/>
      <c r="N316" s="494"/>
      <c r="O316" s="494"/>
      <c r="P316" s="494"/>
      <c r="Q316" s="494"/>
      <c r="R316" s="494"/>
      <c r="S316" s="494"/>
      <c r="T316" s="494"/>
      <c r="U316" s="494"/>
      <c r="V316" s="494"/>
      <c r="W316" s="494"/>
      <c r="X316" s="16" t="s">
        <v>1897</v>
      </c>
      <c r="Y316" s="497">
        <f>430.56</f>
        <v>430.56</v>
      </c>
      <c r="Z316" s="482"/>
    </row>
    <row r="317" spans="1:26" s="422" customFormat="1" ht="20.25" customHeight="1" thickBot="1" x14ac:dyDescent="0.3">
      <c r="A317" s="81" t="s">
        <v>1934</v>
      </c>
      <c r="B317" s="81" t="s">
        <v>155</v>
      </c>
      <c r="C317" s="81" t="s">
        <v>393</v>
      </c>
      <c r="D317" s="81" t="s">
        <v>57</v>
      </c>
      <c r="E317" s="81">
        <v>2897</v>
      </c>
      <c r="F317" s="435"/>
      <c r="G317" s="81" t="s">
        <v>1555</v>
      </c>
      <c r="H317" s="495">
        <v>44203</v>
      </c>
      <c r="I317" s="494" t="s">
        <v>1935</v>
      </c>
      <c r="J317" s="81" t="s">
        <v>1492</v>
      </c>
      <c r="K317" s="81" t="s">
        <v>2423</v>
      </c>
      <c r="L317" s="496" t="s">
        <v>1120</v>
      </c>
      <c r="M317" s="81"/>
      <c r="N317" s="81"/>
      <c r="O317" s="81"/>
      <c r="P317" s="81"/>
      <c r="Q317" s="81" t="s">
        <v>1966</v>
      </c>
      <c r="R317" s="81"/>
      <c r="S317" s="81"/>
      <c r="T317" s="81"/>
      <c r="U317" s="81"/>
      <c r="V317" s="81"/>
      <c r="W317" s="81"/>
      <c r="X317" s="507" t="s">
        <v>2422</v>
      </c>
      <c r="Y317" s="413">
        <f>80587.15+2292+3840+18617.64+5665.64</f>
        <v>111002.43</v>
      </c>
      <c r="Z317" s="483">
        <v>44211</v>
      </c>
    </row>
    <row r="318" spans="1:26" s="460" customFormat="1" ht="15" customHeight="1" thickBot="1" x14ac:dyDescent="0.3">
      <c r="A318" s="507" t="s">
        <v>1922</v>
      </c>
      <c r="B318" s="507" t="s">
        <v>155</v>
      </c>
      <c r="C318" s="507" t="s">
        <v>385</v>
      </c>
      <c r="D318" s="460" t="s">
        <v>58</v>
      </c>
      <c r="E318" s="507">
        <v>3714</v>
      </c>
      <c r="G318" s="460" t="s">
        <v>1588</v>
      </c>
      <c r="H318" s="508">
        <v>44200</v>
      </c>
      <c r="I318" s="507" t="s">
        <v>1923</v>
      </c>
      <c r="J318" s="507" t="s">
        <v>1492</v>
      </c>
      <c r="K318" s="507" t="s">
        <v>1856</v>
      </c>
      <c r="L318" s="460" t="s">
        <v>1121</v>
      </c>
      <c r="M318" s="507"/>
      <c r="N318" s="507"/>
      <c r="O318" s="507"/>
      <c r="P318" s="507"/>
      <c r="Q318" s="507" t="s">
        <v>1992</v>
      </c>
      <c r="R318" s="507"/>
      <c r="S318" s="507"/>
      <c r="T318" s="507"/>
      <c r="U318" s="507"/>
      <c r="V318" s="507"/>
      <c r="W318" s="507"/>
      <c r="X318" s="507" t="s">
        <v>2422</v>
      </c>
      <c r="Y318" s="509">
        <f>7923.63+5217</f>
        <v>13140.630000000001</v>
      </c>
      <c r="Z318" s="512">
        <v>44285</v>
      </c>
    </row>
    <row r="319" spans="1:26" s="422" customFormat="1" ht="17.25" customHeight="1" x14ac:dyDescent="0.25">
      <c r="A319" s="81" t="s">
        <v>1919</v>
      </c>
      <c r="B319" s="81" t="s">
        <v>155</v>
      </c>
      <c r="C319" s="81" t="s">
        <v>385</v>
      </c>
      <c r="D319" s="422" t="s">
        <v>58</v>
      </c>
      <c r="E319" s="81">
        <v>8345</v>
      </c>
      <c r="G319" s="422" t="s">
        <v>1268</v>
      </c>
      <c r="H319" s="412">
        <v>44186</v>
      </c>
      <c r="I319" s="435" t="s">
        <v>1827</v>
      </c>
      <c r="J319" s="81"/>
      <c r="K319" s="81"/>
      <c r="L319" s="422" t="s">
        <v>1121</v>
      </c>
      <c r="M319" s="81"/>
      <c r="N319" s="81"/>
      <c r="O319" s="81"/>
      <c r="P319" s="81"/>
      <c r="Q319" s="81"/>
      <c r="Y319" s="443">
        <f>6569+12100.57</f>
        <v>18669.57</v>
      </c>
      <c r="Z319" s="484"/>
    </row>
    <row r="320" spans="1:26" s="422" customFormat="1" ht="15" customHeight="1" x14ac:dyDescent="0.25">
      <c r="A320" s="81" t="s">
        <v>1937</v>
      </c>
      <c r="B320" s="422" t="s">
        <v>155</v>
      </c>
      <c r="C320" s="81" t="s">
        <v>407</v>
      </c>
      <c r="D320" s="422" t="s">
        <v>56</v>
      </c>
      <c r="E320" s="81">
        <v>3602</v>
      </c>
      <c r="G320" s="422" t="s">
        <v>1555</v>
      </c>
      <c r="H320" s="412">
        <v>44175</v>
      </c>
      <c r="I320" s="435" t="s">
        <v>1938</v>
      </c>
      <c r="J320" s="81" t="s">
        <v>1770</v>
      </c>
      <c r="K320" s="81"/>
      <c r="L320" s="422" t="s">
        <v>1121</v>
      </c>
      <c r="M320" s="81"/>
      <c r="N320" s="81"/>
      <c r="O320" s="81"/>
      <c r="P320" s="81"/>
      <c r="Q320" s="81" t="s">
        <v>1953</v>
      </c>
      <c r="Y320" s="443"/>
      <c r="Z320" s="484"/>
    </row>
    <row r="321" spans="1:95" s="422" customFormat="1" ht="12.75" customHeight="1" x14ac:dyDescent="0.2">
      <c r="A321" s="81" t="s">
        <v>1898</v>
      </c>
      <c r="B321" s="81" t="s">
        <v>155</v>
      </c>
      <c r="C321" s="81" t="s">
        <v>407</v>
      </c>
      <c r="D321" s="81" t="s">
        <v>56</v>
      </c>
      <c r="E321" s="81">
        <v>2242</v>
      </c>
      <c r="F321" s="81"/>
      <c r="G321" s="81" t="s">
        <v>1268</v>
      </c>
      <c r="H321" s="412">
        <v>44155</v>
      </c>
      <c r="I321" s="467" t="s">
        <v>1899</v>
      </c>
      <c r="J321" s="81" t="s">
        <v>1770</v>
      </c>
      <c r="K321" s="81"/>
      <c r="L321" s="422" t="s">
        <v>1121</v>
      </c>
      <c r="M321" s="81"/>
      <c r="N321" s="81"/>
      <c r="O321" s="81"/>
      <c r="P321" s="81"/>
      <c r="Q321" s="81"/>
      <c r="R321" s="81"/>
      <c r="S321" s="81"/>
      <c r="T321" s="81"/>
      <c r="U321" s="81"/>
      <c r="Y321" s="443">
        <v>18.7</v>
      </c>
      <c r="Z321" s="484"/>
    </row>
    <row r="322" spans="1:95" s="422" customFormat="1" ht="12" customHeight="1" x14ac:dyDescent="0.25">
      <c r="A322" s="81" t="s">
        <v>1895</v>
      </c>
      <c r="B322" s="81" t="s">
        <v>155</v>
      </c>
      <c r="C322" s="81" t="s">
        <v>385</v>
      </c>
      <c r="D322" s="81" t="s">
        <v>58</v>
      </c>
      <c r="E322" s="81">
        <v>7486</v>
      </c>
      <c r="F322" s="81"/>
      <c r="G322" s="81" t="s">
        <v>1896</v>
      </c>
      <c r="H322" s="412">
        <v>44137</v>
      </c>
      <c r="I322" s="81" t="s">
        <v>1901</v>
      </c>
      <c r="J322" s="81" t="s">
        <v>1767</v>
      </c>
      <c r="K322" s="81"/>
      <c r="L322" s="81" t="s">
        <v>1121</v>
      </c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443">
        <v>386.67</v>
      </c>
      <c r="Z322" s="484"/>
    </row>
    <row r="323" spans="1:95" s="422" customFormat="1" ht="14.25" customHeight="1" x14ac:dyDescent="0.25">
      <c r="A323" s="81" t="s">
        <v>1893</v>
      </c>
      <c r="B323" s="81" t="s">
        <v>155</v>
      </c>
      <c r="C323" s="81" t="s">
        <v>385</v>
      </c>
      <c r="D323" s="435" t="s">
        <v>58</v>
      </c>
      <c r="E323" s="81">
        <v>3275</v>
      </c>
      <c r="F323" s="435"/>
      <c r="G323" s="435" t="s">
        <v>12</v>
      </c>
      <c r="H323" s="412">
        <v>44167</v>
      </c>
      <c r="I323" s="435" t="s">
        <v>1894</v>
      </c>
      <c r="J323" s="81" t="s">
        <v>1492</v>
      </c>
      <c r="K323" s="81" t="s">
        <v>1993</v>
      </c>
      <c r="L323" s="435" t="s">
        <v>1121</v>
      </c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413">
        <f>4945+18697.07+5092+4871+950</f>
        <v>34555.07</v>
      </c>
      <c r="Z323" s="483">
        <v>44239</v>
      </c>
    </row>
    <row r="324" spans="1:95" s="422" customFormat="1" ht="12" customHeight="1" x14ac:dyDescent="0.25">
      <c r="A324" s="81" t="s">
        <v>1891</v>
      </c>
      <c r="B324" s="81" t="s">
        <v>155</v>
      </c>
      <c r="C324" s="81" t="s">
        <v>407</v>
      </c>
      <c r="D324" s="81" t="s">
        <v>56</v>
      </c>
      <c r="E324" s="81">
        <v>1162</v>
      </c>
      <c r="F324" s="435"/>
      <c r="G324" s="81" t="s">
        <v>1555</v>
      </c>
      <c r="H324" s="412">
        <v>44166</v>
      </c>
      <c r="I324" s="81" t="s">
        <v>1892</v>
      </c>
      <c r="J324" s="81" t="s">
        <v>1664</v>
      </c>
      <c r="K324" s="81"/>
      <c r="L324" s="81" t="s">
        <v>1121</v>
      </c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413">
        <f>28884.13+2580</f>
        <v>31464.13</v>
      </c>
      <c r="Z324" s="484"/>
    </row>
    <row r="325" spans="1:95" s="16" customFormat="1" ht="13.5" customHeight="1" x14ac:dyDescent="0.25">
      <c r="A325" s="81" t="s">
        <v>1881</v>
      </c>
      <c r="B325" s="81" t="s">
        <v>155</v>
      </c>
      <c r="C325" s="81" t="s">
        <v>407</v>
      </c>
      <c r="D325" s="435" t="s">
        <v>56</v>
      </c>
      <c r="E325" s="81">
        <v>4065</v>
      </c>
      <c r="F325" s="435"/>
      <c r="G325" s="435" t="s">
        <v>1268</v>
      </c>
      <c r="H325" s="412">
        <v>44155</v>
      </c>
      <c r="I325" s="435" t="s">
        <v>1848</v>
      </c>
      <c r="J325" s="81" t="s">
        <v>1772</v>
      </c>
      <c r="K325" s="81"/>
      <c r="L325" s="81" t="s">
        <v>1121</v>
      </c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413">
        <v>526.41</v>
      </c>
      <c r="Z325" s="484"/>
      <c r="AA325" s="422"/>
      <c r="AB325" s="422"/>
      <c r="AC325" s="422"/>
      <c r="AD325" s="422"/>
      <c r="AE325" s="422"/>
      <c r="AF325" s="422"/>
      <c r="AG325" s="422"/>
      <c r="AH325" s="422"/>
      <c r="AI325" s="422"/>
      <c r="AJ325" s="422"/>
      <c r="AK325" s="422"/>
      <c r="AL325" s="422"/>
      <c r="AM325" s="422"/>
      <c r="AN325" s="422"/>
      <c r="AO325" s="422"/>
      <c r="AP325" s="422"/>
      <c r="AQ325" s="422"/>
      <c r="AR325" s="422"/>
      <c r="AS325" s="422"/>
      <c r="AT325" s="422"/>
      <c r="AU325" s="422"/>
      <c r="AV325" s="422"/>
      <c r="AW325" s="422"/>
      <c r="AX325" s="422"/>
      <c r="AY325" s="422"/>
      <c r="AZ325" s="422"/>
      <c r="BA325" s="422"/>
      <c r="BB325" s="422"/>
      <c r="BC325" s="422"/>
      <c r="BD325" s="422"/>
      <c r="BE325" s="422"/>
      <c r="BF325" s="422"/>
      <c r="BG325" s="422"/>
      <c r="BH325" s="422"/>
      <c r="BI325" s="422"/>
      <c r="BJ325" s="422"/>
      <c r="BK325" s="422"/>
      <c r="BL325" s="422"/>
      <c r="BM325" s="422"/>
      <c r="BN325" s="422"/>
      <c r="BO325" s="422"/>
      <c r="BP325" s="422"/>
      <c r="BQ325" s="422"/>
      <c r="BR325" s="422"/>
      <c r="BS325" s="422"/>
      <c r="BT325" s="422"/>
      <c r="BU325" s="422"/>
      <c r="BV325" s="422"/>
      <c r="BW325" s="422"/>
      <c r="BX325" s="422"/>
      <c r="BY325" s="422"/>
      <c r="BZ325" s="422"/>
      <c r="CA325" s="422"/>
      <c r="CB325" s="422"/>
      <c r="CC325" s="422"/>
      <c r="CD325" s="422"/>
      <c r="CE325" s="422"/>
      <c r="CF325" s="422"/>
      <c r="CG325" s="422"/>
      <c r="CH325" s="422"/>
      <c r="CI325" s="422"/>
      <c r="CJ325" s="422"/>
      <c r="CK325" s="422"/>
      <c r="CL325" s="422"/>
      <c r="CM325" s="422"/>
      <c r="CN325" s="422"/>
      <c r="CO325" s="422"/>
      <c r="CP325" s="422"/>
      <c r="CQ325" s="422"/>
    </row>
    <row r="326" spans="1:95" s="16" customFormat="1" ht="14.25" customHeight="1" x14ac:dyDescent="0.25">
      <c r="A326" s="81" t="s">
        <v>1879</v>
      </c>
      <c r="B326" s="435" t="s">
        <v>155</v>
      </c>
      <c r="C326" s="81" t="s">
        <v>407</v>
      </c>
      <c r="D326" s="435" t="s">
        <v>56</v>
      </c>
      <c r="E326" s="81">
        <v>4030</v>
      </c>
      <c r="F326" s="435"/>
      <c r="G326" s="435" t="s">
        <v>1268</v>
      </c>
      <c r="H326" s="412">
        <v>44154</v>
      </c>
      <c r="I326" s="435" t="s">
        <v>1880</v>
      </c>
      <c r="J326" s="81" t="s">
        <v>1496</v>
      </c>
      <c r="K326" s="81"/>
      <c r="L326" s="435" t="s">
        <v>1120</v>
      </c>
      <c r="M326" s="81"/>
      <c r="N326" s="81"/>
      <c r="O326" s="81"/>
      <c r="P326" s="81"/>
      <c r="Q326" s="81"/>
      <c r="R326" s="435"/>
      <c r="S326" s="81"/>
      <c r="T326" s="81"/>
      <c r="U326" s="81"/>
      <c r="V326" s="81"/>
      <c r="W326" s="81"/>
      <c r="X326" s="81" t="s">
        <v>1996</v>
      </c>
      <c r="Y326" s="438">
        <v>11713.37</v>
      </c>
      <c r="Z326" s="484"/>
      <c r="AA326" s="422"/>
      <c r="AB326" s="422"/>
      <c r="AC326" s="422"/>
      <c r="AD326" s="422"/>
      <c r="AE326" s="422"/>
      <c r="AF326" s="422"/>
      <c r="AG326" s="422"/>
      <c r="AH326" s="422"/>
      <c r="AI326" s="422"/>
      <c r="AJ326" s="422"/>
      <c r="AK326" s="422"/>
      <c r="AL326" s="422"/>
      <c r="AM326" s="422"/>
      <c r="AN326" s="422"/>
      <c r="AO326" s="422"/>
      <c r="AP326" s="422"/>
      <c r="AQ326" s="422"/>
      <c r="AR326" s="422"/>
      <c r="AS326" s="422"/>
      <c r="AT326" s="422"/>
      <c r="AU326" s="422"/>
      <c r="AV326" s="422"/>
      <c r="AW326" s="422"/>
      <c r="AX326" s="422"/>
      <c r="AY326" s="422"/>
      <c r="AZ326" s="422"/>
      <c r="BA326" s="422"/>
      <c r="BB326" s="422"/>
      <c r="BC326" s="422"/>
      <c r="BD326" s="422"/>
      <c r="BE326" s="422"/>
      <c r="BF326" s="422"/>
      <c r="BG326" s="422"/>
      <c r="BH326" s="422"/>
      <c r="BI326" s="422"/>
      <c r="BJ326" s="422"/>
      <c r="BK326" s="422"/>
      <c r="BL326" s="422"/>
      <c r="BM326" s="422"/>
      <c r="BN326" s="422"/>
      <c r="BO326" s="422"/>
      <c r="BP326" s="422"/>
      <c r="BQ326" s="422"/>
      <c r="BR326" s="422"/>
      <c r="BS326" s="422"/>
      <c r="BT326" s="422"/>
      <c r="BU326" s="422"/>
      <c r="BV326" s="422"/>
      <c r="BW326" s="422"/>
      <c r="BX326" s="422"/>
      <c r="BY326" s="422"/>
      <c r="BZ326" s="422"/>
      <c r="CA326" s="422"/>
      <c r="CB326" s="422"/>
      <c r="CC326" s="422"/>
      <c r="CD326" s="422"/>
      <c r="CE326" s="422"/>
      <c r="CF326" s="422"/>
      <c r="CG326" s="422"/>
      <c r="CH326" s="422"/>
      <c r="CI326" s="422"/>
      <c r="CJ326" s="422"/>
      <c r="CK326" s="422"/>
      <c r="CL326" s="422"/>
      <c r="CM326" s="422"/>
      <c r="CN326" s="422"/>
      <c r="CO326" s="422"/>
      <c r="CP326" s="422"/>
      <c r="CQ326" s="422"/>
    </row>
    <row r="327" spans="1:95" s="435" customFormat="1" ht="14.25" customHeight="1" x14ac:dyDescent="0.25">
      <c r="A327" s="81" t="s">
        <v>1873</v>
      </c>
      <c r="B327" s="81" t="s">
        <v>155</v>
      </c>
      <c r="C327" s="81" t="s">
        <v>407</v>
      </c>
      <c r="D327" s="81" t="s">
        <v>56</v>
      </c>
      <c r="E327" s="81">
        <v>1767</v>
      </c>
      <c r="G327" s="81" t="s">
        <v>12</v>
      </c>
      <c r="H327" s="412">
        <v>44140</v>
      </c>
      <c r="I327" s="81" t="s">
        <v>1874</v>
      </c>
      <c r="J327" s="81" t="s">
        <v>1664</v>
      </c>
      <c r="K327" s="81"/>
      <c r="L327" s="81" t="s">
        <v>1121</v>
      </c>
      <c r="M327" s="81"/>
      <c r="N327" s="81"/>
      <c r="O327" s="81"/>
      <c r="P327" s="81"/>
      <c r="Q327" s="81" t="s">
        <v>1987</v>
      </c>
      <c r="R327" s="81"/>
      <c r="S327" s="81"/>
      <c r="T327" s="81"/>
      <c r="U327" s="81"/>
      <c r="V327" s="81"/>
      <c r="W327" s="81"/>
      <c r="X327" s="81"/>
      <c r="Y327" s="438">
        <f>3177+31851.23+3819</f>
        <v>38847.229999999996</v>
      </c>
      <c r="Z327" s="484"/>
      <c r="AA327" s="422"/>
      <c r="AB327" s="422"/>
      <c r="AC327" s="422"/>
      <c r="AD327" s="422"/>
      <c r="AE327" s="422"/>
      <c r="AF327" s="422"/>
      <c r="AG327" s="422"/>
      <c r="AH327" s="422"/>
      <c r="AI327" s="422"/>
      <c r="AJ327" s="422"/>
      <c r="AK327" s="422"/>
      <c r="AL327" s="422"/>
      <c r="AM327" s="422"/>
      <c r="AN327" s="422"/>
      <c r="AO327" s="422"/>
      <c r="AP327" s="422"/>
      <c r="AQ327" s="422"/>
      <c r="AR327" s="422"/>
      <c r="AS327" s="422"/>
      <c r="AT327" s="422"/>
      <c r="AU327" s="422"/>
      <c r="AV327" s="422"/>
      <c r="AW327" s="422"/>
      <c r="AX327" s="422"/>
      <c r="AY327" s="422"/>
      <c r="AZ327" s="422"/>
      <c r="BA327" s="422"/>
      <c r="BB327" s="422"/>
      <c r="BC327" s="422"/>
      <c r="BD327" s="422"/>
      <c r="BE327" s="422"/>
      <c r="BF327" s="422"/>
      <c r="BG327" s="422"/>
      <c r="BH327" s="422"/>
      <c r="BI327" s="422"/>
      <c r="BJ327" s="422"/>
      <c r="BK327" s="422"/>
      <c r="BL327" s="422"/>
      <c r="BM327" s="422"/>
      <c r="BN327" s="422"/>
      <c r="BO327" s="422"/>
      <c r="BP327" s="422"/>
      <c r="BQ327" s="422"/>
      <c r="BR327" s="422"/>
      <c r="BS327" s="422"/>
      <c r="BT327" s="422"/>
      <c r="BU327" s="422"/>
      <c r="BV327" s="422"/>
      <c r="BW327" s="422"/>
      <c r="BX327" s="422"/>
      <c r="BY327" s="422"/>
      <c r="BZ327" s="422"/>
      <c r="CA327" s="422"/>
      <c r="CB327" s="422"/>
      <c r="CC327" s="422"/>
      <c r="CD327" s="422"/>
      <c r="CE327" s="422"/>
      <c r="CF327" s="422"/>
      <c r="CG327" s="422"/>
      <c r="CH327" s="422"/>
      <c r="CI327" s="422"/>
      <c r="CJ327" s="422"/>
      <c r="CK327" s="422"/>
      <c r="CL327" s="422"/>
      <c r="CM327" s="422"/>
      <c r="CN327" s="422"/>
      <c r="CO327" s="422"/>
      <c r="CP327" s="422"/>
      <c r="CQ327" s="422"/>
    </row>
    <row r="328" spans="1:95" s="16" customFormat="1" ht="12.75" customHeight="1" x14ac:dyDescent="0.25">
      <c r="A328" s="16" t="s">
        <v>1869</v>
      </c>
      <c r="B328" s="422" t="s">
        <v>155</v>
      </c>
      <c r="C328" s="16" t="s">
        <v>407</v>
      </c>
      <c r="D328" s="16" t="s">
        <v>56</v>
      </c>
      <c r="E328" s="81">
        <v>1781</v>
      </c>
      <c r="G328" s="81" t="s">
        <v>1588</v>
      </c>
      <c r="H328" s="412">
        <v>44140</v>
      </c>
      <c r="I328" s="81" t="s">
        <v>1870</v>
      </c>
      <c r="J328" s="81" t="s">
        <v>1664</v>
      </c>
      <c r="K328" s="81"/>
      <c r="L328" s="16" t="s">
        <v>1121</v>
      </c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413">
        <f>28372.87+1862</f>
        <v>30234.87</v>
      </c>
      <c r="Z328" s="484"/>
      <c r="AA328" s="422"/>
      <c r="AB328" s="422"/>
      <c r="AC328" s="422"/>
      <c r="AD328" s="422"/>
      <c r="AE328" s="422"/>
      <c r="AF328" s="422"/>
      <c r="AG328" s="422"/>
      <c r="AH328" s="422"/>
      <c r="AI328" s="422"/>
      <c r="AJ328" s="422"/>
      <c r="AK328" s="422"/>
      <c r="AL328" s="422"/>
      <c r="AM328" s="422"/>
      <c r="AN328" s="422"/>
      <c r="AO328" s="422"/>
      <c r="AP328" s="422"/>
      <c r="AQ328" s="422"/>
      <c r="AR328" s="422"/>
      <c r="AS328" s="422"/>
      <c r="AT328" s="422"/>
      <c r="AU328" s="422"/>
      <c r="AV328" s="422"/>
      <c r="AW328" s="422"/>
      <c r="AX328" s="422"/>
      <c r="AY328" s="422"/>
      <c r="AZ328" s="422"/>
      <c r="BA328" s="422"/>
      <c r="BB328" s="422"/>
      <c r="BC328" s="422"/>
      <c r="BD328" s="422"/>
      <c r="BE328" s="422"/>
      <c r="BF328" s="422"/>
      <c r="BG328" s="422"/>
      <c r="BH328" s="422"/>
      <c r="BI328" s="422"/>
      <c r="BJ328" s="422"/>
      <c r="BK328" s="422"/>
      <c r="BL328" s="422"/>
      <c r="BM328" s="422"/>
      <c r="BN328" s="422"/>
      <c r="BO328" s="422"/>
      <c r="BP328" s="422"/>
      <c r="BQ328" s="422"/>
      <c r="BR328" s="422"/>
      <c r="BS328" s="422"/>
      <c r="BT328" s="422"/>
      <c r="BU328" s="422"/>
      <c r="BV328" s="422"/>
      <c r="BW328" s="422"/>
      <c r="BX328" s="422"/>
      <c r="BY328" s="422"/>
      <c r="BZ328" s="422"/>
      <c r="CA328" s="422"/>
      <c r="CB328" s="422"/>
      <c r="CC328" s="422"/>
      <c r="CD328" s="422"/>
      <c r="CE328" s="422"/>
      <c r="CF328" s="422"/>
      <c r="CG328" s="422"/>
      <c r="CH328" s="422"/>
      <c r="CI328" s="422"/>
      <c r="CJ328" s="422"/>
      <c r="CK328" s="422"/>
      <c r="CL328" s="422"/>
      <c r="CM328" s="422"/>
      <c r="CN328" s="422"/>
      <c r="CO328" s="422"/>
      <c r="CP328" s="422"/>
      <c r="CQ328" s="422"/>
    </row>
    <row r="329" spans="1:95" s="81" customFormat="1" ht="13.5" customHeight="1" x14ac:dyDescent="0.25">
      <c r="A329" s="81" t="s">
        <v>1858</v>
      </c>
      <c r="B329" s="81" t="s">
        <v>155</v>
      </c>
      <c r="C329" s="81" t="s">
        <v>384</v>
      </c>
      <c r="D329" s="81" t="s">
        <v>62</v>
      </c>
      <c r="E329" s="81">
        <v>6433</v>
      </c>
      <c r="F329" s="16"/>
      <c r="G329" s="81" t="s">
        <v>1588</v>
      </c>
      <c r="H329" s="412">
        <v>44131</v>
      </c>
      <c r="I329" s="81" t="s">
        <v>1859</v>
      </c>
      <c r="J329" s="81" t="s">
        <v>1492</v>
      </c>
      <c r="K329" s="81" t="s">
        <v>1677</v>
      </c>
      <c r="L329" s="81" t="s">
        <v>1121</v>
      </c>
      <c r="Q329" s="496" t="s">
        <v>1992</v>
      </c>
      <c r="Y329" s="413">
        <f>30569.01</f>
        <v>30569.01</v>
      </c>
      <c r="Z329" s="483">
        <v>44285</v>
      </c>
      <c r="AA329" s="422"/>
      <c r="AB329" s="422"/>
      <c r="AC329" s="422"/>
      <c r="AD329" s="422"/>
      <c r="AE329" s="422"/>
      <c r="AF329" s="422"/>
      <c r="AG329" s="422"/>
      <c r="AH329" s="422"/>
      <c r="AI329" s="422"/>
      <c r="AJ329" s="422"/>
      <c r="AK329" s="422"/>
      <c r="AL329" s="422"/>
      <c r="AM329" s="422"/>
      <c r="AN329" s="422"/>
      <c r="AO329" s="422"/>
      <c r="AP329" s="422"/>
      <c r="AQ329" s="422"/>
      <c r="AR329" s="422"/>
      <c r="AS329" s="422"/>
      <c r="AT329" s="422"/>
      <c r="AU329" s="422"/>
      <c r="AV329" s="422"/>
      <c r="AW329" s="422"/>
      <c r="AX329" s="422"/>
      <c r="AY329" s="422"/>
      <c r="AZ329" s="422"/>
      <c r="BA329" s="422"/>
      <c r="BB329" s="422"/>
      <c r="BC329" s="422"/>
      <c r="BD329" s="422"/>
      <c r="BE329" s="422"/>
      <c r="BF329" s="422"/>
      <c r="BG329" s="422"/>
      <c r="BH329" s="422"/>
      <c r="BI329" s="422"/>
      <c r="BJ329" s="422"/>
      <c r="BK329" s="422"/>
      <c r="BL329" s="422"/>
      <c r="BM329" s="422"/>
      <c r="BN329" s="422"/>
      <c r="BO329" s="422"/>
      <c r="BP329" s="422"/>
      <c r="BQ329" s="422"/>
      <c r="BR329" s="422"/>
      <c r="BS329" s="422"/>
      <c r="BT329" s="422"/>
      <c r="BU329" s="422"/>
      <c r="BV329" s="422"/>
      <c r="BW329" s="422"/>
      <c r="BX329" s="422"/>
      <c r="BY329" s="422"/>
      <c r="BZ329" s="422"/>
      <c r="CA329" s="422"/>
      <c r="CB329" s="422"/>
      <c r="CC329" s="422"/>
      <c r="CD329" s="422"/>
      <c r="CE329" s="422"/>
      <c r="CF329" s="422"/>
      <c r="CG329" s="422"/>
      <c r="CH329" s="422"/>
      <c r="CI329" s="422"/>
      <c r="CJ329" s="422"/>
      <c r="CK329" s="422"/>
      <c r="CL329" s="422"/>
      <c r="CM329" s="422"/>
      <c r="CN329" s="422"/>
      <c r="CO329" s="422"/>
      <c r="CP329" s="422"/>
      <c r="CQ329" s="422"/>
    </row>
    <row r="330" spans="1:95" s="16" customFormat="1" ht="13.5" customHeight="1" x14ac:dyDescent="0.25">
      <c r="A330" s="81" t="s">
        <v>1884</v>
      </c>
      <c r="B330" s="81" t="s">
        <v>155</v>
      </c>
      <c r="C330" s="81" t="s">
        <v>384</v>
      </c>
      <c r="D330" s="81" t="s">
        <v>62</v>
      </c>
      <c r="E330" s="81">
        <v>7433</v>
      </c>
      <c r="F330" s="81"/>
      <c r="G330" s="81" t="s">
        <v>1090</v>
      </c>
      <c r="H330" s="412">
        <v>44126</v>
      </c>
      <c r="I330" s="81" t="s">
        <v>1822</v>
      </c>
      <c r="J330" s="81" t="s">
        <v>1492</v>
      </c>
      <c r="K330" s="81" t="s">
        <v>1855</v>
      </c>
      <c r="L330" s="16" t="s">
        <v>1121</v>
      </c>
      <c r="M330" s="81"/>
      <c r="N330" s="81"/>
      <c r="O330" s="81"/>
      <c r="P330" s="81"/>
      <c r="Q330" s="81" t="s">
        <v>1890</v>
      </c>
      <c r="R330" s="435"/>
      <c r="S330" s="435"/>
      <c r="T330" s="435"/>
      <c r="U330" s="435"/>
      <c r="V330" s="435"/>
      <c r="W330" s="435"/>
      <c r="Y330" s="407">
        <f>8256.91+28.34</f>
        <v>8285.25</v>
      </c>
      <c r="Z330" s="484"/>
      <c r="AA330" s="422"/>
      <c r="AB330" s="422"/>
      <c r="AC330" s="422"/>
      <c r="AD330" s="422"/>
      <c r="AE330" s="422"/>
      <c r="AF330" s="422"/>
      <c r="AG330" s="422"/>
      <c r="AH330" s="422"/>
      <c r="AI330" s="422"/>
      <c r="AJ330" s="422"/>
      <c r="AK330" s="422"/>
      <c r="AL330" s="422"/>
      <c r="AM330" s="422"/>
      <c r="AN330" s="422"/>
      <c r="AO330" s="422"/>
      <c r="AP330" s="422"/>
      <c r="AQ330" s="422"/>
      <c r="AR330" s="422"/>
      <c r="AS330" s="422"/>
      <c r="AT330" s="422"/>
      <c r="AU330" s="422"/>
      <c r="AV330" s="422"/>
      <c r="AW330" s="422"/>
      <c r="AX330" s="422"/>
      <c r="AY330" s="422"/>
      <c r="AZ330" s="422"/>
      <c r="BA330" s="422"/>
      <c r="BB330" s="422"/>
      <c r="BC330" s="422"/>
      <c r="BD330" s="422"/>
      <c r="BE330" s="422"/>
      <c r="BF330" s="422"/>
      <c r="BG330" s="422"/>
      <c r="BH330" s="422"/>
      <c r="BI330" s="422"/>
      <c r="BJ330" s="422"/>
      <c r="BK330" s="422"/>
      <c r="BL330" s="422"/>
      <c r="BM330" s="422"/>
      <c r="BN330" s="422"/>
      <c r="BO330" s="422"/>
      <c r="BP330" s="422"/>
      <c r="BQ330" s="422"/>
      <c r="BR330" s="422"/>
      <c r="BS330" s="422"/>
      <c r="BT330" s="422"/>
      <c r="BU330" s="422"/>
      <c r="BV330" s="422"/>
      <c r="BW330" s="422"/>
      <c r="BX330" s="422"/>
      <c r="BY330" s="422"/>
      <c r="BZ330" s="422"/>
      <c r="CA330" s="422"/>
      <c r="CB330" s="422"/>
      <c r="CC330" s="422"/>
      <c r="CD330" s="422"/>
      <c r="CE330" s="422"/>
      <c r="CF330" s="422"/>
      <c r="CG330" s="422"/>
      <c r="CH330" s="422"/>
      <c r="CI330" s="422"/>
      <c r="CJ330" s="422"/>
      <c r="CK330" s="422"/>
      <c r="CL330" s="422"/>
      <c r="CM330" s="422"/>
      <c r="CN330" s="422"/>
      <c r="CO330" s="422"/>
      <c r="CP330" s="422"/>
      <c r="CQ330" s="422"/>
    </row>
    <row r="331" spans="1:95" s="16" customFormat="1" x14ac:dyDescent="0.25">
      <c r="A331" s="16" t="s">
        <v>1845</v>
      </c>
      <c r="B331" s="81" t="s">
        <v>155</v>
      </c>
      <c r="C331" s="16" t="s">
        <v>385</v>
      </c>
      <c r="D331" s="16" t="s">
        <v>58</v>
      </c>
      <c r="E331" s="81">
        <v>3899</v>
      </c>
      <c r="G331" s="81" t="s">
        <v>12</v>
      </c>
      <c r="H331" s="412">
        <v>44126</v>
      </c>
      <c r="I331" s="81" t="s">
        <v>1846</v>
      </c>
      <c r="J331" s="81" t="s">
        <v>1492</v>
      </c>
      <c r="K331" s="81" t="s">
        <v>1670</v>
      </c>
      <c r="L331" s="81" t="s">
        <v>1121</v>
      </c>
      <c r="M331" s="81"/>
      <c r="N331" s="81"/>
      <c r="O331" s="81"/>
      <c r="P331" s="81"/>
      <c r="Q331" s="81" t="s">
        <v>1982</v>
      </c>
      <c r="R331" s="81"/>
      <c r="S331" s="81"/>
      <c r="T331" s="81"/>
      <c r="U331" s="81"/>
      <c r="V331" s="81"/>
      <c r="W331" s="81"/>
      <c r="X331" s="81"/>
      <c r="Y331" s="407">
        <f>2111+3741+4146+2204.64</f>
        <v>12202.64</v>
      </c>
      <c r="Z331" s="484"/>
      <c r="AA331" s="422"/>
      <c r="AB331" s="422"/>
      <c r="AC331" s="422"/>
      <c r="AD331" s="422"/>
      <c r="AE331" s="422"/>
      <c r="AF331" s="422"/>
      <c r="AG331" s="422"/>
      <c r="AH331" s="422"/>
      <c r="AI331" s="422"/>
      <c r="AJ331" s="422"/>
      <c r="AK331" s="422"/>
      <c r="AL331" s="422"/>
      <c r="AM331" s="422"/>
      <c r="AN331" s="422"/>
      <c r="AO331" s="422"/>
      <c r="AP331" s="422"/>
      <c r="AQ331" s="422"/>
      <c r="AR331" s="422"/>
      <c r="AS331" s="422"/>
      <c r="AT331" s="422"/>
      <c r="AU331" s="422"/>
      <c r="AV331" s="422"/>
      <c r="AW331" s="422"/>
      <c r="AX331" s="422"/>
      <c r="AY331" s="422"/>
      <c r="AZ331" s="422"/>
      <c r="BA331" s="422"/>
      <c r="BB331" s="422"/>
      <c r="BC331" s="422"/>
      <c r="BD331" s="422"/>
      <c r="BE331" s="422"/>
      <c r="BF331" s="422"/>
      <c r="BG331" s="422"/>
      <c r="BH331" s="422"/>
      <c r="BI331" s="422"/>
      <c r="BJ331" s="422"/>
      <c r="BK331" s="422"/>
      <c r="BL331" s="422"/>
      <c r="BM331" s="422"/>
      <c r="BN331" s="422"/>
      <c r="BO331" s="422"/>
      <c r="BP331" s="422"/>
      <c r="BQ331" s="422"/>
      <c r="BR331" s="422"/>
      <c r="BS331" s="422"/>
      <c r="BT331" s="422"/>
      <c r="BU331" s="422"/>
      <c r="BV331" s="422"/>
      <c r="BW331" s="422"/>
      <c r="BX331" s="422"/>
      <c r="BY331" s="422"/>
      <c r="BZ331" s="422"/>
      <c r="CA331" s="422"/>
      <c r="CB331" s="422"/>
      <c r="CC331" s="422"/>
      <c r="CD331" s="422"/>
      <c r="CE331" s="422"/>
      <c r="CF331" s="422"/>
      <c r="CG331" s="422"/>
      <c r="CH331" s="422"/>
      <c r="CI331" s="422"/>
      <c r="CJ331" s="422"/>
      <c r="CK331" s="422"/>
      <c r="CL331" s="422"/>
      <c r="CM331" s="422"/>
      <c r="CN331" s="422"/>
      <c r="CO331" s="422"/>
      <c r="CP331" s="422"/>
      <c r="CQ331" s="422"/>
    </row>
    <row r="332" spans="1:95" s="16" customFormat="1" x14ac:dyDescent="0.25">
      <c r="A332" s="81" t="s">
        <v>1847</v>
      </c>
      <c r="B332" s="81" t="s">
        <v>155</v>
      </c>
      <c r="C332" s="81" t="s">
        <v>385</v>
      </c>
      <c r="D332" s="81" t="s">
        <v>58</v>
      </c>
      <c r="E332" s="81">
        <v>7452</v>
      </c>
      <c r="F332" s="81"/>
      <c r="G332" s="81" t="s">
        <v>1268</v>
      </c>
      <c r="H332" s="412">
        <v>44124</v>
      </c>
      <c r="I332" s="81" t="s">
        <v>1848</v>
      </c>
      <c r="J332" s="81" t="s">
        <v>1492</v>
      </c>
      <c r="K332" s="81" t="s">
        <v>1856</v>
      </c>
      <c r="L332" s="81" t="s">
        <v>1121</v>
      </c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413">
        <f>3102.42</f>
        <v>3102.42</v>
      </c>
      <c r="Z332" s="484"/>
    </row>
    <row r="333" spans="1:95" s="16" customFormat="1" x14ac:dyDescent="0.25">
      <c r="A333" s="81" t="s">
        <v>1849</v>
      </c>
      <c r="B333" s="422" t="s">
        <v>155</v>
      </c>
      <c r="C333" s="81" t="s">
        <v>407</v>
      </c>
      <c r="D333" s="81" t="s">
        <v>56</v>
      </c>
      <c r="E333" s="81">
        <v>3654</v>
      </c>
      <c r="F333" s="81"/>
      <c r="G333" s="81" t="s">
        <v>1268</v>
      </c>
      <c r="H333" s="412">
        <v>44124</v>
      </c>
      <c r="I333" s="81" t="s">
        <v>1743</v>
      </c>
      <c r="J333" s="81" t="s">
        <v>727</v>
      </c>
      <c r="K333" s="81"/>
      <c r="L333" s="81" t="s">
        <v>1120</v>
      </c>
      <c r="M333" s="81"/>
      <c r="N333" s="81"/>
      <c r="O333" s="81"/>
      <c r="P333" s="81"/>
      <c r="Q333" s="81" t="s">
        <v>1850</v>
      </c>
      <c r="Y333" s="407">
        <f>10276+1205.52</f>
        <v>11481.52</v>
      </c>
      <c r="Z333" s="484"/>
    </row>
    <row r="334" spans="1:95" s="16" customFormat="1" x14ac:dyDescent="0.25">
      <c r="A334" s="81" t="s">
        <v>1851</v>
      </c>
      <c r="B334" s="422" t="s">
        <v>155</v>
      </c>
      <c r="C334" s="16" t="s">
        <v>407</v>
      </c>
      <c r="D334" s="81" t="s">
        <v>56</v>
      </c>
      <c r="E334" s="81">
        <v>3312</v>
      </c>
      <c r="G334" s="16" t="s">
        <v>1110</v>
      </c>
      <c r="H334" s="412">
        <v>44123</v>
      </c>
      <c r="I334" s="16" t="s">
        <v>1822</v>
      </c>
      <c r="J334" s="81"/>
      <c r="K334" s="81"/>
      <c r="L334" s="16" t="s">
        <v>1121</v>
      </c>
      <c r="M334" s="81"/>
      <c r="N334" s="81"/>
      <c r="O334" s="81"/>
      <c r="P334" s="81"/>
      <c r="Q334" s="81" t="s">
        <v>1875</v>
      </c>
      <c r="R334" s="81"/>
      <c r="S334" s="81"/>
      <c r="Y334" s="407">
        <v>5857.6</v>
      </c>
      <c r="Z334" s="484"/>
    </row>
    <row r="335" spans="1:95" s="16" customFormat="1" x14ac:dyDescent="0.25">
      <c r="A335" s="81" t="s">
        <v>1852</v>
      </c>
      <c r="B335" s="422" t="s">
        <v>155</v>
      </c>
      <c r="C335" s="16" t="s">
        <v>384</v>
      </c>
      <c r="D335" s="81" t="s">
        <v>62</v>
      </c>
      <c r="E335" s="81">
        <v>310</v>
      </c>
      <c r="G335" s="16" t="s">
        <v>841</v>
      </c>
      <c r="H335" s="412">
        <v>44123</v>
      </c>
      <c r="I335" s="16" t="s">
        <v>1853</v>
      </c>
      <c r="J335" s="81" t="s">
        <v>727</v>
      </c>
      <c r="K335" s="81"/>
      <c r="L335" s="81" t="s">
        <v>1121</v>
      </c>
      <c r="M335" s="81" t="s">
        <v>1984</v>
      </c>
      <c r="N335" s="81"/>
      <c r="O335" s="81"/>
      <c r="P335" s="81"/>
      <c r="Q335" s="81" t="s">
        <v>1940</v>
      </c>
      <c r="R335" s="435"/>
      <c r="Y335" s="407">
        <v>4247</v>
      </c>
      <c r="Z335" s="484"/>
    </row>
    <row r="336" spans="1:95" s="435" customFormat="1" x14ac:dyDescent="0.25">
      <c r="A336" s="88" t="s">
        <v>1840</v>
      </c>
      <c r="B336" s="81" t="s">
        <v>155</v>
      </c>
      <c r="C336" s="81" t="s">
        <v>385</v>
      </c>
      <c r="D336" s="81" t="s">
        <v>58</v>
      </c>
      <c r="E336" s="81">
        <v>3784</v>
      </c>
      <c r="G336" s="435" t="s">
        <v>1640</v>
      </c>
      <c r="H336" s="412">
        <v>44118</v>
      </c>
      <c r="I336" s="435" t="s">
        <v>1841</v>
      </c>
      <c r="J336" s="81" t="s">
        <v>1506</v>
      </c>
      <c r="K336" s="81"/>
      <c r="L336" s="435" t="s">
        <v>1120</v>
      </c>
      <c r="M336" s="81"/>
      <c r="N336" s="81"/>
      <c r="O336" s="81"/>
      <c r="P336" s="81"/>
      <c r="Q336" s="81" t="s">
        <v>1908</v>
      </c>
      <c r="X336" s="435" t="s">
        <v>1886</v>
      </c>
      <c r="Y336" s="438">
        <v>12385.28</v>
      </c>
      <c r="Z336" s="484"/>
    </row>
    <row r="337" spans="1:95" s="435" customFormat="1" x14ac:dyDescent="0.25">
      <c r="A337" s="88" t="s">
        <v>1839</v>
      </c>
      <c r="B337" s="81" t="s">
        <v>155</v>
      </c>
      <c r="C337" s="81" t="s">
        <v>644</v>
      </c>
      <c r="D337" s="81" t="s">
        <v>56</v>
      </c>
      <c r="E337" s="81">
        <v>5526</v>
      </c>
      <c r="F337" s="81"/>
      <c r="G337" s="81" t="s">
        <v>1640</v>
      </c>
      <c r="H337" s="412">
        <v>44118</v>
      </c>
      <c r="I337" s="435" t="s">
        <v>1842</v>
      </c>
      <c r="J337" s="81" t="s">
        <v>1492</v>
      </c>
      <c r="K337" s="81" t="s">
        <v>1669</v>
      </c>
      <c r="L337" s="81" t="s">
        <v>1120</v>
      </c>
      <c r="M337" s="81"/>
      <c r="N337" s="81"/>
      <c r="O337" s="81"/>
      <c r="P337" s="81"/>
      <c r="Q337" s="81"/>
      <c r="X337" s="435" t="s">
        <v>1889</v>
      </c>
      <c r="Y337" s="438"/>
      <c r="Z337" s="484"/>
    </row>
    <row r="338" spans="1:95" s="435" customFormat="1" x14ac:dyDescent="0.25">
      <c r="A338" s="88" t="s">
        <v>1838</v>
      </c>
      <c r="B338" s="81" t="s">
        <v>155</v>
      </c>
      <c r="C338" s="81" t="s">
        <v>644</v>
      </c>
      <c r="D338" s="81" t="s">
        <v>56</v>
      </c>
      <c r="E338" s="81">
        <v>5621</v>
      </c>
      <c r="G338" s="435" t="s">
        <v>1640</v>
      </c>
      <c r="H338" s="412">
        <v>44118</v>
      </c>
      <c r="I338" s="435" t="s">
        <v>1822</v>
      </c>
      <c r="J338" s="81" t="s">
        <v>1492</v>
      </c>
      <c r="K338" s="81" t="s">
        <v>1856</v>
      </c>
      <c r="L338" s="435" t="s">
        <v>1120</v>
      </c>
      <c r="M338" s="81"/>
      <c r="N338" s="81"/>
      <c r="O338" s="81"/>
      <c r="P338" s="81"/>
      <c r="Q338" s="81" t="s">
        <v>1862</v>
      </c>
      <c r="X338" s="435" t="s">
        <v>1889</v>
      </c>
      <c r="Y338" s="438"/>
      <c r="Z338" s="484"/>
    </row>
    <row r="339" spans="1:95" s="81" customFormat="1" ht="30" x14ac:dyDescent="0.25">
      <c r="A339" s="88" t="s">
        <v>1837</v>
      </c>
      <c r="B339" s="81" t="s">
        <v>155</v>
      </c>
      <c r="C339" s="81" t="s">
        <v>1119</v>
      </c>
      <c r="D339" s="81" t="s">
        <v>58</v>
      </c>
      <c r="E339" s="81">
        <v>3892</v>
      </c>
      <c r="G339" s="81" t="s">
        <v>1640</v>
      </c>
      <c r="H339" s="412">
        <v>44118</v>
      </c>
      <c r="I339" s="81" t="s">
        <v>1841</v>
      </c>
      <c r="J339" s="81" t="s">
        <v>727</v>
      </c>
      <c r="L339" s="81" t="s">
        <v>1120</v>
      </c>
      <c r="X339" s="411" t="s">
        <v>1907</v>
      </c>
      <c r="Y339" s="413">
        <v>25988.1</v>
      </c>
      <c r="Z339" s="484"/>
    </row>
    <row r="340" spans="1:95" s="81" customFormat="1" x14ac:dyDescent="0.25">
      <c r="A340" s="88" t="s">
        <v>1836</v>
      </c>
      <c r="B340" s="81" t="s">
        <v>155</v>
      </c>
      <c r="C340" s="81" t="s">
        <v>407</v>
      </c>
      <c r="D340" s="81" t="s">
        <v>56</v>
      </c>
      <c r="E340" s="81">
        <v>1887</v>
      </c>
      <c r="G340" s="81" t="s">
        <v>1640</v>
      </c>
      <c r="H340" s="412">
        <v>44118</v>
      </c>
      <c r="I340" s="81" t="s">
        <v>1822</v>
      </c>
      <c r="J340" s="81" t="s">
        <v>1500</v>
      </c>
      <c r="L340" s="81" t="s">
        <v>1120</v>
      </c>
      <c r="Q340" s="81" t="s">
        <v>1905</v>
      </c>
      <c r="X340" s="81" t="s">
        <v>1887</v>
      </c>
      <c r="Y340" s="413">
        <v>6161.15</v>
      </c>
      <c r="Z340" s="484"/>
    </row>
    <row r="341" spans="1:95" s="81" customFormat="1" x14ac:dyDescent="0.25">
      <c r="A341" s="88" t="s">
        <v>1835</v>
      </c>
      <c r="B341" s="81" t="s">
        <v>155</v>
      </c>
      <c r="C341" s="81" t="s">
        <v>407</v>
      </c>
      <c r="D341" s="81" t="s">
        <v>56</v>
      </c>
      <c r="E341" s="81">
        <v>1891</v>
      </c>
      <c r="G341" s="81" t="s">
        <v>1640</v>
      </c>
      <c r="H341" s="412">
        <v>44118</v>
      </c>
      <c r="I341" s="81" t="s">
        <v>1822</v>
      </c>
      <c r="J341" s="81" t="s">
        <v>1500</v>
      </c>
      <c r="L341" s="81" t="s">
        <v>1120</v>
      </c>
      <c r="Q341" s="81" t="s">
        <v>1905</v>
      </c>
      <c r="X341" s="81" t="s">
        <v>1887</v>
      </c>
      <c r="Y341" s="413">
        <v>6161.15</v>
      </c>
      <c r="Z341" s="484"/>
    </row>
    <row r="342" spans="1:95" s="81" customFormat="1" x14ac:dyDescent="0.25">
      <c r="A342" s="88" t="s">
        <v>1834</v>
      </c>
      <c r="B342" s="81" t="s">
        <v>155</v>
      </c>
      <c r="C342" s="81" t="s">
        <v>385</v>
      </c>
      <c r="D342" s="81" t="s">
        <v>58</v>
      </c>
      <c r="E342" s="81">
        <v>1840</v>
      </c>
      <c r="G342" s="81" t="s">
        <v>1640</v>
      </c>
      <c r="H342" s="412">
        <v>44118</v>
      </c>
      <c r="I342" s="81" t="s">
        <v>1822</v>
      </c>
      <c r="J342" s="81" t="s">
        <v>1506</v>
      </c>
      <c r="L342" s="81" t="s">
        <v>1120</v>
      </c>
      <c r="Q342" s="81" t="s">
        <v>1906</v>
      </c>
      <c r="X342" s="81" t="s">
        <v>1886</v>
      </c>
      <c r="Y342" s="413">
        <v>12385.28</v>
      </c>
      <c r="Z342" s="484"/>
    </row>
    <row r="343" spans="1:95" s="81" customFormat="1" x14ac:dyDescent="0.25">
      <c r="A343" s="88" t="s">
        <v>1833</v>
      </c>
      <c r="B343" s="81" t="s">
        <v>155</v>
      </c>
      <c r="C343" s="81" t="s">
        <v>407</v>
      </c>
      <c r="D343" s="81" t="s">
        <v>56</v>
      </c>
      <c r="E343" s="81">
        <v>1297</v>
      </c>
      <c r="G343" s="81" t="s">
        <v>1640</v>
      </c>
      <c r="H343" s="412">
        <v>44118</v>
      </c>
      <c r="I343" s="81" t="s">
        <v>1822</v>
      </c>
      <c r="J343" s="81" t="s">
        <v>1767</v>
      </c>
      <c r="L343" s="81" t="s">
        <v>1120</v>
      </c>
      <c r="Q343" s="81" t="s">
        <v>1905</v>
      </c>
      <c r="X343" s="81" t="s">
        <v>1887</v>
      </c>
      <c r="Y343" s="413">
        <v>6161.15</v>
      </c>
      <c r="Z343" s="484"/>
    </row>
    <row r="344" spans="1:95" s="435" customFormat="1" x14ac:dyDescent="0.25">
      <c r="A344" s="88" t="s">
        <v>1832</v>
      </c>
      <c r="B344" s="81" t="s">
        <v>155</v>
      </c>
      <c r="C344" s="81" t="s">
        <v>1119</v>
      </c>
      <c r="D344" s="81" t="s">
        <v>58</v>
      </c>
      <c r="E344" s="81">
        <v>1893</v>
      </c>
      <c r="G344" s="435" t="s">
        <v>1640</v>
      </c>
      <c r="H344" s="412">
        <v>44118</v>
      </c>
      <c r="I344" s="435" t="s">
        <v>1822</v>
      </c>
      <c r="J344" s="81" t="s">
        <v>727</v>
      </c>
      <c r="K344" s="81"/>
      <c r="L344" s="81" t="s">
        <v>1120</v>
      </c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 t="s">
        <v>1918</v>
      </c>
      <c r="Y344" s="413"/>
      <c r="Z344" s="484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</row>
    <row r="345" spans="1:95" s="435" customFormat="1" x14ac:dyDescent="0.25">
      <c r="A345" s="88" t="s">
        <v>1831</v>
      </c>
      <c r="B345" s="81" t="s">
        <v>155</v>
      </c>
      <c r="C345" s="81" t="s">
        <v>1118</v>
      </c>
      <c r="D345" s="81" t="s">
        <v>62</v>
      </c>
      <c r="E345" s="81">
        <v>4931</v>
      </c>
      <c r="G345" s="435" t="s">
        <v>1640</v>
      </c>
      <c r="H345" s="412">
        <v>44118</v>
      </c>
      <c r="I345" s="435" t="s">
        <v>1822</v>
      </c>
      <c r="J345" s="81" t="s">
        <v>1492</v>
      </c>
      <c r="K345" s="81" t="s">
        <v>1673</v>
      </c>
      <c r="L345" s="81" t="s">
        <v>1120</v>
      </c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 t="s">
        <v>1889</v>
      </c>
      <c r="Y345" s="413"/>
      <c r="Z345" s="484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</row>
    <row r="346" spans="1:95" s="435" customFormat="1" x14ac:dyDescent="0.25">
      <c r="A346" s="88" t="s">
        <v>1829</v>
      </c>
      <c r="B346" s="81" t="s">
        <v>155</v>
      </c>
      <c r="C346" s="81" t="s">
        <v>1119</v>
      </c>
      <c r="D346" s="81" t="s">
        <v>58</v>
      </c>
      <c r="E346" s="81">
        <v>3436</v>
      </c>
      <c r="G346" s="435" t="s">
        <v>1640</v>
      </c>
      <c r="H346" s="412">
        <v>44118</v>
      </c>
      <c r="I346" s="435" t="s">
        <v>1830</v>
      </c>
      <c r="J346" s="81" t="s">
        <v>1492</v>
      </c>
      <c r="K346" s="81" t="s">
        <v>1669</v>
      </c>
      <c r="L346" s="81" t="s">
        <v>1120</v>
      </c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 t="s">
        <v>1889</v>
      </c>
      <c r="Y346" s="413"/>
      <c r="Z346" s="484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</row>
    <row r="347" spans="1:95" s="81" customFormat="1" x14ac:dyDescent="0.25">
      <c r="A347" s="88" t="s">
        <v>1828</v>
      </c>
      <c r="B347" s="81" t="s">
        <v>155</v>
      </c>
      <c r="C347" s="81" t="s">
        <v>1119</v>
      </c>
      <c r="D347" s="81" t="s">
        <v>58</v>
      </c>
      <c r="E347" s="81">
        <v>1422</v>
      </c>
      <c r="G347" s="81" t="s">
        <v>1640</v>
      </c>
      <c r="H347" s="412">
        <v>44118</v>
      </c>
      <c r="I347" s="81" t="s">
        <v>1822</v>
      </c>
      <c r="J347" s="81" t="s">
        <v>727</v>
      </c>
      <c r="L347" s="81" t="s">
        <v>1120</v>
      </c>
      <c r="X347" s="81" t="s">
        <v>1888</v>
      </c>
      <c r="Y347" s="413"/>
      <c r="Z347" s="484"/>
    </row>
    <row r="348" spans="1:95" s="435" customFormat="1" x14ac:dyDescent="0.25">
      <c r="A348" s="88" t="s">
        <v>1825</v>
      </c>
      <c r="B348" s="81" t="s">
        <v>155</v>
      </c>
      <c r="C348" s="81" t="s">
        <v>1119</v>
      </c>
      <c r="D348" s="81" t="s">
        <v>58</v>
      </c>
      <c r="E348" s="81">
        <v>5773</v>
      </c>
      <c r="G348" s="435" t="s">
        <v>1640</v>
      </c>
      <c r="H348" s="412">
        <v>44118</v>
      </c>
      <c r="I348" s="435" t="s">
        <v>1827</v>
      </c>
      <c r="J348" s="81" t="s">
        <v>1492</v>
      </c>
      <c r="K348" s="81" t="s">
        <v>1670</v>
      </c>
      <c r="L348" s="81" t="s">
        <v>1120</v>
      </c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 t="s">
        <v>1889</v>
      </c>
      <c r="Y348" s="413"/>
      <c r="Z348" s="484"/>
      <c r="AA348" s="422"/>
      <c r="AB348" s="422"/>
      <c r="AC348" s="422"/>
      <c r="AD348" s="422"/>
      <c r="AE348" s="422"/>
      <c r="AF348" s="422"/>
      <c r="AG348" s="422"/>
      <c r="AH348" s="422"/>
      <c r="AI348" s="422"/>
      <c r="AJ348" s="422"/>
      <c r="AK348" s="422"/>
      <c r="AL348" s="422"/>
      <c r="AM348" s="422"/>
      <c r="AN348" s="422"/>
      <c r="AO348" s="422"/>
      <c r="AP348" s="422"/>
      <c r="AQ348" s="422"/>
      <c r="AR348" s="422"/>
      <c r="AS348" s="422"/>
      <c r="AT348" s="422"/>
      <c r="AU348" s="422"/>
      <c r="AV348" s="422"/>
      <c r="AW348" s="422"/>
      <c r="AX348" s="422"/>
      <c r="AY348" s="422"/>
      <c r="AZ348" s="422"/>
      <c r="BA348" s="422"/>
      <c r="BB348" s="422"/>
      <c r="BC348" s="422"/>
      <c r="BD348" s="422"/>
      <c r="BE348" s="422"/>
      <c r="BF348" s="422"/>
      <c r="BG348" s="422"/>
      <c r="BH348" s="422"/>
      <c r="BI348" s="422"/>
      <c r="BJ348" s="422"/>
      <c r="BK348" s="422"/>
      <c r="BL348" s="422"/>
      <c r="BM348" s="422"/>
      <c r="BN348" s="422"/>
      <c r="BO348" s="422"/>
      <c r="BP348" s="422"/>
      <c r="BQ348" s="422"/>
      <c r="BR348" s="422"/>
      <c r="BS348" s="422"/>
      <c r="BT348" s="422"/>
      <c r="BU348" s="422"/>
      <c r="BV348" s="422"/>
      <c r="BW348" s="422"/>
      <c r="BX348" s="422"/>
      <c r="BY348" s="422"/>
      <c r="BZ348" s="422"/>
      <c r="CA348" s="422"/>
      <c r="CB348" s="422"/>
      <c r="CC348" s="422"/>
      <c r="CD348" s="422"/>
      <c r="CE348" s="422"/>
      <c r="CF348" s="422"/>
      <c r="CG348" s="422"/>
      <c r="CH348" s="422"/>
      <c r="CI348" s="422"/>
      <c r="CJ348" s="422"/>
      <c r="CK348" s="422"/>
      <c r="CL348" s="422"/>
      <c r="CM348" s="422"/>
      <c r="CN348" s="422"/>
      <c r="CO348" s="422"/>
      <c r="CP348" s="422"/>
      <c r="CQ348" s="422"/>
    </row>
    <row r="349" spans="1:95" s="435" customFormat="1" x14ac:dyDescent="0.25">
      <c r="A349" s="88" t="s">
        <v>1824</v>
      </c>
      <c r="B349" s="81" t="s">
        <v>155</v>
      </c>
      <c r="C349" s="81" t="s">
        <v>644</v>
      </c>
      <c r="D349" s="81" t="s">
        <v>56</v>
      </c>
      <c r="E349" s="81">
        <v>4640</v>
      </c>
      <c r="F349" s="81"/>
      <c r="G349" s="81" t="s">
        <v>1640</v>
      </c>
      <c r="H349" s="412">
        <v>44118</v>
      </c>
      <c r="I349" s="81" t="s">
        <v>1826</v>
      </c>
      <c r="J349" s="81" t="s">
        <v>1492</v>
      </c>
      <c r="K349" s="81" t="s">
        <v>1677</v>
      </c>
      <c r="L349" s="81" t="s">
        <v>1120</v>
      </c>
      <c r="M349" s="81"/>
      <c r="N349" s="81"/>
      <c r="O349" s="81"/>
      <c r="P349" s="81"/>
      <c r="Q349" s="81" t="s">
        <v>1904</v>
      </c>
      <c r="R349" s="81"/>
      <c r="S349" s="81"/>
      <c r="T349" s="81"/>
      <c r="U349" s="81"/>
      <c r="V349" s="81"/>
      <c r="W349" s="81"/>
      <c r="X349" s="81" t="s">
        <v>1889</v>
      </c>
      <c r="Y349" s="413">
        <v>25988.1</v>
      </c>
      <c r="Z349" s="484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</row>
    <row r="350" spans="1:95" s="435" customFormat="1" x14ac:dyDescent="0.25">
      <c r="A350" s="88" t="s">
        <v>1823</v>
      </c>
      <c r="B350" s="435" t="s">
        <v>155</v>
      </c>
      <c r="C350" s="81" t="s">
        <v>1119</v>
      </c>
      <c r="D350" s="81" t="s">
        <v>58</v>
      </c>
      <c r="E350" s="81">
        <v>8047</v>
      </c>
      <c r="G350" s="435" t="s">
        <v>1640</v>
      </c>
      <c r="H350" s="412">
        <v>44118</v>
      </c>
      <c r="I350" s="435" t="s">
        <v>1821</v>
      </c>
      <c r="J350" s="81" t="s">
        <v>727</v>
      </c>
      <c r="K350" s="81"/>
      <c r="L350" s="435" t="s">
        <v>1120</v>
      </c>
      <c r="M350" s="81"/>
      <c r="N350" s="81"/>
      <c r="O350" s="81"/>
      <c r="P350" s="81"/>
      <c r="Q350" s="81"/>
      <c r="X350" s="435" t="s">
        <v>1918</v>
      </c>
      <c r="Y350" s="438"/>
      <c r="Z350" s="484"/>
    </row>
    <row r="351" spans="1:95" s="435" customFormat="1" x14ac:dyDescent="0.25">
      <c r="A351" s="88" t="s">
        <v>1818</v>
      </c>
      <c r="B351" s="435" t="s">
        <v>155</v>
      </c>
      <c r="C351" s="81" t="s">
        <v>1819</v>
      </c>
      <c r="D351" s="81" t="s">
        <v>58</v>
      </c>
      <c r="E351" s="81">
        <v>8064</v>
      </c>
      <c r="G351" s="435" t="s">
        <v>1640</v>
      </c>
      <c r="H351" s="412">
        <v>44118</v>
      </c>
      <c r="I351" s="435" t="s">
        <v>1820</v>
      </c>
      <c r="J351" s="81" t="s">
        <v>727</v>
      </c>
      <c r="K351" s="81"/>
      <c r="L351" s="435" t="s">
        <v>1120</v>
      </c>
      <c r="M351" s="81"/>
      <c r="N351" s="81"/>
      <c r="O351" s="81"/>
      <c r="P351" s="81"/>
      <c r="Q351" s="81"/>
      <c r="X351" s="435" t="s">
        <v>1918</v>
      </c>
      <c r="Y351" s="438"/>
      <c r="Z351" s="484"/>
    </row>
    <row r="352" spans="1:95" s="435" customFormat="1" x14ac:dyDescent="0.25">
      <c r="A352" s="88" t="s">
        <v>1817</v>
      </c>
      <c r="B352" s="435" t="s">
        <v>155</v>
      </c>
      <c r="C352" s="81" t="s">
        <v>1119</v>
      </c>
      <c r="D352" s="81" t="s">
        <v>58</v>
      </c>
      <c r="E352" s="81">
        <v>5599</v>
      </c>
      <c r="G352" s="435" t="s">
        <v>1640</v>
      </c>
      <c r="H352" s="412">
        <v>44118</v>
      </c>
      <c r="I352" s="435" t="s">
        <v>1816</v>
      </c>
      <c r="J352" s="81" t="s">
        <v>1492</v>
      </c>
      <c r="K352" s="81" t="s">
        <v>1672</v>
      </c>
      <c r="L352" s="435" t="s">
        <v>1120</v>
      </c>
      <c r="M352" s="81"/>
      <c r="N352" s="81"/>
      <c r="O352" s="81"/>
      <c r="P352" s="81"/>
      <c r="Q352" s="81"/>
      <c r="X352" s="435" t="s">
        <v>1889</v>
      </c>
      <c r="Y352" s="438"/>
      <c r="Z352" s="484"/>
    </row>
    <row r="353" spans="1:95" s="435" customFormat="1" ht="32.25" customHeight="1" x14ac:dyDescent="0.25">
      <c r="A353" s="88" t="s">
        <v>1815</v>
      </c>
      <c r="B353" s="435" t="s">
        <v>155</v>
      </c>
      <c r="C353" s="81" t="s">
        <v>623</v>
      </c>
      <c r="D353" s="81" t="s">
        <v>58</v>
      </c>
      <c r="E353" s="81">
        <v>8469</v>
      </c>
      <c r="G353" s="435" t="s">
        <v>1640</v>
      </c>
      <c r="H353" s="412">
        <v>44118</v>
      </c>
      <c r="I353" s="435" t="s">
        <v>1822</v>
      </c>
      <c r="J353" s="81" t="s">
        <v>1492</v>
      </c>
      <c r="K353" s="81" t="s">
        <v>1670</v>
      </c>
      <c r="L353" s="81" t="s">
        <v>1120</v>
      </c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 t="s">
        <v>1889</v>
      </c>
      <c r="Y353" s="438"/>
      <c r="Z353" s="484"/>
      <c r="AA353" s="422"/>
      <c r="AB353" s="422"/>
      <c r="AC353" s="422"/>
      <c r="AD353" s="422"/>
      <c r="AE353" s="422"/>
      <c r="AF353" s="422"/>
      <c r="AG353" s="422"/>
      <c r="AH353" s="422"/>
      <c r="AI353" s="422"/>
      <c r="AJ353" s="422"/>
      <c r="AK353" s="422"/>
      <c r="AL353" s="422"/>
      <c r="AM353" s="422"/>
      <c r="AN353" s="422"/>
      <c r="AO353" s="422"/>
      <c r="AP353" s="422"/>
      <c r="AQ353" s="422"/>
      <c r="AR353" s="422"/>
      <c r="AS353" s="422"/>
      <c r="AT353" s="422"/>
      <c r="AU353" s="422"/>
      <c r="AV353" s="422"/>
      <c r="AW353" s="422"/>
      <c r="AX353" s="422"/>
      <c r="AY353" s="422"/>
      <c r="AZ353" s="422"/>
      <c r="BA353" s="422"/>
      <c r="BB353" s="422"/>
      <c r="BC353" s="422"/>
      <c r="BD353" s="422"/>
      <c r="BE353" s="422"/>
      <c r="BF353" s="422"/>
      <c r="BG353" s="422"/>
      <c r="BH353" s="422"/>
      <c r="BI353" s="422"/>
      <c r="BJ353" s="422"/>
      <c r="BK353" s="422"/>
      <c r="BL353" s="422"/>
      <c r="BM353" s="422"/>
      <c r="BN353" s="422"/>
      <c r="BO353" s="422"/>
      <c r="BP353" s="422"/>
      <c r="BQ353" s="422"/>
      <c r="BR353" s="422"/>
      <c r="BS353" s="422"/>
      <c r="BT353" s="422"/>
      <c r="BU353" s="422"/>
      <c r="BV353" s="422"/>
      <c r="BW353" s="422"/>
      <c r="BX353" s="422"/>
      <c r="BY353" s="422"/>
      <c r="BZ353" s="422"/>
      <c r="CA353" s="422"/>
      <c r="CB353" s="422"/>
      <c r="CC353" s="422"/>
      <c r="CD353" s="422"/>
      <c r="CE353" s="422"/>
      <c r="CF353" s="422"/>
      <c r="CG353" s="422"/>
      <c r="CH353" s="422"/>
      <c r="CI353" s="422"/>
      <c r="CJ353" s="422"/>
      <c r="CK353" s="422"/>
      <c r="CL353" s="422"/>
      <c r="CM353" s="422"/>
      <c r="CN353" s="422"/>
      <c r="CO353" s="422"/>
      <c r="CP353" s="422"/>
      <c r="CQ353" s="422"/>
    </row>
    <row r="354" spans="1:95" s="435" customFormat="1" x14ac:dyDescent="0.25">
      <c r="A354" s="88" t="s">
        <v>1812</v>
      </c>
      <c r="B354" s="435" t="s">
        <v>155</v>
      </c>
      <c r="C354" s="81" t="s">
        <v>1119</v>
      </c>
      <c r="D354" s="81" t="s">
        <v>58</v>
      </c>
      <c r="E354" s="81">
        <v>5729</v>
      </c>
      <c r="G354" s="435" t="s">
        <v>1640</v>
      </c>
      <c r="H354" s="412">
        <v>44118</v>
      </c>
      <c r="I354" s="435" t="s">
        <v>1826</v>
      </c>
      <c r="J354" s="81" t="s">
        <v>1492</v>
      </c>
      <c r="K354" s="81" t="s">
        <v>1672</v>
      </c>
      <c r="L354" s="81" t="s">
        <v>1120</v>
      </c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 t="s">
        <v>1889</v>
      </c>
      <c r="Y354" s="438"/>
      <c r="Z354" s="484"/>
    </row>
    <row r="355" spans="1:95" s="435" customFormat="1" x14ac:dyDescent="0.25">
      <c r="A355" s="88" t="s">
        <v>1811</v>
      </c>
      <c r="B355" s="435" t="s">
        <v>155</v>
      </c>
      <c r="C355" s="81" t="s">
        <v>644</v>
      </c>
      <c r="D355" s="81" t="s">
        <v>56</v>
      </c>
      <c r="E355" s="81">
        <v>5876</v>
      </c>
      <c r="G355" s="435" t="s">
        <v>1640</v>
      </c>
      <c r="H355" s="412">
        <v>44118</v>
      </c>
      <c r="I355" s="435" t="s">
        <v>1822</v>
      </c>
      <c r="J355" s="81" t="s">
        <v>727</v>
      </c>
      <c r="K355" s="81"/>
      <c r="L355" s="81" t="s">
        <v>1120</v>
      </c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 t="s">
        <v>727</v>
      </c>
      <c r="Y355" s="413">
        <f>552.06</f>
        <v>552.05999999999995</v>
      </c>
      <c r="Z355" s="484"/>
    </row>
    <row r="356" spans="1:95" s="435" customFormat="1" x14ac:dyDescent="0.25">
      <c r="A356" s="88" t="s">
        <v>1810</v>
      </c>
      <c r="B356" s="435" t="s">
        <v>155</v>
      </c>
      <c r="C356" s="81" t="s">
        <v>644</v>
      </c>
      <c r="D356" s="81" t="s">
        <v>56</v>
      </c>
      <c r="E356" s="81">
        <v>4678</v>
      </c>
      <c r="G356" s="435" t="s">
        <v>1640</v>
      </c>
      <c r="H356" s="412">
        <v>44118</v>
      </c>
      <c r="I356" s="435" t="s">
        <v>1822</v>
      </c>
      <c r="J356" s="81" t="s">
        <v>1492</v>
      </c>
      <c r="K356" s="81" t="s">
        <v>1673</v>
      </c>
      <c r="L356" s="81" t="s">
        <v>1120</v>
      </c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 t="s">
        <v>1889</v>
      </c>
      <c r="Y356" s="438"/>
      <c r="Z356" s="484"/>
    </row>
    <row r="357" spans="1:95" s="435" customFormat="1" x14ac:dyDescent="0.25">
      <c r="A357" s="88" t="s">
        <v>1809</v>
      </c>
      <c r="B357" s="435" t="s">
        <v>155</v>
      </c>
      <c r="C357" s="81" t="s">
        <v>644</v>
      </c>
      <c r="D357" s="81" t="s">
        <v>56</v>
      </c>
      <c r="E357" s="81">
        <v>6813</v>
      </c>
      <c r="G357" s="435" t="s">
        <v>1640</v>
      </c>
      <c r="H357" s="412">
        <v>44118</v>
      </c>
      <c r="I357" s="435" t="s">
        <v>1820</v>
      </c>
      <c r="J357" s="81" t="s">
        <v>1492</v>
      </c>
      <c r="K357" s="81" t="s">
        <v>1673</v>
      </c>
      <c r="L357" s="81" t="s">
        <v>1120</v>
      </c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 t="s">
        <v>1889</v>
      </c>
      <c r="Y357" s="438"/>
      <c r="Z357" s="484"/>
    </row>
    <row r="358" spans="1:95" s="435" customFormat="1" x14ac:dyDescent="0.25">
      <c r="A358" s="88" t="s">
        <v>1808</v>
      </c>
      <c r="B358" s="435" t="s">
        <v>155</v>
      </c>
      <c r="C358" s="81" t="s">
        <v>644</v>
      </c>
      <c r="D358" s="81" t="s">
        <v>56</v>
      </c>
      <c r="E358" s="81">
        <v>4534</v>
      </c>
      <c r="G358" s="435" t="s">
        <v>1640</v>
      </c>
      <c r="H358" s="412">
        <v>44118</v>
      </c>
      <c r="I358" s="81" t="s">
        <v>1843</v>
      </c>
      <c r="J358" s="81" t="s">
        <v>1492</v>
      </c>
      <c r="K358" s="81" t="s">
        <v>1673</v>
      </c>
      <c r="L358" s="81" t="s">
        <v>1120</v>
      </c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 t="s">
        <v>1889</v>
      </c>
      <c r="Y358" s="438"/>
      <c r="Z358" s="484"/>
    </row>
    <row r="359" spans="1:95" s="435" customFormat="1" x14ac:dyDescent="0.25">
      <c r="A359" s="88" t="s">
        <v>1807</v>
      </c>
      <c r="B359" s="435" t="s">
        <v>155</v>
      </c>
      <c r="C359" s="81" t="s">
        <v>1118</v>
      </c>
      <c r="D359" s="81" t="s">
        <v>62</v>
      </c>
      <c r="E359" s="81">
        <v>8152</v>
      </c>
      <c r="G359" s="435" t="s">
        <v>1640</v>
      </c>
      <c r="H359" s="412">
        <v>44118</v>
      </c>
      <c r="I359" s="81" t="s">
        <v>1841</v>
      </c>
      <c r="J359" s="81" t="s">
        <v>727</v>
      </c>
      <c r="K359" s="81"/>
      <c r="L359" s="81" t="s">
        <v>1120</v>
      </c>
      <c r="M359" s="81"/>
      <c r="N359" s="81"/>
      <c r="O359" s="81"/>
      <c r="P359" s="81"/>
      <c r="Q359" s="81" t="s">
        <v>1872</v>
      </c>
      <c r="R359" s="81"/>
      <c r="S359" s="81"/>
      <c r="T359" s="81"/>
      <c r="U359" s="81"/>
      <c r="V359" s="81"/>
      <c r="W359" s="81"/>
      <c r="X359" s="81" t="s">
        <v>1889</v>
      </c>
      <c r="Y359" s="438"/>
      <c r="Z359" s="484"/>
    </row>
    <row r="360" spans="1:95" s="435" customFormat="1" x14ac:dyDescent="0.25">
      <c r="A360" s="88" t="s">
        <v>1805</v>
      </c>
      <c r="B360" s="435" t="s">
        <v>155</v>
      </c>
      <c r="C360" s="81" t="s">
        <v>385</v>
      </c>
      <c r="D360" s="81" t="s">
        <v>58</v>
      </c>
      <c r="E360" s="81">
        <v>3171</v>
      </c>
      <c r="F360" s="81"/>
      <c r="G360" s="81" t="s">
        <v>1640</v>
      </c>
      <c r="H360" s="412">
        <v>44118</v>
      </c>
      <c r="I360" s="81" t="s">
        <v>1897</v>
      </c>
      <c r="J360" s="81" t="s">
        <v>1806</v>
      </c>
      <c r="K360" s="81"/>
      <c r="L360" s="435" t="s">
        <v>1120</v>
      </c>
      <c r="Q360" s="435" t="s">
        <v>1872</v>
      </c>
      <c r="R360" s="81"/>
      <c r="S360" s="81"/>
      <c r="T360" s="81"/>
      <c r="U360" s="81"/>
      <c r="V360" s="81"/>
      <c r="W360" s="81"/>
      <c r="X360" s="81" t="s">
        <v>727</v>
      </c>
      <c r="Y360" s="438"/>
      <c r="Z360" s="484"/>
    </row>
    <row r="361" spans="1:95" s="16" customFormat="1" ht="16.5" customHeight="1" x14ac:dyDescent="0.25">
      <c r="A361" s="434" t="s">
        <v>1788</v>
      </c>
      <c r="B361" s="16" t="s">
        <v>155</v>
      </c>
      <c r="C361" s="435" t="s">
        <v>385</v>
      </c>
      <c r="D361" s="435" t="s">
        <v>58</v>
      </c>
      <c r="E361" s="436">
        <v>5167</v>
      </c>
      <c r="F361" s="435"/>
      <c r="G361" s="81" t="s">
        <v>1619</v>
      </c>
      <c r="H361" s="437">
        <v>44113</v>
      </c>
      <c r="I361" s="435" t="s">
        <v>1752</v>
      </c>
      <c r="J361" s="435"/>
      <c r="K361" s="435"/>
      <c r="L361" s="435" t="s">
        <v>1121</v>
      </c>
      <c r="M361" s="435"/>
      <c r="N361" s="435"/>
      <c r="O361" s="435"/>
      <c r="P361" s="435"/>
      <c r="Q361" s="435" t="s">
        <v>1801</v>
      </c>
      <c r="Y361" s="407">
        <f>5778.05+5217</f>
        <v>10995.05</v>
      </c>
      <c r="Z361" s="483">
        <v>44134</v>
      </c>
      <c r="AA361" s="422"/>
      <c r="AB361" s="422"/>
      <c r="AC361" s="422"/>
      <c r="AD361" s="422"/>
      <c r="AE361" s="422"/>
      <c r="AF361" s="422"/>
      <c r="AG361" s="422"/>
      <c r="AH361" s="422"/>
      <c r="AI361" s="422"/>
      <c r="AJ361" s="422"/>
      <c r="AK361" s="422"/>
      <c r="AL361" s="422"/>
      <c r="AM361" s="422"/>
      <c r="AN361" s="422"/>
      <c r="AO361" s="422"/>
      <c r="AP361" s="422"/>
      <c r="AQ361" s="422"/>
      <c r="AR361" s="422"/>
      <c r="AS361" s="422"/>
      <c r="AT361" s="422"/>
      <c r="AU361" s="422"/>
      <c r="AV361" s="422"/>
      <c r="AW361" s="422"/>
      <c r="AX361" s="422"/>
      <c r="AY361" s="422"/>
      <c r="AZ361" s="422"/>
      <c r="BA361" s="422"/>
      <c r="BB361" s="422"/>
      <c r="BC361" s="422"/>
      <c r="BD361" s="422"/>
      <c r="BE361" s="422"/>
      <c r="BF361" s="422"/>
      <c r="BG361" s="422"/>
      <c r="BH361" s="422"/>
      <c r="BI361" s="422"/>
      <c r="BJ361" s="422"/>
      <c r="BK361" s="422"/>
      <c r="BL361" s="422"/>
      <c r="BM361" s="422"/>
      <c r="BN361" s="422"/>
      <c r="BO361" s="422"/>
      <c r="BP361" s="422"/>
      <c r="BQ361" s="422"/>
      <c r="BR361" s="422"/>
      <c r="BS361" s="422"/>
      <c r="BT361" s="422"/>
      <c r="BU361" s="422"/>
      <c r="BV361" s="422"/>
      <c r="BW361" s="422"/>
      <c r="BX361" s="422"/>
      <c r="BY361" s="422"/>
      <c r="BZ361" s="422"/>
      <c r="CA361" s="422"/>
      <c r="CB361" s="422"/>
      <c r="CC361" s="422"/>
      <c r="CD361" s="422"/>
      <c r="CE361" s="422"/>
      <c r="CF361" s="422"/>
      <c r="CG361" s="422"/>
      <c r="CH361" s="422"/>
      <c r="CI361" s="422"/>
      <c r="CJ361" s="422"/>
      <c r="CK361" s="422"/>
      <c r="CL361" s="422"/>
      <c r="CM361" s="422"/>
      <c r="CN361" s="422"/>
      <c r="CO361" s="422"/>
      <c r="CP361" s="422"/>
      <c r="CQ361" s="422"/>
    </row>
    <row r="362" spans="1:95" s="16" customFormat="1" ht="14.25" customHeight="1" x14ac:dyDescent="0.25">
      <c r="A362" s="434" t="s">
        <v>1773</v>
      </c>
      <c r="B362" s="16" t="s">
        <v>155</v>
      </c>
      <c r="C362" s="435" t="s">
        <v>407</v>
      </c>
      <c r="D362" s="435" t="s">
        <v>56</v>
      </c>
      <c r="E362" s="436">
        <v>3742</v>
      </c>
      <c r="F362" s="435"/>
      <c r="G362" s="435" t="s">
        <v>1268</v>
      </c>
      <c r="H362" s="437">
        <v>44110</v>
      </c>
      <c r="I362" s="435" t="s">
        <v>1774</v>
      </c>
      <c r="J362" s="435" t="s">
        <v>1492</v>
      </c>
      <c r="K362" s="435" t="s">
        <v>1677</v>
      </c>
      <c r="L362" s="435" t="s">
        <v>1121</v>
      </c>
      <c r="M362" s="435"/>
      <c r="N362" s="435"/>
      <c r="O362" s="81"/>
      <c r="P362" s="81"/>
      <c r="Q362" s="81" t="s">
        <v>1756</v>
      </c>
      <c r="Y362" s="407">
        <f>14055.29</f>
        <v>14055.29</v>
      </c>
      <c r="Z362" s="484"/>
      <c r="AA362" s="422"/>
      <c r="AB362" s="422"/>
      <c r="AC362" s="422"/>
      <c r="AD362" s="422"/>
      <c r="AE362" s="422"/>
      <c r="AF362" s="422"/>
      <c r="AG362" s="422"/>
      <c r="AH362" s="422"/>
      <c r="AI362" s="422"/>
      <c r="AJ362" s="422"/>
      <c r="AK362" s="422"/>
      <c r="AL362" s="422"/>
      <c r="AM362" s="422"/>
      <c r="AN362" s="422"/>
      <c r="AO362" s="422"/>
      <c r="AP362" s="422"/>
      <c r="AQ362" s="422"/>
      <c r="AR362" s="422"/>
      <c r="AS362" s="422"/>
      <c r="AT362" s="422"/>
      <c r="AU362" s="422"/>
      <c r="AV362" s="422"/>
      <c r="AW362" s="422"/>
      <c r="AX362" s="422"/>
      <c r="AY362" s="422"/>
      <c r="AZ362" s="422"/>
      <c r="BA362" s="422"/>
      <c r="BB362" s="422"/>
      <c r="BC362" s="422"/>
      <c r="BD362" s="422"/>
      <c r="BE362" s="422"/>
      <c r="BF362" s="422"/>
      <c r="BG362" s="422"/>
      <c r="BH362" s="422"/>
      <c r="BI362" s="422"/>
      <c r="BJ362" s="422"/>
      <c r="BK362" s="422"/>
      <c r="BL362" s="422"/>
      <c r="BM362" s="422"/>
      <c r="BN362" s="422"/>
      <c r="BO362" s="422"/>
      <c r="BP362" s="422"/>
      <c r="BQ362" s="422"/>
      <c r="BR362" s="422"/>
      <c r="BS362" s="422"/>
      <c r="BT362" s="422"/>
      <c r="BU362" s="422"/>
      <c r="BV362" s="422"/>
      <c r="BW362" s="422"/>
      <c r="BX362" s="422"/>
      <c r="BY362" s="422"/>
      <c r="BZ362" s="422"/>
      <c r="CA362" s="422"/>
      <c r="CB362" s="422"/>
      <c r="CC362" s="422"/>
      <c r="CD362" s="422"/>
      <c r="CE362" s="422"/>
      <c r="CF362" s="422"/>
      <c r="CG362" s="422"/>
      <c r="CH362" s="422"/>
      <c r="CI362" s="422"/>
      <c r="CJ362" s="422"/>
      <c r="CK362" s="422"/>
      <c r="CL362" s="422"/>
      <c r="CM362" s="422"/>
      <c r="CN362" s="422"/>
      <c r="CO362" s="422"/>
      <c r="CP362" s="422"/>
      <c r="CQ362" s="422"/>
    </row>
    <row r="363" spans="1:95" s="16" customFormat="1" ht="15" customHeight="1" x14ac:dyDescent="0.25">
      <c r="A363" s="4" t="s">
        <v>1775</v>
      </c>
      <c r="B363" s="16" t="s">
        <v>155</v>
      </c>
      <c r="C363" s="16" t="s">
        <v>519</v>
      </c>
      <c r="D363" s="16" t="s">
        <v>58</v>
      </c>
      <c r="E363" s="260">
        <v>203</v>
      </c>
      <c r="G363" s="16" t="s">
        <v>12</v>
      </c>
      <c r="H363" s="3">
        <v>44110</v>
      </c>
      <c r="I363" s="16" t="s">
        <v>1776</v>
      </c>
      <c r="J363" s="16" t="s">
        <v>1676</v>
      </c>
      <c r="L363" s="16" t="s">
        <v>1121</v>
      </c>
      <c r="O363" s="81"/>
      <c r="P363" s="81"/>
      <c r="Q363" s="16" t="s">
        <v>1802</v>
      </c>
      <c r="Y363" s="407">
        <f>1806+1856+12409.89</f>
        <v>16071.89</v>
      </c>
      <c r="Z363" s="484"/>
      <c r="AA363" s="422"/>
      <c r="AB363" s="422"/>
      <c r="AC363" s="422"/>
      <c r="AD363" s="422"/>
      <c r="AE363" s="422"/>
      <c r="AF363" s="422"/>
      <c r="AG363" s="422"/>
      <c r="AH363" s="422"/>
      <c r="AI363" s="422"/>
      <c r="AJ363" s="422"/>
      <c r="AK363" s="422"/>
      <c r="AL363" s="422"/>
      <c r="AM363" s="422"/>
      <c r="AN363" s="422"/>
    </row>
    <row r="364" spans="1:95" s="16" customFormat="1" ht="13.5" customHeight="1" x14ac:dyDescent="0.25">
      <c r="A364" s="4" t="s">
        <v>1763</v>
      </c>
      <c r="B364" s="16" t="s">
        <v>155</v>
      </c>
      <c r="C364" s="16" t="s">
        <v>385</v>
      </c>
      <c r="D364" s="16" t="s">
        <v>58</v>
      </c>
      <c r="E364" s="260">
        <v>119</v>
      </c>
      <c r="G364" s="16" t="s">
        <v>12</v>
      </c>
      <c r="H364" s="3">
        <v>44105</v>
      </c>
      <c r="I364" s="16" t="s">
        <v>1764</v>
      </c>
      <c r="J364" s="16" t="s">
        <v>1492</v>
      </c>
      <c r="K364" s="16" t="s">
        <v>2430</v>
      </c>
      <c r="L364" s="16" t="s">
        <v>1120</v>
      </c>
      <c r="X364" s="16" t="s">
        <v>727</v>
      </c>
      <c r="Y364" s="407"/>
      <c r="Z364" s="484"/>
      <c r="AA364" s="422"/>
      <c r="AB364" s="422"/>
      <c r="AC364" s="422"/>
      <c r="AD364" s="422"/>
      <c r="AE364" s="422"/>
      <c r="AF364" s="422"/>
      <c r="AG364" s="422"/>
      <c r="AH364" s="422"/>
      <c r="AI364" s="422"/>
      <c r="AJ364" s="422"/>
      <c r="AK364" s="422"/>
      <c r="AL364" s="422"/>
      <c r="AM364" s="422"/>
      <c r="AN364" s="422"/>
    </row>
    <row r="365" spans="1:95" s="16" customFormat="1" ht="12" customHeight="1" x14ac:dyDescent="0.25">
      <c r="A365" s="4" t="s">
        <v>1762</v>
      </c>
      <c r="B365" s="16" t="s">
        <v>155</v>
      </c>
      <c r="C365" s="16" t="s">
        <v>393</v>
      </c>
      <c r="D365" s="16" t="s">
        <v>57</v>
      </c>
      <c r="E365" s="260">
        <v>3342</v>
      </c>
      <c r="G365" s="16" t="s">
        <v>841</v>
      </c>
      <c r="H365" s="3">
        <v>44102</v>
      </c>
      <c r="I365" s="16" t="s">
        <v>1752</v>
      </c>
      <c r="J365" s="16" t="s">
        <v>1492</v>
      </c>
      <c r="K365" s="16" t="s">
        <v>1667</v>
      </c>
      <c r="L365" s="16" t="s">
        <v>1121</v>
      </c>
      <c r="Q365" s="16" t="s">
        <v>1861</v>
      </c>
      <c r="R365" s="16" t="s">
        <v>1964</v>
      </c>
      <c r="X365" s="16" t="s">
        <v>1889</v>
      </c>
      <c r="Y365" s="407">
        <f>5249.81+609.11</f>
        <v>5858.92</v>
      </c>
      <c r="Z365" s="484"/>
      <c r="AA365" s="422"/>
      <c r="AB365" s="422"/>
      <c r="AC365" s="422"/>
      <c r="AD365" s="422"/>
      <c r="AE365" s="422"/>
      <c r="AF365" s="422"/>
      <c r="AG365" s="422"/>
      <c r="AH365" s="422"/>
      <c r="AI365" s="422"/>
      <c r="AJ365" s="422"/>
      <c r="AK365" s="422"/>
      <c r="AL365" s="422"/>
      <c r="AM365" s="422"/>
      <c r="AN365" s="422"/>
    </row>
    <row r="366" spans="1:95" s="16" customFormat="1" ht="22.5" customHeight="1" x14ac:dyDescent="0.25">
      <c r="A366" s="4" t="s">
        <v>1760</v>
      </c>
      <c r="B366" s="16" t="s">
        <v>155</v>
      </c>
      <c r="C366" s="16" t="s">
        <v>385</v>
      </c>
      <c r="D366" s="16" t="s">
        <v>58</v>
      </c>
      <c r="E366" s="260">
        <v>3711</v>
      </c>
      <c r="G366" s="16" t="s">
        <v>1588</v>
      </c>
      <c r="H366" s="3">
        <v>44104</v>
      </c>
      <c r="I366" s="16" t="s">
        <v>1761</v>
      </c>
      <c r="J366" s="16" t="s">
        <v>1676</v>
      </c>
      <c r="L366" s="16" t="s">
        <v>1121</v>
      </c>
      <c r="Q366" s="16" t="s">
        <v>1983</v>
      </c>
      <c r="Y366" s="407">
        <f>5956.71+38.34+6345</f>
        <v>12340.05</v>
      </c>
      <c r="Z366" s="484"/>
      <c r="AA366" s="422"/>
      <c r="AB366" s="422"/>
      <c r="AC366" s="422"/>
      <c r="AD366" s="422"/>
      <c r="AE366" s="422"/>
      <c r="AF366" s="422"/>
      <c r="AG366" s="422"/>
      <c r="AH366" s="422"/>
      <c r="AI366" s="422"/>
      <c r="AJ366" s="422"/>
      <c r="AK366" s="422"/>
      <c r="AL366" s="422"/>
      <c r="AM366" s="422"/>
      <c r="AN366" s="422"/>
    </row>
    <row r="367" spans="1:95" s="16" customFormat="1" ht="17.25" customHeight="1" x14ac:dyDescent="0.25">
      <c r="A367" s="4" t="s">
        <v>1759</v>
      </c>
      <c r="B367" s="16" t="s">
        <v>155</v>
      </c>
      <c r="C367" s="16" t="s">
        <v>385</v>
      </c>
      <c r="D367" s="16" t="s">
        <v>58</v>
      </c>
      <c r="E367" s="260">
        <v>6057</v>
      </c>
      <c r="G367" s="16" t="s">
        <v>1111</v>
      </c>
      <c r="H367" s="3">
        <v>44102</v>
      </c>
      <c r="I367" s="16" t="s">
        <v>1662</v>
      </c>
      <c r="J367" s="16" t="s">
        <v>1767</v>
      </c>
      <c r="L367" s="16" t="s">
        <v>1121</v>
      </c>
      <c r="Q367" s="16" t="s">
        <v>1789</v>
      </c>
      <c r="X367" s="16" t="s">
        <v>1897</v>
      </c>
      <c r="Y367" s="407">
        <f>6645.7+4506</f>
        <v>11151.7</v>
      </c>
      <c r="Z367" s="484"/>
    </row>
    <row r="368" spans="1:95" s="16" customFormat="1" ht="19.5" customHeight="1" x14ac:dyDescent="0.25">
      <c r="A368" s="4" t="s">
        <v>1757</v>
      </c>
      <c r="B368" s="422" t="s">
        <v>155</v>
      </c>
      <c r="C368" s="16" t="s">
        <v>385</v>
      </c>
      <c r="D368" s="16" t="s">
        <v>58</v>
      </c>
      <c r="E368" s="260">
        <v>6440</v>
      </c>
      <c r="G368" s="16" t="s">
        <v>841</v>
      </c>
      <c r="H368" s="3">
        <v>44098</v>
      </c>
      <c r="I368" s="16" t="s">
        <v>1758</v>
      </c>
      <c r="J368" s="16" t="s">
        <v>1492</v>
      </c>
      <c r="K368" s="16" t="s">
        <v>1856</v>
      </c>
      <c r="L368" s="16" t="s">
        <v>1121</v>
      </c>
      <c r="Q368" s="16" t="s">
        <v>1741</v>
      </c>
      <c r="R368" s="16" t="s">
        <v>1965</v>
      </c>
      <c r="X368" s="16" t="s">
        <v>1918</v>
      </c>
      <c r="Y368" s="407">
        <f>5249.81+609.11</f>
        <v>5858.92</v>
      </c>
      <c r="Z368" s="484"/>
    </row>
    <row r="369" spans="1:26" s="16" customFormat="1" ht="17.25" customHeight="1" x14ac:dyDescent="0.25">
      <c r="A369" s="4" t="s">
        <v>1751</v>
      </c>
      <c r="B369" s="16" t="s">
        <v>155</v>
      </c>
      <c r="C369" s="16" t="s">
        <v>407</v>
      </c>
      <c r="D369" s="16" t="s">
        <v>56</v>
      </c>
      <c r="E369" s="260">
        <v>1146</v>
      </c>
      <c r="G369" s="16" t="s">
        <v>1110</v>
      </c>
      <c r="H369" s="3">
        <v>44098</v>
      </c>
      <c r="I369" s="16" t="s">
        <v>1752</v>
      </c>
      <c r="J369" s="16" t="s">
        <v>1507</v>
      </c>
      <c r="L369" s="16" t="s">
        <v>1121</v>
      </c>
      <c r="Y369" s="407">
        <f>4429+3492.97</f>
        <v>7921.9699999999993</v>
      </c>
      <c r="Z369" s="484"/>
    </row>
    <row r="370" spans="1:26" s="16" customFormat="1" ht="21.75" customHeight="1" x14ac:dyDescent="0.25">
      <c r="A370" s="4" t="s">
        <v>1748</v>
      </c>
      <c r="B370" s="16" t="s">
        <v>155</v>
      </c>
      <c r="C370" s="16" t="s">
        <v>407</v>
      </c>
      <c r="D370" s="16" t="s">
        <v>56</v>
      </c>
      <c r="E370" s="260">
        <v>3654</v>
      </c>
      <c r="G370" s="16" t="s">
        <v>1268</v>
      </c>
      <c r="H370" s="3">
        <v>44089</v>
      </c>
      <c r="I370" s="16" t="s">
        <v>1743</v>
      </c>
      <c r="J370" s="16" t="s">
        <v>1768</v>
      </c>
      <c r="L370" s="16" t="s">
        <v>1121</v>
      </c>
      <c r="Y370" s="407">
        <v>50.52</v>
      </c>
      <c r="Z370" s="484"/>
    </row>
    <row r="371" spans="1:26" s="16" customFormat="1" ht="20.25" customHeight="1" x14ac:dyDescent="0.25">
      <c r="A371" s="4" t="s">
        <v>1742</v>
      </c>
      <c r="B371" s="16" t="s">
        <v>155</v>
      </c>
      <c r="C371" s="16" t="s">
        <v>407</v>
      </c>
      <c r="D371" s="16" t="s">
        <v>56</v>
      </c>
      <c r="E371" s="260">
        <v>6880</v>
      </c>
      <c r="G371" s="16" t="s">
        <v>1268</v>
      </c>
      <c r="H371" s="3">
        <v>44089</v>
      </c>
      <c r="I371" s="16" t="s">
        <v>1747</v>
      </c>
      <c r="J371" s="16" t="s">
        <v>727</v>
      </c>
      <c r="L371" s="16" t="s">
        <v>1121</v>
      </c>
      <c r="Q371" s="16" t="s">
        <v>1866</v>
      </c>
      <c r="Y371" s="407">
        <f>775.78+2084</f>
        <v>2859.7799999999997</v>
      </c>
      <c r="Z371" s="484"/>
    </row>
    <row r="372" spans="1:26" s="16" customFormat="1" ht="21.75" customHeight="1" x14ac:dyDescent="0.25">
      <c r="A372" s="4" t="s">
        <v>1739</v>
      </c>
      <c r="B372" s="16" t="s">
        <v>155</v>
      </c>
      <c r="C372" s="16" t="s">
        <v>384</v>
      </c>
      <c r="D372" s="16" t="s">
        <v>62</v>
      </c>
      <c r="E372" s="260">
        <v>6883</v>
      </c>
      <c r="G372" s="16" t="s">
        <v>1268</v>
      </c>
      <c r="H372" s="3">
        <v>44081</v>
      </c>
      <c r="I372" s="16" t="s">
        <v>1740</v>
      </c>
      <c r="J372" s="16" t="s">
        <v>727</v>
      </c>
      <c r="L372" s="16" t="s">
        <v>1121</v>
      </c>
      <c r="Q372" s="16" t="s">
        <v>1866</v>
      </c>
      <c r="Y372" s="407">
        <v>386.67</v>
      </c>
      <c r="Z372" s="484"/>
    </row>
    <row r="373" spans="1:26" s="16" customFormat="1" ht="15.75" customHeight="1" x14ac:dyDescent="0.25">
      <c r="A373" s="4" t="s">
        <v>1738</v>
      </c>
      <c r="B373" s="16" t="s">
        <v>155</v>
      </c>
      <c r="C373" s="16" t="s">
        <v>385</v>
      </c>
      <c r="D373" s="16" t="s">
        <v>58</v>
      </c>
      <c r="E373" s="260">
        <v>6971</v>
      </c>
      <c r="G373" s="16" t="s">
        <v>1111</v>
      </c>
      <c r="H373" s="3">
        <v>44084</v>
      </c>
      <c r="I373" s="16" t="s">
        <v>1662</v>
      </c>
      <c r="J373" s="16" t="s">
        <v>1503</v>
      </c>
      <c r="L373" s="16" t="s">
        <v>1121</v>
      </c>
      <c r="Q373" s="16" t="s">
        <v>1756</v>
      </c>
      <c r="Y373" s="407">
        <v>6114.06</v>
      </c>
      <c r="Z373" s="484"/>
    </row>
    <row r="374" spans="1:26" s="16" customFormat="1" ht="17.25" customHeight="1" x14ac:dyDescent="0.25">
      <c r="A374" s="4" t="s">
        <v>1737</v>
      </c>
      <c r="B374" s="16" t="s">
        <v>155</v>
      </c>
      <c r="C374" s="16" t="s">
        <v>385</v>
      </c>
      <c r="D374" s="16" t="s">
        <v>58</v>
      </c>
      <c r="E374" s="260">
        <v>6859</v>
      </c>
      <c r="G374" s="16" t="s">
        <v>1111</v>
      </c>
      <c r="H374" s="3">
        <v>44084</v>
      </c>
      <c r="I374" s="16" t="s">
        <v>1662</v>
      </c>
      <c r="J374" s="16" t="s">
        <v>1503</v>
      </c>
      <c r="L374" s="16" t="s">
        <v>1121</v>
      </c>
      <c r="Q374" s="16" t="s">
        <v>1756</v>
      </c>
      <c r="Y374" s="407">
        <f>6569</f>
        <v>6569</v>
      </c>
      <c r="Z374" s="484"/>
    </row>
    <row r="375" spans="1:26" s="16" customFormat="1" ht="21.75" customHeight="1" x14ac:dyDescent="0.25">
      <c r="A375" s="4" t="s">
        <v>1736</v>
      </c>
      <c r="B375" s="16" t="s">
        <v>155</v>
      </c>
      <c r="C375" s="16" t="s">
        <v>385</v>
      </c>
      <c r="D375" s="16" t="s">
        <v>58</v>
      </c>
      <c r="E375" s="260">
        <v>6319</v>
      </c>
      <c r="G375" s="16" t="s">
        <v>1588</v>
      </c>
      <c r="H375" s="3">
        <v>44082</v>
      </c>
      <c r="I375" s="16" t="s">
        <v>1621</v>
      </c>
      <c r="J375" s="16" t="s">
        <v>1492</v>
      </c>
      <c r="K375" s="16" t="s">
        <v>1855</v>
      </c>
      <c r="L375" s="16" t="s">
        <v>1121</v>
      </c>
      <c r="Q375" s="16" t="s">
        <v>1741</v>
      </c>
      <c r="Y375" s="407">
        <f>5858.48+2474.88+5249.81</f>
        <v>13583.170000000002</v>
      </c>
      <c r="Z375" s="484"/>
    </row>
    <row r="376" spans="1:26" s="16" customFormat="1" ht="18" customHeight="1" x14ac:dyDescent="0.25">
      <c r="A376" s="4" t="s">
        <v>1754</v>
      </c>
      <c r="B376" s="16" t="s">
        <v>155</v>
      </c>
      <c r="C376" s="16" t="s">
        <v>407</v>
      </c>
      <c r="D376" s="16" t="s">
        <v>56</v>
      </c>
      <c r="E376" s="260">
        <v>2525</v>
      </c>
      <c r="G376" s="16" t="s">
        <v>841</v>
      </c>
      <c r="H376" s="3">
        <v>44077</v>
      </c>
      <c r="I376" s="16" t="s">
        <v>1648</v>
      </c>
      <c r="J376" s="16" t="s">
        <v>1492</v>
      </c>
      <c r="K376" s="16" t="s">
        <v>1856</v>
      </c>
      <c r="L376" s="16" t="s">
        <v>1121</v>
      </c>
      <c r="Q376" s="16" t="s">
        <v>1741</v>
      </c>
      <c r="R376" s="16" t="s">
        <v>1672</v>
      </c>
      <c r="X376" s="16" t="s">
        <v>1889</v>
      </c>
      <c r="Y376" s="407">
        <v>5858.48</v>
      </c>
      <c r="Z376" s="484"/>
    </row>
    <row r="377" spans="1:26" s="16" customFormat="1" ht="19.5" customHeight="1" x14ac:dyDescent="0.25">
      <c r="A377" s="4" t="s">
        <v>1753</v>
      </c>
      <c r="B377" s="16" t="s">
        <v>155</v>
      </c>
      <c r="C377" s="16" t="s">
        <v>384</v>
      </c>
      <c r="D377" s="16" t="s">
        <v>62</v>
      </c>
      <c r="E377" s="260">
        <v>295</v>
      </c>
      <c r="G377" s="16" t="s">
        <v>841</v>
      </c>
      <c r="H377" s="3">
        <v>44074</v>
      </c>
      <c r="I377" s="16" t="s">
        <v>1755</v>
      </c>
      <c r="J377" s="16" t="s">
        <v>1492</v>
      </c>
      <c r="K377" s="16" t="s">
        <v>1667</v>
      </c>
      <c r="L377" s="16" t="s">
        <v>1121</v>
      </c>
      <c r="Q377" s="16" t="s">
        <v>1741</v>
      </c>
      <c r="Y377" s="407">
        <v>5858.48</v>
      </c>
      <c r="Z377" s="484"/>
    </row>
    <row r="378" spans="1:26" s="16" customFormat="1" ht="17.25" customHeight="1" x14ac:dyDescent="0.25">
      <c r="A378" s="4" t="s">
        <v>1659</v>
      </c>
      <c r="B378" s="16" t="s">
        <v>155</v>
      </c>
      <c r="C378" s="16" t="s">
        <v>384</v>
      </c>
      <c r="D378" s="16" t="s">
        <v>62</v>
      </c>
      <c r="E378" s="260">
        <v>6868</v>
      </c>
      <c r="G378" s="16" t="s">
        <v>1268</v>
      </c>
      <c r="H378" s="3">
        <v>44075</v>
      </c>
      <c r="I378" s="16" t="s">
        <v>1662</v>
      </c>
      <c r="J378" s="16" t="s">
        <v>1767</v>
      </c>
      <c r="L378" s="16" t="s">
        <v>1121</v>
      </c>
      <c r="Q378" s="16" t="s">
        <v>1804</v>
      </c>
      <c r="X378" s="16" t="s">
        <v>727</v>
      </c>
      <c r="Y378" s="407">
        <v>6920.71</v>
      </c>
      <c r="Z378" s="484"/>
    </row>
    <row r="379" spans="1:26" s="16" customFormat="1" ht="19.5" customHeight="1" x14ac:dyDescent="0.25">
      <c r="A379" s="4" t="s">
        <v>1658</v>
      </c>
      <c r="B379" s="16" t="s">
        <v>155</v>
      </c>
      <c r="C379" s="16" t="s">
        <v>1119</v>
      </c>
      <c r="D379" s="16" t="s">
        <v>58</v>
      </c>
      <c r="E379" s="260">
        <v>5523</v>
      </c>
      <c r="G379" s="16" t="s">
        <v>1640</v>
      </c>
      <c r="H379" s="3">
        <v>44071</v>
      </c>
      <c r="I379" s="16" t="s">
        <v>1883</v>
      </c>
      <c r="J379" s="16" t="s">
        <v>727</v>
      </c>
      <c r="L379" s="16" t="s">
        <v>1120</v>
      </c>
      <c r="Y379" s="407"/>
      <c r="Z379" s="484"/>
    </row>
    <row r="380" spans="1:26" s="16" customFormat="1" ht="15.75" customHeight="1" x14ac:dyDescent="0.25">
      <c r="A380" s="4" t="s">
        <v>1657</v>
      </c>
      <c r="B380" s="16" t="s">
        <v>155</v>
      </c>
      <c r="C380" s="16" t="s">
        <v>385</v>
      </c>
      <c r="D380" s="16" t="s">
        <v>58</v>
      </c>
      <c r="E380" s="260">
        <v>1837</v>
      </c>
      <c r="G380" s="16" t="s">
        <v>1640</v>
      </c>
      <c r="H380" s="3">
        <v>44071</v>
      </c>
      <c r="I380" s="16" t="s">
        <v>1882</v>
      </c>
      <c r="J380" s="16" t="s">
        <v>1766</v>
      </c>
      <c r="L380" s="16" t="s">
        <v>1120</v>
      </c>
      <c r="Y380" s="407"/>
      <c r="Z380" s="484"/>
    </row>
    <row r="381" spans="1:26" s="16" customFormat="1" ht="16.5" customHeight="1" x14ac:dyDescent="0.25">
      <c r="A381" s="4" t="s">
        <v>1656</v>
      </c>
      <c r="B381" s="16" t="s">
        <v>155</v>
      </c>
      <c r="C381" s="16">
        <v>774272</v>
      </c>
      <c r="D381" s="16" t="s">
        <v>1096</v>
      </c>
      <c r="E381" s="260">
        <v>8237</v>
      </c>
      <c r="G381" s="16" t="s">
        <v>1640</v>
      </c>
      <c r="H381" s="3">
        <v>44071</v>
      </c>
      <c r="I381" s="16" t="s">
        <v>1648</v>
      </c>
      <c r="J381" s="16" t="s">
        <v>1492</v>
      </c>
      <c r="K381" s="16" t="s">
        <v>1995</v>
      </c>
      <c r="L381" s="16" t="s">
        <v>1121</v>
      </c>
      <c r="Q381" s="16" t="s">
        <v>1903</v>
      </c>
      <c r="X381" s="16" t="s">
        <v>1902</v>
      </c>
      <c r="Y381" s="407">
        <f>26869.55</f>
        <v>26869.55</v>
      </c>
      <c r="Z381" s="484"/>
    </row>
    <row r="382" spans="1:26" s="16" customFormat="1" ht="16.5" customHeight="1" x14ac:dyDescent="0.25">
      <c r="A382" s="4" t="s">
        <v>1655</v>
      </c>
      <c r="B382" s="16" t="s">
        <v>155</v>
      </c>
      <c r="C382" s="16" t="s">
        <v>1119</v>
      </c>
      <c r="D382" s="16" t="s">
        <v>1096</v>
      </c>
      <c r="E382" s="260">
        <v>7349</v>
      </c>
      <c r="G382" s="16" t="s">
        <v>1640</v>
      </c>
      <c r="H382" s="3">
        <v>44071</v>
      </c>
      <c r="I382" s="16" t="s">
        <v>1648</v>
      </c>
      <c r="J382" s="16" t="s">
        <v>1492</v>
      </c>
      <c r="K382" s="16" t="s">
        <v>1673</v>
      </c>
      <c r="L382" s="16" t="s">
        <v>1121</v>
      </c>
      <c r="Q382" s="16" t="s">
        <v>1903</v>
      </c>
      <c r="Y382" s="407">
        <f>25988.1</f>
        <v>25988.1</v>
      </c>
      <c r="Z382" s="484"/>
    </row>
    <row r="383" spans="1:26" s="16" customFormat="1" ht="18" customHeight="1" x14ac:dyDescent="0.25">
      <c r="A383" s="4" t="s">
        <v>1647</v>
      </c>
      <c r="B383" s="16" t="s">
        <v>1093</v>
      </c>
      <c r="C383" s="16" t="s">
        <v>1079</v>
      </c>
      <c r="D383" s="16" t="s">
        <v>1094</v>
      </c>
      <c r="E383" s="260"/>
      <c r="G383" s="16" t="s">
        <v>12</v>
      </c>
      <c r="H383" s="3">
        <v>43101</v>
      </c>
      <c r="I383" s="16" t="s">
        <v>1648</v>
      </c>
      <c r="J383" s="16" t="s">
        <v>1492</v>
      </c>
      <c r="K383" s="422" t="s">
        <v>1667</v>
      </c>
      <c r="L383" s="16" t="s">
        <v>1121</v>
      </c>
      <c r="M383" s="16" t="s">
        <v>1865</v>
      </c>
      <c r="Y383" s="407"/>
      <c r="Z383" s="484"/>
    </row>
    <row r="384" spans="1:26" s="16" customFormat="1" ht="12.75" customHeight="1" x14ac:dyDescent="0.25">
      <c r="A384" s="4" t="s">
        <v>1661</v>
      </c>
      <c r="B384" s="16" t="s">
        <v>155</v>
      </c>
      <c r="C384" s="16" t="s">
        <v>385</v>
      </c>
      <c r="D384" s="16" t="s">
        <v>58</v>
      </c>
      <c r="E384" s="260">
        <v>6384</v>
      </c>
      <c r="G384" s="16" t="s">
        <v>1268</v>
      </c>
      <c r="H384" s="3">
        <v>44068</v>
      </c>
      <c r="I384" s="16" t="s">
        <v>1662</v>
      </c>
      <c r="J384" s="16" t="s">
        <v>1770</v>
      </c>
      <c r="K384" s="422"/>
      <c r="L384" s="16" t="s">
        <v>1121</v>
      </c>
      <c r="Q384" s="16" t="s">
        <v>1620</v>
      </c>
      <c r="Y384" s="407">
        <v>771.3</v>
      </c>
      <c r="Z384" s="484"/>
    </row>
    <row r="385" spans="1:26" s="16" customFormat="1" ht="21" customHeight="1" x14ac:dyDescent="0.25">
      <c r="A385" s="4" t="s">
        <v>1660</v>
      </c>
      <c r="B385" s="16" t="s">
        <v>155</v>
      </c>
      <c r="C385" s="16" t="s">
        <v>385</v>
      </c>
      <c r="D385" s="16" t="s">
        <v>58</v>
      </c>
      <c r="E385" s="260">
        <v>6512</v>
      </c>
      <c r="G385" s="16" t="s">
        <v>1268</v>
      </c>
      <c r="H385" s="3">
        <v>44068</v>
      </c>
      <c r="I385" s="16" t="s">
        <v>1662</v>
      </c>
      <c r="J385" s="16" t="s">
        <v>1767</v>
      </c>
      <c r="K385" s="422"/>
      <c r="L385" s="16" t="s">
        <v>1121</v>
      </c>
      <c r="S385" s="81"/>
      <c r="T385" s="81"/>
      <c r="U385" s="81"/>
      <c r="V385" s="81"/>
      <c r="W385" s="81"/>
      <c r="X385" s="81"/>
      <c r="Y385" s="413"/>
      <c r="Z385" s="484"/>
    </row>
    <row r="386" spans="1:26" s="16" customFormat="1" ht="21.75" customHeight="1" x14ac:dyDescent="0.25">
      <c r="A386" s="4" t="s">
        <v>1634</v>
      </c>
      <c r="B386" s="16" t="s">
        <v>155</v>
      </c>
      <c r="C386" s="16">
        <v>775369</v>
      </c>
      <c r="D386" s="16" t="s">
        <v>56</v>
      </c>
      <c r="E386" s="260">
        <v>431</v>
      </c>
      <c r="G386" s="16" t="s">
        <v>1599</v>
      </c>
      <c r="H386" s="3">
        <v>44063</v>
      </c>
      <c r="I386" s="16" t="s">
        <v>1635</v>
      </c>
      <c r="J386" s="16" t="s">
        <v>1492</v>
      </c>
      <c r="K386" s="422" t="s">
        <v>1667</v>
      </c>
      <c r="L386" s="16" t="s">
        <v>1121</v>
      </c>
      <c r="Q386" s="16" t="s">
        <v>1653</v>
      </c>
      <c r="Y386" s="407">
        <f>6227.51-5249.81</f>
        <v>977.69999999999982</v>
      </c>
      <c r="Z386" s="484"/>
    </row>
    <row r="387" spans="1:26" s="16" customFormat="1" ht="18" customHeight="1" x14ac:dyDescent="0.25">
      <c r="A387" s="4" t="s">
        <v>1642</v>
      </c>
      <c r="B387" s="16" t="s">
        <v>155</v>
      </c>
      <c r="C387" s="16" t="s">
        <v>385</v>
      </c>
      <c r="D387" s="16" t="s">
        <v>58</v>
      </c>
      <c r="E387" s="260">
        <v>6326</v>
      </c>
      <c r="G387" s="16" t="s">
        <v>1268</v>
      </c>
      <c r="H387" s="3">
        <v>44062</v>
      </c>
      <c r="I387" s="16" t="s">
        <v>1643</v>
      </c>
      <c r="J387" s="430" t="s">
        <v>1492</v>
      </c>
      <c r="K387" s="183" t="s">
        <v>1856</v>
      </c>
      <c r="L387" s="16" t="s">
        <v>1120</v>
      </c>
      <c r="Q387" s="16" t="s">
        <v>1651</v>
      </c>
      <c r="Y387" s="407">
        <f>6569</f>
        <v>6569</v>
      </c>
      <c r="Z387" s="484"/>
    </row>
    <row r="388" spans="1:26" s="16" customFormat="1" ht="15.75" customHeight="1" x14ac:dyDescent="0.25">
      <c r="A388" s="4" t="s">
        <v>1639</v>
      </c>
      <c r="B388" s="16" t="s">
        <v>155</v>
      </c>
      <c r="C388" s="16" t="s">
        <v>384</v>
      </c>
      <c r="D388" s="16" t="s">
        <v>62</v>
      </c>
      <c r="E388" s="260">
        <v>2410</v>
      </c>
      <c r="G388" s="16" t="s">
        <v>1640</v>
      </c>
      <c r="H388" s="3">
        <v>44062</v>
      </c>
      <c r="I388" s="16" t="s">
        <v>1641</v>
      </c>
      <c r="J388" s="16" t="s">
        <v>1492</v>
      </c>
      <c r="K388" s="16" t="s">
        <v>1672</v>
      </c>
      <c r="L388" s="16" t="s">
        <v>1121</v>
      </c>
      <c r="Q388" s="16" t="s">
        <v>1904</v>
      </c>
      <c r="Y388" s="407">
        <f>10974.76+25988.1</f>
        <v>36962.86</v>
      </c>
      <c r="Z388" s="484"/>
    </row>
    <row r="389" spans="1:26" s="16" customFormat="1" ht="18" customHeight="1" x14ac:dyDescent="0.25">
      <c r="A389" s="4" t="s">
        <v>1638</v>
      </c>
      <c r="B389" s="16" t="s">
        <v>155</v>
      </c>
      <c r="C389" s="16" t="s">
        <v>385</v>
      </c>
      <c r="D389" s="16" t="s">
        <v>58</v>
      </c>
      <c r="E389" s="260">
        <v>3393</v>
      </c>
      <c r="G389" s="16" t="s">
        <v>1640</v>
      </c>
      <c r="H389" s="3">
        <v>44062</v>
      </c>
      <c r="I389" s="16" t="s">
        <v>1396</v>
      </c>
      <c r="J389" s="16" t="s">
        <v>1492</v>
      </c>
      <c r="K389" s="16" t="s">
        <v>1856</v>
      </c>
      <c r="L389" s="16" t="s">
        <v>1121</v>
      </c>
      <c r="Q389" s="16" t="s">
        <v>1904</v>
      </c>
      <c r="Y389" s="407">
        <f>25988.1</f>
        <v>25988.1</v>
      </c>
      <c r="Z389" s="484"/>
    </row>
    <row r="390" spans="1:26" s="16" customFormat="1" ht="15" customHeight="1" x14ac:dyDescent="0.25">
      <c r="A390" s="4" t="s">
        <v>1630</v>
      </c>
      <c r="B390" s="16" t="s">
        <v>155</v>
      </c>
      <c r="C390" s="16" t="s">
        <v>407</v>
      </c>
      <c r="D390" s="16" t="s">
        <v>56</v>
      </c>
      <c r="E390" s="260">
        <v>712</v>
      </c>
      <c r="G390" s="16" t="s">
        <v>1110</v>
      </c>
      <c r="H390" s="3">
        <v>44057</v>
      </c>
      <c r="I390" s="16" t="s">
        <v>1631</v>
      </c>
      <c r="J390" s="430" t="s">
        <v>1664</v>
      </c>
      <c r="K390" s="183"/>
      <c r="L390" s="16" t="s">
        <v>1121</v>
      </c>
      <c r="Q390" s="16" t="s">
        <v>1864</v>
      </c>
      <c r="Y390" s="407">
        <f>31580.3+5318</f>
        <v>36898.300000000003</v>
      </c>
      <c r="Z390" s="484"/>
    </row>
    <row r="391" spans="1:26" s="16" customFormat="1" ht="14.25" customHeight="1" x14ac:dyDescent="0.25">
      <c r="A391" s="4" t="s">
        <v>1625</v>
      </c>
      <c r="B391" s="16" t="s">
        <v>155</v>
      </c>
      <c r="C391" s="16" t="s">
        <v>384</v>
      </c>
      <c r="D391" s="16" t="s">
        <v>62</v>
      </c>
      <c r="E391" s="260">
        <v>1573</v>
      </c>
      <c r="G391" s="16" t="s">
        <v>1588</v>
      </c>
      <c r="H391" s="3">
        <v>44055</v>
      </c>
      <c r="I391" s="16" t="s">
        <v>1621</v>
      </c>
      <c r="J391" s="430" t="s">
        <v>1492</v>
      </c>
      <c r="K391" s="183" t="s">
        <v>1667</v>
      </c>
      <c r="L391" s="16" t="s">
        <v>1121</v>
      </c>
      <c r="Q391" s="16" t="s">
        <v>1649</v>
      </c>
      <c r="Y391" s="407">
        <f>5858.48+5217</f>
        <v>11075.48</v>
      </c>
      <c r="Z391" s="484"/>
    </row>
    <row r="392" spans="1:26" s="16" customFormat="1" x14ac:dyDescent="0.25">
      <c r="A392" s="4" t="s">
        <v>1617</v>
      </c>
      <c r="B392" s="16" t="s">
        <v>155</v>
      </c>
      <c r="C392" s="16" t="s">
        <v>407</v>
      </c>
      <c r="D392" s="16" t="s">
        <v>56</v>
      </c>
      <c r="E392" s="260">
        <v>2089</v>
      </c>
      <c r="G392" s="16" t="s">
        <v>1077</v>
      </c>
      <c r="H392" s="3">
        <v>44055</v>
      </c>
      <c r="I392" s="16" t="s">
        <v>1621</v>
      </c>
      <c r="J392" s="430" t="s">
        <v>1492</v>
      </c>
      <c r="K392" s="183" t="s">
        <v>1994</v>
      </c>
      <c r="L392" s="435" t="s">
        <v>1121</v>
      </c>
      <c r="M392" s="435"/>
      <c r="N392" s="435"/>
      <c r="O392" s="435"/>
      <c r="P392" s="435"/>
      <c r="Q392" s="435" t="s">
        <v>1678</v>
      </c>
      <c r="R392" s="435"/>
      <c r="V392" s="435"/>
      <c r="W392" s="435"/>
      <c r="X392" s="435"/>
      <c r="Y392" s="438">
        <f>6330.23+3566+550.3</f>
        <v>10446.529999999999</v>
      </c>
      <c r="Z392" s="484"/>
    </row>
    <row r="393" spans="1:26" s="16" customFormat="1" x14ac:dyDescent="0.25">
      <c r="A393" s="4" t="s">
        <v>1618</v>
      </c>
      <c r="B393" s="16" t="s">
        <v>155</v>
      </c>
      <c r="C393" s="16" t="s">
        <v>407</v>
      </c>
      <c r="D393" s="16" t="s">
        <v>56</v>
      </c>
      <c r="E393" s="260">
        <v>1352</v>
      </c>
      <c r="G393" s="16" t="s">
        <v>1619</v>
      </c>
      <c r="H393" s="3">
        <v>44053</v>
      </c>
      <c r="I393" s="16" t="s">
        <v>1620</v>
      </c>
      <c r="J393" s="430" t="s">
        <v>1503</v>
      </c>
      <c r="K393" s="183"/>
      <c r="L393" s="16" t="s">
        <v>1121</v>
      </c>
      <c r="Q393" s="16" t="s">
        <v>1756</v>
      </c>
      <c r="Y393" s="407">
        <f>30996.49+1731</f>
        <v>32727.49</v>
      </c>
      <c r="Z393" s="484"/>
    </row>
    <row r="394" spans="1:26" s="16" customFormat="1" ht="17.25" customHeight="1" x14ac:dyDescent="0.25">
      <c r="A394" s="4" t="s">
        <v>1607</v>
      </c>
      <c r="B394" s="16" t="s">
        <v>155</v>
      </c>
      <c r="C394" s="16" t="s">
        <v>393</v>
      </c>
      <c r="D394" s="16" t="s">
        <v>57</v>
      </c>
      <c r="E394" s="260">
        <v>2582</v>
      </c>
      <c r="G394" s="16" t="s">
        <v>841</v>
      </c>
      <c r="H394" s="3">
        <v>44039</v>
      </c>
      <c r="I394" s="16" t="s">
        <v>1608</v>
      </c>
      <c r="J394" s="430" t="s">
        <v>1492</v>
      </c>
      <c r="K394" s="183" t="s">
        <v>1667</v>
      </c>
      <c r="L394" s="16" t="s">
        <v>1121</v>
      </c>
      <c r="Q394" s="16" t="s">
        <v>1900</v>
      </c>
      <c r="Y394" s="407"/>
      <c r="Z394" s="484"/>
    </row>
    <row r="395" spans="1:26" s="81" customFormat="1" x14ac:dyDescent="0.25">
      <c r="A395" s="4" t="s">
        <v>1603</v>
      </c>
      <c r="B395" s="16" t="s">
        <v>155</v>
      </c>
      <c r="C395" s="16" t="s">
        <v>385</v>
      </c>
      <c r="D395" s="16" t="s">
        <v>58</v>
      </c>
      <c r="E395" s="260">
        <v>3266</v>
      </c>
      <c r="F395" s="16"/>
      <c r="G395" s="16" t="s">
        <v>1264</v>
      </c>
      <c r="H395" s="3">
        <v>44026</v>
      </c>
      <c r="I395" s="16" t="s">
        <v>1604</v>
      </c>
      <c r="J395" s="430" t="s">
        <v>1504</v>
      </c>
      <c r="K395" s="183"/>
      <c r="L395" s="16" t="s">
        <v>1121</v>
      </c>
      <c r="M395" s="16"/>
      <c r="N395" s="16"/>
      <c r="O395" s="16"/>
      <c r="P395" s="16"/>
      <c r="Q395" s="16"/>
      <c r="Y395" s="413"/>
      <c r="Z395" s="484"/>
    </row>
    <row r="396" spans="1:26" s="16" customFormat="1" x14ac:dyDescent="0.25">
      <c r="A396" s="4" t="s">
        <v>1601</v>
      </c>
      <c r="B396" s="16" t="s">
        <v>155</v>
      </c>
      <c r="C396" s="16" t="s">
        <v>393</v>
      </c>
      <c r="D396" s="16" t="s">
        <v>57</v>
      </c>
      <c r="E396" s="260">
        <v>3349</v>
      </c>
      <c r="G396" s="16" t="s">
        <v>1268</v>
      </c>
      <c r="H396" s="3">
        <v>44022</v>
      </c>
      <c r="I396" s="16" t="s">
        <v>1602</v>
      </c>
      <c r="J396" s="430" t="s">
        <v>1492</v>
      </c>
      <c r="K396" s="183" t="s">
        <v>1670</v>
      </c>
      <c r="L396" s="16" t="s">
        <v>1120</v>
      </c>
      <c r="Q396" s="16" t="s">
        <v>1652</v>
      </c>
      <c r="S396" s="81"/>
      <c r="T396" s="81"/>
      <c r="U396" s="81"/>
      <c r="V396" s="81"/>
      <c r="W396" s="81"/>
      <c r="X396" s="81"/>
      <c r="Y396" s="413">
        <v>1600.89</v>
      </c>
      <c r="Z396" s="484"/>
    </row>
    <row r="397" spans="1:26" s="16" customFormat="1" x14ac:dyDescent="0.25">
      <c r="A397" s="4" t="s">
        <v>1598</v>
      </c>
      <c r="B397" s="16" t="s">
        <v>155</v>
      </c>
      <c r="C397" s="16" t="s">
        <v>393</v>
      </c>
      <c r="D397" s="16" t="s">
        <v>57</v>
      </c>
      <c r="E397" s="260">
        <v>2012</v>
      </c>
      <c r="G397" s="16" t="s">
        <v>1599</v>
      </c>
      <c r="H397" s="3">
        <v>44022</v>
      </c>
      <c r="I397" s="16" t="s">
        <v>1600</v>
      </c>
      <c r="J397" s="430" t="s">
        <v>1492</v>
      </c>
      <c r="K397" s="183" t="s">
        <v>1856</v>
      </c>
      <c r="L397" s="16" t="s">
        <v>1121</v>
      </c>
      <c r="Q397" s="16" t="s">
        <v>1654</v>
      </c>
      <c r="Y397" s="407">
        <v>5249.81</v>
      </c>
      <c r="Z397" s="484"/>
    </row>
    <row r="398" spans="1:26" s="16" customFormat="1" x14ac:dyDescent="0.25">
      <c r="A398" s="4" t="s">
        <v>1596</v>
      </c>
      <c r="B398" s="16" t="s">
        <v>155</v>
      </c>
      <c r="C398" s="16" t="s">
        <v>407</v>
      </c>
      <c r="D398" s="16" t="s">
        <v>56</v>
      </c>
      <c r="E398" s="260">
        <v>2396</v>
      </c>
      <c r="G398" s="16" t="s">
        <v>1588</v>
      </c>
      <c r="H398" s="3">
        <v>44022</v>
      </c>
      <c r="I398" s="16" t="s">
        <v>1597</v>
      </c>
      <c r="J398" s="430" t="s">
        <v>1492</v>
      </c>
      <c r="K398" s="183" t="s">
        <v>1667</v>
      </c>
      <c r="L398" s="16" t="s">
        <v>1121</v>
      </c>
      <c r="Q398" s="16" t="s">
        <v>1679</v>
      </c>
      <c r="Y398" s="407">
        <v>772.46</v>
      </c>
      <c r="Z398" s="484"/>
    </row>
    <row r="399" spans="1:26" s="16" customFormat="1" x14ac:dyDescent="0.25">
      <c r="A399" s="4" t="s">
        <v>1593</v>
      </c>
      <c r="B399" s="16" t="s">
        <v>155</v>
      </c>
      <c r="C399" s="16" t="s">
        <v>407</v>
      </c>
      <c r="D399" s="16" t="s">
        <v>56</v>
      </c>
      <c r="E399" s="260">
        <v>1806</v>
      </c>
      <c r="G399" s="16" t="s">
        <v>1588</v>
      </c>
      <c r="H399" s="3">
        <v>44020</v>
      </c>
      <c r="I399" s="16" t="s">
        <v>1437</v>
      </c>
      <c r="J399" s="430" t="s">
        <v>1664</v>
      </c>
      <c r="K399" s="183"/>
      <c r="L399" s="16" t="s">
        <v>1121</v>
      </c>
      <c r="Q399" s="16" t="s">
        <v>1626</v>
      </c>
      <c r="Y399" s="407"/>
      <c r="Z399" s="484"/>
    </row>
    <row r="400" spans="1:26" s="16" customFormat="1" x14ac:dyDescent="0.25">
      <c r="A400" s="4" t="s">
        <v>1592</v>
      </c>
      <c r="B400" s="16" t="s">
        <v>155</v>
      </c>
      <c r="C400" s="16" t="s">
        <v>1594</v>
      </c>
      <c r="D400" s="16" t="s">
        <v>56</v>
      </c>
      <c r="E400" s="260">
        <v>475</v>
      </c>
      <c r="G400" s="16" t="s">
        <v>1090</v>
      </c>
      <c r="H400" s="3">
        <v>44020</v>
      </c>
      <c r="I400" s="16" t="s">
        <v>1595</v>
      </c>
      <c r="J400" s="430" t="s">
        <v>1503</v>
      </c>
      <c r="K400" s="183"/>
      <c r="L400" s="16" t="s">
        <v>1121</v>
      </c>
      <c r="Q400" s="16" t="s">
        <v>1627</v>
      </c>
      <c r="Y400" s="407"/>
      <c r="Z400" s="484"/>
    </row>
    <row r="401" spans="1:26" s="16" customFormat="1" x14ac:dyDescent="0.25">
      <c r="A401" s="4" t="s">
        <v>1590</v>
      </c>
      <c r="B401" s="16" t="s">
        <v>155</v>
      </c>
      <c r="C401" s="16" t="s">
        <v>393</v>
      </c>
      <c r="D401" s="16" t="s">
        <v>57</v>
      </c>
      <c r="E401" s="260">
        <v>2897</v>
      </c>
      <c r="G401" s="16" t="s">
        <v>12</v>
      </c>
      <c r="H401" s="3">
        <v>44020</v>
      </c>
      <c r="I401" s="397" t="s">
        <v>1591</v>
      </c>
      <c r="J401" s="430" t="s">
        <v>1496</v>
      </c>
      <c r="K401" s="183"/>
      <c r="L401" s="16" t="s">
        <v>1120</v>
      </c>
      <c r="Q401" s="16" t="s">
        <v>1936</v>
      </c>
      <c r="Y401" s="407">
        <v>3792</v>
      </c>
      <c r="Z401" s="484"/>
    </row>
    <row r="402" spans="1:26" s="16" customFormat="1" x14ac:dyDescent="0.25">
      <c r="A402" s="4" t="s">
        <v>1587</v>
      </c>
      <c r="B402" s="16" t="s">
        <v>155</v>
      </c>
      <c r="C402" s="16" t="s">
        <v>393</v>
      </c>
      <c r="D402" s="16" t="s">
        <v>57</v>
      </c>
      <c r="E402" s="260">
        <v>2052</v>
      </c>
      <c r="G402" s="16" t="s">
        <v>1588</v>
      </c>
      <c r="H402" s="3">
        <v>44019</v>
      </c>
      <c r="I402" s="16" t="s">
        <v>1589</v>
      </c>
      <c r="J402" s="430" t="s">
        <v>1492</v>
      </c>
      <c r="K402" s="183" t="s">
        <v>1670</v>
      </c>
      <c r="L402" s="16" t="s">
        <v>1121</v>
      </c>
      <c r="O402" s="16" t="s">
        <v>1777</v>
      </c>
      <c r="Q402" s="16" t="s">
        <v>1609</v>
      </c>
      <c r="Y402" s="407">
        <v>5575.14</v>
      </c>
      <c r="Z402" s="484"/>
    </row>
    <row r="403" spans="1:26" s="16" customFormat="1" x14ac:dyDescent="0.25">
      <c r="A403" s="4" t="s">
        <v>1584</v>
      </c>
      <c r="B403" s="16" t="s">
        <v>155</v>
      </c>
      <c r="C403" s="16" t="s">
        <v>407</v>
      </c>
      <c r="D403" s="16" t="s">
        <v>56</v>
      </c>
      <c r="E403" s="260">
        <v>1757</v>
      </c>
      <c r="G403" s="16" t="s">
        <v>841</v>
      </c>
      <c r="H403" s="3">
        <v>44015</v>
      </c>
      <c r="I403" s="16" t="s">
        <v>1585</v>
      </c>
      <c r="J403" s="430" t="s">
        <v>1664</v>
      </c>
      <c r="K403" s="183"/>
      <c r="L403" s="16" t="s">
        <v>1121</v>
      </c>
      <c r="Q403" s="16" t="s">
        <v>1868</v>
      </c>
      <c r="Y403" s="407">
        <f>3034+27511.64</f>
        <v>30545.64</v>
      </c>
      <c r="Z403" s="484"/>
    </row>
    <row r="404" spans="1:26" s="16" customFormat="1" x14ac:dyDescent="0.25">
      <c r="A404" s="4" t="s">
        <v>1583</v>
      </c>
      <c r="B404" s="16" t="s">
        <v>155</v>
      </c>
      <c r="C404" s="16" t="s">
        <v>407</v>
      </c>
      <c r="D404" s="16" t="s">
        <v>56</v>
      </c>
      <c r="E404" s="260">
        <v>2376</v>
      </c>
      <c r="G404" s="16" t="s">
        <v>841</v>
      </c>
      <c r="H404" s="3">
        <v>44015</v>
      </c>
      <c r="I404" s="16" t="s">
        <v>1582</v>
      </c>
      <c r="J404" s="430" t="s">
        <v>1492</v>
      </c>
      <c r="K404" s="183" t="s">
        <v>1667</v>
      </c>
      <c r="L404" s="16" t="s">
        <v>1121</v>
      </c>
      <c r="Q404" s="16" t="s">
        <v>1624</v>
      </c>
      <c r="Y404" s="407"/>
      <c r="Z404" s="484"/>
    </row>
    <row r="405" spans="1:26" s="16" customFormat="1" x14ac:dyDescent="0.25">
      <c r="A405" s="4" t="s">
        <v>1581</v>
      </c>
      <c r="B405" s="16" t="s">
        <v>155</v>
      </c>
      <c r="C405" s="16" t="s">
        <v>393</v>
      </c>
      <c r="D405" s="16" t="s">
        <v>57</v>
      </c>
      <c r="E405" s="260">
        <v>2741</v>
      </c>
      <c r="G405" s="16" t="s">
        <v>841</v>
      </c>
      <c r="H405" s="3">
        <v>44015</v>
      </c>
      <c r="I405" s="16" t="s">
        <v>1582</v>
      </c>
      <c r="J405" s="430" t="s">
        <v>1492</v>
      </c>
      <c r="K405" s="183" t="s">
        <v>1667</v>
      </c>
      <c r="L405" s="16" t="s">
        <v>1121</v>
      </c>
      <c r="Q405" s="16" t="s">
        <v>1624</v>
      </c>
      <c r="Y405" s="407"/>
      <c r="Z405" s="484"/>
    </row>
    <row r="406" spans="1:26" s="16" customFormat="1" x14ac:dyDescent="0.25">
      <c r="A406" s="4" t="s">
        <v>1572</v>
      </c>
      <c r="B406" s="16" t="s">
        <v>155</v>
      </c>
      <c r="C406" s="16" t="s">
        <v>407</v>
      </c>
      <c r="D406" s="16" t="s">
        <v>56</v>
      </c>
      <c r="E406" s="260"/>
      <c r="G406" s="16" t="s">
        <v>12</v>
      </c>
      <c r="H406" s="3">
        <v>44006</v>
      </c>
      <c r="I406" s="16" t="s">
        <v>1575</v>
      </c>
      <c r="J406" s="430" t="s">
        <v>1664</v>
      </c>
      <c r="K406" s="183"/>
      <c r="L406" s="16" t="s">
        <v>1121</v>
      </c>
      <c r="Q406" s="16" t="s">
        <v>1637</v>
      </c>
      <c r="Y406" s="407">
        <f>160446.04+3135</f>
        <v>163581.04</v>
      </c>
      <c r="Z406" s="484"/>
    </row>
    <row r="407" spans="1:26" s="16" customFormat="1" x14ac:dyDescent="0.25">
      <c r="A407" s="4" t="s">
        <v>1571</v>
      </c>
      <c r="B407" s="16" t="s">
        <v>155</v>
      </c>
      <c r="C407" s="16" t="s">
        <v>415</v>
      </c>
      <c r="D407" s="16" t="s">
        <v>1100</v>
      </c>
      <c r="E407" s="260">
        <v>50</v>
      </c>
      <c r="G407" s="16" t="s">
        <v>12</v>
      </c>
      <c r="H407" s="3">
        <v>44006</v>
      </c>
      <c r="I407" s="16" t="s">
        <v>1573</v>
      </c>
      <c r="J407" s="430" t="s">
        <v>1502</v>
      </c>
      <c r="K407" s="183"/>
      <c r="L407" s="16" t="s">
        <v>1120</v>
      </c>
      <c r="Q407" s="16" t="s">
        <v>1629</v>
      </c>
      <c r="Y407" s="407">
        <v>5105</v>
      </c>
      <c r="Z407" s="484"/>
    </row>
    <row r="408" spans="1:26" s="16" customFormat="1" x14ac:dyDescent="0.25">
      <c r="A408" s="4" t="s">
        <v>1569</v>
      </c>
      <c r="B408" s="16" t="s">
        <v>155</v>
      </c>
      <c r="C408" s="16" t="s">
        <v>407</v>
      </c>
      <c r="D408" s="16" t="s">
        <v>56</v>
      </c>
      <c r="E408" s="260">
        <v>2481</v>
      </c>
      <c r="G408" s="16" t="s">
        <v>1090</v>
      </c>
      <c r="H408" s="3">
        <v>44006</v>
      </c>
      <c r="I408" s="16" t="s">
        <v>1570</v>
      </c>
      <c r="J408" s="430" t="s">
        <v>1500</v>
      </c>
      <c r="K408" s="183"/>
      <c r="L408" s="16" t="s">
        <v>1121</v>
      </c>
      <c r="O408" s="16" t="s">
        <v>1779</v>
      </c>
      <c r="Q408" s="16" t="s">
        <v>1580</v>
      </c>
      <c r="Y408" s="407"/>
      <c r="Z408" s="484"/>
    </row>
    <row r="409" spans="1:26" s="16" customFormat="1" x14ac:dyDescent="0.25">
      <c r="A409" s="4" t="s">
        <v>1577</v>
      </c>
      <c r="B409" s="16" t="s">
        <v>155</v>
      </c>
      <c r="C409" s="16" t="s">
        <v>385</v>
      </c>
      <c r="D409" s="16" t="s">
        <v>58</v>
      </c>
      <c r="E409" s="260">
        <v>3285</v>
      </c>
      <c r="G409" s="16" t="s">
        <v>841</v>
      </c>
      <c r="H409" s="3">
        <v>44006</v>
      </c>
      <c r="I409" s="16" t="s">
        <v>1578</v>
      </c>
      <c r="J409" s="430" t="s">
        <v>1664</v>
      </c>
      <c r="K409" s="183"/>
      <c r="L409" s="16" t="s">
        <v>1120</v>
      </c>
      <c r="Y409" s="407">
        <f>3034+51892.54</f>
        <v>54926.54</v>
      </c>
      <c r="Z409" s="484"/>
    </row>
    <row r="410" spans="1:26" s="16" customFormat="1" x14ac:dyDescent="0.25">
      <c r="A410" s="4" t="s">
        <v>1565</v>
      </c>
      <c r="B410" s="16" t="s">
        <v>155</v>
      </c>
      <c r="C410" s="16" t="s">
        <v>407</v>
      </c>
      <c r="D410" s="16" t="s">
        <v>56</v>
      </c>
      <c r="E410" s="260">
        <v>3351</v>
      </c>
      <c r="G410" s="16" t="s">
        <v>1566</v>
      </c>
      <c r="H410" s="3">
        <v>44005</v>
      </c>
      <c r="I410" s="16" t="s">
        <v>1567</v>
      </c>
      <c r="J410" s="430" t="s">
        <v>1504</v>
      </c>
      <c r="K410" s="183"/>
      <c r="L410" s="16" t="s">
        <v>1120</v>
      </c>
      <c r="Q410" s="16" t="s">
        <v>1568</v>
      </c>
      <c r="Y410" s="407"/>
      <c r="Z410" s="484"/>
    </row>
    <row r="411" spans="1:26" s="16" customFormat="1" x14ac:dyDescent="0.25">
      <c r="A411" s="4" t="s">
        <v>1563</v>
      </c>
      <c r="B411" s="16" t="s">
        <v>155</v>
      </c>
      <c r="C411" s="16" t="s">
        <v>385</v>
      </c>
      <c r="D411" s="16" t="s">
        <v>58</v>
      </c>
      <c r="E411" s="260">
        <v>4743</v>
      </c>
      <c r="G411" s="16" t="s">
        <v>12</v>
      </c>
      <c r="H411" s="3">
        <v>44004</v>
      </c>
      <c r="I411" s="16" t="s">
        <v>1564</v>
      </c>
      <c r="J411" s="430" t="s">
        <v>1492</v>
      </c>
      <c r="K411" s="183" t="s">
        <v>1993</v>
      </c>
      <c r="L411" s="16" t="s">
        <v>1121</v>
      </c>
      <c r="M411" s="16" t="s">
        <v>1917</v>
      </c>
      <c r="Q411" s="16" t="s">
        <v>1920</v>
      </c>
      <c r="Y411" s="407">
        <f>1342+2885.54+1508</f>
        <v>5735.54</v>
      </c>
      <c r="Z411" s="484"/>
    </row>
    <row r="412" spans="1:26" s="16" customFormat="1" x14ac:dyDescent="0.25">
      <c r="A412" s="4" t="s">
        <v>1552</v>
      </c>
      <c r="B412" s="16" t="s">
        <v>155</v>
      </c>
      <c r="C412" s="16">
        <v>775369</v>
      </c>
      <c r="D412" s="16" t="s">
        <v>56</v>
      </c>
      <c r="E412" s="260">
        <v>3165</v>
      </c>
      <c r="G412" s="16" t="s">
        <v>1555</v>
      </c>
      <c r="H412" s="3">
        <v>43999</v>
      </c>
      <c r="I412" s="16" t="s">
        <v>1557</v>
      </c>
      <c r="J412" s="430" t="s">
        <v>1495</v>
      </c>
      <c r="K412" s="183"/>
      <c r="L412" s="16" t="s">
        <v>1121</v>
      </c>
      <c r="Q412" s="16" t="s">
        <v>1623</v>
      </c>
      <c r="Y412" s="407">
        <v>10499.61</v>
      </c>
      <c r="Z412" s="484"/>
    </row>
    <row r="413" spans="1:26" s="16" customFormat="1" x14ac:dyDescent="0.25">
      <c r="A413" s="402" t="s">
        <v>1549</v>
      </c>
      <c r="B413" s="16" t="s">
        <v>155</v>
      </c>
      <c r="C413" s="16" t="s">
        <v>407</v>
      </c>
      <c r="D413" s="16" t="s">
        <v>56</v>
      </c>
      <c r="E413" s="260">
        <v>771</v>
      </c>
      <c r="G413" s="16" t="s">
        <v>1468</v>
      </c>
      <c r="H413" s="3">
        <v>43998</v>
      </c>
      <c r="I413" s="16" t="s">
        <v>1550</v>
      </c>
      <c r="J413" s="430" t="s">
        <v>1492</v>
      </c>
      <c r="K413" s="183" t="s">
        <v>1667</v>
      </c>
      <c r="L413" s="16" t="s">
        <v>1121</v>
      </c>
      <c r="Q413" s="16" t="s">
        <v>1860</v>
      </c>
      <c r="Y413" s="407"/>
      <c r="Z413" s="484"/>
    </row>
    <row r="414" spans="1:26" s="16" customFormat="1" x14ac:dyDescent="0.25">
      <c r="A414" s="402" t="s">
        <v>1551</v>
      </c>
      <c r="B414" s="16" t="s">
        <v>155</v>
      </c>
      <c r="C414" s="16" t="s">
        <v>385</v>
      </c>
      <c r="D414" s="16" t="s">
        <v>58</v>
      </c>
      <c r="E414" s="260">
        <v>3009</v>
      </c>
      <c r="G414" s="16" t="s">
        <v>1599</v>
      </c>
      <c r="H414" s="3">
        <v>43997</v>
      </c>
      <c r="I414" s="16" t="s">
        <v>1553</v>
      </c>
      <c r="J414" s="430" t="s">
        <v>1492</v>
      </c>
      <c r="K414" s="183" t="s">
        <v>1667</v>
      </c>
      <c r="L414" s="16" t="s">
        <v>1121</v>
      </c>
      <c r="Q414" s="16" t="s">
        <v>1554</v>
      </c>
      <c r="Y414" s="407">
        <v>5788.63</v>
      </c>
      <c r="Z414" s="484"/>
    </row>
    <row r="415" spans="1:26" s="16" customFormat="1" x14ac:dyDescent="0.25">
      <c r="A415" s="402" t="s">
        <v>1546</v>
      </c>
      <c r="B415" s="16" t="s">
        <v>155</v>
      </c>
      <c r="C415" s="16" t="s">
        <v>407</v>
      </c>
      <c r="D415" s="16" t="s">
        <v>56</v>
      </c>
      <c r="E415" s="260">
        <v>2360</v>
      </c>
      <c r="G415" s="16" t="s">
        <v>841</v>
      </c>
      <c r="H415" s="3">
        <v>43992</v>
      </c>
      <c r="I415" s="16" t="s">
        <v>1547</v>
      </c>
      <c r="J415" s="430" t="s">
        <v>1492</v>
      </c>
      <c r="K415" s="183" t="s">
        <v>1667</v>
      </c>
      <c r="L415" s="16" t="s">
        <v>1121</v>
      </c>
      <c r="Q415" s="16" t="s">
        <v>1562</v>
      </c>
      <c r="Y415" s="407">
        <v>5249.81</v>
      </c>
      <c r="Z415" s="484"/>
    </row>
    <row r="416" spans="1:26" s="16" customFormat="1" x14ac:dyDescent="0.25">
      <c r="A416" s="4" t="s">
        <v>1543</v>
      </c>
      <c r="B416" s="16" t="s">
        <v>155</v>
      </c>
      <c r="C416" s="16" t="s">
        <v>407</v>
      </c>
      <c r="D416" s="16" t="s">
        <v>56</v>
      </c>
      <c r="E416" s="260">
        <v>1161</v>
      </c>
      <c r="G416" s="16" t="s">
        <v>1548</v>
      </c>
      <c r="H416" s="3">
        <v>43985</v>
      </c>
      <c r="I416" s="16" t="s">
        <v>1544</v>
      </c>
      <c r="J416" s="430" t="s">
        <v>727</v>
      </c>
      <c r="K416" s="183"/>
      <c r="L416" s="16" t="s">
        <v>1121</v>
      </c>
      <c r="Y416" s="407"/>
      <c r="Z416" s="484"/>
    </row>
    <row r="417" spans="1:26" s="16" customFormat="1" x14ac:dyDescent="0.25">
      <c r="A417" s="4" t="s">
        <v>1540</v>
      </c>
      <c r="B417" s="16" t="s">
        <v>1093</v>
      </c>
      <c r="C417" s="16" t="s">
        <v>384</v>
      </c>
      <c r="D417" s="16" t="s">
        <v>62</v>
      </c>
      <c r="E417" s="260">
        <v>5136</v>
      </c>
      <c r="G417" s="16" t="s">
        <v>12</v>
      </c>
      <c r="H417" s="3">
        <v>43986</v>
      </c>
      <c r="I417" s="16" t="s">
        <v>1541</v>
      </c>
      <c r="J417" s="429" t="s">
        <v>1492</v>
      </c>
      <c r="K417" s="423" t="s">
        <v>1672</v>
      </c>
      <c r="L417" s="16" t="s">
        <v>1121</v>
      </c>
      <c r="Q417" s="16" t="s">
        <v>1867</v>
      </c>
      <c r="X417" s="16" t="s">
        <v>1889</v>
      </c>
      <c r="Y417" s="407">
        <v>5249.81</v>
      </c>
      <c r="Z417" s="484"/>
    </row>
    <row r="418" spans="1:26" s="16" customFormat="1" x14ac:dyDescent="0.25">
      <c r="A418" s="4" t="s">
        <v>1538</v>
      </c>
      <c r="B418" s="16" t="s">
        <v>155</v>
      </c>
      <c r="C418" s="16" t="s">
        <v>385</v>
      </c>
      <c r="D418" s="16" t="s">
        <v>58</v>
      </c>
      <c r="E418" s="260">
        <v>6110</v>
      </c>
      <c r="G418" s="16" t="s">
        <v>1268</v>
      </c>
      <c r="H418" s="3">
        <v>43985</v>
      </c>
      <c r="I418" s="16" t="s">
        <v>1539</v>
      </c>
      <c r="J418" s="430" t="s">
        <v>1495</v>
      </c>
      <c r="K418" s="183"/>
      <c r="L418" s="16" t="s">
        <v>1121</v>
      </c>
      <c r="Q418" s="16" t="s">
        <v>1803</v>
      </c>
      <c r="Y418" s="407">
        <v>25030.44</v>
      </c>
      <c r="Z418" s="484"/>
    </row>
    <row r="419" spans="1:26" s="16" customFormat="1" x14ac:dyDescent="0.25">
      <c r="A419" s="416" t="s">
        <v>1526</v>
      </c>
      <c r="B419" s="16" t="s">
        <v>155</v>
      </c>
      <c r="C419" s="16" t="s">
        <v>385</v>
      </c>
      <c r="D419" s="16" t="s">
        <v>58</v>
      </c>
      <c r="E419" s="260">
        <v>5878</v>
      </c>
      <c r="G419" s="16" t="s">
        <v>1090</v>
      </c>
      <c r="H419" s="3">
        <v>43984</v>
      </c>
      <c r="I419" s="16" t="s">
        <v>1527</v>
      </c>
      <c r="J419" s="430" t="s">
        <v>1492</v>
      </c>
      <c r="K419" s="183"/>
      <c r="L419" s="16" t="s">
        <v>1121</v>
      </c>
      <c r="Y419" s="407"/>
      <c r="Z419" s="484"/>
    </row>
    <row r="420" spans="1:26" s="16" customFormat="1" x14ac:dyDescent="0.25">
      <c r="A420" s="402" t="s">
        <v>1542</v>
      </c>
      <c r="B420" s="16" t="s">
        <v>155</v>
      </c>
      <c r="C420" s="16" t="s">
        <v>385</v>
      </c>
      <c r="D420" s="16" t="s">
        <v>58</v>
      </c>
      <c r="E420" s="260">
        <v>4500</v>
      </c>
      <c r="G420" s="16" t="s">
        <v>1305</v>
      </c>
      <c r="H420" s="3">
        <v>43984</v>
      </c>
      <c r="I420" s="16" t="s">
        <v>1437</v>
      </c>
      <c r="J420" s="430" t="s">
        <v>1492</v>
      </c>
      <c r="K420" s="183" t="s">
        <v>1667</v>
      </c>
      <c r="L420" s="16" t="s">
        <v>1121</v>
      </c>
      <c r="Q420" s="16" t="s">
        <v>1579</v>
      </c>
      <c r="Y420" s="407">
        <v>5249.81</v>
      </c>
      <c r="Z420" s="484"/>
    </row>
    <row r="421" spans="1:26" s="16" customFormat="1" x14ac:dyDescent="0.25">
      <c r="A421" s="402" t="s">
        <v>1521</v>
      </c>
      <c r="B421" s="16" t="s">
        <v>155</v>
      </c>
      <c r="C421" s="16" t="s">
        <v>407</v>
      </c>
      <c r="D421" s="16" t="s">
        <v>56</v>
      </c>
      <c r="E421" s="260">
        <v>2132</v>
      </c>
      <c r="G421" s="16" t="s">
        <v>1090</v>
      </c>
      <c r="H421" s="3">
        <v>43984</v>
      </c>
      <c r="I421" s="16" t="s">
        <v>1307</v>
      </c>
      <c r="J421" s="430" t="s">
        <v>1500</v>
      </c>
      <c r="K421" s="183"/>
      <c r="L421" s="16" t="s">
        <v>1121</v>
      </c>
      <c r="O421" s="16" t="s">
        <v>1779</v>
      </c>
      <c r="Q421" s="16" t="s">
        <v>1622</v>
      </c>
      <c r="Y421" s="407"/>
      <c r="Z421" s="484"/>
    </row>
    <row r="422" spans="1:26" s="16" customFormat="1" x14ac:dyDescent="0.25">
      <c r="A422" s="402" t="s">
        <v>1520</v>
      </c>
      <c r="B422" s="16" t="s">
        <v>155</v>
      </c>
      <c r="C422" s="16" t="s">
        <v>407</v>
      </c>
      <c r="D422" s="16" t="s">
        <v>56</v>
      </c>
      <c r="E422" s="260">
        <v>2481</v>
      </c>
      <c r="G422" s="16" t="s">
        <v>1090</v>
      </c>
      <c r="H422" s="3">
        <v>43984</v>
      </c>
      <c r="I422" s="16" t="s">
        <v>1307</v>
      </c>
      <c r="J422" s="430" t="s">
        <v>1492</v>
      </c>
      <c r="K422" s="183" t="s">
        <v>1667</v>
      </c>
      <c r="L422" s="16" t="s">
        <v>1121</v>
      </c>
      <c r="V422" s="3">
        <v>43945</v>
      </c>
      <c r="Y422" s="407"/>
      <c r="Z422" s="484"/>
    </row>
    <row r="423" spans="1:26" s="16" customFormat="1" x14ac:dyDescent="0.25">
      <c r="A423" s="402" t="s">
        <v>1514</v>
      </c>
      <c r="B423" s="16" t="s">
        <v>155</v>
      </c>
      <c r="C423" s="16" t="s">
        <v>393</v>
      </c>
      <c r="D423" s="16" t="s">
        <v>57</v>
      </c>
      <c r="E423" s="260">
        <v>890</v>
      </c>
      <c r="G423" s="16" t="s">
        <v>1090</v>
      </c>
      <c r="H423" s="3">
        <v>43971</v>
      </c>
      <c r="I423" s="16" t="s">
        <v>1515</v>
      </c>
      <c r="J423" s="430" t="s">
        <v>1500</v>
      </c>
      <c r="K423" s="183"/>
      <c r="L423" s="16" t="s">
        <v>1121</v>
      </c>
      <c r="O423" s="16" t="s">
        <v>1779</v>
      </c>
      <c r="Q423" s="16" t="s">
        <v>1644</v>
      </c>
      <c r="Y423" s="407">
        <v>471.75</v>
      </c>
      <c r="Z423" s="484"/>
    </row>
    <row r="424" spans="1:26" s="16" customFormat="1" x14ac:dyDescent="0.25">
      <c r="A424" s="402" t="s">
        <v>1489</v>
      </c>
      <c r="B424" s="16" t="s">
        <v>155</v>
      </c>
      <c r="C424" s="16" t="s">
        <v>407</v>
      </c>
      <c r="D424" s="16" t="s">
        <v>56</v>
      </c>
      <c r="E424" s="260">
        <v>1449</v>
      </c>
      <c r="G424" s="16" t="s">
        <v>1110</v>
      </c>
      <c r="H424" s="3">
        <v>43971</v>
      </c>
      <c r="I424" s="16" t="s">
        <v>1437</v>
      </c>
      <c r="J424" s="430" t="s">
        <v>1664</v>
      </c>
      <c r="K424" s="183"/>
      <c r="L424" s="16" t="s">
        <v>1120</v>
      </c>
      <c r="Y424" s="407">
        <v>31177.39</v>
      </c>
      <c r="Z424" s="484"/>
    </row>
    <row r="425" spans="1:26" s="16" customFormat="1" x14ac:dyDescent="0.25">
      <c r="A425" s="402" t="s">
        <v>1486</v>
      </c>
      <c r="B425" s="16" t="s">
        <v>155</v>
      </c>
      <c r="C425" s="16">
        <v>775369</v>
      </c>
      <c r="D425" s="16" t="s">
        <v>56</v>
      </c>
      <c r="E425" s="260">
        <v>1633</v>
      </c>
      <c r="G425" s="16" t="s">
        <v>881</v>
      </c>
      <c r="H425" s="3">
        <v>43969</v>
      </c>
      <c r="I425" s="16" t="s">
        <v>1437</v>
      </c>
      <c r="J425" s="430" t="s">
        <v>1492</v>
      </c>
      <c r="K425" s="183" t="s">
        <v>1667</v>
      </c>
      <c r="L425" s="16" t="s">
        <v>1121</v>
      </c>
      <c r="Q425" s="16" t="s">
        <v>1586</v>
      </c>
      <c r="Y425" s="407">
        <v>471.75</v>
      </c>
      <c r="Z425" s="484"/>
    </row>
    <row r="426" spans="1:26" s="16" customFormat="1" x14ac:dyDescent="0.25">
      <c r="A426" s="410" t="s">
        <v>1485</v>
      </c>
      <c r="B426" s="81" t="s">
        <v>155</v>
      </c>
      <c r="C426" s="81" t="s">
        <v>385</v>
      </c>
      <c r="D426" s="81" t="s">
        <v>58</v>
      </c>
      <c r="E426" s="411">
        <v>6241</v>
      </c>
      <c r="F426" s="81"/>
      <c r="G426" s="81" t="s">
        <v>1418</v>
      </c>
      <c r="H426" s="412">
        <v>43969</v>
      </c>
      <c r="I426" s="81" t="s">
        <v>1487</v>
      </c>
      <c r="J426" s="430" t="s">
        <v>1495</v>
      </c>
      <c r="K426" s="183"/>
      <c r="L426" s="81" t="s">
        <v>1121</v>
      </c>
      <c r="M426" s="81"/>
      <c r="N426" s="81"/>
      <c r="O426" s="81"/>
      <c r="P426" s="81"/>
      <c r="Q426" s="81" t="s">
        <v>1769</v>
      </c>
      <c r="Y426" s="407">
        <v>10799.66</v>
      </c>
      <c r="Z426" s="484"/>
    </row>
    <row r="427" spans="1:26" s="16" customFormat="1" x14ac:dyDescent="0.25">
      <c r="A427" s="4" t="s">
        <v>1478</v>
      </c>
      <c r="B427" s="16" t="s">
        <v>1093</v>
      </c>
      <c r="C427" s="16" t="s">
        <v>385</v>
      </c>
      <c r="D427" s="16" t="s">
        <v>58</v>
      </c>
      <c r="E427" s="260" t="s">
        <v>554</v>
      </c>
      <c r="G427" s="16" t="s">
        <v>12</v>
      </c>
      <c r="H427" s="3">
        <v>43965</v>
      </c>
      <c r="I427" s="16" t="s">
        <v>1483</v>
      </c>
      <c r="J427" s="429" t="s">
        <v>1500</v>
      </c>
      <c r="K427" s="423"/>
      <c r="L427" s="16" t="s">
        <v>1121</v>
      </c>
      <c r="O427" s="16" t="s">
        <v>1783</v>
      </c>
      <c r="Y427" s="407">
        <v>538.82000000000005</v>
      </c>
      <c r="Z427" s="484"/>
    </row>
    <row r="428" spans="1:26" s="16" customFormat="1" x14ac:dyDescent="0.25">
      <c r="A428" s="4" t="s">
        <v>1477</v>
      </c>
      <c r="B428" s="16" t="s">
        <v>1093</v>
      </c>
      <c r="C428" s="16" t="s">
        <v>384</v>
      </c>
      <c r="D428" s="16" t="s">
        <v>62</v>
      </c>
      <c r="E428" s="260">
        <v>2410</v>
      </c>
      <c r="G428" s="16" t="s">
        <v>12</v>
      </c>
      <c r="H428" s="3">
        <v>43965</v>
      </c>
      <c r="I428" s="16" t="s">
        <v>1482</v>
      </c>
      <c r="J428" s="429" t="s">
        <v>1500</v>
      </c>
      <c r="K428" s="423"/>
      <c r="L428" s="16" t="s">
        <v>1121</v>
      </c>
      <c r="O428" s="16" t="s">
        <v>1783</v>
      </c>
      <c r="Y428" s="407">
        <v>538.82000000000005</v>
      </c>
      <c r="Z428" s="484"/>
    </row>
    <row r="429" spans="1:26" s="16" customFormat="1" x14ac:dyDescent="0.25">
      <c r="A429" s="4" t="s">
        <v>1476</v>
      </c>
      <c r="B429" s="16" t="s">
        <v>1093</v>
      </c>
      <c r="C429" s="16" t="s">
        <v>385</v>
      </c>
      <c r="D429" s="16" t="s">
        <v>58</v>
      </c>
      <c r="E429" s="260">
        <v>2473</v>
      </c>
      <c r="G429" s="16" t="s">
        <v>12</v>
      </c>
      <c r="H429" s="3">
        <v>43965</v>
      </c>
      <c r="I429" s="16" t="s">
        <v>1481</v>
      </c>
      <c r="J429" s="429" t="s">
        <v>1500</v>
      </c>
      <c r="K429" s="423"/>
      <c r="L429" s="16" t="s">
        <v>1121</v>
      </c>
      <c r="O429" s="16" t="s">
        <v>1783</v>
      </c>
      <c r="Y429" s="407">
        <v>538.82000000000005</v>
      </c>
      <c r="Z429" s="484"/>
    </row>
    <row r="430" spans="1:26" s="16" customFormat="1" x14ac:dyDescent="0.25">
      <c r="A430" s="297" t="s">
        <v>1475</v>
      </c>
      <c r="B430" s="16" t="s">
        <v>1093</v>
      </c>
      <c r="C430" s="16" t="s">
        <v>385</v>
      </c>
      <c r="D430" s="16" t="s">
        <v>58</v>
      </c>
      <c r="E430" s="260">
        <v>3130</v>
      </c>
      <c r="G430" s="16" t="s">
        <v>12</v>
      </c>
      <c r="H430" s="3">
        <v>43965</v>
      </c>
      <c r="I430" s="16" t="s">
        <v>1480</v>
      </c>
      <c r="J430" s="429" t="s">
        <v>1500</v>
      </c>
      <c r="K430" s="423"/>
      <c r="L430" s="16" t="s">
        <v>1121</v>
      </c>
      <c r="O430" s="16" t="s">
        <v>1783</v>
      </c>
      <c r="Y430" s="407">
        <v>1077.6400000000001</v>
      </c>
      <c r="Z430" s="484"/>
    </row>
    <row r="431" spans="1:26" s="16" customFormat="1" x14ac:dyDescent="0.25">
      <c r="A431" s="402" t="s">
        <v>1470</v>
      </c>
      <c r="B431" s="16" t="s">
        <v>155</v>
      </c>
      <c r="C431" s="16" t="s">
        <v>407</v>
      </c>
      <c r="D431" s="16" t="s">
        <v>56</v>
      </c>
      <c r="E431" s="260">
        <v>2396</v>
      </c>
      <c r="G431" s="16" t="s">
        <v>1077</v>
      </c>
      <c r="H431" s="3">
        <v>43965</v>
      </c>
      <c r="I431" s="16" t="s">
        <v>1437</v>
      </c>
      <c r="J431" s="430" t="s">
        <v>1500</v>
      </c>
      <c r="K431" s="183"/>
      <c r="L431" s="16" t="s">
        <v>1121</v>
      </c>
      <c r="O431" s="16" t="s">
        <v>1779</v>
      </c>
      <c r="Q431" s="16" t="s">
        <v>1632</v>
      </c>
      <c r="Y431" s="407">
        <v>10985.56</v>
      </c>
      <c r="Z431" s="484"/>
    </row>
    <row r="432" spans="1:26" s="16" customFormat="1" x14ac:dyDescent="0.25">
      <c r="A432" s="402" t="s">
        <v>1467</v>
      </c>
      <c r="B432" s="16" t="s">
        <v>155</v>
      </c>
      <c r="C432" s="16">
        <v>775369</v>
      </c>
      <c r="D432" s="16" t="s">
        <v>56</v>
      </c>
      <c r="E432" s="260">
        <v>3161</v>
      </c>
      <c r="G432" s="16" t="s">
        <v>1468</v>
      </c>
      <c r="H432" s="3">
        <v>43965</v>
      </c>
      <c r="I432" s="16" t="s">
        <v>1469</v>
      </c>
      <c r="J432" s="430" t="s">
        <v>1495</v>
      </c>
      <c r="K432" s="183"/>
      <c r="L432" s="16" t="s">
        <v>1121</v>
      </c>
      <c r="Q432" s="16" t="s">
        <v>1508</v>
      </c>
      <c r="Y432" s="407">
        <v>15749.42</v>
      </c>
      <c r="Z432" s="484"/>
    </row>
    <row r="433" spans="1:26" s="16" customFormat="1" x14ac:dyDescent="0.25">
      <c r="A433" s="402" t="s">
        <v>1462</v>
      </c>
      <c r="B433" s="16" t="s">
        <v>155</v>
      </c>
      <c r="C433" s="16" t="s">
        <v>385</v>
      </c>
      <c r="D433" s="16" t="s">
        <v>58</v>
      </c>
      <c r="E433" s="260">
        <v>4804</v>
      </c>
      <c r="G433" s="16" t="s">
        <v>31</v>
      </c>
      <c r="H433" s="3">
        <v>43964</v>
      </c>
      <c r="I433" s="16" t="s">
        <v>1437</v>
      </c>
      <c r="J433" s="430" t="s">
        <v>1492</v>
      </c>
      <c r="K433" s="183" t="s">
        <v>1855</v>
      </c>
      <c r="L433" s="16" t="s">
        <v>1121</v>
      </c>
      <c r="O433" s="16" t="s">
        <v>1777</v>
      </c>
      <c r="Q433" s="16" t="s">
        <v>1511</v>
      </c>
      <c r="Y433" s="407">
        <v>5249.81</v>
      </c>
      <c r="Z433" s="484"/>
    </row>
    <row r="434" spans="1:26" s="16" customFormat="1" x14ac:dyDescent="0.25">
      <c r="A434" s="4" t="s">
        <v>1461</v>
      </c>
      <c r="B434" s="16" t="s">
        <v>1093</v>
      </c>
      <c r="C434" s="16">
        <v>774100</v>
      </c>
      <c r="D434" s="16" t="s">
        <v>62</v>
      </c>
      <c r="E434" s="260">
        <v>1573</v>
      </c>
      <c r="G434" s="16" t="s">
        <v>1382</v>
      </c>
      <c r="H434" s="3">
        <v>43963</v>
      </c>
      <c r="I434" s="16" t="s">
        <v>1464</v>
      </c>
      <c r="J434" s="429" t="s">
        <v>1492</v>
      </c>
      <c r="K434" s="423" t="s">
        <v>1667</v>
      </c>
      <c r="L434" s="16" t="s">
        <v>1121</v>
      </c>
      <c r="Q434" s="16" t="s">
        <v>1463</v>
      </c>
      <c r="Y434" s="407"/>
      <c r="Z434" s="484"/>
    </row>
    <row r="435" spans="1:26" s="16" customFormat="1" x14ac:dyDescent="0.25">
      <c r="A435" s="4" t="s">
        <v>1460</v>
      </c>
      <c r="B435" s="16" t="s">
        <v>155</v>
      </c>
      <c r="C435" s="16" t="s">
        <v>384</v>
      </c>
      <c r="D435" s="16" t="s">
        <v>62</v>
      </c>
      <c r="E435" s="260">
        <v>5842</v>
      </c>
      <c r="G435" s="16" t="s">
        <v>1268</v>
      </c>
      <c r="H435" s="3">
        <v>43964</v>
      </c>
      <c r="I435" s="16" t="s">
        <v>1479</v>
      </c>
      <c r="J435" s="430" t="s">
        <v>1492</v>
      </c>
      <c r="K435" s="183" t="s">
        <v>1671</v>
      </c>
      <c r="L435" s="16" t="s">
        <v>1121</v>
      </c>
      <c r="M435" s="16" t="s">
        <v>10</v>
      </c>
      <c r="N435" s="3">
        <v>43971</v>
      </c>
      <c r="Q435" s="16" t="s">
        <v>1490</v>
      </c>
      <c r="Y435" s="407">
        <v>5724.75</v>
      </c>
      <c r="Z435" s="484"/>
    </row>
    <row r="436" spans="1:26" s="16" customFormat="1" x14ac:dyDescent="0.25">
      <c r="A436" s="4" t="s">
        <v>1453</v>
      </c>
      <c r="B436" s="16" t="s">
        <v>155</v>
      </c>
      <c r="C436" s="16" t="s">
        <v>385</v>
      </c>
      <c r="D436" s="16" t="s">
        <v>58</v>
      </c>
      <c r="E436" s="260">
        <v>3592</v>
      </c>
      <c r="G436" s="16" t="s">
        <v>1090</v>
      </c>
      <c r="H436" s="3">
        <v>43958</v>
      </c>
      <c r="I436" s="16" t="s">
        <v>1437</v>
      </c>
      <c r="J436" s="430" t="s">
        <v>1492</v>
      </c>
      <c r="K436" s="183" t="s">
        <v>1675</v>
      </c>
      <c r="L436" s="81" t="s">
        <v>1121</v>
      </c>
      <c r="M436" s="81" t="s">
        <v>1784</v>
      </c>
      <c r="N436" s="81"/>
      <c r="O436" s="81"/>
      <c r="P436" s="81"/>
      <c r="Q436" s="81" t="s">
        <v>1574</v>
      </c>
      <c r="R436" s="81"/>
      <c r="S436" s="81"/>
      <c r="T436" s="81"/>
      <c r="U436" s="81"/>
      <c r="V436" s="81"/>
      <c r="W436" s="81"/>
      <c r="X436" s="81"/>
      <c r="Y436" s="413">
        <f>2734.45+4060</f>
        <v>6794.45</v>
      </c>
      <c r="Z436" s="484"/>
    </row>
    <row r="437" spans="1:26" s="16" customFormat="1" x14ac:dyDescent="0.25">
      <c r="A437" s="4" t="s">
        <v>1465</v>
      </c>
      <c r="B437" s="16" t="s">
        <v>155</v>
      </c>
      <c r="C437" s="16">
        <v>775369</v>
      </c>
      <c r="D437" s="16" t="s">
        <v>56</v>
      </c>
      <c r="E437" s="260">
        <v>3160</v>
      </c>
      <c r="G437" s="16" t="s">
        <v>1090</v>
      </c>
      <c r="H437" s="3">
        <v>43957</v>
      </c>
      <c r="I437" s="16" t="s">
        <v>1466</v>
      </c>
      <c r="J437" s="430" t="s">
        <v>1495</v>
      </c>
      <c r="K437" s="183"/>
      <c r="L437" s="16" t="s">
        <v>1121</v>
      </c>
      <c r="Q437" s="16" t="s">
        <v>1524</v>
      </c>
      <c r="Y437" s="407">
        <v>15749.42</v>
      </c>
      <c r="Z437" s="484"/>
    </row>
    <row r="438" spans="1:26" s="16" customFormat="1" x14ac:dyDescent="0.25">
      <c r="A438" s="4" t="s">
        <v>1449</v>
      </c>
      <c r="B438" s="16" t="s">
        <v>155</v>
      </c>
      <c r="C438" s="420" t="s">
        <v>393</v>
      </c>
      <c r="D438" s="16" t="s">
        <v>57</v>
      </c>
      <c r="E438" s="260">
        <v>1827</v>
      </c>
      <c r="G438" s="16" t="s">
        <v>841</v>
      </c>
      <c r="H438" s="3">
        <v>43955</v>
      </c>
      <c r="I438" s="16" t="s">
        <v>1450</v>
      </c>
      <c r="J438" s="430" t="s">
        <v>1500</v>
      </c>
      <c r="K438" s="183"/>
      <c r="L438" s="16" t="s">
        <v>1121</v>
      </c>
      <c r="M438" s="16" t="s">
        <v>10</v>
      </c>
      <c r="O438" s="16" t="s">
        <v>1779</v>
      </c>
      <c r="Q438" s="16" t="s">
        <v>1545</v>
      </c>
      <c r="Y438" s="407">
        <v>1887</v>
      </c>
      <c r="Z438" s="484"/>
    </row>
    <row r="439" spans="1:26" s="16" customFormat="1" x14ac:dyDescent="0.25">
      <c r="A439" s="4" t="s">
        <v>1444</v>
      </c>
      <c r="B439" s="16" t="s">
        <v>155</v>
      </c>
      <c r="C439" s="16" t="s">
        <v>407</v>
      </c>
      <c r="D439" s="16" t="s">
        <v>56</v>
      </c>
      <c r="E439" s="260">
        <v>1102</v>
      </c>
      <c r="G439" s="16" t="s">
        <v>1110</v>
      </c>
      <c r="H439" s="3">
        <v>43955</v>
      </c>
      <c r="I439" s="16" t="s">
        <v>1437</v>
      </c>
      <c r="J439" s="430" t="s">
        <v>1664</v>
      </c>
      <c r="K439" s="183"/>
      <c r="L439" s="16" t="s">
        <v>1121</v>
      </c>
      <c r="M439" s="16" t="s">
        <v>10</v>
      </c>
      <c r="Q439" s="16" t="s">
        <v>1636</v>
      </c>
      <c r="Y439" s="407">
        <v>6532.1</v>
      </c>
      <c r="Z439" s="484"/>
    </row>
    <row r="440" spans="1:26" s="16" customFormat="1" x14ac:dyDescent="0.25">
      <c r="A440" s="4" t="s">
        <v>1454</v>
      </c>
      <c r="B440" s="16" t="s">
        <v>155</v>
      </c>
      <c r="C440" s="16" t="s">
        <v>519</v>
      </c>
      <c r="D440" s="16" t="s">
        <v>58</v>
      </c>
      <c r="E440" s="260">
        <v>482</v>
      </c>
      <c r="G440" s="16" t="s">
        <v>12</v>
      </c>
      <c r="H440" s="3">
        <v>43957</v>
      </c>
      <c r="I440" s="16" t="s">
        <v>1455</v>
      </c>
      <c r="J440" s="430" t="s">
        <v>1772</v>
      </c>
      <c r="K440" s="183"/>
      <c r="L440" s="16" t="s">
        <v>1121</v>
      </c>
      <c r="Q440" s="16" t="s">
        <v>1771</v>
      </c>
      <c r="Y440" s="407">
        <v>2063.4699999999998</v>
      </c>
      <c r="Z440" s="484"/>
    </row>
    <row r="441" spans="1:26" s="16" customFormat="1" x14ac:dyDescent="0.25">
      <c r="A441" s="4" t="s">
        <v>1442</v>
      </c>
      <c r="B441" s="16" t="s">
        <v>155</v>
      </c>
      <c r="C441" s="16" t="s">
        <v>407</v>
      </c>
      <c r="D441" s="16" t="s">
        <v>56</v>
      </c>
      <c r="E441" s="260">
        <v>2162</v>
      </c>
      <c r="G441" s="16" t="s">
        <v>1305</v>
      </c>
      <c r="H441" s="3">
        <v>43951</v>
      </c>
      <c r="I441" s="16" t="s">
        <v>1443</v>
      </c>
      <c r="J441" s="430" t="s">
        <v>1492</v>
      </c>
      <c r="K441" s="183" t="s">
        <v>1670</v>
      </c>
      <c r="L441" s="16" t="s">
        <v>1121</v>
      </c>
      <c r="Q441" s="16" t="s">
        <v>1646</v>
      </c>
      <c r="Y441" s="407">
        <f>7493.28+2774</f>
        <v>10267.279999999999</v>
      </c>
      <c r="Z441" s="484"/>
    </row>
    <row r="442" spans="1:26" s="16" customFormat="1" x14ac:dyDescent="0.25">
      <c r="A442" s="4" t="s">
        <v>1440</v>
      </c>
      <c r="B442" s="16" t="s">
        <v>155</v>
      </c>
      <c r="C442" s="16">
        <v>774166</v>
      </c>
      <c r="D442" s="16" t="s">
        <v>57</v>
      </c>
      <c r="E442" s="260">
        <v>484</v>
      </c>
      <c r="G442" s="16" t="s">
        <v>1110</v>
      </c>
      <c r="H442" s="3">
        <v>43948</v>
      </c>
      <c r="I442" s="16" t="s">
        <v>1437</v>
      </c>
      <c r="J442" s="430" t="s">
        <v>1492</v>
      </c>
      <c r="K442" s="183" t="s">
        <v>1667</v>
      </c>
      <c r="L442" s="16" t="s">
        <v>1121</v>
      </c>
      <c r="M442" s="16" t="s">
        <v>10</v>
      </c>
      <c r="Q442" s="16" t="s">
        <v>1472</v>
      </c>
      <c r="Y442" s="407">
        <v>5249.81</v>
      </c>
      <c r="Z442" s="484"/>
    </row>
    <row r="443" spans="1:26" s="16" customFormat="1" x14ac:dyDescent="0.25">
      <c r="A443" s="4" t="s">
        <v>1438</v>
      </c>
      <c r="B443" s="16" t="s">
        <v>155</v>
      </c>
      <c r="C443" s="16" t="s">
        <v>415</v>
      </c>
      <c r="D443" s="16" t="s">
        <v>1100</v>
      </c>
      <c r="E443" s="260">
        <v>64</v>
      </c>
      <c r="G443" s="16" t="s">
        <v>1266</v>
      </c>
      <c r="H443" s="3">
        <v>43943</v>
      </c>
      <c r="I443" s="16" t="s">
        <v>1474</v>
      </c>
      <c r="J443" s="430" t="s">
        <v>1502</v>
      </c>
      <c r="K443" s="183"/>
      <c r="L443" s="16" t="s">
        <v>1121</v>
      </c>
      <c r="Q443" s="16" t="s">
        <v>1473</v>
      </c>
      <c r="Y443" s="407"/>
      <c r="Z443" s="484"/>
    </row>
    <row r="444" spans="1:26" s="16" customFormat="1" x14ac:dyDescent="0.25">
      <c r="A444" s="4" t="s">
        <v>1436</v>
      </c>
      <c r="B444" s="16" t="s">
        <v>155</v>
      </c>
      <c r="C444" s="16" t="s">
        <v>385</v>
      </c>
      <c r="D444" s="16" t="s">
        <v>58</v>
      </c>
      <c r="E444" s="260">
        <v>5878</v>
      </c>
      <c r="G444" s="16" t="s">
        <v>1090</v>
      </c>
      <c r="H444" s="3">
        <v>43941</v>
      </c>
      <c r="I444" s="16" t="s">
        <v>1437</v>
      </c>
      <c r="J444" s="430" t="s">
        <v>1492</v>
      </c>
      <c r="K444" s="183" t="s">
        <v>1667</v>
      </c>
      <c r="L444" s="16" t="s">
        <v>1121</v>
      </c>
      <c r="Q444" s="16" t="s">
        <v>1787</v>
      </c>
      <c r="Y444" s="407"/>
      <c r="Z444" s="484"/>
    </row>
    <row r="445" spans="1:26" s="16" customFormat="1" x14ac:dyDescent="0.25">
      <c r="A445" s="4" t="s">
        <v>1433</v>
      </c>
      <c r="B445" s="16" t="s">
        <v>155</v>
      </c>
      <c r="C445" s="16">
        <v>774100</v>
      </c>
      <c r="D445" s="16" t="s">
        <v>62</v>
      </c>
      <c r="E445" s="260">
        <v>4816</v>
      </c>
      <c r="G445" s="16" t="s">
        <v>991</v>
      </c>
      <c r="H445" s="3">
        <v>43935</v>
      </c>
      <c r="I445" s="124" t="s">
        <v>1434</v>
      </c>
      <c r="J445" s="430" t="s">
        <v>1492</v>
      </c>
      <c r="K445" s="183" t="s">
        <v>1670</v>
      </c>
      <c r="L445" s="16" t="s">
        <v>1121</v>
      </c>
      <c r="O445" s="16" t="s">
        <v>1777</v>
      </c>
      <c r="Q445" s="16" t="s">
        <v>1615</v>
      </c>
      <c r="Y445" s="407">
        <v>5788.63</v>
      </c>
      <c r="Z445" s="484"/>
    </row>
    <row r="446" spans="1:26" s="16" customFormat="1" x14ac:dyDescent="0.25">
      <c r="A446" s="4" t="s">
        <v>1425</v>
      </c>
      <c r="B446" s="16" t="s">
        <v>155</v>
      </c>
      <c r="C446" s="16" t="s">
        <v>385</v>
      </c>
      <c r="D446" s="16" t="s">
        <v>58</v>
      </c>
      <c r="E446" s="260">
        <v>5185</v>
      </c>
      <c r="G446" s="16" t="s">
        <v>1090</v>
      </c>
      <c r="H446" s="3">
        <v>43923</v>
      </c>
      <c r="I446" s="16" t="s">
        <v>1426</v>
      </c>
      <c r="J446" s="430" t="s">
        <v>1506</v>
      </c>
      <c r="K446" s="183"/>
      <c r="L446" s="16" t="s">
        <v>1121</v>
      </c>
      <c r="Q446" s="16" t="s">
        <v>1523</v>
      </c>
      <c r="Y446" s="407">
        <v>6639.82</v>
      </c>
      <c r="Z446" s="484"/>
    </row>
    <row r="447" spans="1:26" s="16" customFormat="1" x14ac:dyDescent="0.25">
      <c r="A447" s="4" t="s">
        <v>1423</v>
      </c>
      <c r="B447" s="16" t="s">
        <v>155</v>
      </c>
      <c r="C447" s="16" t="s">
        <v>407</v>
      </c>
      <c r="D447" s="16" t="s">
        <v>56</v>
      </c>
      <c r="E447" s="260">
        <v>1645</v>
      </c>
      <c r="G447" s="16" t="s">
        <v>1382</v>
      </c>
      <c r="H447" s="3">
        <v>43922</v>
      </c>
      <c r="I447" s="16" t="s">
        <v>1424</v>
      </c>
      <c r="J447" s="430" t="s">
        <v>1500</v>
      </c>
      <c r="K447" s="183"/>
      <c r="L447" s="16" t="s">
        <v>1121</v>
      </c>
      <c r="O447" s="16" t="s">
        <v>1779</v>
      </c>
      <c r="Q447" s="16" t="s">
        <v>1786</v>
      </c>
      <c r="Y447" s="407"/>
      <c r="Z447" s="484"/>
    </row>
    <row r="448" spans="1:26" s="16" customFormat="1" x14ac:dyDescent="0.25">
      <c r="A448" s="4" t="s">
        <v>1419</v>
      </c>
      <c r="B448" s="16" t="s">
        <v>155</v>
      </c>
      <c r="C448" s="16" t="s">
        <v>385</v>
      </c>
      <c r="D448" s="16" t="s">
        <v>58</v>
      </c>
      <c r="E448" s="260">
        <v>3446</v>
      </c>
      <c r="G448" s="16" t="s">
        <v>1420</v>
      </c>
      <c r="H448" s="3">
        <v>43916</v>
      </c>
      <c r="I448" s="16" t="s">
        <v>1421</v>
      </c>
      <c r="J448" s="430" t="s">
        <v>1492</v>
      </c>
      <c r="K448" s="183" t="s">
        <v>1669</v>
      </c>
      <c r="L448" s="16" t="s">
        <v>1121</v>
      </c>
      <c r="Q448" s="16" t="s">
        <v>1744</v>
      </c>
      <c r="Y448" s="407">
        <v>5956.2</v>
      </c>
      <c r="Z448" s="484"/>
    </row>
    <row r="449" spans="1:26" s="16" customFormat="1" x14ac:dyDescent="0.25">
      <c r="A449" s="4" t="s">
        <v>1417</v>
      </c>
      <c r="B449" s="16" t="s">
        <v>155</v>
      </c>
      <c r="C449" s="16" t="s">
        <v>385</v>
      </c>
      <c r="D449" s="16" t="s">
        <v>58</v>
      </c>
      <c r="E449" s="260">
        <v>4848</v>
      </c>
      <c r="G449" s="16" t="s">
        <v>1418</v>
      </c>
      <c r="H449" s="3">
        <v>43915</v>
      </c>
      <c r="I449" s="16" t="s">
        <v>1415</v>
      </c>
      <c r="J449" s="430" t="s">
        <v>1492</v>
      </c>
      <c r="K449" s="183" t="s">
        <v>1671</v>
      </c>
      <c r="L449" s="16" t="s">
        <v>1120</v>
      </c>
      <c r="N449" s="3">
        <v>43924</v>
      </c>
      <c r="Q449" s="16" t="s">
        <v>1435</v>
      </c>
      <c r="Y449" s="407">
        <v>5854.45</v>
      </c>
      <c r="Z449" s="484"/>
    </row>
    <row r="450" spans="1:26" s="16" customFormat="1" x14ac:dyDescent="0.25">
      <c r="A450" s="4" t="s">
        <v>1416</v>
      </c>
      <c r="B450" s="16" t="s">
        <v>155</v>
      </c>
      <c r="C450" s="16" t="s">
        <v>415</v>
      </c>
      <c r="D450" s="16" t="s">
        <v>1100</v>
      </c>
      <c r="E450" s="260">
        <v>43</v>
      </c>
      <c r="G450" s="16" t="s">
        <v>1090</v>
      </c>
      <c r="H450" s="3">
        <v>43909</v>
      </c>
      <c r="I450" s="16" t="s">
        <v>1415</v>
      </c>
      <c r="J450" s="430" t="s">
        <v>1502</v>
      </c>
      <c r="K450" s="183"/>
      <c r="L450" s="16" t="s">
        <v>1121</v>
      </c>
      <c r="Q450" s="16" t="s">
        <v>1439</v>
      </c>
      <c r="Y450" s="407">
        <v>49563.31</v>
      </c>
      <c r="Z450" s="484"/>
    </row>
    <row r="451" spans="1:26" s="16" customFormat="1" x14ac:dyDescent="0.25">
      <c r="A451" s="4" t="s">
        <v>1414</v>
      </c>
      <c r="B451" s="16" t="s">
        <v>155</v>
      </c>
      <c r="C451" s="16" t="s">
        <v>393</v>
      </c>
      <c r="D451" s="16" t="s">
        <v>57</v>
      </c>
      <c r="E451" s="260">
        <v>1678</v>
      </c>
      <c r="G451" s="16" t="s">
        <v>1090</v>
      </c>
      <c r="H451" s="3">
        <v>43909</v>
      </c>
      <c r="I451" s="16" t="s">
        <v>1415</v>
      </c>
      <c r="J451" s="430" t="s">
        <v>1492</v>
      </c>
      <c r="K451" s="183" t="s">
        <v>1669</v>
      </c>
      <c r="L451" s="16" t="s">
        <v>1121</v>
      </c>
      <c r="Q451" s="16" t="s">
        <v>1522</v>
      </c>
      <c r="Y451" s="407">
        <v>5249.81</v>
      </c>
      <c r="Z451" s="484"/>
    </row>
    <row r="452" spans="1:26" s="16" customFormat="1" x14ac:dyDescent="0.25">
      <c r="A452" s="4" t="s">
        <v>1409</v>
      </c>
      <c r="B452" s="16" t="s">
        <v>155</v>
      </c>
      <c r="C452" s="16" t="s">
        <v>385</v>
      </c>
      <c r="D452" s="16" t="s">
        <v>58</v>
      </c>
      <c r="E452" s="260">
        <v>3159</v>
      </c>
      <c r="G452" s="16" t="s">
        <v>1077</v>
      </c>
      <c r="H452" s="3">
        <v>43903</v>
      </c>
      <c r="I452" s="16" t="s">
        <v>1410</v>
      </c>
      <c r="J452" s="430" t="s">
        <v>1492</v>
      </c>
      <c r="K452" s="183" t="s">
        <v>1673</v>
      </c>
      <c r="L452" s="16" t="s">
        <v>1121</v>
      </c>
      <c r="M452" s="16" t="s">
        <v>1441</v>
      </c>
      <c r="Q452" s="16" t="s">
        <v>1912</v>
      </c>
      <c r="Y452" s="407">
        <f>9888.12+4108</f>
        <v>13996.12</v>
      </c>
      <c r="Z452" s="484"/>
    </row>
    <row r="453" spans="1:26" s="16" customFormat="1" x14ac:dyDescent="0.25">
      <c r="A453" s="4" t="s">
        <v>1405</v>
      </c>
      <c r="B453" s="16" t="s">
        <v>155</v>
      </c>
      <c r="C453" s="16" t="s">
        <v>393</v>
      </c>
      <c r="D453" s="16" t="s">
        <v>57</v>
      </c>
      <c r="E453" s="260">
        <v>822</v>
      </c>
      <c r="G453" s="16" t="s">
        <v>1090</v>
      </c>
      <c r="H453" s="3">
        <v>43901</v>
      </c>
      <c r="I453" s="16" t="s">
        <v>1406</v>
      </c>
      <c r="J453" s="430" t="s">
        <v>1492</v>
      </c>
      <c r="K453" s="183" t="s">
        <v>1670</v>
      </c>
      <c r="L453" s="16" t="s">
        <v>1121</v>
      </c>
      <c r="N453" s="3">
        <v>43965</v>
      </c>
      <c r="Q453" s="16" t="s">
        <v>1616</v>
      </c>
      <c r="Y453" s="407">
        <v>3522.4</v>
      </c>
      <c r="Z453" s="484"/>
    </row>
    <row r="454" spans="1:26" s="16" customFormat="1" x14ac:dyDescent="0.25">
      <c r="A454" s="4" t="s">
        <v>1400</v>
      </c>
      <c r="B454" s="16" t="s">
        <v>155</v>
      </c>
      <c r="C454" s="16" t="s">
        <v>385</v>
      </c>
      <c r="D454" s="16" t="s">
        <v>58</v>
      </c>
      <c r="E454" s="260">
        <v>5034</v>
      </c>
      <c r="G454" s="16" t="s">
        <v>1268</v>
      </c>
      <c r="H454" s="3">
        <v>43901</v>
      </c>
      <c r="I454" s="16" t="s">
        <v>1402</v>
      </c>
      <c r="J454" s="430" t="s">
        <v>727</v>
      </c>
      <c r="K454" s="183"/>
      <c r="L454" s="16" t="s">
        <v>1123</v>
      </c>
      <c r="Q454" s="16" t="s">
        <v>1448</v>
      </c>
      <c r="Y454" s="407">
        <v>11461.67</v>
      </c>
      <c r="Z454" s="484"/>
    </row>
    <row r="455" spans="1:26" s="16" customFormat="1" x14ac:dyDescent="0.25">
      <c r="A455" s="4" t="s">
        <v>1399</v>
      </c>
      <c r="B455" s="16" t="s">
        <v>155</v>
      </c>
      <c r="C455" s="16" t="s">
        <v>385</v>
      </c>
      <c r="D455" s="16" t="s">
        <v>58</v>
      </c>
      <c r="E455" s="260" t="s">
        <v>554</v>
      </c>
      <c r="G455" s="16" t="s">
        <v>1268</v>
      </c>
      <c r="H455" s="3">
        <v>43901</v>
      </c>
      <c r="I455" s="16" t="s">
        <v>1401</v>
      </c>
      <c r="J455" s="430" t="s">
        <v>1495</v>
      </c>
      <c r="K455" s="183"/>
      <c r="L455" s="16" t="s">
        <v>1121</v>
      </c>
      <c r="M455" s="16" t="s">
        <v>10</v>
      </c>
      <c r="Q455" s="16" t="s">
        <v>1471</v>
      </c>
      <c r="Y455" s="407">
        <v>17174.849999999999</v>
      </c>
      <c r="Z455" s="484"/>
    </row>
    <row r="456" spans="1:26" s="16" customFormat="1" x14ac:dyDescent="0.25">
      <c r="A456" s="4" t="s">
        <v>1397</v>
      </c>
      <c r="B456" s="16" t="s">
        <v>155</v>
      </c>
      <c r="C456" s="16" t="s">
        <v>385</v>
      </c>
      <c r="D456" s="16" t="s">
        <v>58</v>
      </c>
      <c r="E456" s="260">
        <v>3592</v>
      </c>
      <c r="G456" s="16" t="s">
        <v>1090</v>
      </c>
      <c r="H456" s="3">
        <v>43900</v>
      </c>
      <c r="I456" s="16" t="s">
        <v>1398</v>
      </c>
      <c r="J456" s="430" t="s">
        <v>1492</v>
      </c>
      <c r="K456" s="183" t="s">
        <v>1669</v>
      </c>
      <c r="L456" s="16" t="s">
        <v>1121</v>
      </c>
      <c r="M456" s="16" t="s">
        <v>1510</v>
      </c>
      <c r="Q456" s="16" t="s">
        <v>1785</v>
      </c>
      <c r="Y456" s="407">
        <v>5200</v>
      </c>
      <c r="Z456" s="484"/>
    </row>
    <row r="457" spans="1:26" s="16" customFormat="1" x14ac:dyDescent="0.25">
      <c r="A457" s="4" t="s">
        <v>1395</v>
      </c>
      <c r="B457" s="16" t="s">
        <v>155</v>
      </c>
      <c r="C457" s="16" t="s">
        <v>385</v>
      </c>
      <c r="D457" s="16" t="s">
        <v>58</v>
      </c>
      <c r="E457" s="260">
        <v>4151</v>
      </c>
      <c r="G457" s="16" t="s">
        <v>1277</v>
      </c>
      <c r="H457" s="3">
        <v>43900</v>
      </c>
      <c r="I457" s="16" t="s">
        <v>1396</v>
      </c>
      <c r="J457" s="430" t="s">
        <v>1492</v>
      </c>
      <c r="K457" s="183" t="s">
        <v>1856</v>
      </c>
      <c r="L457" s="16" t="s">
        <v>1121</v>
      </c>
      <c r="M457" s="16" t="s">
        <v>1525</v>
      </c>
      <c r="O457" s="16" t="s">
        <v>1777</v>
      </c>
      <c r="Q457" s="16" t="s">
        <v>1509</v>
      </c>
      <c r="R457" s="16" t="s">
        <v>1857</v>
      </c>
      <c r="Y457" s="407">
        <v>5249.81</v>
      </c>
      <c r="Z457" s="484"/>
    </row>
    <row r="458" spans="1:26" s="16" customFormat="1" x14ac:dyDescent="0.25">
      <c r="A458" s="4" t="s">
        <v>1393</v>
      </c>
      <c r="B458" s="16" t="s">
        <v>155</v>
      </c>
      <c r="C458" s="16" t="s">
        <v>407</v>
      </c>
      <c r="D458" s="16" t="s">
        <v>56</v>
      </c>
      <c r="E458" s="260">
        <v>2728</v>
      </c>
      <c r="G458" s="16" t="s">
        <v>1268</v>
      </c>
      <c r="H458" s="3">
        <v>43895</v>
      </c>
      <c r="I458" s="16" t="s">
        <v>1394</v>
      </c>
      <c r="J458" s="430" t="s">
        <v>727</v>
      </c>
      <c r="K458" s="183"/>
      <c r="L458" s="16" t="s">
        <v>1120</v>
      </c>
      <c r="M458" s="16" t="s">
        <v>1445</v>
      </c>
      <c r="Q458" s="16" t="s">
        <v>1446</v>
      </c>
      <c r="Y458" s="407">
        <v>53106.77</v>
      </c>
      <c r="Z458" s="484"/>
    </row>
    <row r="459" spans="1:26" s="16" customFormat="1" x14ac:dyDescent="0.25">
      <c r="A459" s="4" t="s">
        <v>1387</v>
      </c>
      <c r="B459" s="16" t="s">
        <v>155</v>
      </c>
      <c r="C459" s="16" t="s">
        <v>407</v>
      </c>
      <c r="D459" s="16" t="s">
        <v>56</v>
      </c>
      <c r="E459" s="260">
        <v>2839</v>
      </c>
      <c r="G459" s="16" t="s">
        <v>841</v>
      </c>
      <c r="H459" s="3">
        <v>43894</v>
      </c>
      <c r="I459" s="16" t="s">
        <v>1388</v>
      </c>
      <c r="J459" s="430" t="s">
        <v>1664</v>
      </c>
      <c r="K459" s="183"/>
      <c r="L459" s="16" t="s">
        <v>1121</v>
      </c>
      <c r="N459" s="3">
        <v>43950</v>
      </c>
      <c r="Q459" s="16" t="s">
        <v>1614</v>
      </c>
      <c r="Y459" s="407">
        <v>36193.089999999997</v>
      </c>
      <c r="Z459" s="484"/>
    </row>
    <row r="460" spans="1:26" s="16" customFormat="1" ht="30" x14ac:dyDescent="0.25">
      <c r="A460" s="4" t="s">
        <v>1385</v>
      </c>
      <c r="B460" s="16" t="s">
        <v>155</v>
      </c>
      <c r="C460" s="16" t="s">
        <v>407</v>
      </c>
      <c r="D460" s="16" t="s">
        <v>56</v>
      </c>
      <c r="E460" s="260">
        <v>2554</v>
      </c>
      <c r="G460" s="16" t="s">
        <v>12</v>
      </c>
      <c r="H460" s="3">
        <v>43893</v>
      </c>
      <c r="I460" s="260" t="s">
        <v>1386</v>
      </c>
      <c r="J460" s="430" t="s">
        <v>1664</v>
      </c>
      <c r="K460" s="183"/>
      <c r="L460" s="16" t="s">
        <v>1121</v>
      </c>
      <c r="N460" s="3">
        <v>43915</v>
      </c>
      <c r="Q460" s="16" t="s">
        <v>1745</v>
      </c>
      <c r="Y460" s="407">
        <v>28641.54</v>
      </c>
      <c r="Z460" s="484"/>
    </row>
    <row r="461" spans="1:26" s="16" customFormat="1" ht="30" x14ac:dyDescent="0.25">
      <c r="A461" s="4" t="s">
        <v>1380</v>
      </c>
      <c r="B461" s="16" t="s">
        <v>155</v>
      </c>
      <c r="C461" s="16" t="s">
        <v>385</v>
      </c>
      <c r="D461" s="16" t="s">
        <v>58</v>
      </c>
      <c r="E461" s="260">
        <v>5255</v>
      </c>
      <c r="G461" s="16" t="s">
        <v>1268</v>
      </c>
      <c r="H461" s="3">
        <v>43888</v>
      </c>
      <c r="I461" s="260" t="s">
        <v>1381</v>
      </c>
      <c r="J461" s="430" t="s">
        <v>1492</v>
      </c>
      <c r="K461" s="183" t="s">
        <v>1672</v>
      </c>
      <c r="L461" s="16" t="s">
        <v>1121</v>
      </c>
      <c r="Y461" s="407">
        <v>143790.14000000001</v>
      </c>
      <c r="Z461" s="484"/>
    </row>
    <row r="462" spans="1:26" s="16" customFormat="1" x14ac:dyDescent="0.25">
      <c r="A462" s="4" t="s">
        <v>1378</v>
      </c>
      <c r="B462" s="16" t="s">
        <v>155</v>
      </c>
      <c r="C462" s="16" t="s">
        <v>407</v>
      </c>
      <c r="D462" s="16" t="s">
        <v>56</v>
      </c>
      <c r="E462" s="260">
        <v>1652</v>
      </c>
      <c r="G462" s="16" t="s">
        <v>1382</v>
      </c>
      <c r="H462" s="3">
        <v>43886</v>
      </c>
      <c r="I462" s="16" t="s">
        <v>1379</v>
      </c>
      <c r="J462" s="430" t="s">
        <v>1500</v>
      </c>
      <c r="K462" s="183"/>
      <c r="L462" s="16" t="s">
        <v>1121</v>
      </c>
      <c r="O462" s="16" t="s">
        <v>1779</v>
      </c>
      <c r="Q462" s="16" t="s">
        <v>1633</v>
      </c>
      <c r="Y462" s="407">
        <v>4717.5</v>
      </c>
      <c r="Z462" s="484"/>
    </row>
    <row r="463" spans="1:26" s="16" customFormat="1" x14ac:dyDescent="0.25">
      <c r="A463" s="4" t="s">
        <v>1376</v>
      </c>
      <c r="B463" s="16" t="s">
        <v>155</v>
      </c>
      <c r="C463" s="16">
        <v>774166</v>
      </c>
      <c r="D463" s="16" t="s">
        <v>57</v>
      </c>
      <c r="E463" s="260">
        <v>2648</v>
      </c>
      <c r="G463" s="16" t="s">
        <v>12</v>
      </c>
      <c r="H463" s="3">
        <v>43886</v>
      </c>
      <c r="I463" s="16" t="s">
        <v>1377</v>
      </c>
      <c r="J463" s="430" t="s">
        <v>1500</v>
      </c>
      <c r="K463" s="183"/>
      <c r="L463" s="16" t="s">
        <v>1121</v>
      </c>
      <c r="O463" s="16" t="s">
        <v>1779</v>
      </c>
      <c r="Q463" s="16" t="s">
        <v>1389</v>
      </c>
      <c r="Y463" s="407">
        <v>471.75</v>
      </c>
      <c r="Z463" s="484"/>
    </row>
    <row r="464" spans="1:26" s="16" customFormat="1" x14ac:dyDescent="0.25">
      <c r="A464" s="4" t="s">
        <v>1371</v>
      </c>
      <c r="B464" s="16" t="s">
        <v>155</v>
      </c>
      <c r="C464" s="16" t="s">
        <v>407</v>
      </c>
      <c r="D464" s="16" t="s">
        <v>56</v>
      </c>
      <c r="E464" s="260">
        <v>2674</v>
      </c>
      <c r="G464" s="16" t="s">
        <v>12</v>
      </c>
      <c r="H464" s="3">
        <v>43882</v>
      </c>
      <c r="I464" s="16" t="s">
        <v>1375</v>
      </c>
      <c r="J464" s="430" t="s">
        <v>1778</v>
      </c>
      <c r="K464" s="183"/>
      <c r="L464" s="16" t="s">
        <v>1120</v>
      </c>
      <c r="M464" s="16" t="s">
        <v>1392</v>
      </c>
      <c r="N464" s="3">
        <v>43895</v>
      </c>
      <c r="Q464" s="16" t="s">
        <v>1429</v>
      </c>
      <c r="Y464" s="407">
        <v>37858.559999999998</v>
      </c>
      <c r="Z464" s="484"/>
    </row>
    <row r="465" spans="1:26" s="16" customFormat="1" x14ac:dyDescent="0.25">
      <c r="A465" s="4" t="s">
        <v>1369</v>
      </c>
      <c r="B465" s="16" t="s">
        <v>155</v>
      </c>
      <c r="C465" s="16" t="s">
        <v>1118</v>
      </c>
      <c r="D465" s="16" t="s">
        <v>62</v>
      </c>
      <c r="E465" s="260">
        <v>6695</v>
      </c>
      <c r="G465" s="16" t="s">
        <v>1114</v>
      </c>
      <c r="H465" s="3">
        <v>43882</v>
      </c>
      <c r="I465" s="16" t="s">
        <v>1370</v>
      </c>
      <c r="J465" s="430" t="s">
        <v>1492</v>
      </c>
      <c r="K465" s="183" t="s">
        <v>1668</v>
      </c>
      <c r="L465" s="16" t="s">
        <v>1121</v>
      </c>
      <c r="Y465" s="407"/>
      <c r="Z465" s="484"/>
    </row>
    <row r="466" spans="1:26" s="16" customFormat="1" x14ac:dyDescent="0.25">
      <c r="A466" s="4" t="s">
        <v>1367</v>
      </c>
      <c r="B466" s="16" t="s">
        <v>155</v>
      </c>
      <c r="C466" s="16" t="s">
        <v>385</v>
      </c>
      <c r="D466" s="16" t="s">
        <v>58</v>
      </c>
      <c r="E466" s="260">
        <v>6056</v>
      </c>
      <c r="G466" s="16" t="s">
        <v>1114</v>
      </c>
      <c r="H466" s="3">
        <v>43882</v>
      </c>
      <c r="I466" s="16" t="s">
        <v>1368</v>
      </c>
      <c r="J466" s="430" t="s">
        <v>1492</v>
      </c>
      <c r="K466" s="183" t="s">
        <v>1856</v>
      </c>
      <c r="L466" s="16" t="s">
        <v>1121</v>
      </c>
      <c r="O466" s="16" t="s">
        <v>1777</v>
      </c>
      <c r="Y466" s="407"/>
      <c r="Z466" s="484"/>
    </row>
    <row r="467" spans="1:26" s="16" customFormat="1" x14ac:dyDescent="0.25">
      <c r="A467" s="4" t="s">
        <v>1365</v>
      </c>
      <c r="B467" s="16" t="s">
        <v>155</v>
      </c>
      <c r="C467" s="16" t="s">
        <v>644</v>
      </c>
      <c r="D467" s="16" t="s">
        <v>56</v>
      </c>
      <c r="E467" s="260">
        <v>6256</v>
      </c>
      <c r="G467" s="16" t="s">
        <v>1114</v>
      </c>
      <c r="H467" s="3">
        <v>43882</v>
      </c>
      <c r="I467" s="16" t="s">
        <v>1366</v>
      </c>
      <c r="J467" s="430" t="s">
        <v>1492</v>
      </c>
      <c r="K467" s="183" t="s">
        <v>1671</v>
      </c>
      <c r="L467" s="16" t="s">
        <v>1121</v>
      </c>
      <c r="O467" s="16" t="s">
        <v>1777</v>
      </c>
      <c r="Y467" s="407"/>
      <c r="Z467" s="484"/>
    </row>
    <row r="468" spans="1:26" s="16" customFormat="1" x14ac:dyDescent="0.25">
      <c r="A468" s="4" t="s">
        <v>1363</v>
      </c>
      <c r="B468" s="16" t="s">
        <v>155</v>
      </c>
      <c r="C468" s="16" t="s">
        <v>1079</v>
      </c>
      <c r="D468" s="16" t="s">
        <v>57</v>
      </c>
      <c r="E468" s="260">
        <v>3402</v>
      </c>
      <c r="G468" s="16" t="s">
        <v>1114</v>
      </c>
      <c r="H468" s="3">
        <v>43882</v>
      </c>
      <c r="I468" s="397" t="s">
        <v>1364</v>
      </c>
      <c r="J468" s="430" t="s">
        <v>727</v>
      </c>
      <c r="K468" s="183"/>
      <c r="L468" s="16" t="s">
        <v>1121</v>
      </c>
      <c r="Y468" s="407"/>
      <c r="Z468" s="484"/>
    </row>
    <row r="469" spans="1:26" s="16" customFormat="1" ht="30" x14ac:dyDescent="0.25">
      <c r="A469" s="4" t="s">
        <v>1361</v>
      </c>
      <c r="B469" s="16" t="s">
        <v>155</v>
      </c>
      <c r="C469" s="16" t="s">
        <v>385</v>
      </c>
      <c r="D469" s="16" t="s">
        <v>58</v>
      </c>
      <c r="E469" s="260">
        <v>3272</v>
      </c>
      <c r="G469" s="16" t="s">
        <v>1114</v>
      </c>
      <c r="H469" s="3">
        <v>43882</v>
      </c>
      <c r="I469" s="405" t="s">
        <v>1362</v>
      </c>
      <c r="J469" s="430" t="s">
        <v>1665</v>
      </c>
      <c r="K469" s="183"/>
      <c r="L469" s="16" t="s">
        <v>1121</v>
      </c>
      <c r="Y469" s="407"/>
      <c r="Z469" s="484"/>
    </row>
    <row r="470" spans="1:26" s="16" customFormat="1" ht="30" x14ac:dyDescent="0.25">
      <c r="A470" s="4" t="s">
        <v>1359</v>
      </c>
      <c r="B470" s="16" t="s">
        <v>155</v>
      </c>
      <c r="C470" s="16" t="s">
        <v>385</v>
      </c>
      <c r="D470" s="16" t="s">
        <v>58</v>
      </c>
      <c r="E470" s="260">
        <v>3529</v>
      </c>
      <c r="G470" s="16" t="s">
        <v>1114</v>
      </c>
      <c r="H470" s="3">
        <v>43882</v>
      </c>
      <c r="I470" s="260" t="s">
        <v>1360</v>
      </c>
      <c r="J470" s="430" t="s">
        <v>727</v>
      </c>
      <c r="K470" s="183"/>
      <c r="L470" s="16" t="s">
        <v>1121</v>
      </c>
      <c r="Y470" s="407"/>
      <c r="Z470" s="484"/>
    </row>
    <row r="471" spans="1:26" s="16" customFormat="1" ht="30" x14ac:dyDescent="0.25">
      <c r="A471" s="4" t="s">
        <v>1357</v>
      </c>
      <c r="B471" s="16" t="s">
        <v>155</v>
      </c>
      <c r="C471" s="16" t="s">
        <v>385</v>
      </c>
      <c r="D471" s="16" t="s">
        <v>58</v>
      </c>
      <c r="E471" s="260">
        <v>2059</v>
      </c>
      <c r="G471" s="16" t="s">
        <v>1114</v>
      </c>
      <c r="H471" s="3">
        <v>43882</v>
      </c>
      <c r="I471" s="260" t="s">
        <v>1358</v>
      </c>
      <c r="J471" s="430" t="s">
        <v>1492</v>
      </c>
      <c r="K471" s="183" t="s">
        <v>1673</v>
      </c>
      <c r="L471" s="16" t="s">
        <v>1121</v>
      </c>
      <c r="O471" s="16" t="s">
        <v>1777</v>
      </c>
      <c r="Y471" s="407"/>
      <c r="Z471" s="484"/>
    </row>
    <row r="472" spans="1:26" s="16" customFormat="1" x14ac:dyDescent="0.25">
      <c r="A472" s="4" t="s">
        <v>1355</v>
      </c>
      <c r="B472" s="16" t="s">
        <v>155</v>
      </c>
      <c r="C472" s="16" t="s">
        <v>407</v>
      </c>
      <c r="D472" s="16" t="s">
        <v>56</v>
      </c>
      <c r="E472" s="260">
        <v>2178</v>
      </c>
      <c r="G472" s="16" t="s">
        <v>1109</v>
      </c>
      <c r="H472" s="3">
        <v>43881</v>
      </c>
      <c r="I472" s="16" t="s">
        <v>1356</v>
      </c>
      <c r="J472" s="430" t="s">
        <v>1503</v>
      </c>
      <c r="K472" s="183"/>
      <c r="L472" s="16" t="s">
        <v>1121</v>
      </c>
      <c r="N472" s="3">
        <v>43895</v>
      </c>
      <c r="Q472" s="16" t="s">
        <v>1391</v>
      </c>
      <c r="Y472" s="407">
        <v>33116.79</v>
      </c>
      <c r="Z472" s="484"/>
    </row>
    <row r="473" spans="1:26" s="16" customFormat="1" x14ac:dyDescent="0.25">
      <c r="A473" s="4" t="s">
        <v>1347</v>
      </c>
      <c r="B473" s="16" t="s">
        <v>155</v>
      </c>
      <c r="C473" s="16" t="s">
        <v>407</v>
      </c>
      <c r="D473" s="16" t="s">
        <v>56</v>
      </c>
      <c r="E473" s="260">
        <v>1876</v>
      </c>
      <c r="G473" s="16" t="s">
        <v>1090</v>
      </c>
      <c r="H473" s="3">
        <v>43874</v>
      </c>
      <c r="I473" s="16" t="s">
        <v>1348</v>
      </c>
      <c r="J473" s="430" t="s">
        <v>1500</v>
      </c>
      <c r="K473" s="183"/>
      <c r="L473" s="16" t="s">
        <v>1121</v>
      </c>
      <c r="O473" s="16" t="s">
        <v>1779</v>
      </c>
      <c r="Q473" s="16" t="s">
        <v>1512</v>
      </c>
      <c r="Y473" s="407">
        <v>5721.56</v>
      </c>
      <c r="Z473" s="484"/>
    </row>
    <row r="474" spans="1:26" s="16" customFormat="1" x14ac:dyDescent="0.25">
      <c r="A474" s="4" t="s">
        <v>1345</v>
      </c>
      <c r="B474" s="16" t="s">
        <v>155</v>
      </c>
      <c r="C474" s="16" t="s">
        <v>407</v>
      </c>
      <c r="D474" s="16" t="s">
        <v>56</v>
      </c>
      <c r="E474" s="260">
        <v>5255</v>
      </c>
      <c r="G474" s="16" t="s">
        <v>12</v>
      </c>
      <c r="H474" s="3">
        <v>43868</v>
      </c>
      <c r="I474" s="16" t="s">
        <v>1346</v>
      </c>
      <c r="J474" s="430" t="s">
        <v>1492</v>
      </c>
      <c r="K474" s="183" t="s">
        <v>1671</v>
      </c>
      <c r="L474" s="16" t="s">
        <v>1121</v>
      </c>
      <c r="Q474" s="16" t="s">
        <v>1746</v>
      </c>
      <c r="Y474" s="407"/>
      <c r="Z474" s="484"/>
    </row>
    <row r="475" spans="1:26" s="16" customFormat="1" x14ac:dyDescent="0.25">
      <c r="A475" s="4" t="s">
        <v>1343</v>
      </c>
      <c r="B475" s="16" t="s">
        <v>155</v>
      </c>
      <c r="C475" s="16" t="s">
        <v>407</v>
      </c>
      <c r="D475" s="16" t="s">
        <v>56</v>
      </c>
      <c r="E475" s="260">
        <v>1596</v>
      </c>
      <c r="G475" s="16" t="s">
        <v>841</v>
      </c>
      <c r="H475" s="3">
        <v>43867</v>
      </c>
      <c r="I475" s="16" t="s">
        <v>1344</v>
      </c>
      <c r="J475" s="430" t="s">
        <v>1664</v>
      </c>
      <c r="K475" s="183"/>
      <c r="L475" s="16" t="s">
        <v>1121</v>
      </c>
      <c r="M475" s="16" t="s">
        <v>10</v>
      </c>
      <c r="N475" s="3">
        <v>43915</v>
      </c>
      <c r="Q475" s="16" t="s">
        <v>1447</v>
      </c>
      <c r="Y475" s="407">
        <v>30564.75</v>
      </c>
      <c r="Z475" s="484"/>
    </row>
    <row r="476" spans="1:26" s="16" customFormat="1" ht="12.75" customHeight="1" x14ac:dyDescent="0.25">
      <c r="A476" s="4" t="s">
        <v>1338</v>
      </c>
      <c r="B476" s="16" t="s">
        <v>155</v>
      </c>
      <c r="C476" s="16" t="s">
        <v>385</v>
      </c>
      <c r="D476" s="16" t="s">
        <v>58</v>
      </c>
      <c r="E476" s="260">
        <v>3157</v>
      </c>
      <c r="G476" s="16" t="s">
        <v>1077</v>
      </c>
      <c r="H476" s="3">
        <v>43866</v>
      </c>
      <c r="I476" s="16" t="s">
        <v>1339</v>
      </c>
      <c r="J476" s="430" t="s">
        <v>1492</v>
      </c>
      <c r="K476" s="183" t="s">
        <v>1670</v>
      </c>
      <c r="L476" s="16" t="s">
        <v>1121</v>
      </c>
      <c r="Q476" s="16" t="s">
        <v>1513</v>
      </c>
      <c r="Y476" s="407">
        <v>2410</v>
      </c>
      <c r="Z476" s="484"/>
    </row>
    <row r="477" spans="1:26" s="16" customFormat="1" x14ac:dyDescent="0.25">
      <c r="A477" s="4" t="s">
        <v>1336</v>
      </c>
      <c r="B477" s="16" t="s">
        <v>155</v>
      </c>
      <c r="C477" s="16" t="s">
        <v>385</v>
      </c>
      <c r="D477" s="16" t="s">
        <v>58</v>
      </c>
      <c r="E477" s="260">
        <v>1233</v>
      </c>
      <c r="G477" s="16" t="s">
        <v>1114</v>
      </c>
      <c r="H477" s="3">
        <v>43859</v>
      </c>
      <c r="I477" s="16" t="s">
        <v>1337</v>
      </c>
      <c r="J477" s="430" t="s">
        <v>727</v>
      </c>
      <c r="K477" s="183"/>
      <c r="L477" s="16" t="s">
        <v>1121</v>
      </c>
      <c r="Y477" s="407"/>
      <c r="Z477" s="484"/>
    </row>
    <row r="478" spans="1:26" s="16" customFormat="1" x14ac:dyDescent="0.25">
      <c r="A478" s="4" t="s">
        <v>1335</v>
      </c>
      <c r="B478" s="16" t="s">
        <v>155</v>
      </c>
      <c r="C478" s="16" t="s">
        <v>385</v>
      </c>
      <c r="D478" s="16" t="s">
        <v>58</v>
      </c>
      <c r="E478" s="260">
        <v>3403</v>
      </c>
      <c r="G478" s="16" t="s">
        <v>1114</v>
      </c>
      <c r="H478" s="3">
        <v>43859</v>
      </c>
      <c r="I478" s="16" t="s">
        <v>1334</v>
      </c>
      <c r="J478" s="430" t="s">
        <v>1492</v>
      </c>
      <c r="K478" s="183" t="s">
        <v>1856</v>
      </c>
      <c r="L478" s="16" t="s">
        <v>1121</v>
      </c>
      <c r="O478" s="16" t="s">
        <v>1777</v>
      </c>
      <c r="Y478" s="407"/>
      <c r="Z478" s="484"/>
    </row>
    <row r="479" spans="1:26" s="16" customFormat="1" x14ac:dyDescent="0.25">
      <c r="A479" s="4" t="s">
        <v>1333</v>
      </c>
      <c r="B479" s="16" t="s">
        <v>155</v>
      </c>
      <c r="C479" s="16" t="s">
        <v>407</v>
      </c>
      <c r="D479" s="16" t="s">
        <v>56</v>
      </c>
      <c r="E479" s="260">
        <v>1695</v>
      </c>
      <c r="G479" s="16" t="s">
        <v>1114</v>
      </c>
      <c r="H479" s="3">
        <v>43859</v>
      </c>
      <c r="I479" s="16" t="s">
        <v>1334</v>
      </c>
      <c r="J479" s="430" t="s">
        <v>727</v>
      </c>
      <c r="K479" s="183"/>
      <c r="L479" s="16" t="s">
        <v>1121</v>
      </c>
      <c r="Y479" s="407"/>
      <c r="Z479" s="484"/>
    </row>
    <row r="480" spans="1:26" s="16" customFormat="1" x14ac:dyDescent="0.25">
      <c r="A480" s="4" t="s">
        <v>1331</v>
      </c>
      <c r="B480" s="16" t="s">
        <v>155</v>
      </c>
      <c r="C480" s="16" t="s">
        <v>384</v>
      </c>
      <c r="D480" s="16" t="s">
        <v>62</v>
      </c>
      <c r="E480" s="260">
        <v>3930</v>
      </c>
      <c r="G480" s="16" t="s">
        <v>1114</v>
      </c>
      <c r="H480" s="3">
        <v>43859</v>
      </c>
      <c r="I480" s="16" t="s">
        <v>1332</v>
      </c>
      <c r="J480" s="430" t="s">
        <v>1506</v>
      </c>
      <c r="K480" s="183"/>
      <c r="L480" s="16" t="s">
        <v>1121</v>
      </c>
      <c r="Y480" s="407"/>
      <c r="Z480" s="484"/>
    </row>
    <row r="481" spans="1:26" s="16" customFormat="1" x14ac:dyDescent="0.25">
      <c r="A481" s="4" t="s">
        <v>1329</v>
      </c>
      <c r="B481" s="16" t="s">
        <v>155</v>
      </c>
      <c r="C481" s="16" t="s">
        <v>385</v>
      </c>
      <c r="D481" s="16" t="s">
        <v>58</v>
      </c>
      <c r="E481" s="260">
        <v>4303</v>
      </c>
      <c r="G481" s="16" t="s">
        <v>1114</v>
      </c>
      <c r="H481" s="3">
        <v>43859</v>
      </c>
      <c r="I481" s="16" t="s">
        <v>1330</v>
      </c>
      <c r="J481" s="430" t="s">
        <v>727</v>
      </c>
      <c r="K481" s="183"/>
      <c r="L481" s="16" t="s">
        <v>1121</v>
      </c>
      <c r="Y481" s="407"/>
      <c r="Z481" s="484"/>
    </row>
    <row r="482" spans="1:26" s="16" customFormat="1" x14ac:dyDescent="0.25">
      <c r="A482" s="4" t="s">
        <v>1327</v>
      </c>
      <c r="B482" s="16" t="s">
        <v>155</v>
      </c>
      <c r="C482" s="16" t="s">
        <v>385</v>
      </c>
      <c r="D482" s="16" t="s">
        <v>58</v>
      </c>
      <c r="E482" s="260">
        <v>1233</v>
      </c>
      <c r="G482" s="16" t="s">
        <v>1114</v>
      </c>
      <c r="H482" s="3">
        <v>43859</v>
      </c>
      <c r="I482" s="16" t="s">
        <v>1328</v>
      </c>
      <c r="J482" s="430" t="s">
        <v>1766</v>
      </c>
      <c r="K482" s="183"/>
      <c r="L482" s="16" t="s">
        <v>1121</v>
      </c>
      <c r="Y482" s="407"/>
      <c r="Z482" s="484"/>
    </row>
    <row r="483" spans="1:26" s="16" customFormat="1" ht="30" x14ac:dyDescent="0.25">
      <c r="A483" s="4" t="s">
        <v>1312</v>
      </c>
      <c r="B483" s="16" t="s">
        <v>155</v>
      </c>
      <c r="C483" s="16">
        <v>775369</v>
      </c>
      <c r="D483" s="16" t="s">
        <v>56</v>
      </c>
      <c r="E483" s="260">
        <v>1521</v>
      </c>
      <c r="G483" s="16" t="s">
        <v>1266</v>
      </c>
      <c r="H483" s="3">
        <v>43854</v>
      </c>
      <c r="I483" s="260" t="s">
        <v>1317</v>
      </c>
      <c r="J483" s="430" t="s">
        <v>1492</v>
      </c>
      <c r="K483" s="183" t="s">
        <v>1669</v>
      </c>
      <c r="L483" s="16" t="s">
        <v>1121</v>
      </c>
      <c r="Q483" s="16" t="s">
        <v>1352</v>
      </c>
      <c r="Y483" s="407"/>
      <c r="Z483" s="484"/>
    </row>
    <row r="484" spans="1:26" s="16" customFormat="1" x14ac:dyDescent="0.25">
      <c r="A484" s="4" t="s">
        <v>1313</v>
      </c>
      <c r="B484" s="16" t="s">
        <v>155</v>
      </c>
      <c r="C484" s="16" t="s">
        <v>1315</v>
      </c>
      <c r="D484" s="16" t="s">
        <v>1314</v>
      </c>
      <c r="E484" s="260">
        <v>5217</v>
      </c>
      <c r="G484" s="16" t="s">
        <v>886</v>
      </c>
      <c r="H484" s="3">
        <v>43845</v>
      </c>
      <c r="I484" s="16" t="s">
        <v>1316</v>
      </c>
      <c r="J484" s="430" t="s">
        <v>1495</v>
      </c>
      <c r="K484" s="183"/>
      <c r="L484" s="16" t="s">
        <v>1121</v>
      </c>
      <c r="M484" s="16" t="s">
        <v>32</v>
      </c>
      <c r="Y484" s="407">
        <v>5321</v>
      </c>
      <c r="Z484" s="484"/>
    </row>
    <row r="485" spans="1:26" s="16" customFormat="1" x14ac:dyDescent="0.25">
      <c r="A485" s="4" t="s">
        <v>1304</v>
      </c>
      <c r="B485" s="16" t="s">
        <v>155</v>
      </c>
      <c r="C485" s="16" t="s">
        <v>384</v>
      </c>
      <c r="D485" s="16" t="s">
        <v>62</v>
      </c>
      <c r="E485" s="260">
        <v>2671</v>
      </c>
      <c r="G485" s="16" t="s">
        <v>1090</v>
      </c>
      <c r="H485" s="3">
        <v>43844</v>
      </c>
      <c r="I485" s="16" t="s">
        <v>1307</v>
      </c>
      <c r="J485" s="430" t="s">
        <v>1778</v>
      </c>
      <c r="K485" s="183"/>
      <c r="L485" s="16" t="s">
        <v>1121</v>
      </c>
      <c r="M485" s="16" t="s">
        <v>10</v>
      </c>
      <c r="Q485" s="16" t="s">
        <v>258</v>
      </c>
      <c r="Y485" s="407">
        <v>12663.73</v>
      </c>
      <c r="Z485" s="484"/>
    </row>
    <row r="486" spans="1:26" s="16" customFormat="1" x14ac:dyDescent="0.25">
      <c r="A486" s="4" t="s">
        <v>1303</v>
      </c>
      <c r="B486" s="16" t="s">
        <v>155</v>
      </c>
      <c r="C486" s="16" t="s">
        <v>393</v>
      </c>
      <c r="D486" s="16" t="s">
        <v>57</v>
      </c>
      <c r="E486" s="260">
        <v>1693</v>
      </c>
      <c r="G486" s="16" t="s">
        <v>1090</v>
      </c>
      <c r="H486" s="3">
        <v>43844</v>
      </c>
      <c r="I486" s="81" t="s">
        <v>1306</v>
      </c>
      <c r="J486" s="430" t="s">
        <v>1500</v>
      </c>
      <c r="K486" s="183"/>
      <c r="L486" s="81" t="s">
        <v>1121</v>
      </c>
      <c r="O486" s="16" t="s">
        <v>1779</v>
      </c>
      <c r="Y486" s="407">
        <v>471.75</v>
      </c>
      <c r="Z486" s="484"/>
    </row>
    <row r="487" spans="1:26" s="16" customFormat="1" x14ac:dyDescent="0.25">
      <c r="A487" s="4" t="s">
        <v>1302</v>
      </c>
      <c r="B487" s="16" t="s">
        <v>155</v>
      </c>
      <c r="C487" s="16" t="s">
        <v>407</v>
      </c>
      <c r="D487" s="16" t="s">
        <v>56</v>
      </c>
      <c r="E487" s="431">
        <v>2494</v>
      </c>
      <c r="G487" s="16" t="s">
        <v>12</v>
      </c>
      <c r="H487" s="3">
        <v>43844</v>
      </c>
      <c r="I487" s="81" t="s">
        <v>1311</v>
      </c>
      <c r="J487" s="430" t="s">
        <v>1492</v>
      </c>
      <c r="K487" s="183" t="s">
        <v>1671</v>
      </c>
      <c r="L487" s="81" t="s">
        <v>1121</v>
      </c>
      <c r="O487" s="16" t="s">
        <v>1777</v>
      </c>
      <c r="Q487" s="16" t="s">
        <v>1458</v>
      </c>
      <c r="Y487" s="407">
        <v>13549.81</v>
      </c>
      <c r="Z487" s="484"/>
    </row>
    <row r="488" spans="1:26" s="16" customFormat="1" x14ac:dyDescent="0.25">
      <c r="A488" s="4" t="s">
        <v>1384</v>
      </c>
      <c r="B488" s="16" t="s">
        <v>155</v>
      </c>
      <c r="C488" s="16" t="s">
        <v>407</v>
      </c>
      <c r="D488" s="16" t="s">
        <v>1100</v>
      </c>
      <c r="E488" s="260">
        <v>65</v>
      </c>
      <c r="G488" s="16" t="s">
        <v>1305</v>
      </c>
      <c r="H488" s="3">
        <v>43840</v>
      </c>
      <c r="I488" s="81" t="s">
        <v>1390</v>
      </c>
      <c r="J488" s="430" t="s">
        <v>1502</v>
      </c>
      <c r="K488" s="183"/>
      <c r="L488" s="81" t="s">
        <v>1120</v>
      </c>
      <c r="M488" s="16" t="s">
        <v>10</v>
      </c>
      <c r="N488" s="3">
        <v>43871</v>
      </c>
      <c r="Q488" s="16" t="s">
        <v>1528</v>
      </c>
      <c r="Y488" s="407">
        <v>50261.31</v>
      </c>
      <c r="Z488" s="484"/>
    </row>
    <row r="489" spans="1:26" s="16" customFormat="1" x14ac:dyDescent="0.25">
      <c r="A489" s="4" t="s">
        <v>1286</v>
      </c>
      <c r="B489" s="16" t="s">
        <v>155</v>
      </c>
      <c r="C489" s="16" t="s">
        <v>385</v>
      </c>
      <c r="D489" s="16" t="s">
        <v>58</v>
      </c>
      <c r="E489" s="260">
        <v>2782</v>
      </c>
      <c r="G489" s="16" t="s">
        <v>12</v>
      </c>
      <c r="H489" s="3">
        <v>43838</v>
      </c>
      <c r="I489" s="81" t="s">
        <v>1287</v>
      </c>
      <c r="J489" s="430" t="s">
        <v>1781</v>
      </c>
      <c r="K489" s="183"/>
      <c r="L489" s="81" t="s">
        <v>1121</v>
      </c>
      <c r="M489" s="16" t="s">
        <v>10</v>
      </c>
      <c r="N489" s="3">
        <v>43878</v>
      </c>
      <c r="O489" s="16" t="s">
        <v>1780</v>
      </c>
      <c r="Q489" s="16" t="s">
        <v>1613</v>
      </c>
      <c r="Y489" s="407">
        <v>18687.14</v>
      </c>
      <c r="Z489" s="484"/>
    </row>
    <row r="490" spans="1:26" s="16" customFormat="1" x14ac:dyDescent="0.25">
      <c r="A490" s="4" t="s">
        <v>1279</v>
      </c>
      <c r="B490" s="16" t="s">
        <v>155</v>
      </c>
      <c r="C490" s="16" t="s">
        <v>393</v>
      </c>
      <c r="D490" s="16" t="s">
        <v>57</v>
      </c>
      <c r="E490" s="260">
        <v>2018</v>
      </c>
      <c r="G490" s="16" t="s">
        <v>1110</v>
      </c>
      <c r="H490" s="3">
        <v>43823</v>
      </c>
      <c r="I490" s="81" t="s">
        <v>1280</v>
      </c>
      <c r="J490" s="412" t="s">
        <v>258</v>
      </c>
      <c r="K490" s="183"/>
      <c r="L490" s="81" t="s">
        <v>1121</v>
      </c>
      <c r="M490" s="16" t="s">
        <v>10</v>
      </c>
      <c r="N490" s="3">
        <v>43860</v>
      </c>
      <c r="Q490" s="16" t="s">
        <v>1411</v>
      </c>
      <c r="Y490" s="407"/>
      <c r="Z490" s="484"/>
    </row>
    <row r="491" spans="1:26" s="16" customFormat="1" x14ac:dyDescent="0.25">
      <c r="A491" s="4" t="s">
        <v>1274</v>
      </c>
      <c r="B491" s="16" t="s">
        <v>155</v>
      </c>
      <c r="C491" s="16" t="s">
        <v>393</v>
      </c>
      <c r="D491" s="16" t="s">
        <v>57</v>
      </c>
      <c r="E491" s="260">
        <v>838</v>
      </c>
      <c r="G491" s="16" t="s">
        <v>841</v>
      </c>
      <c r="H491" s="3">
        <v>43811</v>
      </c>
      <c r="I491" s="81" t="s">
        <v>1285</v>
      </c>
      <c r="J491" s="412" t="s">
        <v>258</v>
      </c>
      <c r="K491" s="412"/>
      <c r="L491" s="81" t="s">
        <v>1121</v>
      </c>
      <c r="M491" s="16" t="s">
        <v>10</v>
      </c>
      <c r="N491" s="3">
        <v>43867</v>
      </c>
      <c r="Q491" s="16" t="s">
        <v>1353</v>
      </c>
      <c r="Y491" s="407"/>
      <c r="Z491" s="484"/>
    </row>
    <row r="492" spans="1:26" s="16" customFormat="1" x14ac:dyDescent="0.25">
      <c r="A492" s="4" t="s">
        <v>1269</v>
      </c>
      <c r="B492" s="16" t="s">
        <v>155</v>
      </c>
      <c r="C492" s="16" t="s">
        <v>393</v>
      </c>
      <c r="D492" s="16" t="s">
        <v>57</v>
      </c>
      <c r="E492" s="260">
        <v>1745</v>
      </c>
      <c r="G492" s="16" t="s">
        <v>1090</v>
      </c>
      <c r="H492" s="3">
        <v>43810</v>
      </c>
      <c r="I492" s="81" t="s">
        <v>1282</v>
      </c>
      <c r="J492" s="412" t="s">
        <v>258</v>
      </c>
      <c r="K492" s="412"/>
      <c r="L492" s="81" t="s">
        <v>1121</v>
      </c>
      <c r="M492" s="16" t="s">
        <v>32</v>
      </c>
      <c r="N492" s="3">
        <v>43833</v>
      </c>
      <c r="Q492" s="16" t="s">
        <v>1308</v>
      </c>
      <c r="Y492" s="407"/>
      <c r="Z492" s="484"/>
    </row>
    <row r="493" spans="1:26" s="16" customFormat="1" x14ac:dyDescent="0.25">
      <c r="A493" s="4" t="s">
        <v>1267</v>
      </c>
      <c r="B493" s="16" t="s">
        <v>155</v>
      </c>
      <c r="C493" s="16" t="s">
        <v>393</v>
      </c>
      <c r="D493" s="16" t="s">
        <v>57</v>
      </c>
      <c r="E493" s="260">
        <v>2427</v>
      </c>
      <c r="G493" s="16" t="s">
        <v>1268</v>
      </c>
      <c r="H493" s="3">
        <v>43809</v>
      </c>
      <c r="I493" s="16" t="s">
        <v>1283</v>
      </c>
      <c r="J493" s="3" t="s">
        <v>258</v>
      </c>
      <c r="K493" s="3"/>
      <c r="L493" s="16" t="s">
        <v>1121</v>
      </c>
      <c r="M493" s="16" t="s">
        <v>32</v>
      </c>
      <c r="Q493" s="16" t="s">
        <v>1284</v>
      </c>
      <c r="Y493" s="407"/>
      <c r="Z493" s="484"/>
    </row>
    <row r="494" spans="1:26" s="16" customFormat="1" x14ac:dyDescent="0.25">
      <c r="A494" s="4" t="s">
        <v>1265</v>
      </c>
      <c r="B494" s="16" t="s">
        <v>155</v>
      </c>
      <c r="C494" s="16" t="s">
        <v>407</v>
      </c>
      <c r="D494" s="16" t="s">
        <v>56</v>
      </c>
      <c r="E494" s="260">
        <v>1733</v>
      </c>
      <c r="G494" s="16" t="s">
        <v>1266</v>
      </c>
      <c r="H494" s="3">
        <v>43809</v>
      </c>
      <c r="I494" s="16" t="s">
        <v>1288</v>
      </c>
      <c r="J494" s="3" t="s">
        <v>258</v>
      </c>
      <c r="K494" s="3"/>
      <c r="L494" s="16" t="s">
        <v>1121</v>
      </c>
      <c r="M494" s="16" t="s">
        <v>10</v>
      </c>
      <c r="Q494" s="16" t="s">
        <v>1519</v>
      </c>
      <c r="Y494" s="407"/>
      <c r="Z494" s="484"/>
    </row>
    <row r="495" spans="1:26" s="16" customFormat="1" x14ac:dyDescent="0.25">
      <c r="A495" s="4" t="s">
        <v>1263</v>
      </c>
      <c r="B495" s="16" t="s">
        <v>155</v>
      </c>
      <c r="C495" s="16" t="s">
        <v>384</v>
      </c>
      <c r="D495" s="16" t="s">
        <v>62</v>
      </c>
      <c r="E495" s="260">
        <v>344</v>
      </c>
      <c r="G495" s="16" t="s">
        <v>1264</v>
      </c>
      <c r="H495" s="3">
        <v>43797</v>
      </c>
      <c r="I495" s="16" t="s">
        <v>1323</v>
      </c>
      <c r="J495" s="3" t="s">
        <v>258</v>
      </c>
      <c r="K495" s="3"/>
      <c r="L495" s="16" t="s">
        <v>1123</v>
      </c>
      <c r="M495" s="16" t="s">
        <v>1518</v>
      </c>
      <c r="N495" s="3">
        <v>43878</v>
      </c>
      <c r="Q495" s="16" t="s">
        <v>1645</v>
      </c>
      <c r="Y495" s="407"/>
      <c r="Z495" s="484"/>
    </row>
    <row r="496" spans="1:26" s="16" customFormat="1" x14ac:dyDescent="0.25">
      <c r="A496" s="4" t="s">
        <v>1261</v>
      </c>
      <c r="B496" s="16" t="s">
        <v>155</v>
      </c>
      <c r="C496" s="16" t="s">
        <v>384</v>
      </c>
      <c r="D496" s="16" t="s">
        <v>62</v>
      </c>
      <c r="E496" s="260">
        <v>1159</v>
      </c>
      <c r="G496" s="16" t="s">
        <v>1114</v>
      </c>
      <c r="H496" s="3">
        <v>43795</v>
      </c>
      <c r="I496" s="16" t="s">
        <v>859</v>
      </c>
      <c r="L496" s="16" t="s">
        <v>1121</v>
      </c>
      <c r="M496" s="16" t="s">
        <v>10</v>
      </c>
      <c r="Q496" s="16" t="s">
        <v>1372</v>
      </c>
      <c r="Y496" s="407"/>
      <c r="Z496" s="484"/>
    </row>
    <row r="497" spans="1:26" s="16" customFormat="1" x14ac:dyDescent="0.25">
      <c r="A497" s="4" t="s">
        <v>1260</v>
      </c>
      <c r="B497" s="16" t="s">
        <v>155</v>
      </c>
      <c r="C497" s="16" t="s">
        <v>1119</v>
      </c>
      <c r="D497" s="16" t="s">
        <v>1096</v>
      </c>
      <c r="E497" s="260">
        <v>6218</v>
      </c>
      <c r="G497" s="16" t="s">
        <v>1114</v>
      </c>
      <c r="H497" s="3">
        <v>43795</v>
      </c>
      <c r="I497" s="16" t="s">
        <v>1430</v>
      </c>
      <c r="L497" s="16" t="s">
        <v>1121</v>
      </c>
      <c r="M497" s="16" t="s">
        <v>10</v>
      </c>
      <c r="Q497" s="16" t="s">
        <v>1457</v>
      </c>
      <c r="Y497" s="407"/>
      <c r="Z497" s="484"/>
    </row>
    <row r="498" spans="1:26" s="16" customFormat="1" x14ac:dyDescent="0.25">
      <c r="A498" s="4" t="s">
        <v>1259</v>
      </c>
      <c r="B498" s="16" t="s">
        <v>155</v>
      </c>
      <c r="C498" s="16" t="s">
        <v>407</v>
      </c>
      <c r="D498" s="16" t="s">
        <v>56</v>
      </c>
      <c r="E498" s="260">
        <v>1089</v>
      </c>
      <c r="G498" s="16" t="s">
        <v>1114</v>
      </c>
      <c r="H498" s="3">
        <v>43791</v>
      </c>
      <c r="I498" s="16" t="s">
        <v>1262</v>
      </c>
      <c r="L498" s="16" t="s">
        <v>1121</v>
      </c>
      <c r="M498" s="16" t="s">
        <v>10</v>
      </c>
      <c r="Q498" s="16" t="s">
        <v>1456</v>
      </c>
      <c r="Y498" s="407"/>
      <c r="Z498" s="484"/>
    </row>
    <row r="499" spans="1:26" s="16" customFormat="1" x14ac:dyDescent="0.25">
      <c r="A499" s="4" t="s">
        <v>1258</v>
      </c>
      <c r="B499" s="16" t="s">
        <v>155</v>
      </c>
      <c r="C499" s="16" t="s">
        <v>1118</v>
      </c>
      <c r="D499" s="16" t="s">
        <v>1097</v>
      </c>
      <c r="E499" s="260">
        <v>4162</v>
      </c>
      <c r="G499" s="16" t="s">
        <v>1114</v>
      </c>
      <c r="H499" s="3">
        <v>43791</v>
      </c>
      <c r="I499" s="16" t="s">
        <v>1354</v>
      </c>
      <c r="L499" s="16" t="s">
        <v>1121</v>
      </c>
      <c r="M499" s="16" t="s">
        <v>10</v>
      </c>
      <c r="Q499" s="16" t="s">
        <v>1422</v>
      </c>
      <c r="Y499" s="407"/>
      <c r="Z499" s="484"/>
    </row>
    <row r="500" spans="1:26" s="16" customFormat="1" x14ac:dyDescent="0.25">
      <c r="A500" s="4" t="s">
        <v>1257</v>
      </c>
      <c r="B500" s="16" t="s">
        <v>155</v>
      </c>
      <c r="C500" s="16" t="s">
        <v>1119</v>
      </c>
      <c r="D500" s="16" t="s">
        <v>1096</v>
      </c>
      <c r="E500" s="260">
        <v>4161</v>
      </c>
      <c r="G500" s="16" t="s">
        <v>1114</v>
      </c>
      <c r="H500" s="3">
        <v>43791</v>
      </c>
      <c r="I500" s="16" t="s">
        <v>1354</v>
      </c>
      <c r="L500" s="16" t="s">
        <v>1121</v>
      </c>
      <c r="M500" s="16" t="s">
        <v>10</v>
      </c>
      <c r="Q500" s="16" t="s">
        <v>1422</v>
      </c>
      <c r="Y500" s="407"/>
      <c r="Z500" s="484"/>
    </row>
    <row r="501" spans="1:26" s="16" customFormat="1" x14ac:dyDescent="0.25">
      <c r="A501" s="4" t="s">
        <v>1256</v>
      </c>
      <c r="B501" s="16" t="s">
        <v>155</v>
      </c>
      <c r="C501" s="16" t="s">
        <v>644</v>
      </c>
      <c r="D501" s="16" t="s">
        <v>1094</v>
      </c>
      <c r="E501" s="260">
        <v>5677</v>
      </c>
      <c r="G501" s="16" t="s">
        <v>1114</v>
      </c>
      <c r="H501" s="3">
        <v>43791</v>
      </c>
      <c r="I501" s="16" t="s">
        <v>1374</v>
      </c>
      <c r="L501" s="16" t="s">
        <v>1121</v>
      </c>
      <c r="M501" s="16" t="s">
        <v>10</v>
      </c>
      <c r="Q501" s="16" t="s">
        <v>1428</v>
      </c>
      <c r="Y501" s="407"/>
      <c r="Z501" s="484"/>
    </row>
    <row r="502" spans="1:26" s="16" customFormat="1" x14ac:dyDescent="0.25">
      <c r="A502" s="4" t="s">
        <v>1255</v>
      </c>
      <c r="B502" s="16" t="s">
        <v>155</v>
      </c>
      <c r="C502" s="16" t="s">
        <v>1119</v>
      </c>
      <c r="D502" s="16" t="s">
        <v>1096</v>
      </c>
      <c r="E502" s="260">
        <v>5692</v>
      </c>
      <c r="G502" s="16" t="s">
        <v>1114</v>
      </c>
      <c r="H502" s="3">
        <v>43791</v>
      </c>
      <c r="I502" s="16" t="s">
        <v>1354</v>
      </c>
      <c r="L502" s="16" t="s">
        <v>1121</v>
      </c>
      <c r="M502" s="16" t="s">
        <v>10</v>
      </c>
      <c r="Q502" s="16" t="s">
        <v>1422</v>
      </c>
      <c r="Y502" s="407"/>
      <c r="Z502" s="484"/>
    </row>
    <row r="503" spans="1:26" s="16" customFormat="1" x14ac:dyDescent="0.25">
      <c r="A503" s="4" t="s">
        <v>1254</v>
      </c>
      <c r="B503" s="16" t="s">
        <v>155</v>
      </c>
      <c r="C503" s="16" t="s">
        <v>385</v>
      </c>
      <c r="D503" s="16" t="s">
        <v>58</v>
      </c>
      <c r="E503" s="260">
        <v>3244</v>
      </c>
      <c r="G503" s="16" t="s">
        <v>1114</v>
      </c>
      <c r="H503" s="3">
        <v>43791</v>
      </c>
      <c r="I503" s="16" t="s">
        <v>1341</v>
      </c>
      <c r="L503" s="16" t="s">
        <v>1121</v>
      </c>
      <c r="M503" s="16" t="s">
        <v>10</v>
      </c>
      <c r="Q503" s="16" t="s">
        <v>1428</v>
      </c>
      <c r="Y503" s="407"/>
      <c r="Z503" s="484"/>
    </row>
    <row r="504" spans="1:26" s="16" customFormat="1" x14ac:dyDescent="0.25">
      <c r="A504" s="4" t="s">
        <v>1253</v>
      </c>
      <c r="B504" s="16" t="s">
        <v>155</v>
      </c>
      <c r="C504" s="16" t="s">
        <v>384</v>
      </c>
      <c r="D504" s="16" t="s">
        <v>62</v>
      </c>
      <c r="E504" s="260">
        <v>1936</v>
      </c>
      <c r="G504" s="16" t="s">
        <v>1114</v>
      </c>
      <c r="H504" s="3">
        <v>43791</v>
      </c>
      <c r="I504" s="16" t="s">
        <v>1372</v>
      </c>
      <c r="L504" s="16" t="s">
        <v>1121</v>
      </c>
      <c r="M504" s="16" t="s">
        <v>10</v>
      </c>
      <c r="Y504" s="407"/>
      <c r="Z504" s="484"/>
    </row>
    <row r="505" spans="1:26" s="16" customFormat="1" x14ac:dyDescent="0.25">
      <c r="A505" s="4" t="s">
        <v>1252</v>
      </c>
      <c r="B505" s="16" t="s">
        <v>155</v>
      </c>
      <c r="C505" s="16" t="s">
        <v>1119</v>
      </c>
      <c r="D505" s="16" t="s">
        <v>1096</v>
      </c>
      <c r="E505" s="260">
        <v>6771</v>
      </c>
      <c r="G505" s="16" t="s">
        <v>1114</v>
      </c>
      <c r="H505" s="3">
        <v>43791</v>
      </c>
      <c r="I505" s="16" t="s">
        <v>1372</v>
      </c>
      <c r="L505" s="16" t="s">
        <v>1121</v>
      </c>
      <c r="M505" s="16" t="s">
        <v>10</v>
      </c>
      <c r="Y505" s="407"/>
      <c r="Z505" s="484"/>
    </row>
    <row r="506" spans="1:26" s="16" customFormat="1" x14ac:dyDescent="0.25">
      <c r="A506" s="4" t="s">
        <v>1251</v>
      </c>
      <c r="B506" s="16" t="s">
        <v>155</v>
      </c>
      <c r="C506" s="16" t="s">
        <v>384</v>
      </c>
      <c r="D506" s="16" t="s">
        <v>62</v>
      </c>
      <c r="E506" s="260">
        <v>570</v>
      </c>
      <c r="G506" s="16" t="s">
        <v>1114</v>
      </c>
      <c r="H506" s="3">
        <v>43791</v>
      </c>
      <c r="I506" s="16" t="s">
        <v>1372</v>
      </c>
      <c r="L506" s="16" t="s">
        <v>1121</v>
      </c>
      <c r="M506" s="16" t="s">
        <v>10</v>
      </c>
      <c r="Y506" s="407"/>
      <c r="Z506" s="484"/>
    </row>
    <row r="507" spans="1:26" s="16" customFormat="1" x14ac:dyDescent="0.25">
      <c r="A507" s="4" t="s">
        <v>1250</v>
      </c>
      <c r="B507" s="16" t="s">
        <v>155</v>
      </c>
      <c r="C507" s="16" t="s">
        <v>385</v>
      </c>
      <c r="D507" s="16" t="s">
        <v>58</v>
      </c>
      <c r="E507" s="260">
        <v>1471</v>
      </c>
      <c r="G507" s="16" t="s">
        <v>1114</v>
      </c>
      <c r="H507" s="3">
        <v>43791</v>
      </c>
      <c r="I507" s="16" t="s">
        <v>1372</v>
      </c>
      <c r="L507" s="16" t="s">
        <v>1121</v>
      </c>
      <c r="M507" s="16" t="s">
        <v>10</v>
      </c>
      <c r="Y507" s="407"/>
      <c r="Z507" s="484"/>
    </row>
    <row r="508" spans="1:26" s="16" customFormat="1" x14ac:dyDescent="0.25">
      <c r="A508" s="4" t="s">
        <v>1249</v>
      </c>
      <c r="B508" s="16" t="s">
        <v>155</v>
      </c>
      <c r="C508" s="16">
        <v>774272</v>
      </c>
      <c r="D508" s="16" t="s">
        <v>1094</v>
      </c>
      <c r="E508" s="260">
        <v>778</v>
      </c>
      <c r="G508" s="16" t="s">
        <v>1114</v>
      </c>
      <c r="H508" s="3">
        <v>43791</v>
      </c>
      <c r="I508" s="16" t="s">
        <v>1374</v>
      </c>
      <c r="L508" s="16" t="s">
        <v>1121</v>
      </c>
      <c r="M508" s="16" t="s">
        <v>10</v>
      </c>
      <c r="Q508" s="16" t="s">
        <v>1427</v>
      </c>
      <c r="Y508" s="407"/>
      <c r="Z508" s="484"/>
    </row>
    <row r="509" spans="1:26" s="16" customFormat="1" x14ac:dyDescent="0.25">
      <c r="A509" s="4" t="s">
        <v>1248</v>
      </c>
      <c r="B509" s="16" t="s">
        <v>155</v>
      </c>
      <c r="C509" s="16" t="s">
        <v>1119</v>
      </c>
      <c r="D509" s="16" t="s">
        <v>1096</v>
      </c>
      <c r="E509" s="260">
        <v>5309</v>
      </c>
      <c r="G509" s="16" t="s">
        <v>1114</v>
      </c>
      <c r="H509" s="3">
        <v>43791</v>
      </c>
      <c r="I509" s="16" t="s">
        <v>1372</v>
      </c>
      <c r="L509" s="16" t="s">
        <v>1121</v>
      </c>
      <c r="M509" s="16" t="s">
        <v>10</v>
      </c>
      <c r="Q509" s="16" t="s">
        <v>1422</v>
      </c>
      <c r="Y509" s="407"/>
      <c r="Z509" s="484"/>
    </row>
    <row r="510" spans="1:26" s="16" customFormat="1" x14ac:dyDescent="0.25">
      <c r="A510" s="4" t="s">
        <v>1247</v>
      </c>
      <c r="B510" s="16" t="s">
        <v>155</v>
      </c>
      <c r="C510" s="16" t="s">
        <v>1118</v>
      </c>
      <c r="D510" s="16" t="s">
        <v>1097</v>
      </c>
      <c r="E510" s="260">
        <v>3521</v>
      </c>
      <c r="G510" s="16" t="s">
        <v>1114</v>
      </c>
      <c r="H510" s="3">
        <v>43791</v>
      </c>
      <c r="I510" s="16" t="s">
        <v>1373</v>
      </c>
      <c r="L510" s="16" t="s">
        <v>1121</v>
      </c>
      <c r="M510" s="16" t="s">
        <v>10</v>
      </c>
      <c r="Q510" s="16" t="s">
        <v>1427</v>
      </c>
      <c r="Y510" s="407"/>
      <c r="Z510" s="484"/>
    </row>
    <row r="511" spans="1:26" s="16" customFormat="1" x14ac:dyDescent="0.25">
      <c r="A511" s="4" t="s">
        <v>1246</v>
      </c>
      <c r="B511" s="16" t="s">
        <v>155</v>
      </c>
      <c r="C511" s="16">
        <v>774272</v>
      </c>
      <c r="D511" s="16" t="s">
        <v>1096</v>
      </c>
      <c r="E511" s="260">
        <v>6576</v>
      </c>
      <c r="G511" s="16" t="s">
        <v>1114</v>
      </c>
      <c r="H511" s="3">
        <v>43791</v>
      </c>
      <c r="I511" s="16" t="s">
        <v>1372</v>
      </c>
      <c r="L511" s="16" t="s">
        <v>1121</v>
      </c>
      <c r="M511" s="16" t="s">
        <v>10</v>
      </c>
      <c r="Q511" s="16" t="s">
        <v>1422</v>
      </c>
      <c r="Y511" s="407"/>
      <c r="Z511" s="484"/>
    </row>
    <row r="512" spans="1:26" s="16" customFormat="1" x14ac:dyDescent="0.25">
      <c r="A512" s="4" t="s">
        <v>1245</v>
      </c>
      <c r="B512" s="16" t="s">
        <v>155</v>
      </c>
      <c r="C512" s="16">
        <v>774272</v>
      </c>
      <c r="D512" s="16" t="s">
        <v>1096</v>
      </c>
      <c r="E512" s="260">
        <v>355</v>
      </c>
      <c r="G512" s="16" t="s">
        <v>1114</v>
      </c>
      <c r="H512" s="3">
        <v>43791</v>
      </c>
      <c r="I512" s="16" t="s">
        <v>1372</v>
      </c>
      <c r="L512" s="16" t="s">
        <v>1121</v>
      </c>
      <c r="M512" s="16" t="s">
        <v>10</v>
      </c>
      <c r="Y512" s="407"/>
      <c r="Z512" s="484"/>
    </row>
    <row r="513" spans="1:26" s="77" customFormat="1" x14ac:dyDescent="0.25">
      <c r="A513" s="4" t="s">
        <v>1159</v>
      </c>
      <c r="B513" s="16" t="s">
        <v>155</v>
      </c>
      <c r="C513" s="16" t="s">
        <v>407</v>
      </c>
      <c r="D513" s="16" t="s">
        <v>56</v>
      </c>
      <c r="E513" s="260">
        <v>2284</v>
      </c>
      <c r="F513" s="16"/>
      <c r="G513" s="16" t="s">
        <v>31</v>
      </c>
      <c r="H513" s="3">
        <v>43784</v>
      </c>
      <c r="I513" s="16" t="s">
        <v>1160</v>
      </c>
      <c r="J513" s="3" t="s">
        <v>258</v>
      </c>
      <c r="K513" s="3"/>
      <c r="L513" s="16" t="s">
        <v>1121</v>
      </c>
      <c r="M513" s="16" t="s">
        <v>10</v>
      </c>
      <c r="N513" s="3">
        <v>43803</v>
      </c>
      <c r="O513" s="16"/>
      <c r="P513" s="16"/>
      <c r="Q513" s="16" t="s">
        <v>1322</v>
      </c>
      <c r="Y513" s="408"/>
      <c r="Z513" s="484"/>
    </row>
    <row r="514" spans="1:26" s="77" customFormat="1" ht="30" x14ac:dyDescent="0.25">
      <c r="A514" s="4" t="s">
        <v>1270</v>
      </c>
      <c r="B514" s="16" t="s">
        <v>155</v>
      </c>
      <c r="C514" s="16" t="s">
        <v>407</v>
      </c>
      <c r="D514" s="16" t="s">
        <v>1100</v>
      </c>
      <c r="E514" s="260">
        <v>12</v>
      </c>
      <c r="F514" s="16"/>
      <c r="G514" s="16" t="s">
        <v>12</v>
      </c>
      <c r="H514" s="3">
        <v>43783</v>
      </c>
      <c r="I514" s="260" t="s">
        <v>1271</v>
      </c>
      <c r="J514" s="3" t="s">
        <v>258</v>
      </c>
      <c r="K514" s="3"/>
      <c r="L514" s="16" t="s">
        <v>1121</v>
      </c>
      <c r="M514" s="16" t="s">
        <v>10</v>
      </c>
      <c r="N514" s="3"/>
      <c r="O514" s="16"/>
      <c r="P514" s="16"/>
      <c r="Q514" s="16" t="s">
        <v>1272</v>
      </c>
      <c r="Y514" s="408"/>
      <c r="Z514" s="484"/>
    </row>
    <row r="515" spans="1:26" s="77" customFormat="1" x14ac:dyDescent="0.25">
      <c r="A515" s="4" t="s">
        <v>1157</v>
      </c>
      <c r="B515" s="16" t="s">
        <v>155</v>
      </c>
      <c r="C515" s="16" t="s">
        <v>407</v>
      </c>
      <c r="D515" s="16" t="s">
        <v>56</v>
      </c>
      <c r="E515" s="260">
        <v>1023</v>
      </c>
      <c r="F515" s="16"/>
      <c r="G515" s="16" t="s">
        <v>1110</v>
      </c>
      <c r="H515" s="3">
        <v>43777</v>
      </c>
      <c r="I515" s="16" t="s">
        <v>1067</v>
      </c>
      <c r="J515" s="16"/>
      <c r="K515" s="16"/>
      <c r="L515" s="16" t="s">
        <v>1121</v>
      </c>
      <c r="M515" s="16" t="s">
        <v>10</v>
      </c>
      <c r="N515" s="3">
        <v>43777</v>
      </c>
      <c r="O515" s="16"/>
      <c r="P515" s="16"/>
      <c r="Q515" s="16"/>
      <c r="Y515" s="408"/>
      <c r="Z515" s="484"/>
    </row>
    <row r="516" spans="1:26" s="77" customFormat="1" x14ac:dyDescent="0.25">
      <c r="A516" s="4" t="s">
        <v>1156</v>
      </c>
      <c r="B516" s="16" t="s">
        <v>155</v>
      </c>
      <c r="C516" s="16" t="s">
        <v>407</v>
      </c>
      <c r="D516" s="16" t="s">
        <v>56</v>
      </c>
      <c r="E516" s="260">
        <v>1031</v>
      </c>
      <c r="F516" s="16"/>
      <c r="G516" s="16" t="s">
        <v>1110</v>
      </c>
      <c r="H516" s="3">
        <v>43777</v>
      </c>
      <c r="I516" s="16" t="s">
        <v>1067</v>
      </c>
      <c r="J516" s="16"/>
      <c r="K516" s="16"/>
      <c r="L516" s="16" t="s">
        <v>1121</v>
      </c>
      <c r="M516" s="16" t="s">
        <v>10</v>
      </c>
      <c r="N516" s="3">
        <v>43777</v>
      </c>
      <c r="O516" s="16"/>
      <c r="P516" s="16"/>
      <c r="Q516" s="16" t="s">
        <v>1158</v>
      </c>
      <c r="Y516" s="408"/>
      <c r="Z516" s="484"/>
    </row>
    <row r="517" spans="1:26" s="77" customFormat="1" x14ac:dyDescent="0.25">
      <c r="A517" s="4" t="s">
        <v>1155</v>
      </c>
      <c r="B517" s="16" t="s">
        <v>155</v>
      </c>
      <c r="C517" s="16" t="s">
        <v>407</v>
      </c>
      <c r="D517" s="16" t="s">
        <v>56</v>
      </c>
      <c r="E517" s="260">
        <v>1020</v>
      </c>
      <c r="F517" s="16"/>
      <c r="G517" s="16" t="s">
        <v>1110</v>
      </c>
      <c r="H517" s="3">
        <v>43776</v>
      </c>
      <c r="I517" s="16" t="s">
        <v>1067</v>
      </c>
      <c r="J517" s="16"/>
      <c r="K517" s="16"/>
      <c r="L517" s="16" t="s">
        <v>1121</v>
      </c>
      <c r="M517" s="16" t="s">
        <v>10</v>
      </c>
      <c r="N517" s="3">
        <v>43776</v>
      </c>
      <c r="O517" s="16"/>
      <c r="P517" s="16"/>
      <c r="Q517" s="16" t="s">
        <v>1158</v>
      </c>
      <c r="Y517" s="408"/>
      <c r="Z517" s="484"/>
    </row>
    <row r="518" spans="1:26" s="77" customFormat="1" x14ac:dyDescent="0.25">
      <c r="A518" s="4" t="s">
        <v>1154</v>
      </c>
      <c r="B518" s="16" t="s">
        <v>155</v>
      </c>
      <c r="C518" s="16" t="s">
        <v>393</v>
      </c>
      <c r="D518" s="16" t="s">
        <v>57</v>
      </c>
      <c r="E518" s="260">
        <v>1860</v>
      </c>
      <c r="F518" s="16"/>
      <c r="G518" s="16" t="s">
        <v>1110</v>
      </c>
      <c r="H518" s="3">
        <v>43776</v>
      </c>
      <c r="I518" s="16" t="s">
        <v>1067</v>
      </c>
      <c r="J518" s="16"/>
      <c r="K518" s="16"/>
      <c r="L518" s="16" t="s">
        <v>1121</v>
      </c>
      <c r="M518" s="16" t="s">
        <v>10</v>
      </c>
      <c r="N518" s="3">
        <v>43776</v>
      </c>
      <c r="O518" s="16"/>
      <c r="P518" s="16"/>
      <c r="Q518" s="16" t="s">
        <v>1158</v>
      </c>
      <c r="Y518" s="408"/>
      <c r="Z518" s="484"/>
    </row>
    <row r="519" spans="1:26" s="77" customFormat="1" x14ac:dyDescent="0.25">
      <c r="A519" s="4" t="s">
        <v>1142</v>
      </c>
      <c r="B519" s="16" t="s">
        <v>155</v>
      </c>
      <c r="C519" s="16" t="s">
        <v>407</v>
      </c>
      <c r="D519" s="16" t="s">
        <v>56</v>
      </c>
      <c r="E519" s="260">
        <v>2307</v>
      </c>
      <c r="F519" s="16"/>
      <c r="G519" s="16" t="s">
        <v>1111</v>
      </c>
      <c r="H519" s="3">
        <v>43762</v>
      </c>
      <c r="I519" s="16" t="s">
        <v>1143</v>
      </c>
      <c r="J519" s="3" t="s">
        <v>258</v>
      </c>
      <c r="K519" s="3"/>
      <c r="L519" s="16" t="s">
        <v>1121</v>
      </c>
      <c r="M519" s="16" t="s">
        <v>10</v>
      </c>
      <c r="N519" s="3">
        <v>43769</v>
      </c>
      <c r="O519" s="16"/>
      <c r="P519" s="16"/>
      <c r="Q519" s="16" t="s">
        <v>1325</v>
      </c>
      <c r="Y519" s="408"/>
      <c r="Z519" s="484"/>
    </row>
    <row r="520" spans="1:26" s="77" customFormat="1" x14ac:dyDescent="0.25">
      <c r="A520" s="4" t="s">
        <v>1142</v>
      </c>
      <c r="B520" s="16" t="s">
        <v>155</v>
      </c>
      <c r="C520" s="16" t="s">
        <v>407</v>
      </c>
      <c r="D520" s="16" t="s">
        <v>56</v>
      </c>
      <c r="E520" s="260">
        <v>2468</v>
      </c>
      <c r="F520" s="16"/>
      <c r="G520" s="16" t="s">
        <v>1111</v>
      </c>
      <c r="H520" s="3">
        <v>43762</v>
      </c>
      <c r="I520" s="16" t="s">
        <v>1151</v>
      </c>
      <c r="J520" s="3" t="s">
        <v>258</v>
      </c>
      <c r="K520" s="3"/>
      <c r="L520" s="16" t="s">
        <v>1121</v>
      </c>
      <c r="M520" s="16" t="s">
        <v>10</v>
      </c>
      <c r="N520" s="3">
        <v>43769</v>
      </c>
      <c r="O520" s="16"/>
      <c r="P520" s="16"/>
      <c r="Q520" s="16" t="s">
        <v>1325</v>
      </c>
      <c r="Y520" s="408"/>
      <c r="Z520" s="484"/>
    </row>
    <row r="521" spans="1:26" s="77" customFormat="1" x14ac:dyDescent="0.25">
      <c r="A521" s="4" t="s">
        <v>1142</v>
      </c>
      <c r="B521" s="16" t="s">
        <v>155</v>
      </c>
      <c r="C521" s="16" t="s">
        <v>385</v>
      </c>
      <c r="D521" s="16" t="s">
        <v>58</v>
      </c>
      <c r="E521" s="260">
        <v>4581</v>
      </c>
      <c r="F521" s="16"/>
      <c r="G521" s="16" t="s">
        <v>1111</v>
      </c>
      <c r="H521" s="3">
        <v>43762</v>
      </c>
      <c r="I521" s="16" t="s">
        <v>1151</v>
      </c>
      <c r="J521" s="3" t="s">
        <v>258</v>
      </c>
      <c r="K521" s="3"/>
      <c r="L521" s="16" t="s">
        <v>1121</v>
      </c>
      <c r="M521" s="16" t="s">
        <v>10</v>
      </c>
      <c r="N521" s="3">
        <v>43769</v>
      </c>
      <c r="O521" s="16"/>
      <c r="P521" s="16"/>
      <c r="Q521" s="16" t="s">
        <v>1325</v>
      </c>
      <c r="Y521" s="408"/>
      <c r="Z521" s="484"/>
    </row>
    <row r="522" spans="1:26" s="77" customFormat="1" x14ac:dyDescent="0.25">
      <c r="A522" s="4" t="s">
        <v>1276</v>
      </c>
      <c r="B522" s="16" t="s">
        <v>155</v>
      </c>
      <c r="C522" s="16" t="s">
        <v>1118</v>
      </c>
      <c r="D522" s="16" t="s">
        <v>1095</v>
      </c>
      <c r="E522" s="260">
        <v>4978</v>
      </c>
      <c r="F522" s="16"/>
      <c r="G522" s="16" t="s">
        <v>1277</v>
      </c>
      <c r="H522" s="3">
        <v>43761</v>
      </c>
      <c r="I522" s="16" t="s">
        <v>1278</v>
      </c>
      <c r="J522" s="3"/>
      <c r="K522" s="3"/>
      <c r="L522" s="16"/>
      <c r="M522" s="16"/>
      <c r="N522" s="3"/>
      <c r="O522" s="16"/>
      <c r="P522" s="16"/>
      <c r="Q522" s="16" t="s">
        <v>1413</v>
      </c>
      <c r="Y522" s="408"/>
      <c r="Z522" s="484"/>
    </row>
    <row r="523" spans="1:26" s="77" customFormat="1" x14ac:dyDescent="0.25">
      <c r="A523" s="4" t="s">
        <v>1147</v>
      </c>
      <c r="B523" s="16" t="s">
        <v>155</v>
      </c>
      <c r="C523" s="16" t="s">
        <v>385</v>
      </c>
      <c r="D523" s="16" t="s">
        <v>58</v>
      </c>
      <c r="E523" s="260">
        <v>865</v>
      </c>
      <c r="F523" s="16"/>
      <c r="G523" s="16" t="s">
        <v>1148</v>
      </c>
      <c r="H523" s="3">
        <v>43761</v>
      </c>
      <c r="I523" s="16" t="s">
        <v>1149</v>
      </c>
      <c r="J523" s="3"/>
      <c r="K523" s="3"/>
      <c r="L523" s="16" t="s">
        <v>1121</v>
      </c>
      <c r="M523" s="16" t="s">
        <v>1243</v>
      </c>
      <c r="N523" s="3">
        <v>43803</v>
      </c>
      <c r="O523" s="16"/>
      <c r="P523" s="16"/>
      <c r="Q523" s="16" t="s">
        <v>1459</v>
      </c>
      <c r="Y523" s="408"/>
      <c r="Z523" s="484"/>
    </row>
    <row r="524" spans="1:26" s="77" customFormat="1" x14ac:dyDescent="0.25">
      <c r="A524" s="4" t="s">
        <v>1451</v>
      </c>
      <c r="B524" s="16" t="s">
        <v>155</v>
      </c>
      <c r="C524" s="16" t="s">
        <v>393</v>
      </c>
      <c r="D524" s="16" t="s">
        <v>57</v>
      </c>
      <c r="E524" s="260">
        <v>1680</v>
      </c>
      <c r="F524" s="16"/>
      <c r="G524" s="16" t="s">
        <v>1090</v>
      </c>
      <c r="H524" s="3">
        <v>43754</v>
      </c>
      <c r="I524" s="16" t="s">
        <v>1452</v>
      </c>
      <c r="J524" s="3"/>
      <c r="K524" s="3"/>
      <c r="L524" s="16" t="s">
        <v>1121</v>
      </c>
      <c r="M524" s="16"/>
      <c r="N524" s="3"/>
      <c r="O524" s="16"/>
      <c r="P524" s="16"/>
      <c r="Q524" s="16" t="s">
        <v>1484</v>
      </c>
      <c r="Y524" s="408"/>
      <c r="Z524" s="484"/>
    </row>
    <row r="525" spans="1:26" s="77" customFormat="1" x14ac:dyDescent="0.25">
      <c r="A525" s="4" t="s">
        <v>1145</v>
      </c>
      <c r="B525" s="16" t="s">
        <v>155</v>
      </c>
      <c r="C525" s="16" t="s">
        <v>393</v>
      </c>
      <c r="D525" s="16" t="s">
        <v>57</v>
      </c>
      <c r="E525" s="260">
        <v>1115</v>
      </c>
      <c r="F525" s="16"/>
      <c r="G525" s="16" t="s">
        <v>31</v>
      </c>
      <c r="H525" s="3">
        <v>43753</v>
      </c>
      <c r="I525" s="16" t="s">
        <v>1146</v>
      </c>
      <c r="J525" s="3" t="s">
        <v>258</v>
      </c>
      <c r="K525" s="3"/>
      <c r="L525" s="16" t="s">
        <v>1121</v>
      </c>
      <c r="M525" s="16" t="s">
        <v>1516</v>
      </c>
      <c r="N525" s="3">
        <v>43864</v>
      </c>
      <c r="O525" s="16"/>
      <c r="P525" s="16"/>
      <c r="Q525" s="16" t="s">
        <v>1412</v>
      </c>
      <c r="Y525" s="408"/>
      <c r="Z525" s="484"/>
    </row>
    <row r="526" spans="1:26" s="77" customFormat="1" x14ac:dyDescent="0.25">
      <c r="A526" s="4" t="s">
        <v>1144</v>
      </c>
      <c r="B526" s="16" t="s">
        <v>155</v>
      </c>
      <c r="C526" s="16" t="s">
        <v>393</v>
      </c>
      <c r="D526" s="16" t="s">
        <v>57</v>
      </c>
      <c r="E526" s="260">
        <v>1116</v>
      </c>
      <c r="F526" s="16"/>
      <c r="G526" s="16" t="s">
        <v>31</v>
      </c>
      <c r="H526" s="3">
        <v>43753</v>
      </c>
      <c r="I526" s="16" t="s">
        <v>1146</v>
      </c>
      <c r="J526" s="3" t="s">
        <v>258</v>
      </c>
      <c r="K526" s="3"/>
      <c r="L526" s="16" t="s">
        <v>1121</v>
      </c>
      <c r="M526" s="16" t="s">
        <v>1517</v>
      </c>
      <c r="N526" s="3">
        <v>43864</v>
      </c>
      <c r="O526" s="16"/>
      <c r="P526" s="16"/>
      <c r="Q526" s="16" t="s">
        <v>1412</v>
      </c>
      <c r="Y526" s="408"/>
      <c r="Z526" s="484"/>
    </row>
    <row r="527" spans="1:26" s="77" customFormat="1" x14ac:dyDescent="0.25">
      <c r="A527" s="4" t="s">
        <v>1085</v>
      </c>
      <c r="B527" s="16" t="s">
        <v>155</v>
      </c>
      <c r="C527" s="16" t="s">
        <v>407</v>
      </c>
      <c r="D527" s="16" t="s">
        <v>56</v>
      </c>
      <c r="E527" s="260">
        <v>2177</v>
      </c>
      <c r="F527" s="16"/>
      <c r="G527" s="16" t="s">
        <v>1109</v>
      </c>
      <c r="H527" s="3">
        <v>43740</v>
      </c>
      <c r="I527" s="16" t="s">
        <v>1072</v>
      </c>
      <c r="J527" s="3" t="s">
        <v>258</v>
      </c>
      <c r="K527" s="3"/>
      <c r="L527" s="16" t="s">
        <v>6</v>
      </c>
      <c r="M527" s="16" t="s">
        <v>10</v>
      </c>
      <c r="N527" s="3">
        <v>43749</v>
      </c>
      <c r="O527" s="16"/>
      <c r="P527" s="16"/>
      <c r="Q527" s="16"/>
      <c r="Y527" s="408"/>
      <c r="Z527" s="484"/>
    </row>
    <row r="528" spans="1:26" s="77" customFormat="1" x14ac:dyDescent="0.25">
      <c r="A528" s="4" t="s">
        <v>1085</v>
      </c>
      <c r="B528" s="16" t="s">
        <v>155</v>
      </c>
      <c r="C528" s="16" t="s">
        <v>407</v>
      </c>
      <c r="D528" s="16" t="s">
        <v>56</v>
      </c>
      <c r="E528" s="260">
        <v>2152</v>
      </c>
      <c r="F528" s="16"/>
      <c r="G528" s="16" t="s">
        <v>1109</v>
      </c>
      <c r="H528" s="3">
        <v>43740</v>
      </c>
      <c r="I528" s="16" t="s">
        <v>1072</v>
      </c>
      <c r="J528" s="3" t="s">
        <v>258</v>
      </c>
      <c r="K528" s="3"/>
      <c r="L528" s="16" t="s">
        <v>6</v>
      </c>
      <c r="M528" s="16" t="s">
        <v>10</v>
      </c>
      <c r="N528" s="3">
        <v>43749</v>
      </c>
      <c r="O528" s="16"/>
      <c r="P528" s="16"/>
      <c r="Q528" s="16"/>
      <c r="Y528" s="408"/>
      <c r="Z528" s="484"/>
    </row>
    <row r="529" spans="1:26" s="77" customFormat="1" x14ac:dyDescent="0.25">
      <c r="A529" s="4" t="s">
        <v>1086</v>
      </c>
      <c r="B529" s="16" t="s">
        <v>155</v>
      </c>
      <c r="C529" s="16" t="s">
        <v>393</v>
      </c>
      <c r="D529" s="16" t="s">
        <v>57</v>
      </c>
      <c r="E529" s="260">
        <v>2318</v>
      </c>
      <c r="F529" s="16"/>
      <c r="G529" s="16" t="s">
        <v>886</v>
      </c>
      <c r="H529" s="3">
        <v>43740</v>
      </c>
      <c r="I529" s="16" t="s">
        <v>1087</v>
      </c>
      <c r="J529" s="3" t="s">
        <v>258</v>
      </c>
      <c r="K529" s="3"/>
      <c r="L529" s="16" t="s">
        <v>6</v>
      </c>
      <c r="M529" s="16" t="s">
        <v>10</v>
      </c>
      <c r="N529" s="3">
        <v>43752</v>
      </c>
      <c r="O529" s="16"/>
      <c r="P529" s="16"/>
      <c r="Q529" s="16"/>
      <c r="Y529" s="408"/>
      <c r="Z529" s="484"/>
    </row>
    <row r="530" spans="1:26" s="77" customFormat="1" x14ac:dyDescent="0.25">
      <c r="A530" s="4" t="s">
        <v>1088</v>
      </c>
      <c r="B530" s="16" t="s">
        <v>155</v>
      </c>
      <c r="C530" s="16"/>
      <c r="D530" s="16" t="s">
        <v>1098</v>
      </c>
      <c r="E530" s="260"/>
      <c r="F530" s="16"/>
      <c r="G530" s="16" t="s">
        <v>1110</v>
      </c>
      <c r="H530" s="3">
        <v>43739</v>
      </c>
      <c r="I530" s="16" t="s">
        <v>1067</v>
      </c>
      <c r="J530" s="3" t="s">
        <v>258</v>
      </c>
      <c r="K530" s="3"/>
      <c r="L530" s="16" t="s">
        <v>6</v>
      </c>
      <c r="M530" s="16" t="s">
        <v>1092</v>
      </c>
      <c r="N530" s="16"/>
      <c r="O530" s="16"/>
      <c r="P530" s="16"/>
      <c r="Q530" s="16"/>
      <c r="Y530" s="408"/>
      <c r="Z530" s="484"/>
    </row>
    <row r="531" spans="1:26" s="77" customFormat="1" x14ac:dyDescent="0.25">
      <c r="A531" s="4" t="s">
        <v>1089</v>
      </c>
      <c r="B531" s="16" t="s">
        <v>155</v>
      </c>
      <c r="C531" s="16" t="s">
        <v>393</v>
      </c>
      <c r="D531" s="16" t="s">
        <v>57</v>
      </c>
      <c r="E531" s="260">
        <v>1677</v>
      </c>
      <c r="F531" s="16"/>
      <c r="G531" s="16" t="s">
        <v>1090</v>
      </c>
      <c r="H531" s="3">
        <v>43738</v>
      </c>
      <c r="I531" s="16" t="s">
        <v>1080</v>
      </c>
      <c r="J531" s="3" t="s">
        <v>258</v>
      </c>
      <c r="K531" s="3"/>
      <c r="L531" s="16" t="s">
        <v>6</v>
      </c>
      <c r="M531" s="16" t="s">
        <v>1105</v>
      </c>
      <c r="N531" s="16"/>
      <c r="O531" s="16"/>
      <c r="P531" s="16"/>
      <c r="Q531" s="16" t="s">
        <v>1431</v>
      </c>
      <c r="Y531" s="408"/>
      <c r="Z531" s="484"/>
    </row>
    <row r="532" spans="1:26" s="77" customFormat="1" x14ac:dyDescent="0.25">
      <c r="A532" s="4" t="s">
        <v>1091</v>
      </c>
      <c r="B532" s="16" t="s">
        <v>155</v>
      </c>
      <c r="C532" s="16" t="s">
        <v>393</v>
      </c>
      <c r="D532" s="16" t="s">
        <v>57</v>
      </c>
      <c r="E532" s="260">
        <v>1115</v>
      </c>
      <c r="F532" s="16"/>
      <c r="G532" s="16" t="s">
        <v>31</v>
      </c>
      <c r="H532" s="3">
        <v>43732</v>
      </c>
      <c r="I532" s="16" t="s">
        <v>1080</v>
      </c>
      <c r="J532" s="3" t="s">
        <v>258</v>
      </c>
      <c r="K532" s="3"/>
      <c r="L532" s="16" t="s">
        <v>6</v>
      </c>
      <c r="M532" s="16" t="s">
        <v>10</v>
      </c>
      <c r="N532" s="16"/>
      <c r="O532" s="16"/>
      <c r="P532" s="16"/>
      <c r="Q532" s="16"/>
      <c r="Y532" s="408"/>
      <c r="Z532" s="484"/>
    </row>
    <row r="533" spans="1:26" s="77" customFormat="1" x14ac:dyDescent="0.25">
      <c r="A533" s="4" t="s">
        <v>1103</v>
      </c>
      <c r="B533" s="16" t="s">
        <v>155</v>
      </c>
      <c r="C533" s="16" t="s">
        <v>385</v>
      </c>
      <c r="D533" s="16" t="s">
        <v>58</v>
      </c>
      <c r="E533" s="260">
        <v>4153</v>
      </c>
      <c r="F533" s="16"/>
      <c r="G533" s="16" t="s">
        <v>841</v>
      </c>
      <c r="H533" s="3">
        <v>43724</v>
      </c>
      <c r="I533" s="16" t="s">
        <v>1104</v>
      </c>
      <c r="J533" s="3" t="s">
        <v>258</v>
      </c>
      <c r="K533" s="3"/>
      <c r="L533" s="16" t="s">
        <v>6</v>
      </c>
      <c r="M533" s="16" t="s">
        <v>1092</v>
      </c>
      <c r="N533" s="16"/>
      <c r="O533" s="16"/>
      <c r="P533" s="16"/>
      <c r="Q533" s="16"/>
      <c r="Y533" s="408"/>
      <c r="Z533" s="484"/>
    </row>
    <row r="534" spans="1:26" s="77" customFormat="1" x14ac:dyDescent="0.25">
      <c r="A534" s="4" t="s">
        <v>1133</v>
      </c>
      <c r="B534" s="16" t="s">
        <v>155</v>
      </c>
      <c r="C534" s="16" t="s">
        <v>1079</v>
      </c>
      <c r="D534" s="16" t="s">
        <v>1095</v>
      </c>
      <c r="E534" s="260">
        <v>2827</v>
      </c>
      <c r="F534" s="16"/>
      <c r="G534" s="16" t="s">
        <v>1114</v>
      </c>
      <c r="H534" s="3">
        <v>43718</v>
      </c>
      <c r="I534" s="16" t="s">
        <v>1134</v>
      </c>
      <c r="J534" s="3" t="s">
        <v>258</v>
      </c>
      <c r="K534" s="3"/>
      <c r="L534" s="16" t="s">
        <v>1120</v>
      </c>
      <c r="M534" s="16" t="s">
        <v>10</v>
      </c>
      <c r="N534" s="3">
        <v>43742</v>
      </c>
      <c r="O534" s="16"/>
      <c r="P534" s="16"/>
      <c r="Q534" s="16"/>
      <c r="Y534" s="408"/>
      <c r="Z534" s="484"/>
    </row>
    <row r="535" spans="1:26" s="77" customFormat="1" x14ac:dyDescent="0.25">
      <c r="A535" s="4" t="s">
        <v>1131</v>
      </c>
      <c r="B535" s="16" t="s">
        <v>155</v>
      </c>
      <c r="C535" s="16" t="s">
        <v>1119</v>
      </c>
      <c r="D535" s="16" t="s">
        <v>1096</v>
      </c>
      <c r="E535" s="260">
        <v>3142</v>
      </c>
      <c r="F535" s="16"/>
      <c r="G535" s="16" t="s">
        <v>1114</v>
      </c>
      <c r="H535" s="3">
        <v>43718</v>
      </c>
      <c r="I535" s="16" t="s">
        <v>1132</v>
      </c>
      <c r="J535" s="3" t="s">
        <v>258</v>
      </c>
      <c r="K535" s="3"/>
      <c r="L535" s="16" t="s">
        <v>1120</v>
      </c>
      <c r="M535" s="16" t="s">
        <v>10</v>
      </c>
      <c r="N535" s="3">
        <v>43742</v>
      </c>
      <c r="O535" s="16"/>
      <c r="P535" s="16"/>
      <c r="Q535" s="16"/>
      <c r="Y535" s="408"/>
      <c r="Z535" s="484"/>
    </row>
    <row r="536" spans="1:26" s="77" customFormat="1" x14ac:dyDescent="0.25">
      <c r="A536" s="4" t="s">
        <v>1106</v>
      </c>
      <c r="B536" s="16" t="s">
        <v>155</v>
      </c>
      <c r="C536" s="16" t="s">
        <v>393</v>
      </c>
      <c r="D536" s="16" t="s">
        <v>57</v>
      </c>
      <c r="E536" s="260">
        <v>1676</v>
      </c>
      <c r="F536" s="16"/>
      <c r="G536" s="16" t="s">
        <v>1090</v>
      </c>
      <c r="H536" s="3">
        <v>43718</v>
      </c>
      <c r="I536" s="16" t="s">
        <v>1107</v>
      </c>
      <c r="J536" s="3" t="s">
        <v>258</v>
      </c>
      <c r="K536" s="3"/>
      <c r="L536" s="16" t="s">
        <v>6</v>
      </c>
      <c r="M536" s="16" t="s">
        <v>1092</v>
      </c>
      <c r="N536" s="16"/>
      <c r="O536" s="16"/>
      <c r="P536" s="16"/>
      <c r="Q536" s="16"/>
      <c r="Y536" s="408"/>
      <c r="Z536" s="484"/>
    </row>
    <row r="537" spans="1:26" s="77" customFormat="1" x14ac:dyDescent="0.25">
      <c r="A537" s="4" t="s">
        <v>1130</v>
      </c>
      <c r="B537" s="16" t="s">
        <v>155</v>
      </c>
      <c r="C537" s="16" t="s">
        <v>1119</v>
      </c>
      <c r="D537" s="16" t="s">
        <v>1096</v>
      </c>
      <c r="E537" s="260">
        <v>5485</v>
      </c>
      <c r="F537" s="16"/>
      <c r="G537" s="16" t="s">
        <v>1114</v>
      </c>
      <c r="H537" s="3">
        <v>43718</v>
      </c>
      <c r="I537" s="16" t="s">
        <v>332</v>
      </c>
      <c r="J537" s="3" t="s">
        <v>258</v>
      </c>
      <c r="K537" s="3"/>
      <c r="L537" s="16" t="s">
        <v>1120</v>
      </c>
      <c r="M537" s="16" t="s">
        <v>10</v>
      </c>
      <c r="N537" s="3">
        <v>43742</v>
      </c>
      <c r="O537" s="16"/>
      <c r="P537" s="16"/>
      <c r="Q537" s="16" t="s">
        <v>1275</v>
      </c>
      <c r="Y537" s="408"/>
      <c r="Z537" s="484"/>
    </row>
    <row r="538" spans="1:26" s="77" customFormat="1" x14ac:dyDescent="0.25">
      <c r="A538" s="4" t="s">
        <v>1128</v>
      </c>
      <c r="B538" s="16" t="s">
        <v>155</v>
      </c>
      <c r="C538" s="16"/>
      <c r="D538" s="16" t="s">
        <v>1098</v>
      </c>
      <c r="E538" s="260"/>
      <c r="F538" s="16"/>
      <c r="G538" s="16" t="s">
        <v>1114</v>
      </c>
      <c r="H538" s="3">
        <v>43718</v>
      </c>
      <c r="I538" s="16" t="s">
        <v>1129</v>
      </c>
      <c r="J538" s="3" t="s">
        <v>258</v>
      </c>
      <c r="K538" s="3"/>
      <c r="L538" s="16" t="s">
        <v>1120</v>
      </c>
      <c r="M538" s="16" t="s">
        <v>10</v>
      </c>
      <c r="N538" s="3">
        <v>43742</v>
      </c>
      <c r="O538" s="16"/>
      <c r="P538" s="16"/>
      <c r="Q538" s="16"/>
      <c r="Y538" s="408"/>
      <c r="Z538" s="484"/>
    </row>
    <row r="539" spans="1:26" s="77" customFormat="1" x14ac:dyDescent="0.25">
      <c r="A539" s="4" t="s">
        <v>1127</v>
      </c>
      <c r="B539" s="16" t="s">
        <v>155</v>
      </c>
      <c r="C539" s="16" t="s">
        <v>1119</v>
      </c>
      <c r="D539" s="16" t="s">
        <v>1096</v>
      </c>
      <c r="E539" s="260">
        <v>4054</v>
      </c>
      <c r="F539" s="16"/>
      <c r="G539" s="16" t="s">
        <v>1114</v>
      </c>
      <c r="H539" s="3">
        <v>43718</v>
      </c>
      <c r="I539" s="16" t="s">
        <v>1126</v>
      </c>
      <c r="J539" s="3" t="s">
        <v>258</v>
      </c>
      <c r="K539" s="3"/>
      <c r="L539" s="16" t="s">
        <v>1120</v>
      </c>
      <c r="M539" s="16" t="s">
        <v>10</v>
      </c>
      <c r="N539" s="3">
        <v>43742</v>
      </c>
      <c r="O539" s="16"/>
      <c r="P539" s="16"/>
      <c r="Q539" s="16"/>
      <c r="Y539" s="408"/>
      <c r="Z539" s="484"/>
    </row>
    <row r="540" spans="1:26" s="77" customFormat="1" x14ac:dyDescent="0.25">
      <c r="A540" s="4" t="s">
        <v>1125</v>
      </c>
      <c r="B540" s="16" t="s">
        <v>155</v>
      </c>
      <c r="C540" s="16" t="s">
        <v>1119</v>
      </c>
      <c r="D540" s="16" t="s">
        <v>1096</v>
      </c>
      <c r="E540" s="260">
        <v>3775</v>
      </c>
      <c r="F540" s="16"/>
      <c r="G540" s="16" t="s">
        <v>1114</v>
      </c>
      <c r="H540" s="3">
        <v>43718</v>
      </c>
      <c r="I540" s="16" t="s">
        <v>1126</v>
      </c>
      <c r="J540" s="3" t="s">
        <v>258</v>
      </c>
      <c r="K540" s="3"/>
      <c r="L540" s="16" t="s">
        <v>1120</v>
      </c>
      <c r="M540" s="16" t="s">
        <v>10</v>
      </c>
      <c r="N540" s="3">
        <v>43742</v>
      </c>
      <c r="O540" s="16"/>
      <c r="P540" s="16"/>
      <c r="Q540" s="16"/>
      <c r="Y540" s="408"/>
      <c r="Z540" s="484"/>
    </row>
    <row r="541" spans="1:26" s="77" customFormat="1" x14ac:dyDescent="0.25">
      <c r="A541" s="4" t="s">
        <v>1084</v>
      </c>
      <c r="B541" s="16" t="s">
        <v>155</v>
      </c>
      <c r="C541" s="16" t="s">
        <v>407</v>
      </c>
      <c r="D541" s="16" t="s">
        <v>56</v>
      </c>
      <c r="E541" s="260">
        <v>278</v>
      </c>
      <c r="F541" s="16"/>
      <c r="G541" s="16" t="s">
        <v>841</v>
      </c>
      <c r="H541" s="3">
        <v>43342</v>
      </c>
      <c r="I541" s="16" t="s">
        <v>1067</v>
      </c>
      <c r="J541" s="16" t="s">
        <v>258</v>
      </c>
      <c r="K541" s="16"/>
      <c r="L541" s="16" t="s">
        <v>1123</v>
      </c>
      <c r="M541" s="16" t="s">
        <v>10</v>
      </c>
      <c r="N541" s="3">
        <v>43740</v>
      </c>
      <c r="O541" s="16"/>
      <c r="P541" s="16"/>
      <c r="Q541" s="16"/>
      <c r="Y541" s="408"/>
      <c r="Z541" s="484"/>
    </row>
    <row r="542" spans="1:26" s="77" customFormat="1" x14ac:dyDescent="0.25">
      <c r="A542" s="4" t="s">
        <v>1084</v>
      </c>
      <c r="B542" s="16" t="s">
        <v>155</v>
      </c>
      <c r="C542" s="16" t="s">
        <v>407</v>
      </c>
      <c r="D542" s="16" t="s">
        <v>56</v>
      </c>
      <c r="E542" s="260">
        <v>1371</v>
      </c>
      <c r="F542" s="16"/>
      <c r="G542" s="16" t="s">
        <v>841</v>
      </c>
      <c r="H542" s="3">
        <v>43342</v>
      </c>
      <c r="I542" s="16" t="s">
        <v>1067</v>
      </c>
      <c r="J542" s="3" t="s">
        <v>258</v>
      </c>
      <c r="K542" s="3"/>
      <c r="L542" s="16" t="s">
        <v>1121</v>
      </c>
      <c r="M542" s="16" t="s">
        <v>32</v>
      </c>
      <c r="N542" s="3">
        <v>43740</v>
      </c>
      <c r="O542" s="16"/>
      <c r="P542" s="16"/>
      <c r="Q542" s="16" t="s">
        <v>1407</v>
      </c>
      <c r="Y542" s="408"/>
      <c r="Z542" s="484"/>
    </row>
    <row r="543" spans="1:26" s="77" customFormat="1" x14ac:dyDescent="0.25">
      <c r="A543" s="4" t="s">
        <v>1084</v>
      </c>
      <c r="B543" s="16" t="s">
        <v>155</v>
      </c>
      <c r="C543" s="16" t="s">
        <v>407</v>
      </c>
      <c r="D543" s="16" t="s">
        <v>56</v>
      </c>
      <c r="E543" s="260">
        <v>1372</v>
      </c>
      <c r="F543" s="16"/>
      <c r="G543" s="16" t="s">
        <v>841</v>
      </c>
      <c r="H543" s="3">
        <v>43342</v>
      </c>
      <c r="I543" s="16" t="s">
        <v>1067</v>
      </c>
      <c r="J543" s="3" t="s">
        <v>258</v>
      </c>
      <c r="K543" s="3"/>
      <c r="L543" s="16" t="s">
        <v>1121</v>
      </c>
      <c r="M543" s="16" t="s">
        <v>32</v>
      </c>
      <c r="N543" s="3">
        <v>43740</v>
      </c>
      <c r="O543" s="16"/>
      <c r="P543" s="16"/>
      <c r="Q543" s="16" t="s">
        <v>1408</v>
      </c>
      <c r="Y543" s="408"/>
      <c r="Z543" s="484"/>
    </row>
    <row r="544" spans="1:26" s="77" customFormat="1" x14ac:dyDescent="0.25">
      <c r="A544" s="4" t="s">
        <v>1082</v>
      </c>
      <c r="B544" s="16" t="s">
        <v>155</v>
      </c>
      <c r="C544" s="16" t="s">
        <v>1118</v>
      </c>
      <c r="D544" s="16" t="s">
        <v>1097</v>
      </c>
      <c r="E544" s="260"/>
      <c r="F544" s="16"/>
      <c r="G544" s="16" t="s">
        <v>1090</v>
      </c>
      <c r="H544" s="3">
        <v>43689</v>
      </c>
      <c r="I544" s="16" t="s">
        <v>1083</v>
      </c>
      <c r="J544" s="3" t="s">
        <v>258</v>
      </c>
      <c r="K544" s="3"/>
      <c r="L544" s="16" t="s">
        <v>1122</v>
      </c>
      <c r="M544" s="16" t="s">
        <v>1105</v>
      </c>
      <c r="N544" s="3"/>
      <c r="O544" s="16"/>
      <c r="P544" s="16"/>
      <c r="Q544" s="16"/>
      <c r="Y544" s="408"/>
      <c r="Z544" s="484"/>
    </row>
    <row r="545" spans="1:26" s="77" customFormat="1" x14ac:dyDescent="0.25">
      <c r="A545" s="297" t="s">
        <v>1037</v>
      </c>
      <c r="B545" s="77" t="s">
        <v>155</v>
      </c>
      <c r="C545" s="16" t="s">
        <v>384</v>
      </c>
      <c r="D545" s="16" t="s">
        <v>62</v>
      </c>
      <c r="E545" s="298">
        <v>4485</v>
      </c>
      <c r="F545" s="77">
        <v>190796</v>
      </c>
      <c r="G545" s="16" t="s">
        <v>1111</v>
      </c>
      <c r="H545" s="299">
        <v>43664</v>
      </c>
      <c r="I545" s="77" t="s">
        <v>1038</v>
      </c>
      <c r="J545" s="77" t="s">
        <v>258</v>
      </c>
      <c r="L545" s="16" t="s">
        <v>6</v>
      </c>
      <c r="M545" s="77" t="s">
        <v>1040</v>
      </c>
      <c r="N545" s="299">
        <v>43685</v>
      </c>
      <c r="Y545" s="408"/>
      <c r="Z545" s="484"/>
    </row>
    <row r="546" spans="1:26" s="77" customFormat="1" x14ac:dyDescent="0.25">
      <c r="A546" s="297" t="s">
        <v>1037</v>
      </c>
      <c r="B546" s="77" t="s">
        <v>155</v>
      </c>
      <c r="C546" s="16" t="s">
        <v>384</v>
      </c>
      <c r="D546" s="16" t="s">
        <v>62</v>
      </c>
      <c r="E546" s="298">
        <v>4487</v>
      </c>
      <c r="F546" s="77">
        <v>190796</v>
      </c>
      <c r="G546" s="16" t="s">
        <v>1111</v>
      </c>
      <c r="H546" s="299">
        <v>43664</v>
      </c>
      <c r="I546" s="77" t="s">
        <v>1038</v>
      </c>
      <c r="J546" s="77" t="s">
        <v>258</v>
      </c>
      <c r="L546" s="16" t="s">
        <v>6</v>
      </c>
      <c r="M546" s="77" t="s">
        <v>1040</v>
      </c>
      <c r="N546" s="299">
        <v>43685</v>
      </c>
      <c r="Y546" s="408"/>
      <c r="Z546" s="484"/>
    </row>
    <row r="547" spans="1:26" s="77" customFormat="1" x14ac:dyDescent="0.25">
      <c r="A547" s="297" t="s">
        <v>1037</v>
      </c>
      <c r="B547" s="77" t="s">
        <v>155</v>
      </c>
      <c r="C547" s="16" t="s">
        <v>384</v>
      </c>
      <c r="D547" s="16" t="s">
        <v>62</v>
      </c>
      <c r="E547" s="298">
        <v>4483</v>
      </c>
      <c r="F547" s="77">
        <v>190796</v>
      </c>
      <c r="G547" s="16" t="s">
        <v>1111</v>
      </c>
      <c r="H547" s="299">
        <v>43664</v>
      </c>
      <c r="I547" s="77" t="s">
        <v>1038</v>
      </c>
      <c r="J547" s="77" t="s">
        <v>258</v>
      </c>
      <c r="L547" s="16" t="s">
        <v>6</v>
      </c>
      <c r="M547" s="77" t="s">
        <v>1040</v>
      </c>
      <c r="N547" s="299">
        <v>43685</v>
      </c>
      <c r="Y547" s="408"/>
      <c r="Z547" s="484"/>
    </row>
    <row r="548" spans="1:26" s="77" customFormat="1" x14ac:dyDescent="0.25">
      <c r="A548" s="297" t="s">
        <v>1036</v>
      </c>
      <c r="B548" s="77" t="s">
        <v>155</v>
      </c>
      <c r="C548" s="16" t="s">
        <v>384</v>
      </c>
      <c r="D548" s="16" t="s">
        <v>62</v>
      </c>
      <c r="E548" s="298">
        <v>4177</v>
      </c>
      <c r="F548" s="77">
        <v>190795</v>
      </c>
      <c r="G548" s="16" t="s">
        <v>1111</v>
      </c>
      <c r="H548" s="299">
        <v>43664</v>
      </c>
      <c r="I548" s="77" t="s">
        <v>1039</v>
      </c>
      <c r="J548" s="77" t="s">
        <v>258</v>
      </c>
      <c r="L548" s="16" t="s">
        <v>6</v>
      </c>
      <c r="M548" s="77" t="s">
        <v>10</v>
      </c>
      <c r="N548" s="299">
        <v>43685</v>
      </c>
      <c r="Y548" s="408"/>
      <c r="Z548" s="484"/>
    </row>
    <row r="549" spans="1:26" s="77" customFormat="1" x14ac:dyDescent="0.25">
      <c r="A549" s="297" t="s">
        <v>1036</v>
      </c>
      <c r="B549" s="77" t="s">
        <v>155</v>
      </c>
      <c r="C549" s="16" t="s">
        <v>384</v>
      </c>
      <c r="D549" s="16" t="s">
        <v>62</v>
      </c>
      <c r="E549" s="298">
        <v>4368</v>
      </c>
      <c r="F549" s="77">
        <v>190795</v>
      </c>
      <c r="G549" s="16" t="s">
        <v>1111</v>
      </c>
      <c r="H549" s="299">
        <v>43664</v>
      </c>
      <c r="I549" s="77" t="s">
        <v>1039</v>
      </c>
      <c r="J549" s="77" t="s">
        <v>258</v>
      </c>
      <c r="L549" s="16" t="s">
        <v>6</v>
      </c>
      <c r="M549" s="77" t="s">
        <v>10</v>
      </c>
      <c r="N549" s="299">
        <v>43685</v>
      </c>
      <c r="Y549" s="408"/>
      <c r="Z549" s="484"/>
    </row>
    <row r="550" spans="1:26" s="77" customFormat="1" x14ac:dyDescent="0.25">
      <c r="A550" s="297" t="s">
        <v>1078</v>
      </c>
      <c r="B550" s="77" t="s">
        <v>155</v>
      </c>
      <c r="C550" s="16"/>
      <c r="D550" s="16" t="s">
        <v>1098</v>
      </c>
      <c r="E550" s="298"/>
      <c r="G550" s="16" t="s">
        <v>1110</v>
      </c>
      <c r="H550" s="299">
        <v>43671</v>
      </c>
      <c r="I550" s="77" t="s">
        <v>1081</v>
      </c>
      <c r="J550" s="77" t="s">
        <v>258</v>
      </c>
      <c r="L550" s="16" t="s">
        <v>6</v>
      </c>
      <c r="M550" s="77" t="s">
        <v>1092</v>
      </c>
      <c r="N550" s="299"/>
      <c r="Y550" s="408"/>
      <c r="Z550" s="484"/>
    </row>
    <row r="551" spans="1:26" s="77" customFormat="1" x14ac:dyDescent="0.25">
      <c r="A551" s="16" t="s">
        <v>1138</v>
      </c>
      <c r="B551" s="77" t="s">
        <v>155</v>
      </c>
      <c r="C551" s="16" t="s">
        <v>384</v>
      </c>
      <c r="D551" s="16" t="s">
        <v>62</v>
      </c>
      <c r="E551" s="298">
        <v>680</v>
      </c>
      <c r="G551" s="16" t="s">
        <v>12</v>
      </c>
      <c r="H551" s="299"/>
      <c r="I551" s="77" t="s">
        <v>1139</v>
      </c>
      <c r="J551" s="299" t="s">
        <v>258</v>
      </c>
      <c r="K551" s="299"/>
      <c r="L551" s="16" t="s">
        <v>1121</v>
      </c>
      <c r="M551" s="77" t="s">
        <v>1242</v>
      </c>
      <c r="N551" s="299">
        <v>43752</v>
      </c>
      <c r="Q551" s="77" t="s">
        <v>1326</v>
      </c>
      <c r="Y551" s="408"/>
      <c r="Z551" s="484"/>
    </row>
    <row r="552" spans="1:26" s="77" customFormat="1" x14ac:dyDescent="0.25">
      <c r="A552" s="297" t="s">
        <v>1033</v>
      </c>
      <c r="B552" s="77" t="s">
        <v>155</v>
      </c>
      <c r="C552" s="16" t="s">
        <v>407</v>
      </c>
      <c r="D552" s="16" t="s">
        <v>56</v>
      </c>
      <c r="E552" s="298">
        <v>1024</v>
      </c>
      <c r="G552" s="16" t="s">
        <v>1110</v>
      </c>
      <c r="H552" s="299">
        <v>43658</v>
      </c>
      <c r="I552" s="77" t="s">
        <v>1034</v>
      </c>
      <c r="J552" s="299" t="s">
        <v>258</v>
      </c>
      <c r="K552" s="299"/>
      <c r="L552" s="16" t="s">
        <v>1121</v>
      </c>
      <c r="M552" s="77" t="s">
        <v>10</v>
      </c>
      <c r="N552" s="299">
        <v>43697</v>
      </c>
      <c r="Q552" s="77" t="s">
        <v>1324</v>
      </c>
      <c r="V552" s="299">
        <v>43608</v>
      </c>
      <c r="Y552" s="408"/>
      <c r="Z552" s="484"/>
    </row>
    <row r="553" spans="1:26" s="77" customFormat="1" x14ac:dyDescent="0.25">
      <c r="A553" s="297" t="s">
        <v>1075</v>
      </c>
      <c r="B553" s="77" t="s">
        <v>155</v>
      </c>
      <c r="C553" s="16" t="s">
        <v>644</v>
      </c>
      <c r="D553" s="16" t="s">
        <v>1094</v>
      </c>
      <c r="E553" s="298"/>
      <c r="G553" s="16" t="s">
        <v>1077</v>
      </c>
      <c r="H553" s="299">
        <v>43651</v>
      </c>
      <c r="I553" s="77" t="s">
        <v>1076</v>
      </c>
      <c r="J553" s="299" t="s">
        <v>258</v>
      </c>
      <c r="K553" s="299"/>
      <c r="L553" s="16" t="s">
        <v>1120</v>
      </c>
      <c r="M553" s="77" t="s">
        <v>1105</v>
      </c>
      <c r="N553" s="299"/>
      <c r="Y553" s="408"/>
      <c r="Z553" s="484"/>
    </row>
    <row r="554" spans="1:26" s="77" customFormat="1" x14ac:dyDescent="0.25">
      <c r="A554" s="297" t="s">
        <v>1030</v>
      </c>
      <c r="B554" s="77" t="s">
        <v>155</v>
      </c>
      <c r="C554" s="16" t="s">
        <v>407</v>
      </c>
      <c r="D554" s="16" t="s">
        <v>56</v>
      </c>
      <c r="E554" s="298">
        <v>183</v>
      </c>
      <c r="G554" s="16" t="s">
        <v>881</v>
      </c>
      <c r="H554" s="299">
        <v>43648</v>
      </c>
      <c r="I554" s="77" t="s">
        <v>1029</v>
      </c>
      <c r="J554" s="77" t="s">
        <v>258</v>
      </c>
      <c r="L554" s="16" t="s">
        <v>6</v>
      </c>
      <c r="M554" s="77" t="s">
        <v>10</v>
      </c>
      <c r="N554" s="299">
        <v>43657</v>
      </c>
      <c r="Y554" s="408"/>
      <c r="Z554" s="484"/>
    </row>
    <row r="555" spans="1:26" s="77" customFormat="1" x14ac:dyDescent="0.25">
      <c r="A555" s="297" t="s">
        <v>1032</v>
      </c>
      <c r="B555" s="77" t="s">
        <v>155</v>
      </c>
      <c r="C555" s="16" t="s">
        <v>393</v>
      </c>
      <c r="D555" s="16" t="s">
        <v>57</v>
      </c>
      <c r="E555" s="298">
        <v>1384</v>
      </c>
      <c r="G555" s="16"/>
      <c r="H555" s="299">
        <v>43648</v>
      </c>
      <c r="I555" s="77" t="s">
        <v>1031</v>
      </c>
      <c r="J555" s="77" t="s">
        <v>258</v>
      </c>
      <c r="L555" s="16" t="s">
        <v>6</v>
      </c>
      <c r="M555" s="77" t="s">
        <v>10</v>
      </c>
      <c r="N555" s="299">
        <v>43657</v>
      </c>
      <c r="Y555" s="408"/>
      <c r="Z555" s="484"/>
    </row>
    <row r="556" spans="1:26" s="77" customFormat="1" x14ac:dyDescent="0.25">
      <c r="A556" s="297" t="s">
        <v>1017</v>
      </c>
      <c r="B556" s="77" t="s">
        <v>155</v>
      </c>
      <c r="C556" s="16" t="s">
        <v>407</v>
      </c>
      <c r="D556" s="16" t="s">
        <v>56</v>
      </c>
      <c r="E556" s="298">
        <v>1990</v>
      </c>
      <c r="F556" s="77">
        <v>190677</v>
      </c>
      <c r="G556" s="16" t="s">
        <v>1111</v>
      </c>
      <c r="H556" s="299">
        <v>43640</v>
      </c>
      <c r="I556" s="298" t="s">
        <v>1015</v>
      </c>
      <c r="J556" s="299" t="s">
        <v>258</v>
      </c>
      <c r="K556" s="299"/>
      <c r="L556" s="16" t="s">
        <v>6</v>
      </c>
      <c r="M556" s="77" t="s">
        <v>10</v>
      </c>
      <c r="N556" s="299">
        <v>43649</v>
      </c>
      <c r="Q556" s="77" t="s">
        <v>1026</v>
      </c>
      <c r="V556" s="299">
        <v>43539</v>
      </c>
      <c r="X556" s="77" t="s">
        <v>32</v>
      </c>
      <c r="Y556" s="408"/>
      <c r="Z556" s="484"/>
    </row>
    <row r="557" spans="1:26" s="77" customFormat="1" x14ac:dyDescent="0.25">
      <c r="A557" s="297" t="s">
        <v>1027</v>
      </c>
      <c r="B557" s="77" t="s">
        <v>155</v>
      </c>
      <c r="C557" s="16" t="s">
        <v>407</v>
      </c>
      <c r="D557" s="16" t="s">
        <v>56</v>
      </c>
      <c r="E557" s="298">
        <v>1757</v>
      </c>
      <c r="G557" s="16" t="s">
        <v>841</v>
      </c>
      <c r="H557" s="299">
        <v>43637</v>
      </c>
      <c r="I557" s="298" t="s">
        <v>1067</v>
      </c>
      <c r="J557" s="299" t="s">
        <v>258</v>
      </c>
      <c r="K557" s="299"/>
      <c r="L557" s="16" t="s">
        <v>1121</v>
      </c>
      <c r="M557" s="77" t="s">
        <v>32</v>
      </c>
      <c r="N557" s="299">
        <v>43776</v>
      </c>
      <c r="Q557" s="77" t="s">
        <v>1383</v>
      </c>
      <c r="V557" s="299">
        <v>43544</v>
      </c>
      <c r="X557" s="77" t="s">
        <v>32</v>
      </c>
      <c r="Y557" s="408"/>
      <c r="Z557" s="484"/>
    </row>
    <row r="558" spans="1:26" s="77" customFormat="1" x14ac:dyDescent="0.25">
      <c r="A558" s="297" t="s">
        <v>1027</v>
      </c>
      <c r="B558" s="77" t="s">
        <v>155</v>
      </c>
      <c r="C558" s="16" t="s">
        <v>407</v>
      </c>
      <c r="D558" s="16" t="s">
        <v>56</v>
      </c>
      <c r="E558" s="298">
        <v>1758</v>
      </c>
      <c r="G558" s="16" t="s">
        <v>841</v>
      </c>
      <c r="H558" s="299">
        <v>43637</v>
      </c>
      <c r="I558" s="298" t="s">
        <v>1067</v>
      </c>
      <c r="J558" s="299" t="s">
        <v>258</v>
      </c>
      <c r="K558" s="299"/>
      <c r="L558" s="16" t="s">
        <v>1121</v>
      </c>
      <c r="M558" s="77" t="s">
        <v>32</v>
      </c>
      <c r="N558" s="299">
        <v>43776</v>
      </c>
      <c r="Q558" s="77" t="s">
        <v>1383</v>
      </c>
      <c r="V558" s="299">
        <v>43544</v>
      </c>
      <c r="X558" s="77" t="s">
        <v>32</v>
      </c>
      <c r="Y558" s="408"/>
      <c r="Z558" s="484"/>
    </row>
    <row r="559" spans="1:26" s="77" customFormat="1" x14ac:dyDescent="0.25">
      <c r="A559" s="297" t="s">
        <v>1027</v>
      </c>
      <c r="B559" s="77" t="s">
        <v>155</v>
      </c>
      <c r="C559" s="16" t="s">
        <v>407</v>
      </c>
      <c r="D559" s="16" t="s">
        <v>56</v>
      </c>
      <c r="E559" s="298">
        <v>1741</v>
      </c>
      <c r="G559" s="16" t="s">
        <v>841</v>
      </c>
      <c r="H559" s="299">
        <v>43637</v>
      </c>
      <c r="I559" s="298" t="s">
        <v>1067</v>
      </c>
      <c r="J559" s="299" t="s">
        <v>258</v>
      </c>
      <c r="K559" s="299"/>
      <c r="L559" s="16" t="s">
        <v>1121</v>
      </c>
      <c r="M559" s="77" t="s">
        <v>32</v>
      </c>
      <c r="N559" s="299">
        <v>43776</v>
      </c>
      <c r="Q559" s="77" t="s">
        <v>1383</v>
      </c>
      <c r="V559" s="299">
        <v>43570</v>
      </c>
      <c r="Y559" s="408"/>
      <c r="Z559" s="484"/>
    </row>
    <row r="560" spans="1:26" s="77" customFormat="1" x14ac:dyDescent="0.25">
      <c r="A560" s="297" t="s">
        <v>1074</v>
      </c>
      <c r="B560" s="77" t="s">
        <v>155</v>
      </c>
      <c r="C560" s="16" t="s">
        <v>407</v>
      </c>
      <c r="D560" s="16" t="s">
        <v>56</v>
      </c>
      <c r="E560" s="298">
        <v>1781</v>
      </c>
      <c r="G560" s="16" t="s">
        <v>841</v>
      </c>
      <c r="H560" s="299">
        <v>43637</v>
      </c>
      <c r="I560" s="298" t="s">
        <v>1067</v>
      </c>
      <c r="J560" s="299" t="s">
        <v>258</v>
      </c>
      <c r="K560" s="299"/>
      <c r="L560" s="16" t="s">
        <v>1121</v>
      </c>
      <c r="M560" s="77" t="s">
        <v>32</v>
      </c>
      <c r="N560" s="299">
        <v>43776</v>
      </c>
      <c r="Q560" s="77" t="s">
        <v>1383</v>
      </c>
      <c r="Y560" s="408"/>
      <c r="Z560" s="484"/>
    </row>
    <row r="561" spans="1:26" s="77" customFormat="1" x14ac:dyDescent="0.25">
      <c r="A561" s="297" t="s">
        <v>1035</v>
      </c>
      <c r="B561" s="77" t="s">
        <v>155</v>
      </c>
      <c r="C561" s="16" t="s">
        <v>407</v>
      </c>
      <c r="D561" s="16" t="s">
        <v>56</v>
      </c>
      <c r="E561" s="298">
        <v>920</v>
      </c>
      <c r="G561" s="16" t="s">
        <v>1110</v>
      </c>
      <c r="H561" s="299">
        <v>43633</v>
      </c>
      <c r="I561" s="77" t="s">
        <v>1029</v>
      </c>
      <c r="J561" s="299" t="s">
        <v>258</v>
      </c>
      <c r="K561" s="299"/>
      <c r="L561" s="16" t="s">
        <v>1121</v>
      </c>
      <c r="M561" s="77" t="s">
        <v>10</v>
      </c>
      <c r="N561" s="299">
        <v>43697</v>
      </c>
      <c r="Q561" s="77" t="s">
        <v>1321</v>
      </c>
      <c r="Y561" s="408"/>
      <c r="Z561" s="484"/>
    </row>
    <row r="562" spans="1:26" s="77" customFormat="1" x14ac:dyDescent="0.25">
      <c r="A562" s="297" t="s">
        <v>1016</v>
      </c>
      <c r="B562" s="77" t="s">
        <v>155</v>
      </c>
      <c r="C562" s="77" t="s">
        <v>393</v>
      </c>
      <c r="D562" s="16" t="s">
        <v>57</v>
      </c>
      <c r="E562" s="298">
        <v>2017</v>
      </c>
      <c r="F562" s="77">
        <v>190605</v>
      </c>
      <c r="G562" s="77" t="s">
        <v>245</v>
      </c>
      <c r="H562" s="299">
        <v>43622</v>
      </c>
      <c r="I562" s="298" t="s">
        <v>1015</v>
      </c>
      <c r="J562" s="299" t="s">
        <v>258</v>
      </c>
      <c r="K562" s="299"/>
      <c r="L562" s="77" t="s">
        <v>130</v>
      </c>
      <c r="M562" s="77" t="s">
        <v>10</v>
      </c>
      <c r="N562" s="299">
        <v>43640</v>
      </c>
      <c r="Q562" s="77" t="s">
        <v>1026</v>
      </c>
      <c r="Y562" s="408"/>
      <c r="Z562" s="484"/>
    </row>
    <row r="563" spans="1:26" s="77" customFormat="1" x14ac:dyDescent="0.25">
      <c r="A563" s="297" t="s">
        <v>1014</v>
      </c>
      <c r="B563" s="77" t="s">
        <v>155</v>
      </c>
      <c r="C563" s="77" t="s">
        <v>385</v>
      </c>
      <c r="D563" s="16" t="s">
        <v>58</v>
      </c>
      <c r="E563" s="298">
        <v>3776</v>
      </c>
      <c r="F563" s="77">
        <v>190604</v>
      </c>
      <c r="G563" s="77" t="s">
        <v>245</v>
      </c>
      <c r="H563" s="299">
        <v>43623</v>
      </c>
      <c r="I563" s="298" t="s">
        <v>1102</v>
      </c>
      <c r="J563" s="299" t="s">
        <v>258</v>
      </c>
      <c r="K563" s="299"/>
      <c r="L563" s="77" t="s">
        <v>130</v>
      </c>
      <c r="M563" s="77" t="s">
        <v>10</v>
      </c>
      <c r="N563" s="299">
        <v>43640</v>
      </c>
      <c r="Q563" s="77" t="s">
        <v>1051</v>
      </c>
      <c r="X563" s="77" t="s">
        <v>10</v>
      </c>
      <c r="Y563" s="408"/>
      <c r="Z563" s="484"/>
    </row>
    <row r="564" spans="1:26" s="77" customFormat="1" x14ac:dyDescent="0.25">
      <c r="A564" s="297" t="s">
        <v>1014</v>
      </c>
      <c r="B564" s="77" t="s">
        <v>155</v>
      </c>
      <c r="C564" s="77" t="s">
        <v>385</v>
      </c>
      <c r="D564" s="16" t="s">
        <v>58</v>
      </c>
      <c r="E564" s="298">
        <v>3542</v>
      </c>
      <c r="F564" s="77">
        <v>190604</v>
      </c>
      <c r="G564" s="77" t="s">
        <v>245</v>
      </c>
      <c r="H564" s="299">
        <v>43623</v>
      </c>
      <c r="I564" s="298" t="s">
        <v>1101</v>
      </c>
      <c r="J564" s="299" t="s">
        <v>258</v>
      </c>
      <c r="K564" s="299"/>
      <c r="L564" s="77" t="s">
        <v>130</v>
      </c>
      <c r="M564" s="77" t="s">
        <v>10</v>
      </c>
      <c r="N564" s="299">
        <v>43640</v>
      </c>
      <c r="Q564" s="77" t="s">
        <v>1051</v>
      </c>
      <c r="Y564" s="408"/>
      <c r="Z564" s="484"/>
    </row>
    <row r="565" spans="1:26" s="77" customFormat="1" x14ac:dyDescent="0.25">
      <c r="A565" s="297" t="s">
        <v>994</v>
      </c>
      <c r="B565" s="77" t="s">
        <v>155</v>
      </c>
      <c r="C565" s="77" t="s">
        <v>385</v>
      </c>
      <c r="D565" s="16" t="s">
        <v>58</v>
      </c>
      <c r="E565" s="298">
        <v>3552</v>
      </c>
      <c r="F565" s="77">
        <v>190508</v>
      </c>
      <c r="G565" s="77" t="s">
        <v>245</v>
      </c>
      <c r="H565" s="299">
        <v>43601</v>
      </c>
      <c r="I565" s="301"/>
      <c r="J565" s="77" t="s">
        <v>258</v>
      </c>
      <c r="L565" s="77" t="s">
        <v>130</v>
      </c>
      <c r="M565" s="77" t="s">
        <v>10</v>
      </c>
      <c r="N565" s="299">
        <v>43622</v>
      </c>
      <c r="Y565" s="408"/>
      <c r="Z565" s="484"/>
    </row>
    <row r="566" spans="1:26" s="77" customFormat="1" x14ac:dyDescent="0.25">
      <c r="A566" s="297" t="s">
        <v>992</v>
      </c>
      <c r="B566" s="77" t="s">
        <v>155</v>
      </c>
      <c r="C566" s="77" t="s">
        <v>407</v>
      </c>
      <c r="D566" s="16" t="s">
        <v>56</v>
      </c>
      <c r="E566" s="298">
        <v>1921</v>
      </c>
      <c r="F566" s="77">
        <v>190507</v>
      </c>
      <c r="G566" s="77" t="s">
        <v>245</v>
      </c>
      <c r="H566" s="299">
        <v>43601</v>
      </c>
      <c r="I566" s="77" t="s">
        <v>993</v>
      </c>
      <c r="J566" s="77" t="s">
        <v>258</v>
      </c>
      <c r="L566" s="77" t="s">
        <v>130</v>
      </c>
      <c r="M566" s="77" t="s">
        <v>10</v>
      </c>
      <c r="N566" s="299">
        <v>43622</v>
      </c>
      <c r="Y566" s="408"/>
      <c r="Z566" s="484"/>
    </row>
    <row r="567" spans="1:26" s="77" customFormat="1" x14ac:dyDescent="0.25">
      <c r="A567" s="297" t="s">
        <v>1022</v>
      </c>
      <c r="B567" s="77" t="s">
        <v>155</v>
      </c>
      <c r="C567" s="77" t="s">
        <v>644</v>
      </c>
      <c r="D567" s="16" t="s">
        <v>1094</v>
      </c>
      <c r="E567" s="298">
        <v>3853</v>
      </c>
      <c r="G567" s="77" t="s">
        <v>946</v>
      </c>
      <c r="H567" s="299"/>
      <c r="I567" s="77" t="s">
        <v>1023</v>
      </c>
      <c r="L567" s="77" t="s">
        <v>130</v>
      </c>
      <c r="M567" s="77" t="s">
        <v>1024</v>
      </c>
      <c r="N567" s="299"/>
      <c r="Q567" s="77" t="s">
        <v>1025</v>
      </c>
      <c r="X567" s="77" t="s">
        <v>10</v>
      </c>
      <c r="Y567" s="408"/>
      <c r="Z567" s="484"/>
    </row>
    <row r="568" spans="1:26" s="77" customFormat="1" x14ac:dyDescent="0.25">
      <c r="A568" s="297" t="s">
        <v>970</v>
      </c>
      <c r="B568" s="77" t="s">
        <v>155</v>
      </c>
      <c r="C568" s="77" t="s">
        <v>385</v>
      </c>
      <c r="D568" s="16" t="s">
        <v>58</v>
      </c>
      <c r="E568" s="298">
        <v>3389</v>
      </c>
      <c r="G568" s="77" t="s">
        <v>886</v>
      </c>
      <c r="H568" s="299">
        <v>43573</v>
      </c>
      <c r="I568" s="77" t="s">
        <v>971</v>
      </c>
      <c r="J568" s="77" t="s">
        <v>258</v>
      </c>
      <c r="L568" s="77" t="s">
        <v>130</v>
      </c>
      <c r="M568" s="77" t="s">
        <v>10</v>
      </c>
      <c r="N568" s="299">
        <v>43591</v>
      </c>
      <c r="Y568" s="408"/>
      <c r="Z568" s="484"/>
    </row>
    <row r="569" spans="1:26" s="77" customFormat="1" x14ac:dyDescent="0.25">
      <c r="A569" s="297" t="s">
        <v>966</v>
      </c>
      <c r="B569" s="77" t="s">
        <v>155</v>
      </c>
      <c r="C569" s="77" t="s">
        <v>407</v>
      </c>
      <c r="D569" s="16" t="s">
        <v>56</v>
      </c>
      <c r="E569" s="298">
        <v>1842</v>
      </c>
      <c r="F569" s="77">
        <v>190417</v>
      </c>
      <c r="G569" s="77" t="s">
        <v>245</v>
      </c>
      <c r="H569" s="299">
        <v>43572</v>
      </c>
      <c r="I569" s="77" t="s">
        <v>969</v>
      </c>
      <c r="J569" s="77" t="s">
        <v>258</v>
      </c>
      <c r="L569" s="77" t="s">
        <v>130</v>
      </c>
      <c r="M569" s="77" t="s">
        <v>10</v>
      </c>
      <c r="N569" s="299">
        <v>43585</v>
      </c>
      <c r="X569" s="77" t="s">
        <v>715</v>
      </c>
      <c r="Y569" s="408"/>
      <c r="Z569" s="484"/>
    </row>
    <row r="570" spans="1:26" s="77" customFormat="1" x14ac:dyDescent="0.25">
      <c r="A570" s="297" t="s">
        <v>965</v>
      </c>
      <c r="B570" s="77" t="s">
        <v>155</v>
      </c>
      <c r="C570" s="77" t="s">
        <v>407</v>
      </c>
      <c r="D570" s="16" t="s">
        <v>56</v>
      </c>
      <c r="E570" s="298">
        <v>1612</v>
      </c>
      <c r="F570" s="77">
        <v>190417</v>
      </c>
      <c r="G570" s="77" t="s">
        <v>245</v>
      </c>
      <c r="H570" s="299">
        <v>43572</v>
      </c>
      <c r="I570" s="77" t="s">
        <v>968</v>
      </c>
      <c r="J570" s="77" t="s">
        <v>258</v>
      </c>
      <c r="L570" s="77" t="s">
        <v>130</v>
      </c>
      <c r="M570" s="77" t="s">
        <v>10</v>
      </c>
      <c r="N570" s="299">
        <v>43585</v>
      </c>
      <c r="Y570" s="408"/>
      <c r="Z570" s="484"/>
    </row>
    <row r="571" spans="1:26" s="77" customFormat="1" x14ac:dyDescent="0.25">
      <c r="A571" s="297" t="s">
        <v>964</v>
      </c>
      <c r="B571" s="77" t="s">
        <v>155</v>
      </c>
      <c r="C571" s="77" t="s">
        <v>407</v>
      </c>
      <c r="D571" s="16" t="s">
        <v>56</v>
      </c>
      <c r="E571" s="298">
        <v>1826</v>
      </c>
      <c r="F571" s="77">
        <v>190417</v>
      </c>
      <c r="G571" s="77" t="s">
        <v>245</v>
      </c>
      <c r="H571" s="299">
        <v>43572</v>
      </c>
      <c r="I571" s="77" t="s">
        <v>967</v>
      </c>
      <c r="J571" s="77" t="s">
        <v>258</v>
      </c>
      <c r="L571" s="77" t="s">
        <v>130</v>
      </c>
      <c r="M571" s="77" t="s">
        <v>10</v>
      </c>
      <c r="N571" s="299">
        <v>43585</v>
      </c>
      <c r="Y571" s="408"/>
      <c r="Z571" s="484"/>
    </row>
    <row r="572" spans="1:26" s="77" customFormat="1" x14ac:dyDescent="0.25">
      <c r="A572" s="297" t="s">
        <v>962</v>
      </c>
      <c r="B572" s="77" t="s">
        <v>155</v>
      </c>
      <c r="C572" s="77" t="s">
        <v>385</v>
      </c>
      <c r="D572" s="16" t="s">
        <v>58</v>
      </c>
      <c r="E572" s="298">
        <v>3349</v>
      </c>
      <c r="F572" s="77">
        <v>190416</v>
      </c>
      <c r="G572" s="77" t="s">
        <v>245</v>
      </c>
      <c r="H572" s="299">
        <v>43572</v>
      </c>
      <c r="I572" s="77" t="s">
        <v>963</v>
      </c>
      <c r="J572" s="77" t="s">
        <v>258</v>
      </c>
      <c r="L572" s="77" t="s">
        <v>130</v>
      </c>
      <c r="M572" s="77" t="s">
        <v>10</v>
      </c>
      <c r="N572" s="299">
        <v>43585</v>
      </c>
      <c r="Y572" s="408"/>
      <c r="Z572" s="484"/>
    </row>
    <row r="573" spans="1:26" s="77" customFormat="1" x14ac:dyDescent="0.25">
      <c r="A573" s="297" t="s">
        <v>962</v>
      </c>
      <c r="B573" s="77" t="s">
        <v>155</v>
      </c>
      <c r="C573" s="77" t="s">
        <v>385</v>
      </c>
      <c r="D573" s="16" t="s">
        <v>58</v>
      </c>
      <c r="E573" s="298">
        <v>3232</v>
      </c>
      <c r="F573" s="77">
        <v>190416</v>
      </c>
      <c r="G573" s="77" t="s">
        <v>245</v>
      </c>
      <c r="H573" s="299">
        <v>43572</v>
      </c>
      <c r="I573" s="77" t="s">
        <v>963</v>
      </c>
      <c r="J573" s="77" t="s">
        <v>258</v>
      </c>
      <c r="L573" s="77" t="s">
        <v>130</v>
      </c>
      <c r="M573" s="77" t="s">
        <v>10</v>
      </c>
      <c r="N573" s="299">
        <v>43585</v>
      </c>
      <c r="V573" s="77" t="s">
        <v>32</v>
      </c>
      <c r="X573" s="77" t="s">
        <v>32</v>
      </c>
      <c r="Y573" s="408"/>
      <c r="Z573" s="484"/>
    </row>
    <row r="574" spans="1:26" s="77" customFormat="1" x14ac:dyDescent="0.25">
      <c r="A574" s="297" t="s">
        <v>960</v>
      </c>
      <c r="B574" s="77" t="s">
        <v>155</v>
      </c>
      <c r="C574" s="77" t="s">
        <v>385</v>
      </c>
      <c r="D574" s="16" t="s">
        <v>58</v>
      </c>
      <c r="E574" s="298">
        <v>3260</v>
      </c>
      <c r="G574" s="77" t="s">
        <v>245</v>
      </c>
      <c r="H574" s="299">
        <v>43572</v>
      </c>
      <c r="I574" s="77" t="s">
        <v>961</v>
      </c>
      <c r="J574" s="77" t="s">
        <v>258</v>
      </c>
      <c r="L574" s="77" t="s">
        <v>130</v>
      </c>
      <c r="M574" s="77" t="s">
        <v>10</v>
      </c>
      <c r="N574" s="299">
        <v>43595</v>
      </c>
      <c r="Y574" s="408"/>
      <c r="Z574" s="484"/>
    </row>
    <row r="575" spans="1:26" s="77" customFormat="1" x14ac:dyDescent="0.25">
      <c r="A575" s="297" t="s">
        <v>960</v>
      </c>
      <c r="B575" s="77" t="s">
        <v>155</v>
      </c>
      <c r="C575" s="77" t="s">
        <v>385</v>
      </c>
      <c r="D575" s="16" t="s">
        <v>58</v>
      </c>
      <c r="E575" s="298">
        <v>2319</v>
      </c>
      <c r="G575" s="77" t="s">
        <v>245</v>
      </c>
      <c r="H575" s="299">
        <v>43572</v>
      </c>
      <c r="I575" s="77" t="s">
        <v>961</v>
      </c>
      <c r="J575" s="77" t="s">
        <v>258</v>
      </c>
      <c r="L575" s="77" t="s">
        <v>130</v>
      </c>
      <c r="M575" s="77" t="s">
        <v>10</v>
      </c>
      <c r="N575" s="299">
        <v>43595</v>
      </c>
      <c r="V575" s="299">
        <v>43544</v>
      </c>
      <c r="X575" s="77" t="s">
        <v>32</v>
      </c>
      <c r="Y575" s="408"/>
      <c r="Z575" s="484"/>
    </row>
    <row r="576" spans="1:26" s="77" customFormat="1" x14ac:dyDescent="0.25">
      <c r="A576" s="297" t="s">
        <v>960</v>
      </c>
      <c r="B576" s="77" t="s">
        <v>155</v>
      </c>
      <c r="C576" s="77" t="s">
        <v>385</v>
      </c>
      <c r="D576" s="16" t="s">
        <v>58</v>
      </c>
      <c r="E576" s="298">
        <v>2345</v>
      </c>
      <c r="G576" s="77" t="s">
        <v>245</v>
      </c>
      <c r="H576" s="299">
        <v>43572</v>
      </c>
      <c r="I576" s="77" t="s">
        <v>961</v>
      </c>
      <c r="J576" s="77" t="s">
        <v>258</v>
      </c>
      <c r="L576" s="77" t="s">
        <v>130</v>
      </c>
      <c r="M576" s="77" t="s">
        <v>10</v>
      </c>
      <c r="N576" s="299">
        <v>43595</v>
      </c>
      <c r="V576" s="77" t="s">
        <v>728</v>
      </c>
      <c r="W576" s="299">
        <v>43476</v>
      </c>
      <c r="X576" s="77" t="s">
        <v>727</v>
      </c>
      <c r="Y576" s="408"/>
      <c r="Z576" s="484"/>
    </row>
    <row r="577" spans="1:26" s="77" customFormat="1" x14ac:dyDescent="0.25">
      <c r="A577" s="297" t="s">
        <v>957</v>
      </c>
      <c r="B577" s="77" t="s">
        <v>155</v>
      </c>
      <c r="C577" s="77" t="s">
        <v>385</v>
      </c>
      <c r="D577" s="16" t="s">
        <v>58</v>
      </c>
      <c r="E577" s="298">
        <v>3156</v>
      </c>
      <c r="G577" s="77" t="s">
        <v>886</v>
      </c>
      <c r="H577" s="299">
        <v>43571</v>
      </c>
      <c r="I577" s="77" t="s">
        <v>958</v>
      </c>
      <c r="J577" s="77" t="s">
        <v>258</v>
      </c>
      <c r="L577" s="77" t="s">
        <v>234</v>
      </c>
      <c r="M577" s="77" t="s">
        <v>959</v>
      </c>
      <c r="N577" s="299">
        <v>43591</v>
      </c>
      <c r="V577" s="299">
        <v>43544</v>
      </c>
      <c r="W577" s="299"/>
      <c r="X577" s="77" t="s">
        <v>32</v>
      </c>
      <c r="Y577" s="408"/>
      <c r="Z577" s="484"/>
    </row>
    <row r="578" spans="1:26" s="77" customFormat="1" x14ac:dyDescent="0.25">
      <c r="A578" s="297" t="s">
        <v>954</v>
      </c>
      <c r="B578" s="77" t="s">
        <v>155</v>
      </c>
      <c r="C578" s="77" t="s">
        <v>385</v>
      </c>
      <c r="D578" s="16" t="s">
        <v>58</v>
      </c>
      <c r="E578" s="298">
        <v>2389</v>
      </c>
      <c r="G578" s="77" t="s">
        <v>881</v>
      </c>
      <c r="H578" s="299">
        <v>43566</v>
      </c>
      <c r="I578" s="77" t="s">
        <v>955</v>
      </c>
      <c r="J578" s="77" t="s">
        <v>258</v>
      </c>
      <c r="L578" s="77" t="s">
        <v>130</v>
      </c>
      <c r="M578" s="77" t="s">
        <v>956</v>
      </c>
      <c r="N578" s="299">
        <v>43578</v>
      </c>
      <c r="O578" s="77" t="s">
        <v>32</v>
      </c>
      <c r="Q578" s="77" t="s">
        <v>973</v>
      </c>
      <c r="Y578" s="408"/>
      <c r="Z578" s="484"/>
    </row>
    <row r="579" spans="1:26" s="77" customFormat="1" x14ac:dyDescent="0.25">
      <c r="A579" s="297" t="s">
        <v>951</v>
      </c>
      <c r="B579" s="77" t="s">
        <v>155</v>
      </c>
      <c r="C579" s="77" t="s">
        <v>385</v>
      </c>
      <c r="D579" s="16" t="s">
        <v>58</v>
      </c>
      <c r="E579" s="298">
        <v>1867</v>
      </c>
      <c r="G579" s="77" t="s">
        <v>953</v>
      </c>
      <c r="H579" s="299">
        <v>43563</v>
      </c>
      <c r="I579" s="77" t="s">
        <v>952</v>
      </c>
      <c r="J579" s="77" t="s">
        <v>258</v>
      </c>
      <c r="L579" s="77" t="s">
        <v>130</v>
      </c>
      <c r="M579" s="77" t="s">
        <v>974</v>
      </c>
      <c r="N579" s="299">
        <v>43581</v>
      </c>
      <c r="Q579" s="77" t="s">
        <v>1340</v>
      </c>
      <c r="V579" s="299">
        <v>43378</v>
      </c>
      <c r="X579" s="77" t="s">
        <v>32</v>
      </c>
      <c r="Y579" s="408"/>
      <c r="Z579" s="484"/>
    </row>
    <row r="580" spans="1:26" s="77" customFormat="1" x14ac:dyDescent="0.25">
      <c r="A580" s="297" t="s">
        <v>948</v>
      </c>
      <c r="B580" s="77" t="s">
        <v>155</v>
      </c>
      <c r="C580" s="77" t="s">
        <v>385</v>
      </c>
      <c r="D580" s="16" t="s">
        <v>58</v>
      </c>
      <c r="E580" s="298">
        <v>3156</v>
      </c>
      <c r="G580" s="77" t="s">
        <v>886</v>
      </c>
      <c r="H580" s="299">
        <v>43563</v>
      </c>
      <c r="I580" s="77" t="s">
        <v>949</v>
      </c>
      <c r="J580" s="77" t="s">
        <v>258</v>
      </c>
      <c r="L580" s="77" t="s">
        <v>130</v>
      </c>
      <c r="M580" s="77" t="s">
        <v>950</v>
      </c>
      <c r="N580" s="77" t="s">
        <v>276</v>
      </c>
      <c r="Q580" s="77" t="s">
        <v>950</v>
      </c>
      <c r="V580" s="299">
        <v>43378</v>
      </c>
      <c r="X580" s="77" t="s">
        <v>32</v>
      </c>
      <c r="Y580" s="408"/>
      <c r="Z580" s="484"/>
    </row>
    <row r="581" spans="1:26" s="77" customFormat="1" x14ac:dyDescent="0.25">
      <c r="A581" s="297" t="s">
        <v>988</v>
      </c>
      <c r="B581" s="77" t="s">
        <v>155</v>
      </c>
      <c r="C581" s="77" t="s">
        <v>989</v>
      </c>
      <c r="D581" s="16" t="s">
        <v>56</v>
      </c>
      <c r="E581" s="298">
        <v>1166</v>
      </c>
      <c r="G581" s="77" t="s">
        <v>991</v>
      </c>
      <c r="H581" s="299"/>
      <c r="I581" s="77" t="s">
        <v>990</v>
      </c>
      <c r="L581" s="77" t="s">
        <v>130</v>
      </c>
      <c r="N581" s="299">
        <v>43606</v>
      </c>
      <c r="Y581" s="408"/>
      <c r="Z581" s="484"/>
    </row>
    <row r="582" spans="1:26" s="77" customFormat="1" x14ac:dyDescent="0.25">
      <c r="A582" s="297" t="s">
        <v>918</v>
      </c>
      <c r="B582" s="77" t="s">
        <v>155</v>
      </c>
      <c r="C582" s="77" t="s">
        <v>519</v>
      </c>
      <c r="D582" s="16" t="s">
        <v>58</v>
      </c>
      <c r="E582" s="298">
        <v>2163</v>
      </c>
      <c r="G582" s="77" t="s">
        <v>920</v>
      </c>
      <c r="H582" s="299">
        <v>43553</v>
      </c>
      <c r="I582" s="77" t="s">
        <v>919</v>
      </c>
      <c r="J582" s="77" t="s">
        <v>258</v>
      </c>
      <c r="L582" s="16" t="s">
        <v>1121</v>
      </c>
      <c r="M582" s="77" t="s">
        <v>10</v>
      </c>
      <c r="N582" s="299">
        <v>43600</v>
      </c>
      <c r="Q582" s="77" t="s">
        <v>1342</v>
      </c>
      <c r="Y582" s="408"/>
      <c r="Z582" s="484"/>
    </row>
    <row r="583" spans="1:26" s="77" customFormat="1" x14ac:dyDescent="0.25">
      <c r="A583" s="297" t="s">
        <v>913</v>
      </c>
      <c r="B583" s="77" t="s">
        <v>155</v>
      </c>
      <c r="C583" s="77" t="s">
        <v>916</v>
      </c>
      <c r="D583" s="16" t="s">
        <v>56</v>
      </c>
      <c r="E583" s="298">
        <v>745</v>
      </c>
      <c r="G583" s="77" t="s">
        <v>914</v>
      </c>
      <c r="H583" s="299">
        <v>43549</v>
      </c>
      <c r="I583" s="77" t="s">
        <v>915</v>
      </c>
      <c r="J583" s="77" t="s">
        <v>258</v>
      </c>
      <c r="L583" s="77" t="s">
        <v>130</v>
      </c>
      <c r="N583" s="299">
        <v>43578</v>
      </c>
      <c r="Y583" s="408"/>
      <c r="Z583" s="484"/>
    </row>
    <row r="584" spans="1:26" s="77" customFormat="1" x14ac:dyDescent="0.25">
      <c r="A584" s="297" t="s">
        <v>917</v>
      </c>
      <c r="B584" s="77" t="s">
        <v>155</v>
      </c>
      <c r="C584" s="77" t="s">
        <v>378</v>
      </c>
      <c r="D584" s="16" t="s">
        <v>56</v>
      </c>
      <c r="E584" s="298">
        <v>122</v>
      </c>
      <c r="G584" s="77" t="s">
        <v>946</v>
      </c>
      <c r="H584" s="299">
        <v>43544</v>
      </c>
      <c r="I584" s="77" t="s">
        <v>947</v>
      </c>
      <c r="J584" s="77" t="s">
        <v>258</v>
      </c>
      <c r="L584" s="77" t="s">
        <v>130</v>
      </c>
      <c r="M584" s="77" t="s">
        <v>10</v>
      </c>
      <c r="N584" s="299">
        <v>43563</v>
      </c>
      <c r="Q584" s="77" t="s">
        <v>1000</v>
      </c>
      <c r="Y584" s="408"/>
      <c r="Z584" s="484"/>
    </row>
    <row r="585" spans="1:26" s="77" customFormat="1" x14ac:dyDescent="0.25">
      <c r="A585" s="297" t="s">
        <v>901</v>
      </c>
      <c r="B585" s="77" t="s">
        <v>155</v>
      </c>
      <c r="C585" s="77" t="s">
        <v>407</v>
      </c>
      <c r="D585" s="16" t="s">
        <v>56</v>
      </c>
      <c r="E585" s="298">
        <v>1653</v>
      </c>
      <c r="G585" s="77" t="s">
        <v>902</v>
      </c>
      <c r="H585" s="299">
        <v>43530</v>
      </c>
      <c r="I585" s="77" t="s">
        <v>903</v>
      </c>
      <c r="J585" s="77" t="s">
        <v>258</v>
      </c>
      <c r="L585" s="77" t="s">
        <v>130</v>
      </c>
      <c r="M585" s="77" t="s">
        <v>10</v>
      </c>
      <c r="N585" s="299">
        <v>43543</v>
      </c>
      <c r="Q585" s="77" t="s">
        <v>921</v>
      </c>
      <c r="W585" s="299">
        <v>43364</v>
      </c>
      <c r="X585" s="77" t="s">
        <v>568</v>
      </c>
      <c r="Y585" s="408"/>
      <c r="Z585" s="484"/>
    </row>
    <row r="586" spans="1:26" s="77" customFormat="1" x14ac:dyDescent="0.25">
      <c r="A586" s="297" t="s">
        <v>897</v>
      </c>
      <c r="B586" s="77" t="s">
        <v>155</v>
      </c>
      <c r="C586" s="77" t="s">
        <v>378</v>
      </c>
      <c r="D586" s="16" t="s">
        <v>56</v>
      </c>
      <c r="E586" s="298">
        <v>337</v>
      </c>
      <c r="G586" s="77" t="s">
        <v>898</v>
      </c>
      <c r="H586" s="299">
        <v>43529</v>
      </c>
      <c r="I586" s="77" t="s">
        <v>899</v>
      </c>
      <c r="J586" s="77" t="s">
        <v>258</v>
      </c>
      <c r="L586" s="77" t="s">
        <v>130</v>
      </c>
      <c r="M586" s="77" t="s">
        <v>900</v>
      </c>
      <c r="N586" s="77" t="s">
        <v>945</v>
      </c>
      <c r="Y586" s="408"/>
      <c r="Z586" s="484"/>
    </row>
    <row r="587" spans="1:26" s="77" customFormat="1" x14ac:dyDescent="0.25">
      <c r="A587" s="297" t="s">
        <v>887</v>
      </c>
      <c r="B587" s="77" t="s">
        <v>155</v>
      </c>
      <c r="C587" s="77" t="s">
        <v>407</v>
      </c>
      <c r="D587" s="16" t="s">
        <v>56</v>
      </c>
      <c r="E587" s="298">
        <v>1035</v>
      </c>
      <c r="G587" s="77" t="s">
        <v>888</v>
      </c>
      <c r="H587" s="299">
        <v>43524</v>
      </c>
      <c r="I587" s="77" t="s">
        <v>909</v>
      </c>
      <c r="J587" s="77" t="s">
        <v>258</v>
      </c>
      <c r="L587" s="77" t="s">
        <v>130</v>
      </c>
      <c r="M587" s="77" t="s">
        <v>10</v>
      </c>
      <c r="N587" s="299">
        <v>43543</v>
      </c>
      <c r="Q587" s="77" t="s">
        <v>922</v>
      </c>
      <c r="W587" s="299">
        <v>43364</v>
      </c>
      <c r="X587" s="77" t="s">
        <v>673</v>
      </c>
      <c r="Y587" s="408"/>
      <c r="Z587" s="484"/>
    </row>
    <row r="588" spans="1:26" s="77" customFormat="1" x14ac:dyDescent="0.25">
      <c r="A588" s="297" t="s">
        <v>885</v>
      </c>
      <c r="B588" s="77" t="s">
        <v>155</v>
      </c>
      <c r="C588" s="77" t="s">
        <v>385</v>
      </c>
      <c r="D588" s="16" t="s">
        <v>58</v>
      </c>
      <c r="E588" s="298">
        <v>3095</v>
      </c>
      <c r="G588" s="77" t="s">
        <v>886</v>
      </c>
      <c r="H588" s="299">
        <v>43524</v>
      </c>
      <c r="I588" s="77" t="s">
        <v>880</v>
      </c>
      <c r="J588" s="77" t="s">
        <v>258</v>
      </c>
      <c r="L588" s="77" t="s">
        <v>130</v>
      </c>
      <c r="M588" s="77" t="s">
        <v>10</v>
      </c>
      <c r="N588" s="299">
        <v>43537</v>
      </c>
      <c r="Q588" s="77" t="s">
        <v>907</v>
      </c>
      <c r="Y588" s="408"/>
      <c r="Z588" s="484"/>
    </row>
    <row r="589" spans="1:26" s="77" customFormat="1" x14ac:dyDescent="0.25">
      <c r="A589" s="297" t="s">
        <v>879</v>
      </c>
      <c r="B589" s="77" t="s">
        <v>155</v>
      </c>
      <c r="C589" s="77" t="s">
        <v>378</v>
      </c>
      <c r="D589" s="16" t="s">
        <v>56</v>
      </c>
      <c r="E589" s="298">
        <v>295</v>
      </c>
      <c r="G589" s="77" t="s">
        <v>881</v>
      </c>
      <c r="H589" s="299">
        <v>43522</v>
      </c>
      <c r="I589" s="77" t="s">
        <v>880</v>
      </c>
      <c r="J589" s="77" t="s">
        <v>258</v>
      </c>
      <c r="L589" s="77" t="s">
        <v>130</v>
      </c>
      <c r="M589" s="77" t="s">
        <v>896</v>
      </c>
      <c r="N589" s="299">
        <v>43535</v>
      </c>
      <c r="Q589" s="77" t="s">
        <v>905</v>
      </c>
      <c r="Y589" s="408"/>
      <c r="Z589" s="484"/>
    </row>
    <row r="590" spans="1:26" s="77" customFormat="1" x14ac:dyDescent="0.25">
      <c r="A590" s="297" t="s">
        <v>872</v>
      </c>
      <c r="B590" s="77" t="s">
        <v>155</v>
      </c>
      <c r="C590" s="77" t="s">
        <v>407</v>
      </c>
      <c r="D590" s="16" t="s">
        <v>56</v>
      </c>
      <c r="E590" s="298">
        <v>1168</v>
      </c>
      <c r="G590" s="77" t="s">
        <v>845</v>
      </c>
      <c r="H590" s="299">
        <v>43521</v>
      </c>
      <c r="I590" s="77" t="s">
        <v>873</v>
      </c>
      <c r="J590" s="77" t="s">
        <v>258</v>
      </c>
      <c r="L590" s="77" t="s">
        <v>130</v>
      </c>
      <c r="M590" s="77" t="s">
        <v>876</v>
      </c>
      <c r="N590" s="299">
        <v>43537</v>
      </c>
      <c r="Q590" s="77" t="s">
        <v>905</v>
      </c>
      <c r="Y590" s="408"/>
      <c r="Z590" s="484"/>
    </row>
    <row r="591" spans="1:26" s="77" customFormat="1" x14ac:dyDescent="0.25">
      <c r="A591" s="297" t="s">
        <v>857</v>
      </c>
      <c r="B591" s="77" t="s">
        <v>155</v>
      </c>
      <c r="C591" s="77" t="s">
        <v>384</v>
      </c>
      <c r="D591" s="16" t="s">
        <v>62</v>
      </c>
      <c r="E591" s="298">
        <v>1628</v>
      </c>
      <c r="G591" s="77" t="s">
        <v>860</v>
      </c>
      <c r="H591" s="299">
        <v>43510</v>
      </c>
      <c r="I591" s="77" t="s">
        <v>859</v>
      </c>
      <c r="J591" s="299" t="s">
        <v>258</v>
      </c>
      <c r="K591" s="299"/>
      <c r="L591" s="77" t="s">
        <v>130</v>
      </c>
      <c r="M591" s="77" t="s">
        <v>858</v>
      </c>
      <c r="N591" s="299">
        <v>43536</v>
      </c>
      <c r="Q591" s="77" t="s">
        <v>998</v>
      </c>
      <c r="V591" s="299">
        <v>43396</v>
      </c>
      <c r="X591" s="77" t="s">
        <v>569</v>
      </c>
      <c r="Y591" s="408"/>
      <c r="Z591" s="484"/>
    </row>
    <row r="592" spans="1:26" s="77" customFormat="1" x14ac:dyDescent="0.25">
      <c r="A592" s="297" t="s">
        <v>871</v>
      </c>
      <c r="B592" s="77" t="s">
        <v>155</v>
      </c>
      <c r="C592" s="77" t="s">
        <v>623</v>
      </c>
      <c r="D592" s="16" t="s">
        <v>1096</v>
      </c>
      <c r="E592" s="298">
        <v>3173</v>
      </c>
      <c r="G592" s="77" t="s">
        <v>869</v>
      </c>
      <c r="H592" s="299">
        <v>43503</v>
      </c>
      <c r="I592" s="77" t="s">
        <v>680</v>
      </c>
      <c r="J592" s="299" t="s">
        <v>258</v>
      </c>
      <c r="K592" s="299"/>
      <c r="L592" s="77" t="s">
        <v>130</v>
      </c>
      <c r="M592" s="77" t="s">
        <v>10</v>
      </c>
      <c r="N592" s="77" t="s">
        <v>870</v>
      </c>
      <c r="Q592" s="77" t="s">
        <v>999</v>
      </c>
      <c r="Y592" s="408"/>
      <c r="Z592" s="484"/>
    </row>
    <row r="593" spans="1:26" s="77" customFormat="1" x14ac:dyDescent="0.25">
      <c r="A593" s="297" t="s">
        <v>868</v>
      </c>
      <c r="B593" s="77" t="s">
        <v>155</v>
      </c>
      <c r="C593" s="77" t="s">
        <v>640</v>
      </c>
      <c r="D593" s="16" t="s">
        <v>1096</v>
      </c>
      <c r="E593" s="298">
        <v>553</v>
      </c>
      <c r="G593" s="77" t="s">
        <v>869</v>
      </c>
      <c r="H593" s="299">
        <v>43503</v>
      </c>
      <c r="I593" s="77" t="s">
        <v>680</v>
      </c>
      <c r="J593" s="299" t="s">
        <v>258</v>
      </c>
      <c r="K593" s="299"/>
      <c r="L593" s="77" t="s">
        <v>130</v>
      </c>
      <c r="M593" s="77" t="s">
        <v>10</v>
      </c>
      <c r="N593" s="77" t="s">
        <v>870</v>
      </c>
      <c r="Q593" s="77" t="s">
        <v>999</v>
      </c>
      <c r="Y593" s="408"/>
      <c r="Z593" s="484"/>
    </row>
    <row r="594" spans="1:26" s="77" customFormat="1" x14ac:dyDescent="0.25">
      <c r="A594" s="297" t="s">
        <v>865</v>
      </c>
      <c r="B594" s="77" t="s">
        <v>155</v>
      </c>
      <c r="C594" s="77" t="s">
        <v>407</v>
      </c>
      <c r="D594" s="16" t="s">
        <v>56</v>
      </c>
      <c r="E594" s="298">
        <v>1457</v>
      </c>
      <c r="G594" s="77" t="s">
        <v>866</v>
      </c>
      <c r="H594" s="299">
        <v>43502</v>
      </c>
      <c r="I594" s="77" t="s">
        <v>875</v>
      </c>
      <c r="J594" s="299" t="s">
        <v>258</v>
      </c>
      <c r="K594" s="299"/>
      <c r="L594" s="77" t="s">
        <v>130</v>
      </c>
      <c r="M594" s="77" t="s">
        <v>867</v>
      </c>
      <c r="N594" s="299">
        <v>43536</v>
      </c>
      <c r="Q594" s="77" t="s">
        <v>669</v>
      </c>
      <c r="Y594" s="408"/>
      <c r="Z594" s="484"/>
    </row>
    <row r="595" spans="1:26" s="77" customFormat="1" x14ac:dyDescent="0.25">
      <c r="A595" s="297" t="s">
        <v>861</v>
      </c>
      <c r="B595" s="77" t="s">
        <v>155</v>
      </c>
      <c r="C595" s="77" t="s">
        <v>378</v>
      </c>
      <c r="D595" s="16" t="s">
        <v>56</v>
      </c>
      <c r="E595" s="298">
        <v>432</v>
      </c>
      <c r="G595" s="77" t="s">
        <v>841</v>
      </c>
      <c r="H595" s="299">
        <v>43501</v>
      </c>
      <c r="I595" s="77" t="s">
        <v>862</v>
      </c>
      <c r="J595" s="299" t="s">
        <v>258</v>
      </c>
      <c r="K595" s="299"/>
      <c r="L595" s="77" t="s">
        <v>130</v>
      </c>
      <c r="M595" s="77" t="s">
        <v>864</v>
      </c>
      <c r="N595" s="299" t="s">
        <v>870</v>
      </c>
      <c r="Q595" s="77" t="s">
        <v>906</v>
      </c>
      <c r="X595" s="77" t="s">
        <v>566</v>
      </c>
      <c r="Y595" s="408"/>
      <c r="Z595" s="484"/>
    </row>
    <row r="596" spans="1:26" s="77" customFormat="1" x14ac:dyDescent="0.25">
      <c r="A596" s="297" t="s">
        <v>743</v>
      </c>
      <c r="B596" s="77" t="s">
        <v>155</v>
      </c>
      <c r="C596" s="77" t="s">
        <v>393</v>
      </c>
      <c r="D596" s="16" t="s">
        <v>57</v>
      </c>
      <c r="E596" s="298">
        <v>1582</v>
      </c>
      <c r="F596" s="77">
        <v>190048</v>
      </c>
      <c r="G596" s="299" t="s">
        <v>245</v>
      </c>
      <c r="H596" s="299">
        <v>43476</v>
      </c>
      <c r="I596" s="77" t="s">
        <v>744</v>
      </c>
      <c r="J596" s="299" t="s">
        <v>258</v>
      </c>
      <c r="K596" s="299"/>
      <c r="L596" s="77" t="s">
        <v>130</v>
      </c>
      <c r="M596" s="77" t="s">
        <v>10</v>
      </c>
      <c r="N596" s="299">
        <v>43483</v>
      </c>
      <c r="Y596" s="408"/>
      <c r="Z596" s="484"/>
    </row>
    <row r="597" spans="1:26" s="77" customFormat="1" x14ac:dyDescent="0.25">
      <c r="A597" s="297" t="s">
        <v>741</v>
      </c>
      <c r="B597" s="77" t="s">
        <v>155</v>
      </c>
      <c r="C597" s="77" t="s">
        <v>407</v>
      </c>
      <c r="D597" s="16" t="s">
        <v>56</v>
      </c>
      <c r="E597" s="298">
        <v>1612</v>
      </c>
      <c r="F597" s="77">
        <v>190047</v>
      </c>
      <c r="G597" s="77" t="s">
        <v>245</v>
      </c>
      <c r="H597" s="299">
        <v>43476</v>
      </c>
      <c r="I597" s="77" t="s">
        <v>742</v>
      </c>
      <c r="J597" s="299" t="s">
        <v>258</v>
      </c>
      <c r="K597" s="299"/>
      <c r="L597" s="77" t="s">
        <v>130</v>
      </c>
      <c r="M597" s="77" t="s">
        <v>10</v>
      </c>
      <c r="N597" s="299">
        <v>43483</v>
      </c>
      <c r="Y597" s="408"/>
      <c r="Z597" s="484"/>
    </row>
    <row r="598" spans="1:26" s="77" customFormat="1" x14ac:dyDescent="0.25">
      <c r="A598" s="297" t="s">
        <v>724</v>
      </c>
      <c r="B598" s="77" t="s">
        <v>155</v>
      </c>
      <c r="C598" s="77" t="s">
        <v>407</v>
      </c>
      <c r="D598" s="16" t="s">
        <v>56</v>
      </c>
      <c r="E598" s="298">
        <v>1483</v>
      </c>
      <c r="G598" s="77" t="s">
        <v>725</v>
      </c>
      <c r="H598" s="299">
        <v>43475</v>
      </c>
      <c r="I598" s="77" t="s">
        <v>726</v>
      </c>
      <c r="J598" s="77" t="s">
        <v>258</v>
      </c>
      <c r="L598" s="77" t="s">
        <v>130</v>
      </c>
      <c r="M598" s="77" t="s">
        <v>32</v>
      </c>
      <c r="Y598" s="408"/>
      <c r="Z598" s="484"/>
    </row>
    <row r="599" spans="1:26" s="77" customFormat="1" x14ac:dyDescent="0.25">
      <c r="A599" s="297" t="s">
        <v>852</v>
      </c>
      <c r="B599" s="77" t="s">
        <v>155</v>
      </c>
      <c r="C599" s="77" t="s">
        <v>407</v>
      </c>
      <c r="D599" s="16" t="s">
        <v>56</v>
      </c>
      <c r="E599" s="298">
        <v>1024</v>
      </c>
      <c r="G599" s="77" t="s">
        <v>845</v>
      </c>
      <c r="H599" s="299">
        <v>43474</v>
      </c>
      <c r="I599" s="77" t="s">
        <v>862</v>
      </c>
      <c r="J599" s="77" t="s">
        <v>258</v>
      </c>
      <c r="L599" s="77" t="s">
        <v>130</v>
      </c>
      <c r="M599" s="77" t="s">
        <v>878</v>
      </c>
      <c r="N599" s="299">
        <v>43503</v>
      </c>
      <c r="Q599" s="77" t="s">
        <v>906</v>
      </c>
      <c r="V599" s="77" t="s">
        <v>515</v>
      </c>
      <c r="Y599" s="408"/>
      <c r="Z599" s="484"/>
    </row>
    <row r="600" spans="1:26" s="77" customFormat="1" x14ac:dyDescent="0.25">
      <c r="A600" s="297" t="s">
        <v>840</v>
      </c>
      <c r="B600" s="77" t="s">
        <v>155</v>
      </c>
      <c r="C600" s="77" t="s">
        <v>407</v>
      </c>
      <c r="D600" s="16" t="s">
        <v>56</v>
      </c>
      <c r="E600" s="298">
        <v>881</v>
      </c>
      <c r="G600" s="77" t="s">
        <v>841</v>
      </c>
      <c r="H600" s="299">
        <v>43473</v>
      </c>
      <c r="I600" s="77" t="s">
        <v>882</v>
      </c>
      <c r="J600" s="77" t="s">
        <v>258</v>
      </c>
      <c r="L600" s="77" t="s">
        <v>130</v>
      </c>
      <c r="M600" s="77" t="s">
        <v>846</v>
      </c>
      <c r="N600" s="299">
        <v>43518</v>
      </c>
      <c r="Q600" s="77" t="s">
        <v>910</v>
      </c>
      <c r="R600" s="77" t="s">
        <v>276</v>
      </c>
      <c r="X600" s="77" t="s">
        <v>567</v>
      </c>
      <c r="Y600" s="408"/>
      <c r="Z600" s="484"/>
    </row>
    <row r="601" spans="1:26" s="77" customFormat="1" x14ac:dyDescent="0.25">
      <c r="A601" s="297" t="s">
        <v>711</v>
      </c>
      <c r="B601" s="77" t="s">
        <v>155</v>
      </c>
      <c r="C601" s="77" t="s">
        <v>385</v>
      </c>
      <c r="D601" s="16" t="s">
        <v>58</v>
      </c>
      <c r="E601" s="298">
        <v>2220</v>
      </c>
      <c r="G601" s="77" t="s">
        <v>842</v>
      </c>
      <c r="I601" s="77" t="s">
        <v>712</v>
      </c>
      <c r="J601" s="77" t="s">
        <v>258</v>
      </c>
      <c r="L601" s="77" t="s">
        <v>130</v>
      </c>
      <c r="M601" s="77" t="s">
        <v>713</v>
      </c>
      <c r="N601" s="299">
        <v>43469</v>
      </c>
      <c r="Q601" s="77" t="s">
        <v>714</v>
      </c>
      <c r="Y601" s="408"/>
      <c r="Z601" s="484"/>
    </row>
    <row r="602" spans="1:26" s="77" customFormat="1" x14ac:dyDescent="0.25">
      <c r="A602" s="297" t="s">
        <v>708</v>
      </c>
      <c r="B602" s="77" t="s">
        <v>155</v>
      </c>
      <c r="C602" s="77" t="s">
        <v>519</v>
      </c>
      <c r="D602" s="16" t="s">
        <v>58</v>
      </c>
      <c r="E602" s="298">
        <v>198</v>
      </c>
      <c r="G602" s="77" t="s">
        <v>499</v>
      </c>
      <c r="H602" s="299">
        <v>43468</v>
      </c>
      <c r="I602" s="77" t="s">
        <v>709</v>
      </c>
      <c r="J602" s="299" t="s">
        <v>258</v>
      </c>
      <c r="K602" s="299"/>
      <c r="L602" s="77" t="s">
        <v>130</v>
      </c>
      <c r="M602" s="77" t="s">
        <v>710</v>
      </c>
      <c r="N602" s="299">
        <v>43504</v>
      </c>
      <c r="Q602" s="77" t="s">
        <v>912</v>
      </c>
      <c r="Y602" s="408"/>
      <c r="Z602" s="484"/>
    </row>
    <row r="603" spans="1:26" s="77" customFormat="1" x14ac:dyDescent="0.25">
      <c r="A603" s="297" t="s">
        <v>708</v>
      </c>
      <c r="B603" s="77" t="s">
        <v>155</v>
      </c>
      <c r="C603" s="77" t="s">
        <v>519</v>
      </c>
      <c r="D603" s="16" t="s">
        <v>58</v>
      </c>
      <c r="E603" s="298">
        <v>207</v>
      </c>
      <c r="G603" s="77" t="s">
        <v>499</v>
      </c>
      <c r="H603" s="299">
        <v>43468</v>
      </c>
      <c r="I603" s="77" t="s">
        <v>709</v>
      </c>
      <c r="J603" s="299" t="s">
        <v>258</v>
      </c>
      <c r="K603" s="299"/>
      <c r="L603" s="77" t="s">
        <v>130</v>
      </c>
      <c r="M603" s="77" t="s">
        <v>710</v>
      </c>
      <c r="N603" s="299">
        <v>43504</v>
      </c>
      <c r="Q603" s="77" t="s">
        <v>912</v>
      </c>
      <c r="Y603" s="408"/>
      <c r="Z603" s="484"/>
    </row>
    <row r="604" spans="1:26" s="77" customFormat="1" x14ac:dyDescent="0.25">
      <c r="A604" s="297" t="s">
        <v>688</v>
      </c>
      <c r="B604" s="77" t="s">
        <v>155</v>
      </c>
      <c r="C604" s="77" t="s">
        <v>385</v>
      </c>
      <c r="D604" s="16" t="s">
        <v>58</v>
      </c>
      <c r="E604" s="298">
        <v>2197</v>
      </c>
      <c r="F604" s="77">
        <v>181157</v>
      </c>
      <c r="G604" s="77" t="s">
        <v>245</v>
      </c>
      <c r="H604" s="299">
        <v>43451</v>
      </c>
      <c r="I604" s="77" t="s">
        <v>691</v>
      </c>
      <c r="J604" s="299" t="s">
        <v>258</v>
      </c>
      <c r="K604" s="299"/>
      <c r="L604" s="77" t="s">
        <v>130</v>
      </c>
      <c r="M604" s="77" t="s">
        <v>681</v>
      </c>
      <c r="N604" s="299">
        <v>43476</v>
      </c>
      <c r="V604" s="299">
        <v>43210</v>
      </c>
      <c r="X604" s="77" t="s">
        <v>32</v>
      </c>
      <c r="Y604" s="408"/>
      <c r="Z604" s="484"/>
    </row>
    <row r="605" spans="1:26" s="77" customFormat="1" x14ac:dyDescent="0.25">
      <c r="A605" s="297" t="s">
        <v>687</v>
      </c>
      <c r="B605" s="77" t="s">
        <v>155</v>
      </c>
      <c r="C605" s="77" t="s">
        <v>407</v>
      </c>
      <c r="D605" s="16" t="s">
        <v>56</v>
      </c>
      <c r="E605" s="298">
        <v>1427</v>
      </c>
      <c r="F605" s="77">
        <v>181156</v>
      </c>
      <c r="G605" s="77" t="s">
        <v>245</v>
      </c>
      <c r="H605" s="299">
        <v>43451</v>
      </c>
      <c r="I605" s="77" t="s">
        <v>690</v>
      </c>
      <c r="J605" s="299" t="s">
        <v>258</v>
      </c>
      <c r="K605" s="299"/>
      <c r="L605" s="77" t="s">
        <v>130</v>
      </c>
      <c r="M605" s="77" t="s">
        <v>681</v>
      </c>
      <c r="N605" s="299">
        <v>43476</v>
      </c>
      <c r="Q605" s="77" t="s">
        <v>911</v>
      </c>
      <c r="Y605" s="408"/>
      <c r="Z605" s="484"/>
    </row>
    <row r="606" spans="1:26" s="77" customFormat="1" x14ac:dyDescent="0.25">
      <c r="A606" s="297" t="s">
        <v>686</v>
      </c>
      <c r="B606" s="77" t="s">
        <v>155</v>
      </c>
      <c r="C606" s="77" t="s">
        <v>407</v>
      </c>
      <c r="D606" s="16" t="s">
        <v>56</v>
      </c>
      <c r="E606" s="298">
        <v>1590</v>
      </c>
      <c r="F606" s="77">
        <v>181156</v>
      </c>
      <c r="G606" s="77" t="s">
        <v>245</v>
      </c>
      <c r="H606" s="299">
        <v>43451</v>
      </c>
      <c r="I606" s="77" t="s">
        <v>689</v>
      </c>
      <c r="J606" s="299" t="s">
        <v>258</v>
      </c>
      <c r="K606" s="299"/>
      <c r="L606" s="77" t="s">
        <v>130</v>
      </c>
      <c r="M606" s="77" t="s">
        <v>681</v>
      </c>
      <c r="N606" s="299">
        <v>43476</v>
      </c>
      <c r="X606" s="77" t="s">
        <v>684</v>
      </c>
      <c r="Y606" s="408"/>
      <c r="Z606" s="484"/>
    </row>
    <row r="607" spans="1:26" s="77" customFormat="1" x14ac:dyDescent="0.25">
      <c r="A607" s="297" t="s">
        <v>843</v>
      </c>
      <c r="B607" s="77" t="s">
        <v>155</v>
      </c>
      <c r="C607" s="77" t="s">
        <v>844</v>
      </c>
      <c r="D607" s="16" t="s">
        <v>56</v>
      </c>
      <c r="E607" s="298">
        <v>710</v>
      </c>
      <c r="G607" s="77" t="s">
        <v>845</v>
      </c>
      <c r="H607" s="299">
        <v>43439</v>
      </c>
      <c r="I607" s="77" t="s">
        <v>874</v>
      </c>
      <c r="J607" s="299" t="s">
        <v>258</v>
      </c>
      <c r="K607" s="299"/>
      <c r="L607" s="77" t="s">
        <v>130</v>
      </c>
      <c r="M607" s="77" t="s">
        <v>32</v>
      </c>
      <c r="N607" s="299">
        <v>43489</v>
      </c>
      <c r="Q607" s="77" t="s">
        <v>905</v>
      </c>
      <c r="V607" s="77" t="s">
        <v>260</v>
      </c>
      <c r="Y607" s="408"/>
      <c r="Z607" s="484"/>
    </row>
    <row r="608" spans="1:26" s="77" customFormat="1" x14ac:dyDescent="0.25">
      <c r="A608" s="297" t="s">
        <v>678</v>
      </c>
      <c r="B608" s="77" t="s">
        <v>155</v>
      </c>
      <c r="C608" s="77" t="s">
        <v>385</v>
      </c>
      <c r="D608" s="16" t="s">
        <v>58</v>
      </c>
      <c r="E608" s="298">
        <v>862</v>
      </c>
      <c r="G608" s="77" t="s">
        <v>679</v>
      </c>
      <c r="H608" s="299">
        <v>43434</v>
      </c>
      <c r="I608" s="77" t="s">
        <v>680</v>
      </c>
      <c r="J608" s="299" t="s">
        <v>258</v>
      </c>
      <c r="K608" s="299"/>
      <c r="L608" s="77" t="s">
        <v>130</v>
      </c>
      <c r="M608" s="77" t="s">
        <v>681</v>
      </c>
      <c r="Y608" s="408"/>
      <c r="Z608" s="484"/>
    </row>
    <row r="609" spans="1:26" s="77" customFormat="1" x14ac:dyDescent="0.25">
      <c r="A609" s="297" t="s">
        <v>883</v>
      </c>
      <c r="B609" s="77" t="s">
        <v>155</v>
      </c>
      <c r="C609" s="77" t="s">
        <v>384</v>
      </c>
      <c r="D609" s="16" t="s">
        <v>62</v>
      </c>
      <c r="E609" s="298">
        <v>1391</v>
      </c>
      <c r="G609" s="77" t="s">
        <v>884</v>
      </c>
      <c r="H609" s="299"/>
      <c r="J609" s="299" t="s">
        <v>258</v>
      </c>
      <c r="K609" s="299"/>
      <c r="L609" s="77" t="s">
        <v>130</v>
      </c>
      <c r="N609" s="299">
        <v>43528</v>
      </c>
      <c r="Q609" s="77" t="s">
        <v>904</v>
      </c>
      <c r="Y609" s="408"/>
      <c r="Z609" s="484"/>
    </row>
    <row r="610" spans="1:26" s="77" customFormat="1" x14ac:dyDescent="0.25">
      <c r="A610" s="297" t="s">
        <v>664</v>
      </c>
      <c r="B610" s="77" t="s">
        <v>155</v>
      </c>
      <c r="C610" s="77" t="s">
        <v>407</v>
      </c>
      <c r="D610" s="16" t="s">
        <v>56</v>
      </c>
      <c r="E610" s="298">
        <v>218</v>
      </c>
      <c r="G610" s="77" t="s">
        <v>665</v>
      </c>
      <c r="H610" s="299">
        <v>43385</v>
      </c>
      <c r="I610" s="77" t="s">
        <v>666</v>
      </c>
      <c r="J610" s="77" t="s">
        <v>258</v>
      </c>
      <c r="L610" s="77" t="s">
        <v>130</v>
      </c>
      <c r="M610" s="77" t="s">
        <v>667</v>
      </c>
      <c r="N610" s="299">
        <v>43418</v>
      </c>
      <c r="O610" s="77" t="s">
        <v>668</v>
      </c>
      <c r="Q610" s="77" t="s">
        <v>669</v>
      </c>
      <c r="W610" s="299">
        <v>43255</v>
      </c>
      <c r="X610" s="77" t="s">
        <v>677</v>
      </c>
      <c r="Y610" s="408" t="s">
        <v>295</v>
      </c>
      <c r="Z610" s="484"/>
    </row>
    <row r="611" spans="1:26" s="77" customFormat="1" x14ac:dyDescent="0.25">
      <c r="A611" s="297" t="s">
        <v>530</v>
      </c>
      <c r="B611" s="77" t="s">
        <v>155</v>
      </c>
      <c r="C611" s="77" t="s">
        <v>385</v>
      </c>
      <c r="D611" s="16" t="s">
        <v>58</v>
      </c>
      <c r="E611" s="298">
        <v>1908</v>
      </c>
      <c r="F611" s="77">
        <v>180757</v>
      </c>
      <c r="G611" s="77" t="s">
        <v>245</v>
      </c>
      <c r="H611" s="299">
        <v>43357</v>
      </c>
      <c r="I611" s="77" t="s">
        <v>342</v>
      </c>
      <c r="J611" s="77" t="s">
        <v>258</v>
      </c>
      <c r="L611" s="77" t="s">
        <v>130</v>
      </c>
      <c r="M611" s="77" t="s">
        <v>10</v>
      </c>
      <c r="N611" s="299">
        <v>43373</v>
      </c>
      <c r="Q611" s="77" t="s">
        <v>332</v>
      </c>
      <c r="X611" s="77" t="s">
        <v>32</v>
      </c>
      <c r="Y611" s="408"/>
      <c r="Z611" s="484"/>
    </row>
    <row r="612" spans="1:26" s="77" customFormat="1" x14ac:dyDescent="0.25">
      <c r="A612" s="297" t="s">
        <v>530</v>
      </c>
      <c r="B612" s="77" t="s">
        <v>155</v>
      </c>
      <c r="C612" s="77" t="s">
        <v>385</v>
      </c>
      <c r="D612" s="16" t="s">
        <v>58</v>
      </c>
      <c r="E612" s="298">
        <v>1835</v>
      </c>
      <c r="F612" s="77">
        <v>180757</v>
      </c>
      <c r="G612" s="77" t="s">
        <v>245</v>
      </c>
      <c r="H612" s="299">
        <v>43357</v>
      </c>
      <c r="I612" s="77" t="s">
        <v>342</v>
      </c>
      <c r="J612" s="77" t="s">
        <v>258</v>
      </c>
      <c r="L612" s="77" t="s">
        <v>130</v>
      </c>
      <c r="M612" s="77" t="s">
        <v>10</v>
      </c>
      <c r="N612" s="299">
        <v>43373</v>
      </c>
      <c r="Q612" s="77" t="s">
        <v>332</v>
      </c>
      <c r="Y612" s="408"/>
      <c r="Z612" s="484"/>
    </row>
    <row r="613" spans="1:26" s="77" customFormat="1" x14ac:dyDescent="0.25">
      <c r="A613" s="297" t="s">
        <v>497</v>
      </c>
      <c r="B613" s="77" t="s">
        <v>155</v>
      </c>
      <c r="C613" s="77" t="s">
        <v>407</v>
      </c>
      <c r="D613" s="16" t="s">
        <v>56</v>
      </c>
      <c r="E613" s="298">
        <v>797</v>
      </c>
      <c r="G613" s="77" t="s">
        <v>498</v>
      </c>
      <c r="H613" s="299">
        <v>43334</v>
      </c>
      <c r="I613" s="77" t="s">
        <v>416</v>
      </c>
      <c r="J613" s="299" t="s">
        <v>258</v>
      </c>
      <c r="K613" s="299"/>
      <c r="L613" s="77" t="s">
        <v>130</v>
      </c>
      <c r="M613" s="299" t="s">
        <v>670</v>
      </c>
      <c r="N613" s="299">
        <v>43349</v>
      </c>
      <c r="W613" s="299">
        <v>43227</v>
      </c>
      <c r="X613" s="77" t="s">
        <v>10</v>
      </c>
      <c r="Y613" s="408"/>
      <c r="Z613" s="484"/>
    </row>
    <row r="614" spans="1:26" s="77" customFormat="1" x14ac:dyDescent="0.25">
      <c r="A614" s="297" t="s">
        <v>496</v>
      </c>
      <c r="B614" s="77" t="s">
        <v>155</v>
      </c>
      <c r="C614" s="77" t="s">
        <v>378</v>
      </c>
      <c r="D614" s="16" t="s">
        <v>56</v>
      </c>
      <c r="E614" s="298">
        <v>152</v>
      </c>
      <c r="G614" s="77" t="s">
        <v>498</v>
      </c>
      <c r="H614" s="299">
        <v>43332</v>
      </c>
      <c r="I614" s="77" t="s">
        <v>416</v>
      </c>
      <c r="J614" s="299" t="s">
        <v>258</v>
      </c>
      <c r="K614" s="299"/>
      <c r="L614" s="77" t="s">
        <v>130</v>
      </c>
      <c r="M614" s="77" t="s">
        <v>672</v>
      </c>
      <c r="N614" s="299">
        <v>43354</v>
      </c>
      <c r="W614" s="299">
        <v>43227</v>
      </c>
      <c r="X614" s="77" t="s">
        <v>10</v>
      </c>
      <c r="Y614" s="408"/>
      <c r="Z614" s="484"/>
    </row>
    <row r="615" spans="1:26" s="77" customFormat="1" x14ac:dyDescent="0.25">
      <c r="A615" s="297" t="s">
        <v>414</v>
      </c>
      <c r="B615" s="77" t="s">
        <v>155</v>
      </c>
      <c r="C615" s="77" t="s">
        <v>415</v>
      </c>
      <c r="D615" s="16" t="s">
        <v>1100</v>
      </c>
      <c r="E615" s="298">
        <v>58</v>
      </c>
      <c r="G615" s="77" t="s">
        <v>499</v>
      </c>
      <c r="H615" s="299">
        <v>43320</v>
      </c>
      <c r="I615" s="77" t="s">
        <v>416</v>
      </c>
      <c r="J615" s="299" t="s">
        <v>258</v>
      </c>
      <c r="K615" s="299"/>
      <c r="L615" s="77" t="s">
        <v>130</v>
      </c>
      <c r="M615" s="299">
        <v>43328</v>
      </c>
      <c r="N615" s="299">
        <v>43377</v>
      </c>
      <c r="W615" s="299">
        <v>43227</v>
      </c>
      <c r="X615" s="77" t="s">
        <v>677</v>
      </c>
      <c r="Y615" s="408" t="s">
        <v>295</v>
      </c>
      <c r="Z615" s="484"/>
    </row>
    <row r="616" spans="1:26" s="77" customFormat="1" x14ac:dyDescent="0.25">
      <c r="A616" s="297" t="s">
        <v>510</v>
      </c>
      <c r="B616" s="77" t="s">
        <v>155</v>
      </c>
      <c r="C616" s="77" t="s">
        <v>509</v>
      </c>
      <c r="D616" s="16" t="s">
        <v>56</v>
      </c>
      <c r="E616" s="298">
        <v>382</v>
      </c>
      <c r="G616" s="77" t="s">
        <v>506</v>
      </c>
      <c r="H616" s="299">
        <v>43308</v>
      </c>
      <c r="I616" s="77" t="s">
        <v>511</v>
      </c>
      <c r="J616" s="299" t="s">
        <v>258</v>
      </c>
      <c r="K616" s="299"/>
      <c r="L616" s="77" t="s">
        <v>130</v>
      </c>
      <c r="M616" s="77" t="s">
        <v>671</v>
      </c>
      <c r="N616" s="299">
        <v>43357</v>
      </c>
      <c r="X616" s="77" t="s">
        <v>565</v>
      </c>
      <c r="Y616" s="408"/>
      <c r="Z616" s="484"/>
    </row>
    <row r="617" spans="1:26" s="77" customFormat="1" x14ac:dyDescent="0.25">
      <c r="A617" s="297" t="s">
        <v>505</v>
      </c>
      <c r="B617" s="77" t="s">
        <v>155</v>
      </c>
      <c r="C617" s="77" t="s">
        <v>407</v>
      </c>
      <c r="D617" s="16" t="s">
        <v>56</v>
      </c>
      <c r="E617" s="298">
        <v>1081</v>
      </c>
      <c r="G617" s="77" t="s">
        <v>506</v>
      </c>
      <c r="H617" s="299">
        <v>43308</v>
      </c>
      <c r="I617" s="77" t="s">
        <v>416</v>
      </c>
      <c r="J617" s="299" t="s">
        <v>258</v>
      </c>
      <c r="K617" s="299"/>
      <c r="L617" s="77" t="s">
        <v>130</v>
      </c>
      <c r="M617" s="77" t="s">
        <v>10</v>
      </c>
      <c r="N617" s="299">
        <v>43354</v>
      </c>
      <c r="O617" s="77" t="s">
        <v>32</v>
      </c>
      <c r="P617" s="77" t="s">
        <v>523</v>
      </c>
      <c r="Q617" s="77" t="s">
        <v>564</v>
      </c>
      <c r="Y617" s="408"/>
      <c r="Z617" s="484"/>
    </row>
    <row r="618" spans="1:26" s="77" customFormat="1" x14ac:dyDescent="0.25">
      <c r="A618" s="297" t="s">
        <v>518</v>
      </c>
      <c r="B618" s="77" t="s">
        <v>155</v>
      </c>
      <c r="C618" s="77" t="s">
        <v>519</v>
      </c>
      <c r="D618" s="16" t="s">
        <v>58</v>
      </c>
      <c r="E618" s="298">
        <v>146</v>
      </c>
      <c r="H618" s="299"/>
      <c r="J618" s="77" t="s">
        <v>258</v>
      </c>
      <c r="L618" s="77" t="s">
        <v>130</v>
      </c>
      <c r="M618" s="77" t="s">
        <v>646</v>
      </c>
      <c r="N618" s="299">
        <v>43354</v>
      </c>
      <c r="R618" s="77" t="s">
        <v>32</v>
      </c>
      <c r="S618" s="77" t="s">
        <v>32</v>
      </c>
      <c r="T618" s="77" t="s">
        <v>32</v>
      </c>
      <c r="U618" s="77" t="s">
        <v>41</v>
      </c>
      <c r="V618" s="77" t="s">
        <v>84</v>
      </c>
      <c r="W618" s="77" t="s">
        <v>85</v>
      </c>
      <c r="X618" s="77" t="s">
        <v>567</v>
      </c>
      <c r="Y618" s="408"/>
      <c r="Z618" s="484"/>
    </row>
    <row r="619" spans="1:26" s="77" customFormat="1" x14ac:dyDescent="0.25">
      <c r="A619" s="297" t="s">
        <v>406</v>
      </c>
      <c r="B619" s="77" t="s">
        <v>155</v>
      </c>
      <c r="C619" s="77" t="s">
        <v>407</v>
      </c>
      <c r="D619" s="16" t="s">
        <v>56</v>
      </c>
      <c r="E619" s="298">
        <v>996</v>
      </c>
      <c r="G619" s="77" t="s">
        <v>402</v>
      </c>
      <c r="H619" s="299">
        <v>43301</v>
      </c>
      <c r="I619" s="77" t="s">
        <v>403</v>
      </c>
      <c r="J619" s="77" t="s">
        <v>258</v>
      </c>
      <c r="L619" s="77" t="s">
        <v>130</v>
      </c>
      <c r="N619" s="299">
        <v>43335</v>
      </c>
      <c r="O619" s="77" t="s">
        <v>32</v>
      </c>
      <c r="P619" s="77" t="s">
        <v>508</v>
      </c>
      <c r="Q619" s="77" t="s">
        <v>507</v>
      </c>
      <c r="Y619" s="408"/>
      <c r="Z619" s="484"/>
    </row>
    <row r="620" spans="1:26" s="77" customFormat="1" x14ac:dyDescent="0.25">
      <c r="A620" s="297" t="s">
        <v>394</v>
      </c>
      <c r="B620" s="77" t="s">
        <v>155</v>
      </c>
      <c r="C620" s="77" t="s">
        <v>385</v>
      </c>
      <c r="D620" s="16" t="s">
        <v>58</v>
      </c>
      <c r="E620" s="298">
        <v>1676</v>
      </c>
      <c r="F620" s="77">
        <v>180597</v>
      </c>
      <c r="G620" s="77" t="s">
        <v>245</v>
      </c>
      <c r="H620" s="299">
        <v>43294</v>
      </c>
      <c r="I620" s="77" t="s">
        <v>342</v>
      </c>
      <c r="J620" s="77" t="s">
        <v>258</v>
      </c>
      <c r="L620" s="77" t="s">
        <v>130</v>
      </c>
      <c r="M620" s="299" t="s">
        <v>398</v>
      </c>
      <c r="N620" s="299">
        <v>43301</v>
      </c>
      <c r="Q620" s="77" t="s">
        <v>332</v>
      </c>
      <c r="R620" s="77" t="s">
        <v>129</v>
      </c>
      <c r="S620" s="77" t="s">
        <v>129</v>
      </c>
      <c r="T620" s="77" t="s">
        <v>129</v>
      </c>
      <c r="W620" s="77" t="s">
        <v>32</v>
      </c>
      <c r="X620" s="77" t="s">
        <v>677</v>
      </c>
      <c r="Y620" s="408" t="s">
        <v>295</v>
      </c>
      <c r="Z620" s="484"/>
    </row>
    <row r="621" spans="1:26" s="300" customFormat="1" x14ac:dyDescent="0.25">
      <c r="A621" s="297" t="s">
        <v>392</v>
      </c>
      <c r="B621" s="77" t="s">
        <v>155</v>
      </c>
      <c r="C621" s="77" t="s">
        <v>393</v>
      </c>
      <c r="D621" s="16" t="s">
        <v>57</v>
      </c>
      <c r="E621" s="298">
        <v>1183</v>
      </c>
      <c r="F621" s="77">
        <v>180584</v>
      </c>
      <c r="G621" s="77" t="s">
        <v>245</v>
      </c>
      <c r="H621" s="299">
        <v>43294</v>
      </c>
      <c r="I621" s="77" t="s">
        <v>342</v>
      </c>
      <c r="J621" s="299" t="s">
        <v>258</v>
      </c>
      <c r="K621" s="299"/>
      <c r="L621" s="77" t="s">
        <v>130</v>
      </c>
      <c r="M621" s="299" t="s">
        <v>398</v>
      </c>
      <c r="N621" s="299">
        <v>43320</v>
      </c>
      <c r="O621" s="77"/>
      <c r="P621" s="77"/>
      <c r="Q621" s="77" t="s">
        <v>332</v>
      </c>
      <c r="X621" s="300" t="s">
        <v>32</v>
      </c>
      <c r="Y621" s="409"/>
      <c r="Z621" s="485"/>
    </row>
    <row r="622" spans="1:26" s="77" customFormat="1" x14ac:dyDescent="0.25">
      <c r="A622" s="297" t="s">
        <v>395</v>
      </c>
      <c r="B622" s="77" t="s">
        <v>155</v>
      </c>
      <c r="C622" s="77">
        <v>774100</v>
      </c>
      <c r="D622" s="16" t="s">
        <v>62</v>
      </c>
      <c r="E622" s="298">
        <v>1596</v>
      </c>
      <c r="H622" s="299">
        <v>43291</v>
      </c>
      <c r="I622" s="77" t="s">
        <v>397</v>
      </c>
      <c r="J622" s="77" t="s">
        <v>258</v>
      </c>
      <c r="L622" s="77" t="s">
        <v>130</v>
      </c>
      <c r="M622" s="299" t="s">
        <v>411</v>
      </c>
      <c r="N622" s="299">
        <v>43297</v>
      </c>
      <c r="Q622" s="77" t="s">
        <v>908</v>
      </c>
      <c r="R622" s="77" t="s">
        <v>129</v>
      </c>
      <c r="S622" s="77" t="s">
        <v>129</v>
      </c>
      <c r="T622" s="77" t="s">
        <v>129</v>
      </c>
      <c r="Y622" s="408" t="s">
        <v>295</v>
      </c>
      <c r="Z622" s="484"/>
    </row>
    <row r="623" spans="1:26" s="77" customFormat="1" x14ac:dyDescent="0.25">
      <c r="A623" s="297" t="s">
        <v>409</v>
      </c>
      <c r="B623" s="77" t="s">
        <v>155</v>
      </c>
      <c r="C623" s="77">
        <v>774100</v>
      </c>
      <c r="D623" s="16" t="s">
        <v>62</v>
      </c>
      <c r="E623" s="298">
        <v>2</v>
      </c>
      <c r="H623" s="299">
        <v>43290</v>
      </c>
      <c r="I623" s="77" t="s">
        <v>410</v>
      </c>
      <c r="J623" s="77" t="s">
        <v>258</v>
      </c>
      <c r="L623" s="77" t="s">
        <v>130</v>
      </c>
      <c r="M623" s="299" t="s">
        <v>10</v>
      </c>
      <c r="N623" s="299">
        <v>43301</v>
      </c>
      <c r="O623" s="77" t="s">
        <v>10</v>
      </c>
      <c r="P623" s="77" t="s">
        <v>412</v>
      </c>
      <c r="Q623" s="77" t="s">
        <v>413</v>
      </c>
      <c r="R623" s="77" t="s">
        <v>129</v>
      </c>
      <c r="S623" s="77" t="s">
        <v>129</v>
      </c>
      <c r="T623" s="77" t="s">
        <v>129</v>
      </c>
      <c r="Y623" s="408" t="s">
        <v>295</v>
      </c>
      <c r="Z623" s="484"/>
    </row>
    <row r="624" spans="1:26" s="77" customFormat="1" x14ac:dyDescent="0.25">
      <c r="A624" s="297" t="s">
        <v>383</v>
      </c>
      <c r="B624" s="77" t="s">
        <v>155</v>
      </c>
      <c r="C624" s="77" t="s">
        <v>385</v>
      </c>
      <c r="D624" s="16" t="s">
        <v>58</v>
      </c>
      <c r="E624" s="298">
        <v>1541</v>
      </c>
      <c r="F624" s="77">
        <v>180571</v>
      </c>
      <c r="G624" s="77" t="s">
        <v>245</v>
      </c>
      <c r="H624" s="299">
        <v>43284</v>
      </c>
      <c r="I624" s="77" t="s">
        <v>342</v>
      </c>
      <c r="J624" s="77" t="s">
        <v>258</v>
      </c>
      <c r="L624" s="77" t="s">
        <v>130</v>
      </c>
      <c r="M624" s="299" t="s">
        <v>399</v>
      </c>
      <c r="N624" s="299">
        <v>43301</v>
      </c>
      <c r="Q624" s="77" t="s">
        <v>557</v>
      </c>
      <c r="R624" s="77" t="s">
        <v>129</v>
      </c>
      <c r="S624" s="77" t="s">
        <v>129</v>
      </c>
      <c r="T624" s="77" t="s">
        <v>129</v>
      </c>
      <c r="W624" s="77" t="s">
        <v>32</v>
      </c>
      <c r="X624" s="77" t="s">
        <v>677</v>
      </c>
      <c r="Y624" s="408" t="s">
        <v>295</v>
      </c>
      <c r="Z624" s="484"/>
    </row>
    <row r="625" spans="1:26" s="77" customFormat="1" x14ac:dyDescent="0.25">
      <c r="A625" s="297" t="s">
        <v>382</v>
      </c>
      <c r="B625" s="77" t="s">
        <v>155</v>
      </c>
      <c r="C625" s="77" t="s">
        <v>384</v>
      </c>
      <c r="D625" s="16" t="s">
        <v>62</v>
      </c>
      <c r="E625" s="298">
        <v>1352</v>
      </c>
      <c r="F625" s="77">
        <v>180539</v>
      </c>
      <c r="G625" s="77" t="s">
        <v>245</v>
      </c>
      <c r="H625" s="299">
        <v>43284</v>
      </c>
      <c r="I625" s="77" t="s">
        <v>342</v>
      </c>
      <c r="J625" s="77" t="s">
        <v>258</v>
      </c>
      <c r="L625" s="77" t="s">
        <v>130</v>
      </c>
      <c r="M625" s="299" t="s">
        <v>399</v>
      </c>
      <c r="N625" s="299">
        <v>43283</v>
      </c>
      <c r="Q625" s="77" t="s">
        <v>558</v>
      </c>
      <c r="R625" s="77" t="s">
        <v>129</v>
      </c>
      <c r="S625" s="77" t="s">
        <v>129</v>
      </c>
      <c r="T625" s="77" t="s">
        <v>129</v>
      </c>
      <c r="Y625" s="408" t="s">
        <v>295</v>
      </c>
      <c r="Z625" s="484"/>
    </row>
    <row r="626" spans="1:26" s="77" customFormat="1" x14ac:dyDescent="0.25">
      <c r="A626" s="297" t="s">
        <v>400</v>
      </c>
      <c r="B626" s="77" t="s">
        <v>155</v>
      </c>
      <c r="C626" s="77" t="s">
        <v>401</v>
      </c>
      <c r="D626" s="16" t="s">
        <v>56</v>
      </c>
      <c r="E626" s="298">
        <v>712</v>
      </c>
      <c r="G626" s="77" t="s">
        <v>402</v>
      </c>
      <c r="H626" s="299">
        <v>43256</v>
      </c>
      <c r="I626" s="77" t="s">
        <v>403</v>
      </c>
      <c r="J626" s="77" t="s">
        <v>258</v>
      </c>
      <c r="L626" s="77" t="s">
        <v>130</v>
      </c>
      <c r="M626" s="77" t="s">
        <v>404</v>
      </c>
      <c r="N626" s="299">
        <v>43327</v>
      </c>
      <c r="Y626" s="408"/>
      <c r="Z626" s="484"/>
    </row>
    <row r="627" spans="1:26" s="77" customFormat="1" x14ac:dyDescent="0.25">
      <c r="A627" s="297" t="s">
        <v>377</v>
      </c>
      <c r="B627" s="77" t="s">
        <v>155</v>
      </c>
      <c r="C627" s="77" t="s">
        <v>378</v>
      </c>
      <c r="D627" s="16" t="s">
        <v>56</v>
      </c>
      <c r="E627" s="298">
        <v>432</v>
      </c>
      <c r="G627" s="77" t="s">
        <v>31</v>
      </c>
      <c r="H627" s="299">
        <v>43263</v>
      </c>
      <c r="I627" s="77" t="s">
        <v>379</v>
      </c>
      <c r="J627" s="77" t="s">
        <v>258</v>
      </c>
      <c r="L627" s="77" t="s">
        <v>130</v>
      </c>
      <c r="M627" s="300" t="s">
        <v>531</v>
      </c>
      <c r="N627" s="299">
        <v>43292</v>
      </c>
      <c r="Y627" s="408"/>
      <c r="Z627" s="484"/>
    </row>
    <row r="628" spans="1:26" x14ac:dyDescent="0.25">
      <c r="A628" s="297" t="s">
        <v>373</v>
      </c>
      <c r="B628" s="77" t="s">
        <v>155</v>
      </c>
      <c r="C628" s="77" t="s">
        <v>380</v>
      </c>
      <c r="D628" s="16" t="s">
        <v>62</v>
      </c>
      <c r="E628" s="298">
        <v>79</v>
      </c>
      <c r="F628" s="77"/>
      <c r="G628" s="77" t="s">
        <v>376</v>
      </c>
      <c r="H628" s="299">
        <v>43248</v>
      </c>
      <c r="I628" s="77" t="s">
        <v>375</v>
      </c>
      <c r="J628" s="77" t="s">
        <v>258</v>
      </c>
      <c r="K628" s="77"/>
      <c r="L628" s="77" t="s">
        <v>130</v>
      </c>
      <c r="M628" s="77" t="s">
        <v>10</v>
      </c>
      <c r="N628" s="299">
        <v>43301</v>
      </c>
      <c r="O628" s="77"/>
      <c r="P628" s="77"/>
      <c r="Q628" s="77" t="s">
        <v>408</v>
      </c>
    </row>
    <row r="629" spans="1:26" x14ac:dyDescent="0.25">
      <c r="A629" s="297" t="s">
        <v>863</v>
      </c>
      <c r="B629" s="77" t="s">
        <v>155</v>
      </c>
      <c r="C629" s="77" t="s">
        <v>401</v>
      </c>
      <c r="D629" s="16" t="s">
        <v>56</v>
      </c>
      <c r="E629" s="298">
        <v>233</v>
      </c>
      <c r="F629" s="77"/>
      <c r="G629" s="77" t="s">
        <v>376</v>
      </c>
      <c r="H629" s="299">
        <v>43248</v>
      </c>
      <c r="I629" s="77" t="s">
        <v>894</v>
      </c>
      <c r="J629" s="77"/>
      <c r="K629" s="77"/>
      <c r="L629" s="77" t="s">
        <v>130</v>
      </c>
      <c r="M629" s="77"/>
      <c r="N629" s="299"/>
      <c r="O629" s="77"/>
      <c r="P629" s="77"/>
      <c r="Q629" s="77"/>
    </row>
    <row r="630" spans="1:26" x14ac:dyDescent="0.25">
      <c r="A630" s="297" t="s">
        <v>339</v>
      </c>
      <c r="B630" s="77" t="s">
        <v>155</v>
      </c>
      <c r="C630" s="77" t="s">
        <v>212</v>
      </c>
      <c r="D630" s="16" t="s">
        <v>62</v>
      </c>
      <c r="E630" s="298">
        <v>1344</v>
      </c>
      <c r="F630" s="77">
        <v>180434</v>
      </c>
      <c r="G630" s="77" t="s">
        <v>245</v>
      </c>
      <c r="H630" s="299">
        <v>43244</v>
      </c>
      <c r="I630" s="77" t="s">
        <v>342</v>
      </c>
      <c r="J630" s="38" t="s">
        <v>258</v>
      </c>
      <c r="K630" s="38"/>
      <c r="L630" s="77" t="s">
        <v>130</v>
      </c>
      <c r="M630" s="299">
        <v>43252</v>
      </c>
      <c r="N630" s="299">
        <v>43252</v>
      </c>
      <c r="O630" s="77"/>
      <c r="P630" s="77"/>
      <c r="Q630" s="77" t="s">
        <v>558</v>
      </c>
    </row>
    <row r="631" spans="1:26" x14ac:dyDescent="0.25">
      <c r="A631" s="297" t="s">
        <v>532</v>
      </c>
      <c r="B631" s="77" t="s">
        <v>155</v>
      </c>
      <c r="C631" s="77" t="s">
        <v>341</v>
      </c>
      <c r="D631" s="16" t="s">
        <v>58</v>
      </c>
      <c r="E631" s="298" t="s">
        <v>258</v>
      </c>
      <c r="F631" s="77">
        <v>180433</v>
      </c>
      <c r="G631" s="77" t="s">
        <v>245</v>
      </c>
      <c r="H631" s="299">
        <v>43244</v>
      </c>
      <c r="I631" s="77" t="s">
        <v>340</v>
      </c>
      <c r="J631" s="38" t="s">
        <v>258</v>
      </c>
      <c r="K631" s="38"/>
      <c r="L631" s="77" t="s">
        <v>130</v>
      </c>
      <c r="M631" s="299">
        <v>43252</v>
      </c>
      <c r="N631" s="299">
        <v>43252</v>
      </c>
      <c r="O631" s="77"/>
      <c r="P631" s="77"/>
      <c r="Q631" s="77" t="s">
        <v>516</v>
      </c>
    </row>
    <row r="632" spans="1:26" x14ac:dyDescent="0.25">
      <c r="A632" s="297" t="s">
        <v>307</v>
      </c>
      <c r="B632" s="77" t="s">
        <v>155</v>
      </c>
      <c r="C632" s="77" t="s">
        <v>212</v>
      </c>
      <c r="D632" s="16" t="s">
        <v>62</v>
      </c>
      <c r="E632" s="298">
        <v>1171</v>
      </c>
      <c r="F632" s="77"/>
      <c r="G632" s="77" t="s">
        <v>245</v>
      </c>
      <c r="H632" s="299">
        <v>43231</v>
      </c>
      <c r="I632" s="77" t="s">
        <v>308</v>
      </c>
      <c r="J632" s="38" t="s">
        <v>258</v>
      </c>
      <c r="K632" s="38"/>
      <c r="L632" s="77" t="s">
        <v>130</v>
      </c>
      <c r="M632" s="77" t="s">
        <v>10</v>
      </c>
      <c r="N632" s="299">
        <v>43230</v>
      </c>
      <c r="O632" s="77" t="s">
        <v>276</v>
      </c>
      <c r="P632" s="77" t="s">
        <v>276</v>
      </c>
      <c r="Q632" s="77" t="s">
        <v>309</v>
      </c>
    </row>
    <row r="633" spans="1:26" x14ac:dyDescent="0.25">
      <c r="A633" s="297" t="s">
        <v>244</v>
      </c>
      <c r="B633" s="77" t="s">
        <v>155</v>
      </c>
      <c r="C633" s="77" t="s">
        <v>212</v>
      </c>
      <c r="D633" s="16" t="s">
        <v>62</v>
      </c>
      <c r="E633" s="298">
        <v>1160</v>
      </c>
      <c r="F633" s="77">
        <v>180353</v>
      </c>
      <c r="G633" s="77" t="s">
        <v>245</v>
      </c>
      <c r="H633" s="299">
        <v>43202</v>
      </c>
      <c r="I633" s="77" t="s">
        <v>246</v>
      </c>
      <c r="J633" s="38" t="s">
        <v>258</v>
      </c>
      <c r="K633" s="38"/>
      <c r="L633" s="77" t="s">
        <v>130</v>
      </c>
      <c r="M633" s="299">
        <v>43210</v>
      </c>
      <c r="N633" s="299">
        <v>43210</v>
      </c>
      <c r="O633" s="77"/>
      <c r="P633" s="77"/>
      <c r="Q633" s="77" t="s">
        <v>559</v>
      </c>
    </row>
    <row r="634" spans="1:26" x14ac:dyDescent="0.25">
      <c r="A634" s="297" t="s">
        <v>241</v>
      </c>
      <c r="B634" s="77" t="s">
        <v>155</v>
      </c>
      <c r="C634" s="77" t="s">
        <v>206</v>
      </c>
      <c r="D634" s="16" t="s">
        <v>56</v>
      </c>
      <c r="E634" s="298">
        <v>485</v>
      </c>
      <c r="F634" s="77"/>
      <c r="G634" s="77" t="s">
        <v>242</v>
      </c>
      <c r="H634" s="299">
        <v>43202</v>
      </c>
      <c r="I634" s="77" t="s">
        <v>243</v>
      </c>
      <c r="J634" s="38" t="s">
        <v>258</v>
      </c>
      <c r="K634" s="38"/>
      <c r="L634" s="77" t="s">
        <v>130</v>
      </c>
      <c r="M634" s="77"/>
      <c r="N634" s="77"/>
      <c r="O634" s="77"/>
      <c r="P634" s="77"/>
      <c r="Q634" s="77" t="s">
        <v>274</v>
      </c>
    </row>
    <row r="635" spans="1:26" x14ac:dyDescent="0.25">
      <c r="A635" s="297" t="s">
        <v>211</v>
      </c>
      <c r="B635" s="77" t="s">
        <v>155</v>
      </c>
      <c r="C635" s="77" t="s">
        <v>212</v>
      </c>
      <c r="D635" s="16" t="s">
        <v>62</v>
      </c>
      <c r="E635" s="298">
        <v>1</v>
      </c>
      <c r="F635" s="77"/>
      <c r="G635" s="77" t="s">
        <v>213</v>
      </c>
      <c r="H635" s="299">
        <v>43178</v>
      </c>
      <c r="I635" s="77"/>
      <c r="J635" s="38" t="s">
        <v>258</v>
      </c>
      <c r="K635" s="38"/>
      <c r="L635" s="77" t="s">
        <v>130</v>
      </c>
      <c r="M635" s="77"/>
      <c r="N635" s="77"/>
      <c r="O635" s="77"/>
      <c r="P635" s="77"/>
      <c r="Q635" s="77"/>
    </row>
    <row r="636" spans="1:26" x14ac:dyDescent="0.25">
      <c r="A636" s="297" t="s">
        <v>203</v>
      </c>
      <c r="B636" s="77" t="s">
        <v>155</v>
      </c>
      <c r="C636" s="77" t="s">
        <v>206</v>
      </c>
      <c r="D636" s="16" t="s">
        <v>56</v>
      </c>
      <c r="E636" s="298">
        <v>378</v>
      </c>
      <c r="F636" s="77"/>
      <c r="G636" s="77" t="s">
        <v>31</v>
      </c>
      <c r="H636" s="299">
        <v>43175</v>
      </c>
      <c r="I636" s="77" t="s">
        <v>44</v>
      </c>
      <c r="J636" s="109" t="s">
        <v>258</v>
      </c>
      <c r="K636" s="109"/>
      <c r="L636" s="77" t="s">
        <v>130</v>
      </c>
      <c r="M636" s="77" t="s">
        <v>10</v>
      </c>
      <c r="N636" s="299">
        <v>43160</v>
      </c>
      <c r="O636" s="77" t="s">
        <v>32</v>
      </c>
      <c r="P636" s="77" t="s">
        <v>32</v>
      </c>
      <c r="Q636" s="77" t="s">
        <v>233</v>
      </c>
    </row>
    <row r="637" spans="1:26" x14ac:dyDescent="0.25">
      <c r="A637" s="302" t="s">
        <v>204</v>
      </c>
      <c r="B637" s="77" t="s">
        <v>155</v>
      </c>
      <c r="C637" s="77" t="s">
        <v>114</v>
      </c>
      <c r="D637" s="16" t="s">
        <v>58</v>
      </c>
      <c r="E637" s="298">
        <v>58</v>
      </c>
      <c r="F637" s="77"/>
      <c r="G637" s="77" t="s">
        <v>12</v>
      </c>
      <c r="H637" s="299">
        <v>43175</v>
      </c>
      <c r="I637" s="77" t="s">
        <v>205</v>
      </c>
      <c r="J637" s="38" t="s">
        <v>258</v>
      </c>
      <c r="K637" s="38"/>
      <c r="L637" s="77" t="s">
        <v>130</v>
      </c>
      <c r="M637" s="77"/>
      <c r="N637" s="77"/>
      <c r="O637" s="77"/>
      <c r="P637" s="77"/>
      <c r="Q637" s="77"/>
    </row>
    <row r="638" spans="1:26" x14ac:dyDescent="0.25">
      <c r="A638" s="297" t="s">
        <v>200</v>
      </c>
      <c r="B638" s="77" t="s">
        <v>155</v>
      </c>
      <c r="C638" s="77" t="s">
        <v>114</v>
      </c>
      <c r="D638" s="16" t="s">
        <v>58</v>
      </c>
      <c r="E638" s="298">
        <v>1040</v>
      </c>
      <c r="F638" s="77"/>
      <c r="G638" s="77" t="s">
        <v>201</v>
      </c>
      <c r="H638" s="299">
        <v>43174</v>
      </c>
      <c r="I638" s="77" t="s">
        <v>202</v>
      </c>
      <c r="J638" s="38" t="s">
        <v>258</v>
      </c>
      <c r="K638" s="38"/>
      <c r="L638" s="77" t="s">
        <v>130</v>
      </c>
      <c r="M638" s="77" t="s">
        <v>405</v>
      </c>
      <c r="N638" s="77" t="s">
        <v>276</v>
      </c>
      <c r="O638" s="77" t="s">
        <v>32</v>
      </c>
      <c r="P638" s="77" t="s">
        <v>32</v>
      </c>
      <c r="Q638" s="77" t="s">
        <v>331</v>
      </c>
    </row>
    <row r="639" spans="1:26" x14ac:dyDescent="0.25">
      <c r="A639" s="297" t="s">
        <v>116</v>
      </c>
      <c r="B639" s="77" t="s">
        <v>155</v>
      </c>
      <c r="C639" s="77" t="s">
        <v>117</v>
      </c>
      <c r="D639" s="16" t="s">
        <v>1100</v>
      </c>
      <c r="E639" s="298">
        <v>60</v>
      </c>
      <c r="F639" s="77"/>
      <c r="G639" s="77" t="s">
        <v>31</v>
      </c>
      <c r="H639" s="299">
        <v>43165</v>
      </c>
      <c r="I639" s="77" t="s">
        <v>118</v>
      </c>
      <c r="J639" s="303" t="s">
        <v>258</v>
      </c>
      <c r="K639" s="303"/>
      <c r="L639" s="77" t="s">
        <v>130</v>
      </c>
      <c r="M639" s="77" t="s">
        <v>10</v>
      </c>
      <c r="N639" s="299">
        <v>43178</v>
      </c>
      <c r="O639" s="77"/>
      <c r="P639" s="77"/>
      <c r="Q639" s="77"/>
    </row>
    <row r="640" spans="1:26" x14ac:dyDescent="0.25">
      <c r="A640" s="297" t="s">
        <v>334</v>
      </c>
      <c r="B640" s="77" t="s">
        <v>155</v>
      </c>
      <c r="C640" s="77" t="s">
        <v>114</v>
      </c>
      <c r="D640" s="16" t="s">
        <v>58</v>
      </c>
      <c r="E640" s="298">
        <v>715</v>
      </c>
      <c r="F640" s="77"/>
      <c r="G640" s="77" t="s">
        <v>335</v>
      </c>
      <c r="H640" s="299">
        <v>43165</v>
      </c>
      <c r="I640" s="77"/>
      <c r="J640" s="303" t="s">
        <v>258</v>
      </c>
      <c r="K640" s="303"/>
      <c r="L640" s="77" t="s">
        <v>130</v>
      </c>
      <c r="M640" s="77" t="s">
        <v>32</v>
      </c>
      <c r="N640" s="299"/>
      <c r="O640" s="77"/>
      <c r="P640" s="77"/>
      <c r="Q640" s="77" t="s">
        <v>336</v>
      </c>
    </row>
    <row r="641" spans="1:17" x14ac:dyDescent="0.25">
      <c r="A641" s="297" t="s">
        <v>284</v>
      </c>
      <c r="B641" s="77" t="s">
        <v>155</v>
      </c>
      <c r="C641" s="77" t="s">
        <v>114</v>
      </c>
      <c r="D641" s="16" t="s">
        <v>58</v>
      </c>
      <c r="E641" s="298">
        <v>332</v>
      </c>
      <c r="F641" s="77"/>
      <c r="G641" s="77" t="s">
        <v>283</v>
      </c>
      <c r="H641" s="299">
        <v>43164</v>
      </c>
      <c r="I641" s="77" t="s">
        <v>285</v>
      </c>
      <c r="J641" s="303" t="s">
        <v>258</v>
      </c>
      <c r="K641" s="303"/>
      <c r="L641" s="77" t="s">
        <v>130</v>
      </c>
      <c r="M641" s="77"/>
      <c r="N641" s="299"/>
      <c r="O641" s="77"/>
      <c r="P641" s="77"/>
      <c r="Q641" s="77"/>
    </row>
    <row r="642" spans="1:17" x14ac:dyDescent="0.25">
      <c r="A642" s="297" t="s">
        <v>113</v>
      </c>
      <c r="B642" s="77" t="s">
        <v>155</v>
      </c>
      <c r="C642" s="77" t="s">
        <v>114</v>
      </c>
      <c r="D642" s="16" t="s">
        <v>58</v>
      </c>
      <c r="E642" s="298">
        <v>246</v>
      </c>
      <c r="F642" s="77">
        <v>1393581</v>
      </c>
      <c r="G642" s="77" t="s">
        <v>25</v>
      </c>
      <c r="H642" s="299">
        <v>43160</v>
      </c>
      <c r="I642" s="77" t="s">
        <v>115</v>
      </c>
      <c r="J642" s="109" t="s">
        <v>258</v>
      </c>
      <c r="K642" s="109"/>
      <c r="L642" s="77" t="s">
        <v>130</v>
      </c>
      <c r="M642" s="77" t="s">
        <v>10</v>
      </c>
      <c r="N642" s="299">
        <v>43173</v>
      </c>
      <c r="O642" s="77" t="s">
        <v>32</v>
      </c>
      <c r="P642" s="77" t="s">
        <v>32</v>
      </c>
      <c r="Q642" s="77" t="s">
        <v>353</v>
      </c>
    </row>
    <row r="643" spans="1:17" x14ac:dyDescent="0.25">
      <c r="A643" s="302" t="s">
        <v>19</v>
      </c>
      <c r="B643" s="77" t="s">
        <v>155</v>
      </c>
      <c r="C643" s="77" t="s">
        <v>8</v>
      </c>
      <c r="D643" s="16" t="s">
        <v>56</v>
      </c>
      <c r="E643" s="298">
        <v>510</v>
      </c>
      <c r="F643" s="77"/>
      <c r="G643" s="77" t="s">
        <v>9</v>
      </c>
      <c r="H643" s="299">
        <v>43157</v>
      </c>
      <c r="I643" s="299" t="s">
        <v>232</v>
      </c>
      <c r="J643" s="109" t="s">
        <v>258</v>
      </c>
      <c r="K643" s="109"/>
      <c r="L643" s="77" t="s">
        <v>130</v>
      </c>
      <c r="M643" s="299" t="s">
        <v>10</v>
      </c>
      <c r="N643" s="77" t="s">
        <v>224</v>
      </c>
      <c r="O643" s="77" t="s">
        <v>32</v>
      </c>
      <c r="P643" s="77"/>
      <c r="Q643" s="77" t="s">
        <v>233</v>
      </c>
    </row>
    <row r="644" spans="1:17" x14ac:dyDescent="0.25">
      <c r="A644" s="297" t="s">
        <v>20</v>
      </c>
      <c r="B644" s="77" t="s">
        <v>155</v>
      </c>
      <c r="C644" s="77" t="s">
        <v>11</v>
      </c>
      <c r="E644" s="298"/>
      <c r="F644" s="77"/>
      <c r="G644" s="77" t="s">
        <v>12</v>
      </c>
      <c r="H644" s="299">
        <v>43146</v>
      </c>
      <c r="I644" s="299"/>
      <c r="J644" s="109" t="s">
        <v>258</v>
      </c>
      <c r="K644" s="109"/>
      <c r="L644" s="77" t="s">
        <v>130</v>
      </c>
      <c r="M644" s="77" t="s">
        <v>119</v>
      </c>
      <c r="N644" s="77"/>
      <c r="O644" s="77"/>
      <c r="P644" s="77"/>
      <c r="Q644" s="77" t="s">
        <v>332</v>
      </c>
    </row>
    <row r="645" spans="1:17" x14ac:dyDescent="0.25">
      <c r="A645" s="297" t="s">
        <v>22</v>
      </c>
      <c r="B645" s="77" t="s">
        <v>155</v>
      </c>
      <c r="C645" s="77" t="s">
        <v>8</v>
      </c>
      <c r="D645" s="16" t="s">
        <v>56</v>
      </c>
      <c r="E645" s="298">
        <v>303</v>
      </c>
      <c r="F645" s="77"/>
      <c r="G645" s="77" t="s">
        <v>25</v>
      </c>
      <c r="H645" s="299">
        <v>43145</v>
      </c>
      <c r="I645" s="77" t="s">
        <v>30</v>
      </c>
      <c r="J645" s="109" t="s">
        <v>258</v>
      </c>
      <c r="K645" s="109"/>
      <c r="L645" s="77" t="s">
        <v>130</v>
      </c>
      <c r="M645" s="77" t="s">
        <v>10</v>
      </c>
      <c r="N645" s="299">
        <v>43160</v>
      </c>
      <c r="O645" s="77"/>
      <c r="P645" s="77"/>
      <c r="Q645" s="77" t="s">
        <v>330</v>
      </c>
    </row>
    <row r="646" spans="1:17" x14ac:dyDescent="0.25">
      <c r="A646" s="297" t="s">
        <v>23</v>
      </c>
      <c r="B646" s="77" t="s">
        <v>155</v>
      </c>
      <c r="C646" s="77" t="s">
        <v>8</v>
      </c>
      <c r="D646" s="16" t="s">
        <v>56</v>
      </c>
      <c r="E646" s="298">
        <v>284</v>
      </c>
      <c r="F646" s="77"/>
      <c r="G646" s="77" t="s">
        <v>25</v>
      </c>
      <c r="H646" s="299">
        <v>43145</v>
      </c>
      <c r="I646" s="77" t="s">
        <v>30</v>
      </c>
      <c r="J646" s="109" t="s">
        <v>258</v>
      </c>
      <c r="K646" s="109"/>
      <c r="L646" s="77" t="s">
        <v>130</v>
      </c>
      <c r="M646" s="77" t="s">
        <v>10</v>
      </c>
      <c r="N646" s="299">
        <v>43160</v>
      </c>
      <c r="O646" s="77"/>
      <c r="P646" s="77"/>
      <c r="Q646" s="77" t="s">
        <v>330</v>
      </c>
    </row>
    <row r="647" spans="1:17" x14ac:dyDescent="0.25">
      <c r="A647" s="297" t="s">
        <v>24</v>
      </c>
      <c r="B647" s="77" t="s">
        <v>155</v>
      </c>
      <c r="C647" s="77" t="s">
        <v>8</v>
      </c>
      <c r="D647" s="16" t="s">
        <v>56</v>
      </c>
      <c r="E647" s="298">
        <v>258</v>
      </c>
      <c r="F647" s="77"/>
      <c r="G647" s="77" t="s">
        <v>25</v>
      </c>
      <c r="H647" s="299">
        <v>43145</v>
      </c>
      <c r="I647" s="77" t="s">
        <v>30</v>
      </c>
      <c r="J647" s="109" t="s">
        <v>258</v>
      </c>
      <c r="K647" s="109"/>
      <c r="L647" s="77" t="s">
        <v>130</v>
      </c>
      <c r="M647" s="77" t="s">
        <v>10</v>
      </c>
      <c r="N647" s="299">
        <v>43160</v>
      </c>
      <c r="O647" s="77"/>
      <c r="P647" s="77"/>
      <c r="Q647" s="77" t="s">
        <v>333</v>
      </c>
    </row>
    <row r="648" spans="1:17" x14ac:dyDescent="0.25">
      <c r="A648" s="297" t="s">
        <v>27</v>
      </c>
      <c r="B648" s="77" t="s">
        <v>155</v>
      </c>
      <c r="C648" s="77" t="s">
        <v>8</v>
      </c>
      <c r="D648" s="16" t="s">
        <v>56</v>
      </c>
      <c r="E648" s="298">
        <v>337</v>
      </c>
      <c r="F648" s="77"/>
      <c r="G648" s="77" t="s">
        <v>31</v>
      </c>
      <c r="H648" s="299">
        <v>43129</v>
      </c>
      <c r="I648" s="77" t="s">
        <v>29</v>
      </c>
      <c r="J648" s="303" t="s">
        <v>258</v>
      </c>
      <c r="K648" s="303"/>
      <c r="L648" s="77" t="s">
        <v>130</v>
      </c>
      <c r="M648" s="77" t="s">
        <v>10</v>
      </c>
      <c r="N648" s="299">
        <v>43178</v>
      </c>
      <c r="O648" s="77" t="s">
        <v>32</v>
      </c>
      <c r="P648" s="77" t="s">
        <v>32</v>
      </c>
      <c r="Q648" s="77" t="s">
        <v>275</v>
      </c>
    </row>
    <row r="649" spans="1:17" x14ac:dyDescent="0.25">
      <c r="A649" s="297" t="s">
        <v>34</v>
      </c>
      <c r="B649" s="77" t="s">
        <v>155</v>
      </c>
      <c r="C649" s="77" t="s">
        <v>36</v>
      </c>
      <c r="D649" s="16" t="s">
        <v>58</v>
      </c>
      <c r="E649" s="298">
        <v>980</v>
      </c>
      <c r="F649" s="77">
        <v>180001</v>
      </c>
      <c r="G649" s="77" t="s">
        <v>12</v>
      </c>
      <c r="H649" s="299">
        <v>43105</v>
      </c>
      <c r="I649" s="77" t="s">
        <v>37</v>
      </c>
      <c r="J649" s="38" t="s">
        <v>258</v>
      </c>
      <c r="K649" s="38"/>
      <c r="L649" s="77" t="s">
        <v>130</v>
      </c>
      <c r="M649" s="77" t="s">
        <v>848</v>
      </c>
      <c r="N649" s="304" t="s">
        <v>354</v>
      </c>
      <c r="O649" s="77"/>
      <c r="P649" s="77"/>
      <c r="Q649" s="77" t="s">
        <v>386</v>
      </c>
    </row>
    <row r="650" spans="1:17" x14ac:dyDescent="0.25">
      <c r="A650" s="297" t="s">
        <v>38</v>
      </c>
      <c r="B650" s="77" t="s">
        <v>155</v>
      </c>
      <c r="C650" s="77" t="s">
        <v>36</v>
      </c>
      <c r="D650" s="16" t="s">
        <v>58</v>
      </c>
      <c r="E650" s="298">
        <v>604</v>
      </c>
      <c r="F650" s="77"/>
      <c r="G650" s="77" t="s">
        <v>12</v>
      </c>
      <c r="H650" s="299">
        <v>43104</v>
      </c>
      <c r="I650" s="77" t="s">
        <v>39</v>
      </c>
      <c r="J650" s="38" t="s">
        <v>258</v>
      </c>
      <c r="K650" s="38"/>
      <c r="L650" s="77" t="s">
        <v>130</v>
      </c>
      <c r="M650" s="77" t="s">
        <v>10</v>
      </c>
      <c r="N650" s="77"/>
      <c r="O650" s="77" t="s">
        <v>10</v>
      </c>
      <c r="P650" s="77"/>
      <c r="Q650" s="77" t="s">
        <v>296</v>
      </c>
    </row>
    <row r="651" spans="1:17" x14ac:dyDescent="0.25">
      <c r="A651" s="297" t="s">
        <v>43</v>
      </c>
      <c r="B651" s="77" t="s">
        <v>155</v>
      </c>
      <c r="C651" s="77" t="s">
        <v>8</v>
      </c>
      <c r="D651" s="16" t="s">
        <v>56</v>
      </c>
      <c r="E651" s="298">
        <v>382</v>
      </c>
      <c r="F651" s="77"/>
      <c r="G651" s="77" t="s">
        <v>31</v>
      </c>
      <c r="H651" s="299">
        <v>43087</v>
      </c>
      <c r="I651" s="77" t="s">
        <v>44</v>
      </c>
      <c r="J651" s="38" t="s">
        <v>258</v>
      </c>
      <c r="K651" s="38"/>
      <c r="L651" s="77" t="s">
        <v>130</v>
      </c>
      <c r="M651" s="77" t="s">
        <v>10</v>
      </c>
      <c r="N651" s="299" t="s">
        <v>10</v>
      </c>
      <c r="O651" s="77"/>
      <c r="P651" s="77"/>
      <c r="Q651" s="77" t="s">
        <v>274</v>
      </c>
    </row>
    <row r="652" spans="1:17" x14ac:dyDescent="0.25">
      <c r="A652" s="297" t="s">
        <v>121</v>
      </c>
      <c r="B652" s="77" t="s">
        <v>155</v>
      </c>
      <c r="C652" s="77" t="s">
        <v>120</v>
      </c>
      <c r="D652" s="16" t="s">
        <v>57</v>
      </c>
      <c r="E652" s="305">
        <v>208</v>
      </c>
      <c r="F652" s="77">
        <v>1391881</v>
      </c>
      <c r="G652" s="77" t="s">
        <v>25</v>
      </c>
      <c r="H652" s="299">
        <v>43133</v>
      </c>
      <c r="I652" s="77" t="s">
        <v>122</v>
      </c>
      <c r="J652" s="109" t="s">
        <v>258</v>
      </c>
      <c r="K652" s="109"/>
      <c r="L652" s="77" t="s">
        <v>130</v>
      </c>
      <c r="M652" s="77" t="s">
        <v>10</v>
      </c>
      <c r="N652" s="299">
        <v>43164</v>
      </c>
      <c r="O652" s="77"/>
      <c r="P652" s="77"/>
      <c r="Q652" s="77" t="s">
        <v>282</v>
      </c>
    </row>
    <row r="653" spans="1:17" x14ac:dyDescent="0.25">
      <c r="A653" s="297" t="s">
        <v>288</v>
      </c>
      <c r="B653" s="77" t="s">
        <v>155</v>
      </c>
      <c r="C653" s="300" t="s">
        <v>8</v>
      </c>
      <c r="D653" s="16" t="s">
        <v>56</v>
      </c>
      <c r="E653" s="305">
        <v>634</v>
      </c>
      <c r="F653" s="300">
        <v>170974</v>
      </c>
      <c r="G653" s="300" t="s">
        <v>245</v>
      </c>
      <c r="H653" s="300"/>
      <c r="I653" s="300" t="s">
        <v>37</v>
      </c>
      <c r="J653" s="201"/>
      <c r="K653" s="201"/>
      <c r="L653" s="77" t="s">
        <v>130</v>
      </c>
      <c r="M653" s="306">
        <v>43053</v>
      </c>
      <c r="N653" s="300"/>
      <c r="O653" s="300"/>
      <c r="P653" s="300"/>
      <c r="Q653" s="300" t="s">
        <v>282</v>
      </c>
    </row>
    <row r="654" spans="1:17" x14ac:dyDescent="0.25">
      <c r="A654" s="297" t="s">
        <v>289</v>
      </c>
      <c r="B654" s="77" t="s">
        <v>155</v>
      </c>
      <c r="C654" s="77" t="s">
        <v>36</v>
      </c>
      <c r="D654" s="16" t="s">
        <v>58</v>
      </c>
      <c r="E654" s="298">
        <v>683</v>
      </c>
      <c r="F654" s="77">
        <v>170975</v>
      </c>
      <c r="G654" s="77" t="s">
        <v>245</v>
      </c>
      <c r="H654" s="77"/>
      <c r="I654" s="77" t="s">
        <v>291</v>
      </c>
      <c r="J654" s="38"/>
      <c r="K654" s="38"/>
      <c r="L654" s="77" t="s">
        <v>130</v>
      </c>
      <c r="M654" s="299">
        <v>43053</v>
      </c>
      <c r="N654" s="77"/>
      <c r="O654" s="77"/>
      <c r="P654" s="77"/>
      <c r="Q654" s="77" t="s">
        <v>675</v>
      </c>
    </row>
    <row r="655" spans="1:17" x14ac:dyDescent="0.25">
      <c r="A655" s="297" t="s">
        <v>290</v>
      </c>
      <c r="B655" s="77" t="s">
        <v>155</v>
      </c>
      <c r="C655" s="77" t="s">
        <v>36</v>
      </c>
      <c r="D655" s="16" t="s">
        <v>58</v>
      </c>
      <c r="E655" s="298">
        <v>802</v>
      </c>
      <c r="F655" s="77">
        <v>170982</v>
      </c>
      <c r="G655" s="77" t="s">
        <v>245</v>
      </c>
      <c r="H655" s="77" t="s">
        <v>258</v>
      </c>
      <c r="I655" s="77" t="s">
        <v>293</v>
      </c>
      <c r="J655" s="38"/>
      <c r="K655" s="38"/>
      <c r="L655" s="77" t="s">
        <v>130</v>
      </c>
      <c r="M655" s="299">
        <v>43053</v>
      </c>
      <c r="N655" s="77"/>
      <c r="O655" s="77"/>
      <c r="P655" s="77"/>
      <c r="Q655" s="77" t="s">
        <v>294</v>
      </c>
    </row>
    <row r="656" spans="1:17" x14ac:dyDescent="0.25">
      <c r="A656" s="297" t="s">
        <v>299</v>
      </c>
      <c r="B656" s="77" t="s">
        <v>155</v>
      </c>
      <c r="C656" s="77" t="s">
        <v>8</v>
      </c>
      <c r="D656" s="16" t="s">
        <v>56</v>
      </c>
      <c r="E656" s="298">
        <v>251</v>
      </c>
      <c r="F656" s="77"/>
      <c r="G656" s="77" t="s">
        <v>25</v>
      </c>
      <c r="H656" s="77"/>
      <c r="I656" s="77" t="s">
        <v>337</v>
      </c>
      <c r="J656" s="38"/>
      <c r="K656" s="38"/>
      <c r="L656" s="77" t="s">
        <v>130</v>
      </c>
      <c r="M656" s="77" t="s">
        <v>10</v>
      </c>
      <c r="N656" s="77"/>
      <c r="O656" s="77"/>
      <c r="P656" s="77"/>
      <c r="Q656" s="77" t="s">
        <v>338</v>
      </c>
    </row>
    <row r="657" spans="1:17" x14ac:dyDescent="0.25">
      <c r="A657" s="297" t="s">
        <v>292</v>
      </c>
      <c r="B657" s="77" t="s">
        <v>155</v>
      </c>
      <c r="C657" s="77" t="s">
        <v>212</v>
      </c>
      <c r="D657" s="16" t="s">
        <v>62</v>
      </c>
      <c r="E657" s="298">
        <v>671</v>
      </c>
      <c r="F657" s="77">
        <v>170751</v>
      </c>
      <c r="G657" s="77" t="s">
        <v>245</v>
      </c>
      <c r="H657" s="77"/>
      <c r="I657" s="77" t="s">
        <v>293</v>
      </c>
      <c r="J657" s="38"/>
      <c r="K657" s="38"/>
      <c r="L657" s="77" t="s">
        <v>130</v>
      </c>
      <c r="M657" s="299">
        <v>42986</v>
      </c>
      <c r="N657" s="77"/>
      <c r="O657" s="77"/>
      <c r="P657" s="77"/>
      <c r="Q657" s="77" t="s">
        <v>294</v>
      </c>
    </row>
    <row r="658" spans="1:17" x14ac:dyDescent="0.25">
      <c r="A658" s="297" t="s">
        <v>297</v>
      </c>
      <c r="B658" s="77" t="s">
        <v>155</v>
      </c>
      <c r="C658" s="77" t="s">
        <v>11</v>
      </c>
      <c r="E658" s="298">
        <v>481</v>
      </c>
      <c r="F658" s="77"/>
      <c r="G658" s="77"/>
      <c r="H658" s="77"/>
      <c r="I658" s="77"/>
      <c r="J658" s="77"/>
      <c r="K658" s="77"/>
      <c r="L658" s="77" t="s">
        <v>130</v>
      </c>
      <c r="M658" s="77" t="s">
        <v>850</v>
      </c>
      <c r="N658" s="77"/>
      <c r="O658" s="77"/>
      <c r="P658" s="77"/>
      <c r="Q658" s="77"/>
    </row>
    <row r="659" spans="1:17" ht="14.25" customHeight="1" x14ac:dyDescent="0.25">
      <c r="A659" s="297" t="s">
        <v>298</v>
      </c>
      <c r="B659" s="77" t="s">
        <v>155</v>
      </c>
      <c r="C659" s="77" t="s">
        <v>11</v>
      </c>
      <c r="E659" s="298">
        <v>405</v>
      </c>
      <c r="F659" s="77"/>
      <c r="G659" s="77"/>
      <c r="H659" s="77"/>
      <c r="I659" s="77"/>
      <c r="J659" s="77"/>
      <c r="K659" s="77"/>
      <c r="L659" s="77" t="s">
        <v>130</v>
      </c>
      <c r="M659" s="77" t="s">
        <v>849</v>
      </c>
      <c r="N659" s="77"/>
      <c r="O659" s="77"/>
      <c r="P659" s="77"/>
      <c r="Q659" s="77"/>
    </row>
    <row r="660" spans="1:17" x14ac:dyDescent="0.25">
      <c r="A660" s="44"/>
    </row>
    <row r="661" spans="1:17" x14ac:dyDescent="0.2">
      <c r="F661" s="15"/>
    </row>
    <row r="666" spans="1:17" x14ac:dyDescent="0.25">
      <c r="C666" s="1" t="s">
        <v>1135</v>
      </c>
    </row>
  </sheetData>
  <autoFilter ref="E1:E666" xr:uid="{00000000-0001-0000-0100-000000000000}"/>
  <mergeCells count="1">
    <mergeCell ref="O1:U1"/>
  </mergeCells>
  <phoneticPr fontId="36" type="noConversion"/>
  <conditionalFormatting sqref="A547:B547 A564:K571 A573:K573 A603:K659 A543:B544 D543:F544 D547:F547 A549:B550 H543:K544 D549:F549 H549:K549 H547:K547 L527:L561 A584:K601 D528:K540 B528:B540 A552:B561 B551 B521:B526 G527:G561 D486:H486 M543:P543 A460 D403:H403 D387:I402 D487:I489 D490:J490 D375:J386 A430 D364:J364 J363 J362:L362 A562:Q562 I519:Q520 D550:Q561 D491:Q518 D521:Q526 H361:Q361 M544:Q549 L563:Q573 A574:Q583 L584:Q659 M527:Q542 D365:Q374 A328 C328:D328 I322:I328 D404:I485 B364:C518 L375:Q380 L381:P381 L382:Q490 I318 D317:D327 G317:G327 L318:L327 B318:B328 K363:Q364 A361:F361 A362:I363 B211:B212 D209:D212 G209:G212 L209:L210 L176 B176 D176 G176 I103:I108 L103:L105 G103:G108 D103:D105 B103:B105 I95:I100 G95:G100 D95:D100 B95:B97 I86:I93 I36:I80 G36:G80 G82:G93 L82:L100 B82:B93 I82:I84 D82:D93 B36:B80 L36:L80 D36:D80">
    <cfRule type="expression" dxfId="2029" priority="1877">
      <formula>$B36="In-process"</formula>
    </cfRule>
    <cfRule type="expression" dxfId="2028" priority="1883">
      <formula>$B36="Closed"</formula>
    </cfRule>
  </conditionalFormatting>
  <conditionalFormatting sqref="A542:B542 D542:F542 H542:K542">
    <cfRule type="expression" dxfId="2027" priority="1875">
      <formula>$B542="In-process"</formula>
    </cfRule>
    <cfRule type="expression" dxfId="2026" priority="1876">
      <formula>$B542="Closed"</formula>
    </cfRule>
  </conditionalFormatting>
  <conditionalFormatting sqref="A541:B541 D541:F541 H541:K541">
    <cfRule type="expression" dxfId="2025" priority="1873">
      <formula>$B541="In-process"</formula>
    </cfRule>
    <cfRule type="expression" dxfId="2024" priority="1874">
      <formula>$B541="Closed"</formula>
    </cfRule>
  </conditionalFormatting>
  <conditionalFormatting sqref="A546:B546 D546:F546 H546:K546">
    <cfRule type="expression" dxfId="2023" priority="1871">
      <formula>$B546="In-process"</formula>
    </cfRule>
    <cfRule type="expression" dxfId="2022" priority="1872">
      <formula>$B546="Closed"</formula>
    </cfRule>
  </conditionalFormatting>
  <conditionalFormatting sqref="A545:B545 D545:F545 H545:K545">
    <cfRule type="expression" dxfId="2021" priority="1869">
      <formula>$B545="In-process"</formula>
    </cfRule>
    <cfRule type="expression" dxfId="2020" priority="1870">
      <formula>$B545="Closed"</formula>
    </cfRule>
  </conditionalFormatting>
  <conditionalFormatting sqref="A548:B548 D548:F548 H548:K548">
    <cfRule type="expression" dxfId="2019" priority="1867">
      <formula>$B548="In-process"</formula>
    </cfRule>
    <cfRule type="expression" dxfId="2018" priority="1868">
      <formula>$B548="Closed"</formula>
    </cfRule>
  </conditionalFormatting>
  <conditionalFormatting sqref="A563:K563">
    <cfRule type="expression" dxfId="2017" priority="1865">
      <formula>$B563="In-process"</formula>
    </cfRule>
    <cfRule type="expression" dxfId="2016" priority="1866">
      <formula>$B563="Closed"</formula>
    </cfRule>
  </conditionalFormatting>
  <conditionalFormatting sqref="A572:K572">
    <cfRule type="expression" dxfId="2015" priority="1863">
      <formula>$B572="In-process"</formula>
    </cfRule>
    <cfRule type="expression" dxfId="2014" priority="1864">
      <formula>$B572="Closed"</formula>
    </cfRule>
  </conditionalFormatting>
  <conditionalFormatting sqref="A602:K602">
    <cfRule type="expression" dxfId="2013" priority="1857">
      <formula>$B602="In-process"</formula>
    </cfRule>
    <cfRule type="expression" dxfId="2012" priority="1858">
      <formula>$B602="Closed"</formula>
    </cfRule>
  </conditionalFormatting>
  <conditionalFormatting sqref="B527:F527 C528:C561 H527:K527 C521:C526">
    <cfRule type="expression" dxfId="2011" priority="1855">
      <formula>$B521="In-process"</formula>
    </cfRule>
    <cfRule type="expression" dxfId="2010" priority="1856">
      <formula>$B521="Closed"</formula>
    </cfRule>
  </conditionalFormatting>
  <conditionalFormatting sqref="B520 D520:H520">
    <cfRule type="expression" dxfId="2009" priority="1853">
      <formula>$B520="In-process"</formula>
    </cfRule>
    <cfRule type="expression" dxfId="2008" priority="1854">
      <formula>$B520="Closed"</formula>
    </cfRule>
  </conditionalFormatting>
  <conditionalFormatting sqref="C520">
    <cfRule type="expression" dxfId="2007" priority="1851">
      <formula>$B520="In-process"</formula>
    </cfRule>
    <cfRule type="expression" dxfId="2006" priority="1852">
      <formula>$B520="Closed"</formula>
    </cfRule>
  </conditionalFormatting>
  <conditionalFormatting sqref="B519 D519:H519">
    <cfRule type="expression" dxfId="2005" priority="1849">
      <formula>$B519="In-process"</formula>
    </cfRule>
    <cfRule type="expression" dxfId="2004" priority="1850">
      <formula>$B519="Closed"</formula>
    </cfRule>
  </conditionalFormatting>
  <conditionalFormatting sqref="C519">
    <cfRule type="expression" dxfId="2003" priority="1847">
      <formula>$B519="In-process"</formula>
    </cfRule>
    <cfRule type="expression" dxfId="2002" priority="1848">
      <formula>$B519="Closed"</formula>
    </cfRule>
  </conditionalFormatting>
  <conditionalFormatting sqref="A551">
    <cfRule type="expression" dxfId="2001" priority="1845">
      <formula>$B551="In-process"</formula>
    </cfRule>
    <cfRule type="expression" dxfId="2000" priority="1846">
      <formula>$B551="Closed"</formula>
    </cfRule>
  </conditionalFormatting>
  <conditionalFormatting sqref="A513 A515:A521 A523 A525:A539 A435 A426:A429 A417:A418 A410:A412 A406:A408 A400:A401 A396:A397 A391:A393 A364:A389">
    <cfRule type="expression" dxfId="1999" priority="1843">
      <formula>$B364="In-process"</formula>
    </cfRule>
    <cfRule type="expression" dxfId="1998" priority="1844">
      <formula>$B364="Closed"</formula>
    </cfRule>
  </conditionalFormatting>
  <conditionalFormatting sqref="A540">
    <cfRule type="expression" dxfId="1997" priority="1841">
      <formula>$B540="In-process"</formula>
    </cfRule>
    <cfRule type="expression" dxfId="1996" priority="1842">
      <formula>$B540="Closed"</formula>
    </cfRule>
  </conditionalFormatting>
  <conditionalFormatting sqref="A514">
    <cfRule type="expression" dxfId="1995" priority="1839">
      <formula>$B514="In-process"</formula>
    </cfRule>
    <cfRule type="expression" dxfId="1994" priority="1840">
      <formula>$B514="Closed"</formula>
    </cfRule>
  </conditionalFormatting>
  <conditionalFormatting sqref="A522">
    <cfRule type="expression" dxfId="1993" priority="1837">
      <formula>$B522="In-process"</formula>
    </cfRule>
    <cfRule type="expression" dxfId="1992" priority="1838">
      <formula>$B522="Closed"</formula>
    </cfRule>
  </conditionalFormatting>
  <conditionalFormatting sqref="A495">
    <cfRule type="expression" dxfId="1991" priority="1835">
      <formula>$B495="In-process"</formula>
    </cfRule>
    <cfRule type="expression" dxfId="1990" priority="1836">
      <formula>$B495="Closed"</formula>
    </cfRule>
  </conditionalFormatting>
  <conditionalFormatting sqref="A490">
    <cfRule type="expression" dxfId="1989" priority="1833">
      <formula>$B490="In-process"</formula>
    </cfRule>
    <cfRule type="expression" dxfId="1988" priority="1834">
      <formula>$B490="Closed"</formula>
    </cfRule>
  </conditionalFormatting>
  <conditionalFormatting sqref="A492">
    <cfRule type="expression" dxfId="1987" priority="1831">
      <formula>$B492="In-process"</formula>
    </cfRule>
    <cfRule type="expression" dxfId="1986" priority="1832">
      <formula>$B492="Closed"</formula>
    </cfRule>
  </conditionalFormatting>
  <conditionalFormatting sqref="A493">
    <cfRule type="expression" dxfId="1985" priority="1829">
      <formula>$B493="In-process"</formula>
    </cfRule>
    <cfRule type="expression" dxfId="1984" priority="1830">
      <formula>$B493="Closed"</formula>
    </cfRule>
  </conditionalFormatting>
  <conditionalFormatting sqref="A494">
    <cfRule type="expression" dxfId="1983" priority="1827">
      <formula>$B494="In-process"</formula>
    </cfRule>
    <cfRule type="expression" dxfId="1982" priority="1828">
      <formula>$B494="Closed"</formula>
    </cfRule>
  </conditionalFormatting>
  <conditionalFormatting sqref="A491">
    <cfRule type="expression" dxfId="1981" priority="1825">
      <formula>$B491="In-process"</formula>
    </cfRule>
    <cfRule type="expression" dxfId="1980" priority="1826">
      <formula>$B491="Closed"</formula>
    </cfRule>
  </conditionalFormatting>
  <conditionalFormatting sqref="A488">
    <cfRule type="expression" dxfId="1979" priority="1823">
      <formula>$B488="In-process"</formula>
    </cfRule>
    <cfRule type="expression" dxfId="1978" priority="1824">
      <formula>$B488="Closed"</formula>
    </cfRule>
  </conditionalFormatting>
  <conditionalFormatting sqref="A486">
    <cfRule type="expression" dxfId="1977" priority="1821">
      <formula>$B486="In-process"</formula>
    </cfRule>
    <cfRule type="expression" dxfId="1976" priority="1822">
      <formula>$B486="Closed"</formula>
    </cfRule>
  </conditionalFormatting>
  <conditionalFormatting sqref="A487">
    <cfRule type="expression" dxfId="1975" priority="1819">
      <formula>$B487="In-process"</formula>
    </cfRule>
    <cfRule type="expression" dxfId="1974" priority="1820">
      <formula>$B487="Closed"</formula>
    </cfRule>
  </conditionalFormatting>
  <conditionalFormatting sqref="I486">
    <cfRule type="expression" dxfId="1973" priority="1817">
      <formula>$B486="In-process"</formula>
    </cfRule>
    <cfRule type="expression" dxfId="1972" priority="1818">
      <formula>$B486="Closed"</formula>
    </cfRule>
  </conditionalFormatting>
  <conditionalFormatting sqref="A489">
    <cfRule type="expression" dxfId="1971" priority="1815">
      <formula>$B489="In-process"</formula>
    </cfRule>
    <cfRule type="expression" dxfId="1970" priority="1816">
      <formula>$B489="Closed"</formula>
    </cfRule>
  </conditionalFormatting>
  <conditionalFormatting sqref="A485">
    <cfRule type="expression" dxfId="1969" priority="1813">
      <formula>$B485="In-process"</formula>
    </cfRule>
    <cfRule type="expression" dxfId="1968" priority="1814">
      <formula>$B485="Closed"</formula>
    </cfRule>
  </conditionalFormatting>
  <conditionalFormatting sqref="A484">
    <cfRule type="expression" dxfId="1967" priority="1811">
      <formula>$B484="In-process"</formula>
    </cfRule>
    <cfRule type="expression" dxfId="1966" priority="1812">
      <formula>$B484="Closed"</formula>
    </cfRule>
  </conditionalFormatting>
  <conditionalFormatting sqref="A483">
    <cfRule type="expression" dxfId="1965" priority="1809">
      <formula>$B483="In-process"</formula>
    </cfRule>
    <cfRule type="expression" dxfId="1964" priority="1810">
      <formula>$B483="Closed"</formula>
    </cfRule>
  </conditionalFormatting>
  <conditionalFormatting sqref="A512">
    <cfRule type="expression" dxfId="1963" priority="1807">
      <formula>$B512="In-process"</formula>
    </cfRule>
    <cfRule type="expression" dxfId="1962" priority="1808">
      <formula>$B512="Closed"</formula>
    </cfRule>
  </conditionalFormatting>
  <conditionalFormatting sqref="A503">
    <cfRule type="expression" dxfId="1961" priority="1805">
      <formula>$B503="In-process"</formula>
    </cfRule>
    <cfRule type="expression" dxfId="1960" priority="1806">
      <formula>$B503="Closed"</formula>
    </cfRule>
  </conditionalFormatting>
  <conditionalFormatting sqref="A475">
    <cfRule type="expression" dxfId="1959" priority="1803">
      <formula>$B475="In-process"</formula>
    </cfRule>
    <cfRule type="expression" dxfId="1958" priority="1804">
      <formula>$B475="Closed"</formula>
    </cfRule>
  </conditionalFormatting>
  <conditionalFormatting sqref="A502">
    <cfRule type="expression" dxfId="1957" priority="1801">
      <formula>$B502="In-process"</formula>
    </cfRule>
    <cfRule type="expression" dxfId="1956" priority="1802">
      <formula>$B502="Closed"</formula>
    </cfRule>
  </conditionalFormatting>
  <conditionalFormatting sqref="A499">
    <cfRule type="expression" dxfId="1955" priority="1799">
      <formula>$B499="In-process"</formula>
    </cfRule>
    <cfRule type="expression" dxfId="1954" priority="1800">
      <formula>$B499="Closed"</formula>
    </cfRule>
  </conditionalFormatting>
  <conditionalFormatting sqref="A511">
    <cfRule type="expression" dxfId="1953" priority="1797">
      <formula>$B511="In-process"</formula>
    </cfRule>
    <cfRule type="expression" dxfId="1952" priority="1798">
      <formula>$B511="Closed"</formula>
    </cfRule>
  </conditionalFormatting>
  <conditionalFormatting sqref="A509">
    <cfRule type="expression" dxfId="1951" priority="1795">
      <formula>$B509="In-process"</formula>
    </cfRule>
    <cfRule type="expression" dxfId="1950" priority="1796">
      <formula>$B509="Closed"</formula>
    </cfRule>
  </conditionalFormatting>
  <conditionalFormatting sqref="A500">
    <cfRule type="expression" dxfId="1949" priority="1793">
      <formula>$B500="In-process"</formula>
    </cfRule>
    <cfRule type="expression" dxfId="1948" priority="1794">
      <formula>$B500="Closed"</formula>
    </cfRule>
  </conditionalFormatting>
  <conditionalFormatting sqref="A510">
    <cfRule type="expression" dxfId="1947" priority="1791">
      <formula>$B510="In-process"</formula>
    </cfRule>
    <cfRule type="expression" dxfId="1946" priority="1792">
      <formula>$B510="Closed"</formula>
    </cfRule>
  </conditionalFormatting>
  <conditionalFormatting sqref="A505">
    <cfRule type="expression" dxfId="1945" priority="1789">
      <formula>$B505="In-process"</formula>
    </cfRule>
    <cfRule type="expression" dxfId="1944" priority="1790">
      <formula>$B505="Closed"</formula>
    </cfRule>
  </conditionalFormatting>
  <conditionalFormatting sqref="A507">
    <cfRule type="expression" dxfId="1943" priority="1787">
      <formula>$B507="In-process"</formula>
    </cfRule>
    <cfRule type="expression" dxfId="1942" priority="1788">
      <formula>$B507="Closed"</formula>
    </cfRule>
  </conditionalFormatting>
  <conditionalFormatting sqref="A501">
    <cfRule type="expression" dxfId="1941" priority="1785">
      <formula>$B501="In-process"</formula>
    </cfRule>
    <cfRule type="expression" dxfId="1940" priority="1786">
      <formula>$B501="Closed"</formula>
    </cfRule>
  </conditionalFormatting>
  <conditionalFormatting sqref="A508">
    <cfRule type="expression" dxfId="1939" priority="1783">
      <formula>$B508="In-process"</formula>
    </cfRule>
    <cfRule type="expression" dxfId="1938" priority="1784">
      <formula>$B508="Closed"</formula>
    </cfRule>
  </conditionalFormatting>
  <conditionalFormatting sqref="A506">
    <cfRule type="expression" dxfId="1937" priority="1781">
      <formula>$B506="In-process"</formula>
    </cfRule>
    <cfRule type="expression" dxfId="1936" priority="1782">
      <formula>$B506="Closed"</formula>
    </cfRule>
  </conditionalFormatting>
  <conditionalFormatting sqref="A504">
    <cfRule type="expression" dxfId="1935" priority="1779">
      <formula>$B504="In-process"</formula>
    </cfRule>
    <cfRule type="expression" dxfId="1934" priority="1780">
      <formula>$B504="Closed"</formula>
    </cfRule>
  </conditionalFormatting>
  <conditionalFormatting sqref="A464">
    <cfRule type="expression" dxfId="1933" priority="1777">
      <formula>$B464="In-process"</formula>
    </cfRule>
    <cfRule type="expression" dxfId="1932" priority="1778">
      <formula>$B464="Closed"</formula>
    </cfRule>
  </conditionalFormatting>
  <conditionalFormatting sqref="A463">
    <cfRule type="expression" dxfId="1931" priority="1775">
      <formula>$B463="In-process"</formula>
    </cfRule>
    <cfRule type="expression" dxfId="1930" priority="1776">
      <formula>$B463="Closed"</formula>
    </cfRule>
  </conditionalFormatting>
  <conditionalFormatting sqref="A472">
    <cfRule type="expression" dxfId="1929" priority="1773">
      <formula>$B472="In-process"</formula>
    </cfRule>
    <cfRule type="expression" dxfId="1928" priority="1774">
      <formula>$B472="Closed"</formula>
    </cfRule>
  </conditionalFormatting>
  <conditionalFormatting sqref="A458">
    <cfRule type="expression" dxfId="1927" priority="1771">
      <formula>$B458="In-process"</formula>
    </cfRule>
    <cfRule type="expression" dxfId="1926" priority="1772">
      <formula>$B458="Closed"</formula>
    </cfRule>
  </conditionalFormatting>
  <conditionalFormatting sqref="A459">
    <cfRule type="expression" dxfId="1925" priority="1769">
      <formula>$B459="In-process"</formula>
    </cfRule>
    <cfRule type="expression" dxfId="1924" priority="1770">
      <formula>$B459="Closed"</formula>
    </cfRule>
  </conditionalFormatting>
  <conditionalFormatting sqref="A455">
    <cfRule type="expression" dxfId="1923" priority="1767">
      <formula>$B455="In-process"</formula>
    </cfRule>
    <cfRule type="expression" dxfId="1922" priority="1768">
      <formula>$B455="Closed"</formula>
    </cfRule>
  </conditionalFormatting>
  <conditionalFormatting sqref="A473">
    <cfRule type="expression" dxfId="1921" priority="1765">
      <formula>$B473="In-process"</formula>
    </cfRule>
    <cfRule type="expression" dxfId="1920" priority="1766">
      <formula>$B473="Closed"</formula>
    </cfRule>
  </conditionalFormatting>
  <conditionalFormatting sqref="Q543">
    <cfRule type="expression" dxfId="1919" priority="1763">
      <formula>$B543="In-process"</formula>
    </cfRule>
    <cfRule type="expression" dxfId="1918" priority="1764">
      <formula>$B543="Closed"</formula>
    </cfRule>
  </conditionalFormatting>
  <conditionalFormatting sqref="A478">
    <cfRule type="expression" dxfId="1917" priority="1761">
      <formula>$B478="In-process"</formula>
    </cfRule>
    <cfRule type="expression" dxfId="1916" priority="1762">
      <formula>$B478="Closed"</formula>
    </cfRule>
  </conditionalFormatting>
  <conditionalFormatting sqref="A482">
    <cfRule type="expression" dxfId="1915" priority="1759">
      <formula>$B482="In-process"</formula>
    </cfRule>
    <cfRule type="expression" dxfId="1914" priority="1760">
      <formula>$B482="Closed"</formula>
    </cfRule>
  </conditionalFormatting>
  <conditionalFormatting sqref="A479">
    <cfRule type="expression" dxfId="1913" priority="1757">
      <formula>$B479="In-process"</formula>
    </cfRule>
    <cfRule type="expression" dxfId="1912" priority="1758">
      <formula>$B479="Closed"</formula>
    </cfRule>
  </conditionalFormatting>
  <conditionalFormatting sqref="A481">
    <cfRule type="expression" dxfId="1911" priority="1755">
      <formula>$B481="In-process"</formula>
    </cfRule>
    <cfRule type="expression" dxfId="1910" priority="1756">
      <formula>$B481="Closed"</formula>
    </cfRule>
  </conditionalFormatting>
  <conditionalFormatting sqref="A480">
    <cfRule type="expression" dxfId="1909" priority="1753">
      <formula>$B480="In-process"</formula>
    </cfRule>
    <cfRule type="expression" dxfId="1908" priority="1754">
      <formula>$B480="Closed"</formula>
    </cfRule>
  </conditionalFormatting>
  <conditionalFormatting sqref="A477">
    <cfRule type="expression" dxfId="1907" priority="1751">
      <formula>$B477="In-process"</formula>
    </cfRule>
    <cfRule type="expression" dxfId="1906" priority="1752">
      <formula>$B477="Closed"</formula>
    </cfRule>
  </conditionalFormatting>
  <conditionalFormatting sqref="A469">
    <cfRule type="expression" dxfId="1905" priority="1749">
      <formula>$B469="In-process"</formula>
    </cfRule>
    <cfRule type="expression" dxfId="1904" priority="1750">
      <formula>$B469="Closed"</formula>
    </cfRule>
  </conditionalFormatting>
  <conditionalFormatting sqref="A466">
    <cfRule type="expression" dxfId="1903" priority="1747">
      <formula>$B466="In-process"</formula>
    </cfRule>
    <cfRule type="expression" dxfId="1902" priority="1748">
      <formula>$B466="Closed"</formula>
    </cfRule>
  </conditionalFormatting>
  <conditionalFormatting sqref="A470">
    <cfRule type="expression" dxfId="1901" priority="1745">
      <formula>$B470="In-process"</formula>
    </cfRule>
    <cfRule type="expression" dxfId="1900" priority="1746">
      <formula>$B470="Closed"</formula>
    </cfRule>
  </conditionalFormatting>
  <conditionalFormatting sqref="A471">
    <cfRule type="expression" dxfId="1899" priority="1743">
      <formula>$B471="In-process"</formula>
    </cfRule>
    <cfRule type="expression" dxfId="1898" priority="1744">
      <formula>$B471="Closed"</formula>
    </cfRule>
  </conditionalFormatting>
  <conditionalFormatting sqref="A467">
    <cfRule type="expression" dxfId="1897" priority="1741">
      <formula>$B467="In-process"</formula>
    </cfRule>
    <cfRule type="expression" dxfId="1896" priority="1742">
      <formula>$B467="Closed"</formula>
    </cfRule>
  </conditionalFormatting>
  <conditionalFormatting sqref="A465">
    <cfRule type="expression" dxfId="1895" priority="1739">
      <formula>$B465="In-process"</formula>
    </cfRule>
    <cfRule type="expression" dxfId="1894" priority="1740">
      <formula>$B465="Closed"</formula>
    </cfRule>
  </conditionalFormatting>
  <conditionalFormatting sqref="A468">
    <cfRule type="expression" dxfId="1893" priority="1737">
      <formula>$B468="In-process"</formula>
    </cfRule>
    <cfRule type="expression" dxfId="1892" priority="1738">
      <formula>$B468="Closed"</formula>
    </cfRule>
  </conditionalFormatting>
  <conditionalFormatting sqref="A454">
    <cfRule type="expression" dxfId="1891" priority="1733">
      <formula>$B454="In-process"</formula>
    </cfRule>
    <cfRule type="expression" dxfId="1890" priority="1734">
      <formula>$B454="Closed"</formula>
    </cfRule>
  </conditionalFormatting>
  <conditionalFormatting sqref="A449">
    <cfRule type="expression" dxfId="1889" priority="1731">
      <formula>$B449="In-process"</formula>
    </cfRule>
    <cfRule type="expression" dxfId="1888" priority="1732">
      <formula>$B449="Closed"</formula>
    </cfRule>
  </conditionalFormatting>
  <conditionalFormatting sqref="A452">
    <cfRule type="expression" dxfId="1887" priority="1729">
      <formula>$B452="In-process"</formula>
    </cfRule>
    <cfRule type="expression" dxfId="1886" priority="1730">
      <formula>$B452="Closed"</formula>
    </cfRule>
  </conditionalFormatting>
  <conditionalFormatting sqref="A474">
    <cfRule type="expression" dxfId="1885" priority="1727">
      <formula>$B474="In-process"</formula>
    </cfRule>
    <cfRule type="expression" dxfId="1884" priority="1728">
      <formula>$B474="Closed"</formula>
    </cfRule>
  </conditionalFormatting>
  <conditionalFormatting sqref="A476">
    <cfRule type="expression" dxfId="1883" priority="1725">
      <formula>$B476="In-process"</formula>
    </cfRule>
    <cfRule type="expression" dxfId="1882" priority="1726">
      <formula>$B476="Closed"</formula>
    </cfRule>
  </conditionalFormatting>
  <conditionalFormatting sqref="A450">
    <cfRule type="expression" dxfId="1881" priority="1723">
      <formula>$B450="In-process"</formula>
    </cfRule>
    <cfRule type="expression" dxfId="1880" priority="1724">
      <formula>$B450="Closed"</formula>
    </cfRule>
  </conditionalFormatting>
  <conditionalFormatting sqref="A445">
    <cfRule type="expression" dxfId="1879" priority="1721">
      <formula>$B445="In-process"</formula>
    </cfRule>
    <cfRule type="expression" dxfId="1878" priority="1722">
      <formula>$B445="Closed"</formula>
    </cfRule>
  </conditionalFormatting>
  <conditionalFormatting sqref="A496">
    <cfRule type="expression" dxfId="1877" priority="1719">
      <formula>$B496="In-process"</formula>
    </cfRule>
    <cfRule type="expression" dxfId="1876" priority="1720">
      <formula>$B496="Closed"</formula>
    </cfRule>
  </conditionalFormatting>
  <conditionalFormatting sqref="A443">
    <cfRule type="expression" dxfId="1875" priority="1717">
      <formula>$B443="In-process"</formula>
    </cfRule>
    <cfRule type="expression" dxfId="1874" priority="1718">
      <formula>$B443="Closed"</formula>
    </cfRule>
  </conditionalFormatting>
  <conditionalFormatting sqref="A453">
    <cfRule type="expression" dxfId="1873" priority="1715">
      <formula>$B453="In-process"</formula>
    </cfRule>
    <cfRule type="expression" dxfId="1872" priority="1716">
      <formula>$B453="Closed"</formula>
    </cfRule>
  </conditionalFormatting>
  <conditionalFormatting sqref="A441">
    <cfRule type="expression" dxfId="1871" priority="1713">
      <formula>$B441="In-process"</formula>
    </cfRule>
    <cfRule type="expression" dxfId="1870" priority="1714">
      <formula>$B441="Closed"</formula>
    </cfRule>
  </conditionalFormatting>
  <conditionalFormatting sqref="A442">
    <cfRule type="expression" dxfId="1869" priority="1711">
      <formula>$B442="In-process"</formula>
    </cfRule>
    <cfRule type="expression" dxfId="1868" priority="1712">
      <formula>$B442="Closed"</formula>
    </cfRule>
  </conditionalFormatting>
  <conditionalFormatting sqref="A524">
    <cfRule type="expression" dxfId="1867" priority="1709">
      <formula>$B524="In-process"</formula>
    </cfRule>
    <cfRule type="expression" dxfId="1866" priority="1710">
      <formula>$B524="Closed"</formula>
    </cfRule>
  </conditionalFormatting>
  <conditionalFormatting sqref="A461">
    <cfRule type="expression" dxfId="1865" priority="1707">
      <formula>$B461="In-process"</formula>
    </cfRule>
    <cfRule type="expression" dxfId="1864" priority="1708">
      <formula>$B461="Closed"</formula>
    </cfRule>
  </conditionalFormatting>
  <conditionalFormatting sqref="A497">
    <cfRule type="expression" dxfId="1863" priority="1705">
      <formula>$B497="In-process"</formula>
    </cfRule>
    <cfRule type="expression" dxfId="1862" priority="1706">
      <formula>$B497="Closed"</formula>
    </cfRule>
  </conditionalFormatting>
  <conditionalFormatting sqref="A498">
    <cfRule type="expression" dxfId="1861" priority="1703">
      <formula>$B498="In-process"</formula>
    </cfRule>
    <cfRule type="expression" dxfId="1860" priority="1704">
      <formula>$B498="Closed"</formula>
    </cfRule>
  </conditionalFormatting>
  <conditionalFormatting sqref="A438">
    <cfRule type="expression" dxfId="1859" priority="1701">
      <formula>$B438="In-process"</formula>
    </cfRule>
    <cfRule type="expression" dxfId="1858" priority="1702">
      <formula>$B438="Closed"</formula>
    </cfRule>
  </conditionalFormatting>
  <conditionalFormatting sqref="A446">
    <cfRule type="expression" dxfId="1857" priority="1699">
      <formula>$B446="In-process"</formula>
    </cfRule>
    <cfRule type="expression" dxfId="1856" priority="1700">
      <formula>$B446="Closed"</formula>
    </cfRule>
  </conditionalFormatting>
  <conditionalFormatting sqref="A433">
    <cfRule type="expression" dxfId="1855" priority="1697">
      <formula>$B433="In-process"</formula>
    </cfRule>
    <cfRule type="expression" dxfId="1854" priority="1698">
      <formula>$B433="Closed"</formula>
    </cfRule>
  </conditionalFormatting>
  <conditionalFormatting sqref="A437">
    <cfRule type="expression" dxfId="1853" priority="1695">
      <formula>$B437="In-process"</formula>
    </cfRule>
    <cfRule type="expression" dxfId="1852" priority="1696">
      <formula>$B437="Closed"</formula>
    </cfRule>
  </conditionalFormatting>
  <conditionalFormatting sqref="A451">
    <cfRule type="expression" dxfId="1851" priority="1693">
      <formula>$B451="In-process"</formula>
    </cfRule>
    <cfRule type="expression" dxfId="1850" priority="1694">
      <formula>$B451="Closed"</formula>
    </cfRule>
  </conditionalFormatting>
  <conditionalFormatting sqref="A457">
    <cfRule type="expression" dxfId="1849" priority="1691">
      <formula>$B457="In-process"</formula>
    </cfRule>
    <cfRule type="expression" dxfId="1848" priority="1692">
      <formula>$B457="Closed"</formula>
    </cfRule>
  </conditionalFormatting>
  <conditionalFormatting sqref="A425">
    <cfRule type="expression" dxfId="1847" priority="1689">
      <formula>$B425="In-process"</formula>
    </cfRule>
    <cfRule type="expression" dxfId="1846" priority="1690">
      <formula>$B425="Closed"</formula>
    </cfRule>
  </conditionalFormatting>
  <conditionalFormatting sqref="A462">
    <cfRule type="expression" dxfId="1845" priority="1687">
      <formula>$B462="In-process"</formula>
    </cfRule>
    <cfRule type="expression" dxfId="1844" priority="1688">
      <formula>$B462="Closed"</formula>
    </cfRule>
  </conditionalFormatting>
  <conditionalFormatting sqref="A447">
    <cfRule type="expression" dxfId="1843" priority="1685">
      <formula>$B447="In-process"</formula>
    </cfRule>
    <cfRule type="expression" dxfId="1842" priority="1686">
      <formula>$B447="Closed"</formula>
    </cfRule>
  </conditionalFormatting>
  <conditionalFormatting sqref="A448">
    <cfRule type="expression" dxfId="1841" priority="1683">
      <formula>$B448="In-process"</formula>
    </cfRule>
    <cfRule type="expression" dxfId="1840" priority="1684">
      <formula>$B448="Closed"</formula>
    </cfRule>
  </conditionalFormatting>
  <conditionalFormatting sqref="A456">
    <cfRule type="expression" dxfId="1839" priority="1681">
      <formula>$B456="In-process"</formula>
    </cfRule>
    <cfRule type="expression" dxfId="1838" priority="1682">
      <formula>$B456="Closed"</formula>
    </cfRule>
  </conditionalFormatting>
  <conditionalFormatting sqref="A432">
    <cfRule type="expression" dxfId="1837" priority="1671">
      <formula>$B432="In-process"</formula>
    </cfRule>
    <cfRule type="expression" dxfId="1836" priority="1672">
      <formula>$B432="Closed"</formula>
    </cfRule>
  </conditionalFormatting>
  <conditionalFormatting sqref="A440">
    <cfRule type="expression" dxfId="1835" priority="1669">
      <formula>$B440="In-process"</formula>
    </cfRule>
    <cfRule type="expression" dxfId="1834" priority="1670">
      <formula>$B440="Closed"</formula>
    </cfRule>
  </conditionalFormatting>
  <conditionalFormatting sqref="A431">
    <cfRule type="expression" dxfId="1833" priority="1665">
      <formula>$B431="In-process"</formula>
    </cfRule>
    <cfRule type="expression" dxfId="1832" priority="1666">
      <formula>$B431="Closed"</formula>
    </cfRule>
  </conditionalFormatting>
  <conditionalFormatting sqref="A423">
    <cfRule type="expression" dxfId="1831" priority="1663">
      <formula>$B423="In-process"</formula>
    </cfRule>
    <cfRule type="expression" dxfId="1830" priority="1664">
      <formula>$B423="Closed"</formula>
    </cfRule>
  </conditionalFormatting>
  <conditionalFormatting sqref="A439">
    <cfRule type="expression" dxfId="1829" priority="1661">
      <formula>$B439="In-process"</formula>
    </cfRule>
    <cfRule type="expression" dxfId="1828" priority="1662">
      <formula>$B439="Closed"</formula>
    </cfRule>
  </conditionalFormatting>
  <conditionalFormatting sqref="A424">
    <cfRule type="expression" dxfId="1827" priority="1659">
      <formula>$B424="In-process"</formula>
    </cfRule>
    <cfRule type="expression" dxfId="1826" priority="1660">
      <formula>$B424="Closed"</formula>
    </cfRule>
  </conditionalFormatting>
  <conditionalFormatting sqref="A415">
    <cfRule type="expression" dxfId="1825" priority="1657">
      <formula>$B415="In-process"</formula>
    </cfRule>
    <cfRule type="expression" dxfId="1824" priority="1658">
      <formula>$B415="Closed"</formula>
    </cfRule>
  </conditionalFormatting>
  <conditionalFormatting sqref="A414">
    <cfRule type="expression" dxfId="1823" priority="1655">
      <formula>$B414="In-process"</formula>
    </cfRule>
    <cfRule type="expression" dxfId="1822" priority="1656">
      <formula>$B414="Closed"</formula>
    </cfRule>
  </conditionalFormatting>
  <conditionalFormatting sqref="A444">
    <cfRule type="expression" dxfId="1821" priority="1653">
      <formula>$B444="In-process"</formula>
    </cfRule>
    <cfRule type="expression" dxfId="1820" priority="1654">
      <formula>$B444="Closed"</formula>
    </cfRule>
  </conditionalFormatting>
  <conditionalFormatting sqref="A436">
    <cfRule type="expression" dxfId="1819" priority="1651">
      <formula>$B436="In-process"</formula>
    </cfRule>
    <cfRule type="expression" dxfId="1818" priority="1652">
      <formula>$B436="Closed"</formula>
    </cfRule>
  </conditionalFormatting>
  <conditionalFormatting sqref="A434">
    <cfRule type="expression" dxfId="1817" priority="1649">
      <formula>$B434="In-process"</formula>
    </cfRule>
    <cfRule type="expression" dxfId="1816" priority="1650">
      <formula>$B434="Closed"</formula>
    </cfRule>
  </conditionalFormatting>
  <conditionalFormatting sqref="A409">
    <cfRule type="expression" dxfId="1815" priority="1645">
      <formula>$B409="In-process"</formula>
    </cfRule>
    <cfRule type="expression" dxfId="1814" priority="1646">
      <formula>$B409="Closed"</formula>
    </cfRule>
  </conditionalFormatting>
  <conditionalFormatting sqref="A420">
    <cfRule type="expression" dxfId="1813" priority="1643">
      <formula>$B420="In-process"</formula>
    </cfRule>
    <cfRule type="expression" dxfId="1812" priority="1644">
      <formula>$B420="Closed"</formula>
    </cfRule>
  </conditionalFormatting>
  <conditionalFormatting sqref="A422">
    <cfRule type="expression" dxfId="1811" priority="1639">
      <formula>$B422="In-process"</formula>
    </cfRule>
    <cfRule type="expression" dxfId="1810" priority="1640">
      <formula>$B422="Closed"</formula>
    </cfRule>
  </conditionalFormatting>
  <conditionalFormatting sqref="A402">
    <cfRule type="expression" dxfId="1809" priority="1637">
      <formula>$B402="In-process"</formula>
    </cfRule>
    <cfRule type="expression" dxfId="1808" priority="1638">
      <formula>$B402="Closed"</formula>
    </cfRule>
  </conditionalFormatting>
  <conditionalFormatting sqref="A403">
    <cfRule type="expression" dxfId="1807" priority="1635">
      <formula>$B403="In-process"</formula>
    </cfRule>
    <cfRule type="expression" dxfId="1806" priority="1636">
      <formula>$B403="Closed"</formula>
    </cfRule>
  </conditionalFormatting>
  <conditionalFormatting sqref="A404">
    <cfRule type="expression" dxfId="1805" priority="1633">
      <formula>$B404="In-process"</formula>
    </cfRule>
    <cfRule type="expression" dxfId="1804" priority="1634">
      <formula>$B404="Closed"</formula>
    </cfRule>
  </conditionalFormatting>
  <conditionalFormatting sqref="I403">
    <cfRule type="expression" dxfId="1803" priority="1631">
      <formula>$B403="In-process"</formula>
    </cfRule>
    <cfRule type="expression" dxfId="1802" priority="1632">
      <formula>$B403="Closed"</formula>
    </cfRule>
  </conditionalFormatting>
  <conditionalFormatting sqref="A421">
    <cfRule type="expression" dxfId="1801" priority="1627">
      <formula>$B421="In-process"</formula>
    </cfRule>
    <cfRule type="expression" dxfId="1800" priority="1628">
      <formula>$B421="Closed"</formula>
    </cfRule>
  </conditionalFormatting>
  <conditionalFormatting sqref="A416">
    <cfRule type="expression" dxfId="1799" priority="1625">
      <formula>$B416="In-process"</formula>
    </cfRule>
    <cfRule type="expression" dxfId="1798" priority="1626">
      <formula>$B416="Closed"</formula>
    </cfRule>
  </conditionalFormatting>
  <conditionalFormatting sqref="A413">
    <cfRule type="expression" dxfId="1797" priority="1623">
      <formula>$B413="In-process"</formula>
    </cfRule>
    <cfRule type="expression" dxfId="1796" priority="1624">
      <formula>$B413="Closed"</formula>
    </cfRule>
  </conditionalFormatting>
  <conditionalFormatting sqref="A405">
    <cfRule type="expression" dxfId="1795" priority="1621">
      <formula>$B405="In-process"</formula>
    </cfRule>
    <cfRule type="expression" dxfId="1794" priority="1622">
      <formula>$B405="Closed"</formula>
    </cfRule>
  </conditionalFormatting>
  <conditionalFormatting sqref="A399">
    <cfRule type="expression" dxfId="1793" priority="1619">
      <formula>$B399="In-process"</formula>
    </cfRule>
    <cfRule type="expression" dxfId="1792" priority="1620">
      <formula>$B399="Closed"</formula>
    </cfRule>
  </conditionalFormatting>
  <conditionalFormatting sqref="A390">
    <cfRule type="expression" dxfId="1791" priority="1617">
      <formula>$B390="In-process"</formula>
    </cfRule>
    <cfRule type="expression" dxfId="1790" priority="1618">
      <formula>$B390="Closed"</formula>
    </cfRule>
  </conditionalFormatting>
  <conditionalFormatting sqref="A398">
    <cfRule type="expression" dxfId="1789" priority="1615">
      <formula>$B398="In-process"</formula>
    </cfRule>
    <cfRule type="expression" dxfId="1788" priority="1616">
      <formula>$B398="Closed"</formula>
    </cfRule>
  </conditionalFormatting>
  <conditionalFormatting sqref="A394">
    <cfRule type="expression" dxfId="1787" priority="1613">
      <formula>$B394="In-process"</formula>
    </cfRule>
    <cfRule type="expression" dxfId="1786" priority="1614">
      <formula>$B394="Closed"</formula>
    </cfRule>
  </conditionalFormatting>
  <conditionalFormatting sqref="A395">
    <cfRule type="expression" dxfId="1785" priority="1611">
      <formula>$B395="In-process"</formula>
    </cfRule>
    <cfRule type="expression" dxfId="1784" priority="1612">
      <formula>$B395="Closed"</formula>
    </cfRule>
  </conditionalFormatting>
  <conditionalFormatting sqref="K375:K386">
    <cfRule type="expression" dxfId="1783" priority="1609">
      <formula>$B375="In-process"</formula>
    </cfRule>
    <cfRule type="expression" dxfId="1782" priority="1610">
      <formula>$B375="Closed"</formula>
    </cfRule>
  </conditionalFormatting>
  <conditionalFormatting sqref="J388">
    <cfRule type="expression" dxfId="1781" priority="1607">
      <formula>$B388="In-process"</formula>
    </cfRule>
    <cfRule type="expression" dxfId="1780" priority="1608">
      <formula>$B388="Closed"</formula>
    </cfRule>
  </conditionalFormatting>
  <conditionalFormatting sqref="J389">
    <cfRule type="expression" dxfId="1779" priority="1605">
      <formula>$B389="In-process"</formula>
    </cfRule>
    <cfRule type="expression" dxfId="1778" priority="1606">
      <formula>$B389="Closed"</formula>
    </cfRule>
  </conditionalFormatting>
  <conditionalFormatting sqref="K388">
    <cfRule type="expression" dxfId="1777" priority="1603">
      <formula>$B388="In-process"</formula>
    </cfRule>
    <cfRule type="expression" dxfId="1776" priority="1604">
      <formula>$B388="Closed"</formula>
    </cfRule>
  </conditionalFormatting>
  <conditionalFormatting sqref="K389">
    <cfRule type="expression" dxfId="1775" priority="1601">
      <formula>$B389="In-process"</formula>
    </cfRule>
    <cfRule type="expression" dxfId="1774" priority="1602">
      <formula>$B389="Closed"</formula>
    </cfRule>
  </conditionalFormatting>
  <conditionalFormatting sqref="M362:Q362 M317:Q328">
    <cfRule type="expression" dxfId="1773" priority="1900">
      <formula>#REF!="In-process"</formula>
    </cfRule>
    <cfRule type="expression" dxfId="1772" priority="1901">
      <formula>#REF!="Closed"</formula>
    </cfRule>
  </conditionalFormatting>
  <conditionalFormatting sqref="R335:Y335">
    <cfRule type="expression" dxfId="1771" priority="2138">
      <formula>$B363="In-process"</formula>
    </cfRule>
    <cfRule type="expression" dxfId="1770" priority="2139">
      <formula>$B363="Closed"</formula>
    </cfRule>
  </conditionalFormatting>
  <conditionalFormatting sqref="R334:Y334">
    <cfRule type="expression" dxfId="1769" priority="2142">
      <formula>$B363="In-process"</formula>
    </cfRule>
    <cfRule type="expression" dxfId="1768" priority="2143">
      <formula>$B363="Closed"</formula>
    </cfRule>
  </conditionalFormatting>
  <conditionalFormatting sqref="R333:Y333">
    <cfRule type="expression" dxfId="1767" priority="2146">
      <formula>$B363="In-process"</formula>
    </cfRule>
    <cfRule type="expression" dxfId="1766" priority="2147">
      <formula>$B363="Closed"</formula>
    </cfRule>
  </conditionalFormatting>
  <conditionalFormatting sqref="R332:Y332 R361:Y386 R419:Y627">
    <cfRule type="expression" dxfId="1765" priority="2150">
      <formula>$B364="In-process"</formula>
    </cfRule>
    <cfRule type="expression" dxfId="1764" priority="2151">
      <formula>$B364="Closed"</formula>
    </cfRule>
  </conditionalFormatting>
  <conditionalFormatting sqref="G333:G335 I333 I335">
    <cfRule type="expression" dxfId="1763" priority="1477">
      <formula>$B333="In-process"</formula>
    </cfRule>
    <cfRule type="expression" dxfId="1762" priority="1478">
      <formula>$B333="Closed"</formula>
    </cfRule>
  </conditionalFormatting>
  <conditionalFormatting sqref="G332">
    <cfRule type="expression" dxfId="1761" priority="1419">
      <formula>$B332="In-process"</formula>
    </cfRule>
    <cfRule type="expression" dxfId="1760" priority="1420">
      <formula>$B332="Closed"</formula>
    </cfRule>
  </conditionalFormatting>
  <conditionalFormatting sqref="I332">
    <cfRule type="expression" dxfId="1759" priority="1417">
      <formula>$B332="In-process"</formula>
    </cfRule>
    <cfRule type="expression" dxfId="1758" priority="1418">
      <formula>$B332="Closed"</formula>
    </cfRule>
  </conditionalFormatting>
  <conditionalFormatting sqref="C335">
    <cfRule type="expression" dxfId="1757" priority="1415">
      <formula>$B335="In-process"</formula>
    </cfRule>
    <cfRule type="expression" dxfId="1756" priority="1416">
      <formula>$B335="Closed"</formula>
    </cfRule>
  </conditionalFormatting>
  <conditionalFormatting sqref="I334">
    <cfRule type="expression" dxfId="1755" priority="1413">
      <formula>$B334="In-process"</formula>
    </cfRule>
    <cfRule type="expression" dxfId="1754" priority="1414">
      <formula>$B334="Closed"</formula>
    </cfRule>
  </conditionalFormatting>
  <conditionalFormatting sqref="M335:Q335">
    <cfRule type="expression" dxfId="1753" priority="2220">
      <formula>#REF!="In-process"</formula>
    </cfRule>
    <cfRule type="expression" dxfId="1752" priority="2221">
      <formula>#REF!="Closed"</formula>
    </cfRule>
  </conditionalFormatting>
  <conditionalFormatting sqref="M332:Q333">
    <cfRule type="expression" dxfId="1751" priority="2222">
      <formula>#REF!="In-process"</formula>
    </cfRule>
    <cfRule type="expression" dxfId="1750" priority="2223">
      <formula>#REF!="Closed"</formula>
    </cfRule>
  </conditionalFormatting>
  <conditionalFormatting sqref="L332">
    <cfRule type="expression" dxfId="1749" priority="1397">
      <formula>$B332="In-process"</formula>
    </cfRule>
    <cfRule type="expression" dxfId="1748" priority="1398">
      <formula>$B332="Closed"</formula>
    </cfRule>
  </conditionalFormatting>
  <conditionalFormatting sqref="L333">
    <cfRule type="expression" dxfId="1747" priority="1395">
      <formula>$B333="In-process"</formula>
    </cfRule>
    <cfRule type="expression" dxfId="1746" priority="1396">
      <formula>$B333="Closed"</formula>
    </cfRule>
  </conditionalFormatting>
  <conditionalFormatting sqref="B334">
    <cfRule type="expression" dxfId="1745" priority="1383">
      <formula>$B334="In-process"</formula>
    </cfRule>
    <cfRule type="expression" dxfId="1744" priority="1384">
      <formula>$B334="Closed"</formula>
    </cfRule>
  </conditionalFormatting>
  <conditionalFormatting sqref="L334:L335">
    <cfRule type="expression" dxfId="1743" priority="1373">
      <formula>$B334="In-process"</formula>
    </cfRule>
    <cfRule type="expression" dxfId="1742" priority="1374">
      <formula>$B334="Closed"</formula>
    </cfRule>
  </conditionalFormatting>
  <conditionalFormatting sqref="C334">
    <cfRule type="expression" dxfId="1741" priority="1369">
      <formula>$B334="In-process"</formula>
    </cfRule>
    <cfRule type="expression" dxfId="1740" priority="1370">
      <formula>$B334="Closed"</formula>
    </cfRule>
  </conditionalFormatting>
  <conditionalFormatting sqref="D331">
    <cfRule type="expression" dxfId="1739" priority="1353">
      <formula>$B331="In-process"</formula>
    </cfRule>
    <cfRule type="expression" dxfId="1738" priority="1354">
      <formula>$B331="Closed"</formula>
    </cfRule>
  </conditionalFormatting>
  <conditionalFormatting sqref="G331">
    <cfRule type="expression" dxfId="1737" priority="1363">
      <formula>$B331="In-process"</formula>
    </cfRule>
    <cfRule type="expression" dxfId="1736" priority="1364">
      <formula>$B331="Closed"</formula>
    </cfRule>
  </conditionalFormatting>
  <conditionalFormatting sqref="I331">
    <cfRule type="expression" dxfId="1735" priority="1361">
      <formula>$B331="In-process"</formula>
    </cfRule>
    <cfRule type="expression" dxfId="1734" priority="1362">
      <formula>$B331="Closed"</formula>
    </cfRule>
  </conditionalFormatting>
  <conditionalFormatting sqref="A331">
    <cfRule type="expression" dxfId="1733" priority="1357">
      <formula>$B331="In-process"</formula>
    </cfRule>
    <cfRule type="expression" dxfId="1732" priority="1358">
      <formula>$B331="Closed"</formula>
    </cfRule>
  </conditionalFormatting>
  <conditionalFormatting sqref="C331">
    <cfRule type="expression" dxfId="1731" priority="1355">
      <formula>$B331="In-process"</formula>
    </cfRule>
    <cfRule type="expression" dxfId="1730" priority="1356">
      <formula>$B331="Closed"</formula>
    </cfRule>
  </conditionalFormatting>
  <conditionalFormatting sqref="M331:Q331">
    <cfRule type="expression" dxfId="1729" priority="1365">
      <formula>#REF!="In-process"</formula>
    </cfRule>
    <cfRule type="expression" dxfId="1728" priority="1366">
      <formula>#REF!="Closed"</formula>
    </cfRule>
  </conditionalFormatting>
  <conditionalFormatting sqref="Y331">
    <cfRule type="expression" dxfId="1727" priority="1367">
      <formula>$B367="In-process"</formula>
    </cfRule>
    <cfRule type="expression" dxfId="1726" priority="1368">
      <formula>$B367="Closed"</formula>
    </cfRule>
  </conditionalFormatting>
  <conditionalFormatting sqref="Y327">
    <cfRule type="expression" dxfId="1725" priority="2226">
      <formula>$B365="In-process"</formula>
    </cfRule>
    <cfRule type="expression" dxfId="1724" priority="2227">
      <formula>$B365="Closed"</formula>
    </cfRule>
  </conditionalFormatting>
  <conditionalFormatting sqref="R326 Y326">
    <cfRule type="expression" dxfId="1723" priority="2228">
      <formula>$B366="In-process"</formula>
    </cfRule>
    <cfRule type="expression" dxfId="1722" priority="2229">
      <formula>$B366="Closed"</formula>
    </cfRule>
  </conditionalFormatting>
  <conditionalFormatting sqref="I329">
    <cfRule type="expression" dxfId="1721" priority="1347">
      <formula>$B329="In-process"</formula>
    </cfRule>
    <cfRule type="expression" dxfId="1720" priority="1348">
      <formula>$B329="Closed"</formula>
    </cfRule>
  </conditionalFormatting>
  <conditionalFormatting sqref="M330:Q330 M329:P329">
    <cfRule type="expression" dxfId="1719" priority="1349">
      <formula>#REF!="In-process"</formula>
    </cfRule>
    <cfRule type="expression" dxfId="1718" priority="1350">
      <formula>#REF!="Closed"</formula>
    </cfRule>
  </conditionalFormatting>
  <conditionalFormatting sqref="B329:B330">
    <cfRule type="expression" dxfId="1717" priority="1345">
      <formula>$B329="In-process"</formula>
    </cfRule>
    <cfRule type="expression" dxfId="1716" priority="1346">
      <formula>$B329="Closed"</formula>
    </cfRule>
  </conditionalFormatting>
  <conditionalFormatting sqref="D329:D330">
    <cfRule type="expression" dxfId="1715" priority="1343">
      <formula>$B329="In-process"</formula>
    </cfRule>
    <cfRule type="expression" dxfId="1714" priority="1344">
      <formula>$B329="Closed"</formula>
    </cfRule>
  </conditionalFormatting>
  <conditionalFormatting sqref="G329:G330">
    <cfRule type="expression" dxfId="1713" priority="1341">
      <formula>$B329="In-process"</formula>
    </cfRule>
    <cfRule type="expression" dxfId="1712" priority="1342">
      <formula>$B329="Closed"</formula>
    </cfRule>
  </conditionalFormatting>
  <conditionalFormatting sqref="L329:L330">
    <cfRule type="expression" dxfId="1711" priority="1339">
      <formula>$B329="In-process"</formula>
    </cfRule>
    <cfRule type="expression" dxfId="1710" priority="1340">
      <formula>$B329="Closed"</formula>
    </cfRule>
  </conditionalFormatting>
  <conditionalFormatting sqref="R329:Y330">
    <cfRule type="expression" dxfId="1709" priority="1351">
      <formula>$B369="In-process"</formula>
    </cfRule>
    <cfRule type="expression" dxfId="1708" priority="1352">
      <formula>$B369="Closed"</formula>
    </cfRule>
  </conditionalFormatting>
  <conditionalFormatting sqref="G328">
    <cfRule type="expression" dxfId="1707" priority="1335">
      <formula>$B328="In-process"</formula>
    </cfRule>
    <cfRule type="expression" dxfId="1706" priority="1336">
      <formula>$B328="Closed"</formula>
    </cfRule>
  </conditionalFormatting>
  <conditionalFormatting sqref="L328">
    <cfRule type="expression" dxfId="1705" priority="1333">
      <formula>$B328="In-process"</formula>
    </cfRule>
    <cfRule type="expression" dxfId="1704" priority="1334">
      <formula>$B328="Closed"</formula>
    </cfRule>
  </conditionalFormatting>
  <conditionalFormatting sqref="B332">
    <cfRule type="expression" dxfId="1703" priority="1329">
      <formula>$B332="In-process"</formula>
    </cfRule>
    <cfRule type="expression" dxfId="1702" priority="1330">
      <formula>$B332="Closed"</formula>
    </cfRule>
  </conditionalFormatting>
  <conditionalFormatting sqref="R325 Y325">
    <cfRule type="expression" dxfId="1701" priority="2230">
      <formula>$B366="In-process"</formula>
    </cfRule>
    <cfRule type="expression" dxfId="1700" priority="2231">
      <formula>$B366="Closed"</formula>
    </cfRule>
  </conditionalFormatting>
  <conditionalFormatting sqref="Y324">
    <cfRule type="expression" dxfId="1699" priority="2232">
      <formula>$B366="In-process"</formula>
    </cfRule>
    <cfRule type="expression" dxfId="1698" priority="2233">
      <formula>$B366="Closed"</formula>
    </cfRule>
  </conditionalFormatting>
  <conditionalFormatting sqref="C330">
    <cfRule type="expression" dxfId="1697" priority="1325">
      <formula>$B330="In-process"</formula>
    </cfRule>
    <cfRule type="expression" dxfId="1696" priority="1326">
      <formula>$B330="Closed"</formula>
    </cfRule>
  </conditionalFormatting>
  <conditionalFormatting sqref="I330">
    <cfRule type="expression" dxfId="1695" priority="1323">
      <formula>$B330="In-process"</formula>
    </cfRule>
    <cfRule type="expression" dxfId="1694" priority="1324">
      <formula>$B330="Closed"</formula>
    </cfRule>
  </conditionalFormatting>
  <conditionalFormatting sqref="Y323">
    <cfRule type="expression" dxfId="1693" priority="2234">
      <formula>$B367="In-process"</formula>
    </cfRule>
    <cfRule type="expression" dxfId="1692" priority="2235">
      <formula>$B367="Closed"</formula>
    </cfRule>
  </conditionalFormatting>
  <conditionalFormatting sqref="R321:Y322">
    <cfRule type="expression" dxfId="1691" priority="2236">
      <formula>$B366="In-process"</formula>
    </cfRule>
    <cfRule type="expression" dxfId="1690" priority="2237">
      <formula>$B366="Closed"</formula>
    </cfRule>
  </conditionalFormatting>
  <conditionalFormatting sqref="L331">
    <cfRule type="expression" dxfId="1689" priority="1315">
      <formula>$B331="In-process"</formula>
    </cfRule>
    <cfRule type="expression" dxfId="1688" priority="1316">
      <formula>$B331="Closed"</formula>
    </cfRule>
  </conditionalFormatting>
  <conditionalFormatting sqref="R388:Y418">
    <cfRule type="expression" dxfId="1687" priority="2258">
      <formula>$B419="In-process"</formula>
    </cfRule>
    <cfRule type="expression" dxfId="1686" priority="2259">
      <formula>$B419="Closed"</formula>
    </cfRule>
  </conditionalFormatting>
  <conditionalFormatting sqref="R387:Y387">
    <cfRule type="expression" dxfId="1685" priority="2260">
      <formula>#REF!="In-process"</formula>
    </cfRule>
    <cfRule type="expression" dxfId="1684" priority="2261">
      <formula>#REF!="Closed"</formula>
    </cfRule>
  </conditionalFormatting>
  <conditionalFormatting sqref="Q381">
    <cfRule type="expression" dxfId="1683" priority="1313">
      <formula>$B381="In-process"</formula>
    </cfRule>
    <cfRule type="expression" dxfId="1682" priority="1314">
      <formula>$B381="Closed"</formula>
    </cfRule>
  </conditionalFormatting>
  <conditionalFormatting sqref="R318:Y320 Y317">
    <cfRule type="expression" dxfId="1681" priority="2266">
      <formula>$B365="In-process"</formula>
    </cfRule>
    <cfRule type="expression" dxfId="1680" priority="2267">
      <formula>$B365="Closed"</formula>
    </cfRule>
  </conditionalFormatting>
  <conditionalFormatting sqref="M360:Q360">
    <cfRule type="expression" dxfId="1679" priority="1221">
      <formula>$B363="In-process"</formula>
    </cfRule>
    <cfRule type="expression" dxfId="1678" priority="1222">
      <formula>$B363="Closed"</formula>
    </cfRule>
  </conditionalFormatting>
  <conditionalFormatting sqref="T355:Y355">
    <cfRule type="expression" dxfId="1677" priority="1223">
      <formula>#REF!="In-process"</formula>
    </cfRule>
    <cfRule type="expression" dxfId="1676" priority="1224">
      <formula>#REF!="Closed"</formula>
    </cfRule>
  </conditionalFormatting>
  <conditionalFormatting sqref="R356:Y359">
    <cfRule type="expression" dxfId="1675" priority="1225">
      <formula>$B363="In-process"</formula>
    </cfRule>
    <cfRule type="expression" dxfId="1674" priority="1226">
      <formula>$B363="Closed"</formula>
    </cfRule>
  </conditionalFormatting>
  <conditionalFormatting sqref="R354:Y354">
    <cfRule type="expression" dxfId="1673" priority="1227">
      <formula>$B361="In-process"</formula>
    </cfRule>
    <cfRule type="expression" dxfId="1672" priority="1228">
      <formula>$B361="Closed"</formula>
    </cfRule>
  </conditionalFormatting>
  <conditionalFormatting sqref="R353:Y353">
    <cfRule type="expression" dxfId="1671" priority="1229">
      <formula>$B363="In-process"</formula>
    </cfRule>
    <cfRule type="expression" dxfId="1670" priority="1230">
      <formula>$B363="Closed"</formula>
    </cfRule>
  </conditionalFormatting>
  <conditionalFormatting sqref="R352:Y352">
    <cfRule type="expression" dxfId="1669" priority="1231">
      <formula>$B363="In-process"</formula>
    </cfRule>
    <cfRule type="expression" dxfId="1668" priority="1232">
      <formula>$B363="Closed"</formula>
    </cfRule>
  </conditionalFormatting>
  <conditionalFormatting sqref="R351:Y351">
    <cfRule type="expression" dxfId="1667" priority="1233">
      <formula>$B363="In-process"</formula>
    </cfRule>
    <cfRule type="expression" dxfId="1666" priority="1234">
      <formula>$B363="Closed"</formula>
    </cfRule>
  </conditionalFormatting>
  <conditionalFormatting sqref="R350:Y350">
    <cfRule type="expression" dxfId="1665" priority="1235">
      <formula>$B363="In-process"</formula>
    </cfRule>
    <cfRule type="expression" dxfId="1664" priority="1236">
      <formula>$B363="Closed"</formula>
    </cfRule>
  </conditionalFormatting>
  <conditionalFormatting sqref="R349:Y349">
    <cfRule type="expression" dxfId="1663" priority="1237">
      <formula>$B363="In-process"</formula>
    </cfRule>
    <cfRule type="expression" dxfId="1662" priority="1238">
      <formula>$B363="Closed"</formula>
    </cfRule>
  </conditionalFormatting>
  <conditionalFormatting sqref="R348:Y348">
    <cfRule type="expression" dxfId="1661" priority="1239">
      <formula>$B363="In-process"</formula>
    </cfRule>
    <cfRule type="expression" dxfId="1660" priority="1240">
      <formula>$B363="Closed"</formula>
    </cfRule>
  </conditionalFormatting>
  <conditionalFormatting sqref="R347:Y347">
    <cfRule type="expression" dxfId="1659" priority="1241">
      <formula>$B363="In-process"</formula>
    </cfRule>
    <cfRule type="expression" dxfId="1658" priority="1242">
      <formula>$B363="Closed"</formula>
    </cfRule>
  </conditionalFormatting>
  <conditionalFormatting sqref="R346:Y346">
    <cfRule type="expression" dxfId="1657" priority="1243">
      <formula>$B363="In-process"</formula>
    </cfRule>
    <cfRule type="expression" dxfId="1656" priority="1244">
      <formula>$B363="Closed"</formula>
    </cfRule>
  </conditionalFormatting>
  <conditionalFormatting sqref="R345:Y345">
    <cfRule type="expression" dxfId="1655" priority="1245">
      <formula>$B363="In-process"</formula>
    </cfRule>
    <cfRule type="expression" dxfId="1654" priority="1246">
      <formula>$B363="Closed"</formula>
    </cfRule>
  </conditionalFormatting>
  <conditionalFormatting sqref="R344:Y344">
    <cfRule type="expression" dxfId="1653" priority="1247">
      <formula>$B363="In-process"</formula>
    </cfRule>
    <cfRule type="expression" dxfId="1652" priority="1248">
      <formula>$B363="Closed"</formula>
    </cfRule>
  </conditionalFormatting>
  <conditionalFormatting sqref="R343:Y343">
    <cfRule type="expression" dxfId="1651" priority="1249">
      <formula>$B363="In-process"</formula>
    </cfRule>
    <cfRule type="expression" dxfId="1650" priority="1250">
      <formula>$B363="Closed"</formula>
    </cfRule>
  </conditionalFormatting>
  <conditionalFormatting sqref="R342:Y342">
    <cfRule type="expression" dxfId="1649" priority="1251">
      <formula>$B364="In-process"</formula>
    </cfRule>
    <cfRule type="expression" dxfId="1648" priority="1252">
      <formula>$B364="Closed"</formula>
    </cfRule>
  </conditionalFormatting>
  <conditionalFormatting sqref="R341:W341 Y341">
    <cfRule type="expression" dxfId="1647" priority="1253">
      <formula>$B364="In-process"</formula>
    </cfRule>
    <cfRule type="expression" dxfId="1646" priority="1254">
      <formula>$B364="Closed"</formula>
    </cfRule>
  </conditionalFormatting>
  <conditionalFormatting sqref="R340:Y340">
    <cfRule type="expression" dxfId="1645" priority="1255">
      <formula>$B364="In-process"</formula>
    </cfRule>
    <cfRule type="expression" dxfId="1644" priority="1256">
      <formula>$B364="Closed"</formula>
    </cfRule>
  </conditionalFormatting>
  <conditionalFormatting sqref="R338:Y339">
    <cfRule type="expression" dxfId="1643" priority="1257">
      <formula>$B363="In-process"</formula>
    </cfRule>
    <cfRule type="expression" dxfId="1642" priority="1258">
      <formula>$B363="Closed"</formula>
    </cfRule>
  </conditionalFormatting>
  <conditionalFormatting sqref="R337:Y337">
    <cfRule type="expression" dxfId="1641" priority="1259">
      <formula>$B363="In-process"</formula>
    </cfRule>
    <cfRule type="expression" dxfId="1640" priority="1260">
      <formula>$B363="Closed"</formula>
    </cfRule>
  </conditionalFormatting>
  <conditionalFormatting sqref="R336:Y336">
    <cfRule type="expression" dxfId="1639" priority="1261">
      <formula>$B363="In-process"</formula>
    </cfRule>
    <cfRule type="expression" dxfId="1638" priority="1262">
      <formula>$B363="Closed"</formula>
    </cfRule>
  </conditionalFormatting>
  <conditionalFormatting sqref="R360:Y360">
    <cfRule type="expression" dxfId="1637" priority="1263">
      <formula>$B392="In-process"</formula>
    </cfRule>
    <cfRule type="expression" dxfId="1636" priority="1264">
      <formula>$B392="Closed"</formula>
    </cfRule>
  </conditionalFormatting>
  <conditionalFormatting sqref="G337:G344">
    <cfRule type="expression" dxfId="1635" priority="1219">
      <formula>$B337="In-process"</formula>
    </cfRule>
    <cfRule type="expression" dxfId="1634" priority="1220">
      <formula>$B337="Closed"</formula>
    </cfRule>
  </conditionalFormatting>
  <conditionalFormatting sqref="I352:I353 I350 I346:I348 I340:I344 I337:I338">
    <cfRule type="expression" dxfId="1633" priority="1209">
      <formula>$B337="In-process"</formula>
    </cfRule>
    <cfRule type="expression" dxfId="1632" priority="1210">
      <formula>$B337="Closed"</formula>
    </cfRule>
  </conditionalFormatting>
  <conditionalFormatting sqref="G359">
    <cfRule type="expression" dxfId="1631" priority="1217">
      <formula>$B359="In-process"</formula>
    </cfRule>
    <cfRule type="expression" dxfId="1630" priority="1218">
      <formula>$B359="Closed"</formula>
    </cfRule>
  </conditionalFormatting>
  <conditionalFormatting sqref="G358">
    <cfRule type="expression" dxfId="1629" priority="1215">
      <formula>$B358="In-process"</formula>
    </cfRule>
    <cfRule type="expression" dxfId="1628" priority="1216">
      <formula>$B358="Closed"</formula>
    </cfRule>
  </conditionalFormatting>
  <conditionalFormatting sqref="G357">
    <cfRule type="expression" dxfId="1627" priority="1213">
      <formula>$B357="In-process"</formula>
    </cfRule>
    <cfRule type="expression" dxfId="1626" priority="1214">
      <formula>$B357="Closed"</formula>
    </cfRule>
  </conditionalFormatting>
  <conditionalFormatting sqref="G356">
    <cfRule type="expression" dxfId="1625" priority="1211">
      <formula>$B356="In-process"</formula>
    </cfRule>
    <cfRule type="expression" dxfId="1624" priority="1212">
      <formula>$B356="Closed"</formula>
    </cfRule>
  </conditionalFormatting>
  <conditionalFormatting sqref="G355">
    <cfRule type="expression" dxfId="1623" priority="1207">
      <formula>$B355="In-process"</formula>
    </cfRule>
    <cfRule type="expression" dxfId="1622" priority="1208">
      <formula>$B355="Closed"</formula>
    </cfRule>
  </conditionalFormatting>
  <conditionalFormatting sqref="I355">
    <cfRule type="expression" dxfId="1621" priority="1205">
      <formula>$B355="In-process"</formula>
    </cfRule>
    <cfRule type="expression" dxfId="1620" priority="1206">
      <formula>$B355="Closed"</formula>
    </cfRule>
  </conditionalFormatting>
  <conditionalFormatting sqref="G354">
    <cfRule type="expression" dxfId="1619" priority="1203">
      <formula>$B354="In-process"</formula>
    </cfRule>
    <cfRule type="expression" dxfId="1618" priority="1204">
      <formula>$B354="Closed"</formula>
    </cfRule>
  </conditionalFormatting>
  <conditionalFormatting sqref="G353">
    <cfRule type="expression" dxfId="1617" priority="1201">
      <formula>$B353="In-process"</formula>
    </cfRule>
    <cfRule type="expression" dxfId="1616" priority="1202">
      <formula>$B353="Closed"</formula>
    </cfRule>
  </conditionalFormatting>
  <conditionalFormatting sqref="G351:G352">
    <cfRule type="expression" dxfId="1615" priority="1199">
      <formula>$B351="In-process"</formula>
    </cfRule>
    <cfRule type="expression" dxfId="1614" priority="1200">
      <formula>$B351="Closed"</formula>
    </cfRule>
  </conditionalFormatting>
  <conditionalFormatting sqref="I351">
    <cfRule type="expression" dxfId="1613" priority="1197">
      <formula>$B351="In-process"</formula>
    </cfRule>
    <cfRule type="expression" dxfId="1612" priority="1198">
      <formula>$B351="Closed"</formula>
    </cfRule>
  </conditionalFormatting>
  <conditionalFormatting sqref="G345:G347">
    <cfRule type="expression" dxfId="1611" priority="1185">
      <formula>$B345="In-process"</formula>
    </cfRule>
    <cfRule type="expression" dxfId="1610" priority="1186">
      <formula>$B345="Closed"</formula>
    </cfRule>
  </conditionalFormatting>
  <conditionalFormatting sqref="I356">
    <cfRule type="expression" dxfId="1609" priority="1195">
      <formula>$B356="In-process"</formula>
    </cfRule>
    <cfRule type="expression" dxfId="1608" priority="1196">
      <formula>$B356="Closed"</formula>
    </cfRule>
  </conditionalFormatting>
  <conditionalFormatting sqref="G348:G350">
    <cfRule type="expression" dxfId="1607" priority="1193">
      <formula>$B348="In-process"</formula>
    </cfRule>
    <cfRule type="expression" dxfId="1606" priority="1194">
      <formula>$B348="Closed"</formula>
    </cfRule>
  </conditionalFormatting>
  <conditionalFormatting sqref="I349">
    <cfRule type="expression" dxfId="1605" priority="1191">
      <formula>$B349="In-process"</formula>
    </cfRule>
    <cfRule type="expression" dxfId="1604" priority="1192">
      <formula>$B349="Closed"</formula>
    </cfRule>
  </conditionalFormatting>
  <conditionalFormatting sqref="I354">
    <cfRule type="expression" dxfId="1603" priority="1189">
      <formula>$B354="In-process"</formula>
    </cfRule>
    <cfRule type="expression" dxfId="1602" priority="1190">
      <formula>$B354="Closed"</formula>
    </cfRule>
  </conditionalFormatting>
  <conditionalFormatting sqref="I357">
    <cfRule type="expression" dxfId="1601" priority="1187">
      <formula>$B357="In-process"</formula>
    </cfRule>
    <cfRule type="expression" dxfId="1600" priority="1188">
      <formula>$B357="Closed"</formula>
    </cfRule>
  </conditionalFormatting>
  <conditionalFormatting sqref="I345">
    <cfRule type="expression" dxfId="1599" priority="1183">
      <formula>$B345="In-process"</formula>
    </cfRule>
    <cfRule type="expression" dxfId="1598" priority="1184">
      <formula>$B345="Closed"</formula>
    </cfRule>
  </conditionalFormatting>
  <conditionalFormatting sqref="I339">
    <cfRule type="expression" dxfId="1597" priority="1181">
      <formula>$B339="In-process"</formula>
    </cfRule>
    <cfRule type="expression" dxfId="1596" priority="1182">
      <formula>$B339="Closed"</formula>
    </cfRule>
  </conditionalFormatting>
  <conditionalFormatting sqref="G336">
    <cfRule type="expression" dxfId="1595" priority="1179">
      <formula>$B336="In-process"</formula>
    </cfRule>
    <cfRule type="expression" dxfId="1594" priority="1180">
      <formula>$B336="Closed"</formula>
    </cfRule>
  </conditionalFormatting>
  <conditionalFormatting sqref="I336">
    <cfRule type="expression" dxfId="1593" priority="1177">
      <formula>$B336="In-process"</formula>
    </cfRule>
    <cfRule type="expression" dxfId="1592" priority="1178">
      <formula>$B336="Closed"</formula>
    </cfRule>
  </conditionalFormatting>
  <conditionalFormatting sqref="M359:P359">
    <cfRule type="expression" dxfId="1591" priority="1265">
      <formula>#REF!="In-process"</formula>
    </cfRule>
    <cfRule type="expression" dxfId="1590" priority="1266">
      <formula>#REF!="Closed"</formula>
    </cfRule>
  </conditionalFormatting>
  <conditionalFormatting sqref="M358:Q358">
    <cfRule type="expression" dxfId="1589" priority="1267">
      <formula>#REF!="In-process"</formula>
    </cfRule>
    <cfRule type="expression" dxfId="1588" priority="1268">
      <formula>#REF!="Closed"</formula>
    </cfRule>
  </conditionalFormatting>
  <conditionalFormatting sqref="M357:Q357">
    <cfRule type="expression" dxfId="1587" priority="1269">
      <formula>#REF!="In-process"</formula>
    </cfRule>
    <cfRule type="expression" dxfId="1586" priority="1270">
      <formula>#REF!="Closed"</formula>
    </cfRule>
  </conditionalFormatting>
  <conditionalFormatting sqref="M356:Q356">
    <cfRule type="expression" dxfId="1585" priority="1271">
      <formula>#REF!="In-process"</formula>
    </cfRule>
    <cfRule type="expression" dxfId="1584" priority="1272">
      <formula>#REF!="Closed"</formula>
    </cfRule>
  </conditionalFormatting>
  <conditionalFormatting sqref="M355:Q355">
    <cfRule type="expression" dxfId="1583" priority="1273">
      <formula>#REF!="In-process"</formula>
    </cfRule>
    <cfRule type="expression" dxfId="1582" priority="1274">
      <formula>#REF!="Closed"</formula>
    </cfRule>
  </conditionalFormatting>
  <conditionalFormatting sqref="M354:Q354">
    <cfRule type="expression" dxfId="1581" priority="1275">
      <formula>#REF!="In-process"</formula>
    </cfRule>
    <cfRule type="expression" dxfId="1580" priority="1276">
      <formula>#REF!="Closed"</formula>
    </cfRule>
  </conditionalFormatting>
  <conditionalFormatting sqref="M353:Q353">
    <cfRule type="expression" dxfId="1579" priority="1277">
      <formula>#REF!="In-process"</formula>
    </cfRule>
    <cfRule type="expression" dxfId="1578" priority="1278">
      <formula>#REF!="Closed"</formula>
    </cfRule>
  </conditionalFormatting>
  <conditionalFormatting sqref="M352:Q352">
    <cfRule type="expression" dxfId="1577" priority="1279">
      <formula>#REF!="In-process"</formula>
    </cfRule>
    <cfRule type="expression" dxfId="1576" priority="1280">
      <formula>#REF!="Closed"</formula>
    </cfRule>
  </conditionalFormatting>
  <conditionalFormatting sqref="M351:Q351">
    <cfRule type="expression" dxfId="1575" priority="1281">
      <formula>#REF!="In-process"</formula>
    </cfRule>
    <cfRule type="expression" dxfId="1574" priority="1282">
      <formula>#REF!="Closed"</formula>
    </cfRule>
  </conditionalFormatting>
  <conditionalFormatting sqref="M350:Q350">
    <cfRule type="expression" dxfId="1573" priority="1283">
      <formula>#REF!="In-process"</formula>
    </cfRule>
    <cfRule type="expression" dxfId="1572" priority="1284">
      <formula>#REF!="Closed"</formula>
    </cfRule>
  </conditionalFormatting>
  <conditionalFormatting sqref="M349:P349">
    <cfRule type="expression" dxfId="1571" priority="1285">
      <formula>#REF!="In-process"</formula>
    </cfRule>
    <cfRule type="expression" dxfId="1570" priority="1286">
      <formula>#REF!="Closed"</formula>
    </cfRule>
  </conditionalFormatting>
  <conditionalFormatting sqref="M348:Q348">
    <cfRule type="expression" dxfId="1569" priority="1287">
      <formula>#REF!="In-process"</formula>
    </cfRule>
    <cfRule type="expression" dxfId="1568" priority="1288">
      <formula>#REF!="Closed"</formula>
    </cfRule>
  </conditionalFormatting>
  <conditionalFormatting sqref="M347:Q347">
    <cfRule type="expression" dxfId="1567" priority="1289">
      <formula>#REF!="In-process"</formula>
    </cfRule>
    <cfRule type="expression" dxfId="1566" priority="1290">
      <formula>#REF!="Closed"</formula>
    </cfRule>
  </conditionalFormatting>
  <conditionalFormatting sqref="M345:Q346">
    <cfRule type="expression" dxfId="1565" priority="1291">
      <formula>#REF!="In-process"</formula>
    </cfRule>
    <cfRule type="expression" dxfId="1564" priority="1292">
      <formula>#REF!="Closed"</formula>
    </cfRule>
  </conditionalFormatting>
  <conditionalFormatting sqref="M344:Q344">
    <cfRule type="expression" dxfId="1563" priority="1293">
      <formula>#REF!="In-process"</formula>
    </cfRule>
    <cfRule type="expression" dxfId="1562" priority="1294">
      <formula>#REF!="Closed"</formula>
    </cfRule>
  </conditionalFormatting>
  <conditionalFormatting sqref="M343:Q343">
    <cfRule type="expression" dxfId="1561" priority="1295">
      <formula>#REF!="In-process"</formula>
    </cfRule>
    <cfRule type="expression" dxfId="1560" priority="1296">
      <formula>#REF!="Closed"</formula>
    </cfRule>
  </conditionalFormatting>
  <conditionalFormatting sqref="M342:Q342">
    <cfRule type="expression" dxfId="1559" priority="1297">
      <formula>#REF!="In-process"</formula>
    </cfRule>
    <cfRule type="expression" dxfId="1558" priority="1298">
      <formula>#REF!="Closed"</formula>
    </cfRule>
  </conditionalFormatting>
  <conditionalFormatting sqref="M341:Q341">
    <cfRule type="expression" dxfId="1557" priority="1299">
      <formula>#REF!="In-process"</formula>
    </cfRule>
    <cfRule type="expression" dxfId="1556" priority="1300">
      <formula>#REF!="Closed"</formula>
    </cfRule>
  </conditionalFormatting>
  <conditionalFormatting sqref="M340:P340">
    <cfRule type="expression" dxfId="1555" priority="1301">
      <formula>#REF!="In-process"</formula>
    </cfRule>
    <cfRule type="expression" dxfId="1554" priority="1302">
      <formula>#REF!="Closed"</formula>
    </cfRule>
  </conditionalFormatting>
  <conditionalFormatting sqref="M339:Q339">
    <cfRule type="expression" dxfId="1553" priority="1303">
      <formula>#REF!="In-process"</formula>
    </cfRule>
    <cfRule type="expression" dxfId="1552" priority="1304">
      <formula>#REF!="Closed"</formula>
    </cfRule>
  </conditionalFormatting>
  <conditionalFormatting sqref="M338:Q338">
    <cfRule type="expression" dxfId="1551" priority="1305">
      <formula>#REF!="In-process"</formula>
    </cfRule>
    <cfRule type="expression" dxfId="1550" priority="1306">
      <formula>#REF!="Closed"</formula>
    </cfRule>
  </conditionalFormatting>
  <conditionalFormatting sqref="M337:Q337">
    <cfRule type="expression" dxfId="1549" priority="1307">
      <formula>#REF!="In-process"</formula>
    </cfRule>
    <cfRule type="expression" dxfId="1548" priority="1308">
      <formula>#REF!="Closed"</formula>
    </cfRule>
  </conditionalFormatting>
  <conditionalFormatting sqref="M336:Q336">
    <cfRule type="expression" dxfId="1547" priority="1309">
      <formula>#REF!="In-process"</formula>
    </cfRule>
    <cfRule type="expression" dxfId="1546" priority="1310">
      <formula>#REF!="Closed"</formula>
    </cfRule>
  </conditionalFormatting>
  <conditionalFormatting sqref="B360">
    <cfRule type="expression" dxfId="1545" priority="1175">
      <formula>$B360="In-process"</formula>
    </cfRule>
    <cfRule type="expression" dxfId="1544" priority="1176">
      <formula>$B360="Closed"</formula>
    </cfRule>
  </conditionalFormatting>
  <conditionalFormatting sqref="B336:B349">
    <cfRule type="expression" dxfId="1543" priority="1173">
      <formula>$B336="In-process"</formula>
    </cfRule>
    <cfRule type="expression" dxfId="1542" priority="1174">
      <formula>$B336="Closed"</formula>
    </cfRule>
  </conditionalFormatting>
  <conditionalFormatting sqref="L336:L360">
    <cfRule type="expression" dxfId="1541" priority="1171">
      <formula>$B336="In-process"</formula>
    </cfRule>
    <cfRule type="expression" dxfId="1540" priority="1172">
      <formula>$B336="Closed"</formula>
    </cfRule>
  </conditionalFormatting>
  <conditionalFormatting sqref="Q359">
    <cfRule type="expression" dxfId="1539" priority="1169">
      <formula>$B362="In-process"</formula>
    </cfRule>
    <cfRule type="expression" dxfId="1538" priority="1170">
      <formula>$B362="Closed"</formula>
    </cfRule>
  </conditionalFormatting>
  <conditionalFormatting sqref="Q340">
    <cfRule type="expression" dxfId="1537" priority="1167">
      <formula>#REF!="In-process"</formula>
    </cfRule>
    <cfRule type="expression" dxfId="1536" priority="1168">
      <formula>#REF!="Closed"</formula>
    </cfRule>
  </conditionalFormatting>
  <conditionalFormatting sqref="X341">
    <cfRule type="expression" dxfId="1535" priority="1165">
      <formula>$B363="In-process"</formula>
    </cfRule>
    <cfRule type="expression" dxfId="1534" priority="1166">
      <formula>$B363="Closed"</formula>
    </cfRule>
  </conditionalFormatting>
  <conditionalFormatting sqref="Q349">
    <cfRule type="expression" dxfId="1533" priority="1163">
      <formula>$B349="In-process"</formula>
    </cfRule>
    <cfRule type="expression" dxfId="1532" priority="1164">
      <formula>$B349="Closed"</formula>
    </cfRule>
  </conditionalFormatting>
  <conditionalFormatting sqref="I319:I320">
    <cfRule type="expression" dxfId="1531" priority="1161">
      <formula>$B319="In-process"</formula>
    </cfRule>
    <cfRule type="expression" dxfId="1530" priority="1162">
      <formula>$B319="Closed"</formula>
    </cfRule>
  </conditionalFormatting>
  <conditionalFormatting sqref="B308:B316">
    <cfRule type="expression" dxfId="1529" priority="1159">
      <formula>$B308="In-process"</formula>
    </cfRule>
    <cfRule type="expression" dxfId="1528" priority="1160">
      <formula>$B308="Closed"</formula>
    </cfRule>
  </conditionalFormatting>
  <conditionalFormatting sqref="D308:D316">
    <cfRule type="expression" dxfId="1527" priority="1157">
      <formula>$B308="In-process"</formula>
    </cfRule>
    <cfRule type="expression" dxfId="1526" priority="1158">
      <formula>$B308="Closed"</formula>
    </cfRule>
  </conditionalFormatting>
  <conditionalFormatting sqref="G308:G316">
    <cfRule type="expression" dxfId="1525" priority="1155">
      <formula>$B308="In-process"</formula>
    </cfRule>
    <cfRule type="expression" dxfId="1524" priority="1156">
      <formula>$B308="Closed"</formula>
    </cfRule>
  </conditionalFormatting>
  <conditionalFormatting sqref="L308:L317">
    <cfRule type="expression" dxfId="1523" priority="1153">
      <formula>$B308="In-process"</formula>
    </cfRule>
    <cfRule type="expression" dxfId="1522" priority="1154">
      <formula>$B308="Closed"</formula>
    </cfRule>
  </conditionalFormatting>
  <conditionalFormatting sqref="B353:B359">
    <cfRule type="expression" dxfId="1521" priority="1151">
      <formula>$B353="In-process"</formula>
    </cfRule>
    <cfRule type="expression" dxfId="1520" priority="1152">
      <formula>$B353="Closed"</formula>
    </cfRule>
  </conditionalFormatting>
  <conditionalFormatting sqref="B350:B352">
    <cfRule type="expression" dxfId="1519" priority="1149">
      <formula>$B350="In-process"</formula>
    </cfRule>
    <cfRule type="expression" dxfId="1518" priority="1150">
      <formula>$B350="Closed"</formula>
    </cfRule>
  </conditionalFormatting>
  <conditionalFormatting sqref="I316">
    <cfRule type="expression" dxfId="1517" priority="1147">
      <formula>$B316="In-process"</formula>
    </cfRule>
    <cfRule type="expression" dxfId="1516" priority="1148">
      <formula>$B316="Closed"</formula>
    </cfRule>
  </conditionalFormatting>
  <conditionalFormatting sqref="I314:I315">
    <cfRule type="expression" dxfId="1515" priority="1145">
      <formula>$B314="In-process"</formula>
    </cfRule>
    <cfRule type="expression" dxfId="1514" priority="1146">
      <formula>$B314="Closed"</formula>
    </cfRule>
  </conditionalFormatting>
  <conditionalFormatting sqref="I312">
    <cfRule type="expression" dxfId="1513" priority="1143">
      <formula>$B312="In-process"</formula>
    </cfRule>
    <cfRule type="expression" dxfId="1512" priority="1144">
      <formula>$B312="Closed"</formula>
    </cfRule>
  </conditionalFormatting>
  <conditionalFormatting sqref="I311">
    <cfRule type="expression" dxfId="1511" priority="1141">
      <formula>$B311="In-process"</formula>
    </cfRule>
    <cfRule type="expression" dxfId="1510" priority="1142">
      <formula>$B311="Closed"</formula>
    </cfRule>
  </conditionalFormatting>
  <conditionalFormatting sqref="I310">
    <cfRule type="expression" dxfId="1509" priority="1139">
      <formula>$B310="In-process"</formula>
    </cfRule>
    <cfRule type="expression" dxfId="1508" priority="1140">
      <formula>$B310="Closed"</formula>
    </cfRule>
  </conditionalFormatting>
  <conditionalFormatting sqref="B333">
    <cfRule type="expression" dxfId="1507" priority="1137">
      <formula>$B333="In-process"</formula>
    </cfRule>
    <cfRule type="expression" dxfId="1506" priority="1138">
      <formula>$B333="Closed"</formula>
    </cfRule>
  </conditionalFormatting>
  <conditionalFormatting sqref="B307">
    <cfRule type="expression" dxfId="1505" priority="1135">
      <formula>$B307="In-process"</formula>
    </cfRule>
    <cfRule type="expression" dxfId="1504" priority="1136">
      <formula>$B307="Closed"</formula>
    </cfRule>
  </conditionalFormatting>
  <conditionalFormatting sqref="G307">
    <cfRule type="expression" dxfId="1503" priority="1133">
      <formula>$B307="In-process"</formula>
    </cfRule>
    <cfRule type="expression" dxfId="1502" priority="1134">
      <formula>$B307="Closed"</formula>
    </cfRule>
  </conditionalFormatting>
  <conditionalFormatting sqref="L307">
    <cfRule type="expression" dxfId="1501" priority="1131">
      <formula>$B307="In-process"</formula>
    </cfRule>
    <cfRule type="expression" dxfId="1500" priority="1132">
      <formula>$B307="Closed"</formula>
    </cfRule>
  </conditionalFormatting>
  <conditionalFormatting sqref="B302:B306">
    <cfRule type="expression" dxfId="1499" priority="1129">
      <formula>$B302="In-process"</formula>
    </cfRule>
    <cfRule type="expression" dxfId="1498" priority="1130">
      <formula>$B302="Closed"</formula>
    </cfRule>
  </conditionalFormatting>
  <conditionalFormatting sqref="D302:D306">
    <cfRule type="expression" dxfId="1497" priority="1127">
      <formula>$B302="In-process"</formula>
    </cfRule>
    <cfRule type="expression" dxfId="1496" priority="1128">
      <formula>$B302="Closed"</formula>
    </cfRule>
  </conditionalFormatting>
  <conditionalFormatting sqref="G302:G306">
    <cfRule type="expression" dxfId="1495" priority="1125">
      <formula>$B302="In-process"</formula>
    </cfRule>
    <cfRule type="expression" dxfId="1494" priority="1126">
      <formula>$B302="Closed"</formula>
    </cfRule>
  </conditionalFormatting>
  <conditionalFormatting sqref="L302:L306">
    <cfRule type="expression" dxfId="1493" priority="1123">
      <formula>$B302="In-process"</formula>
    </cfRule>
    <cfRule type="expression" dxfId="1492" priority="1124">
      <formula>$B302="Closed"</formula>
    </cfRule>
  </conditionalFormatting>
  <conditionalFormatting sqref="B300:B301">
    <cfRule type="expression" dxfId="1491" priority="1121">
      <formula>$B300="In-process"</formula>
    </cfRule>
    <cfRule type="expression" dxfId="1490" priority="1122">
      <formula>$B300="Closed"</formula>
    </cfRule>
  </conditionalFormatting>
  <conditionalFormatting sqref="G301">
    <cfRule type="expression" dxfId="1489" priority="1119">
      <formula>$B301="In-process"</formula>
    </cfRule>
    <cfRule type="expression" dxfId="1488" priority="1120">
      <formula>$B301="Closed"</formula>
    </cfRule>
  </conditionalFormatting>
  <conditionalFormatting sqref="L301">
    <cfRule type="expression" dxfId="1487" priority="1117">
      <formula>$B301="In-process"</formula>
    </cfRule>
    <cfRule type="expression" dxfId="1486" priority="1118">
      <formula>$B301="Closed"</formula>
    </cfRule>
  </conditionalFormatting>
  <conditionalFormatting sqref="G300">
    <cfRule type="expression" dxfId="1485" priority="1115">
      <formula>$B300="In-process"</formula>
    </cfRule>
    <cfRule type="expression" dxfId="1484" priority="1116">
      <formula>$B300="Closed"</formula>
    </cfRule>
  </conditionalFormatting>
  <conditionalFormatting sqref="L300">
    <cfRule type="expression" dxfId="1483" priority="1113">
      <formula>$B300="In-process"</formula>
    </cfRule>
    <cfRule type="expression" dxfId="1482" priority="1114">
      <formula>$B300="Closed"</formula>
    </cfRule>
  </conditionalFormatting>
  <conditionalFormatting sqref="R317:T317">
    <cfRule type="expression" dxfId="1481" priority="1111">
      <formula>#REF!="In-process"</formula>
    </cfRule>
    <cfRule type="expression" dxfId="1480" priority="1112">
      <formula>#REF!="Closed"</formula>
    </cfRule>
  </conditionalFormatting>
  <conditionalFormatting sqref="U317:W317">
    <cfRule type="expression" dxfId="1479" priority="1109">
      <formula>#REF!="In-process"</formula>
    </cfRule>
    <cfRule type="expression" dxfId="1478" priority="1110">
      <formula>#REF!="Closed"</formula>
    </cfRule>
  </conditionalFormatting>
  <conditionalFormatting sqref="R323">
    <cfRule type="expression" dxfId="1477" priority="1105">
      <formula>#REF!="In-process"</formula>
    </cfRule>
    <cfRule type="expression" dxfId="1476" priority="1106">
      <formula>#REF!="Closed"</formula>
    </cfRule>
  </conditionalFormatting>
  <conditionalFormatting sqref="S323">
    <cfRule type="expression" dxfId="1475" priority="1103">
      <formula>#REF!="In-process"</formula>
    </cfRule>
    <cfRule type="expression" dxfId="1474" priority="1104">
      <formula>#REF!="Closed"</formula>
    </cfRule>
  </conditionalFormatting>
  <conditionalFormatting sqref="T323">
    <cfRule type="expression" dxfId="1473" priority="1101">
      <formula>#REF!="In-process"</formula>
    </cfRule>
    <cfRule type="expression" dxfId="1472" priority="1102">
      <formula>#REF!="Closed"</formula>
    </cfRule>
  </conditionalFormatting>
  <conditionalFormatting sqref="U323">
    <cfRule type="expression" dxfId="1471" priority="1099">
      <formula>#REF!="In-process"</formula>
    </cfRule>
    <cfRule type="expression" dxfId="1470" priority="1100">
      <formula>#REF!="Closed"</formula>
    </cfRule>
  </conditionalFormatting>
  <conditionalFormatting sqref="V323">
    <cfRule type="expression" dxfId="1469" priority="1097">
      <formula>#REF!="In-process"</formula>
    </cfRule>
    <cfRule type="expression" dxfId="1468" priority="1098">
      <formula>#REF!="Closed"</formula>
    </cfRule>
  </conditionalFormatting>
  <conditionalFormatting sqref="W323">
    <cfRule type="expression" dxfId="1467" priority="1095">
      <formula>#REF!="In-process"</formula>
    </cfRule>
    <cfRule type="expression" dxfId="1466" priority="1096">
      <formula>#REF!="Closed"</formula>
    </cfRule>
  </conditionalFormatting>
  <conditionalFormatting sqref="X323">
    <cfRule type="expression" dxfId="1465" priority="1093">
      <formula>#REF!="In-process"</formula>
    </cfRule>
    <cfRule type="expression" dxfId="1464" priority="1094">
      <formula>#REF!="Closed"</formula>
    </cfRule>
  </conditionalFormatting>
  <conditionalFormatting sqref="R324">
    <cfRule type="expression" dxfId="1463" priority="1091">
      <formula>#REF!="In-process"</formula>
    </cfRule>
    <cfRule type="expression" dxfId="1462" priority="1092">
      <formula>#REF!="Closed"</formula>
    </cfRule>
  </conditionalFormatting>
  <conditionalFormatting sqref="S324">
    <cfRule type="expression" dxfId="1461" priority="1089">
      <formula>#REF!="In-process"</formula>
    </cfRule>
    <cfRule type="expression" dxfId="1460" priority="1090">
      <formula>#REF!="Closed"</formula>
    </cfRule>
  </conditionalFormatting>
  <conditionalFormatting sqref="T324">
    <cfRule type="expression" dxfId="1459" priority="1087">
      <formula>#REF!="In-process"</formula>
    </cfRule>
    <cfRule type="expression" dxfId="1458" priority="1088">
      <formula>#REF!="Closed"</formula>
    </cfRule>
  </conditionalFormatting>
  <conditionalFormatting sqref="U324">
    <cfRule type="expression" dxfId="1457" priority="1085">
      <formula>#REF!="In-process"</formula>
    </cfRule>
    <cfRule type="expression" dxfId="1456" priority="1086">
      <formula>#REF!="Closed"</formula>
    </cfRule>
  </conditionalFormatting>
  <conditionalFormatting sqref="V324">
    <cfRule type="expression" dxfId="1455" priority="1083">
      <formula>#REF!="In-process"</formula>
    </cfRule>
    <cfRule type="expression" dxfId="1454" priority="1084">
      <formula>#REF!="Closed"</formula>
    </cfRule>
  </conditionalFormatting>
  <conditionalFormatting sqref="W324">
    <cfRule type="expression" dxfId="1453" priority="1081">
      <formula>#REF!="In-process"</formula>
    </cfRule>
    <cfRule type="expression" dxfId="1452" priority="1082">
      <formula>#REF!="Closed"</formula>
    </cfRule>
  </conditionalFormatting>
  <conditionalFormatting sqref="X324">
    <cfRule type="expression" dxfId="1451" priority="1079">
      <formula>#REF!="In-process"</formula>
    </cfRule>
    <cfRule type="expression" dxfId="1450" priority="1080">
      <formula>#REF!="Closed"</formula>
    </cfRule>
  </conditionalFormatting>
  <conditionalFormatting sqref="R327">
    <cfRule type="expression" dxfId="1449" priority="1077">
      <formula>#REF!="In-process"</formula>
    </cfRule>
    <cfRule type="expression" dxfId="1448" priority="1078">
      <formula>#REF!="Closed"</formula>
    </cfRule>
  </conditionalFormatting>
  <conditionalFormatting sqref="R328">
    <cfRule type="expression" dxfId="1447" priority="1075">
      <formula>#REF!="In-process"</formula>
    </cfRule>
    <cfRule type="expression" dxfId="1446" priority="1076">
      <formula>#REF!="Closed"</formula>
    </cfRule>
  </conditionalFormatting>
  <conditionalFormatting sqref="S327:S328">
    <cfRule type="expression" dxfId="1445" priority="1073">
      <formula>#REF!="In-process"</formula>
    </cfRule>
    <cfRule type="expression" dxfId="1444" priority="1074">
      <formula>#REF!="Closed"</formula>
    </cfRule>
  </conditionalFormatting>
  <conditionalFormatting sqref="T327:T328">
    <cfRule type="expression" dxfId="1443" priority="1071">
      <formula>#REF!="In-process"</formula>
    </cfRule>
    <cfRule type="expression" dxfId="1442" priority="1072">
      <formula>#REF!="Closed"</formula>
    </cfRule>
  </conditionalFormatting>
  <conditionalFormatting sqref="U327:U328">
    <cfRule type="expression" dxfId="1441" priority="1069">
      <formula>#REF!="In-process"</formula>
    </cfRule>
    <cfRule type="expression" dxfId="1440" priority="1070">
      <formula>#REF!="Closed"</formula>
    </cfRule>
  </conditionalFormatting>
  <conditionalFormatting sqref="V327:V328">
    <cfRule type="expression" dxfId="1439" priority="1067">
      <formula>#REF!="In-process"</formula>
    </cfRule>
    <cfRule type="expression" dxfId="1438" priority="1068">
      <formula>#REF!="Closed"</formula>
    </cfRule>
  </conditionalFormatting>
  <conditionalFormatting sqref="W327:W328">
    <cfRule type="expression" dxfId="1437" priority="1065">
      <formula>#REF!="In-process"</formula>
    </cfRule>
    <cfRule type="expression" dxfId="1436" priority="1066">
      <formula>#REF!="Closed"</formula>
    </cfRule>
  </conditionalFormatting>
  <conditionalFormatting sqref="X327:X328">
    <cfRule type="expression" dxfId="1435" priority="1063">
      <formula>#REF!="In-process"</formula>
    </cfRule>
    <cfRule type="expression" dxfId="1434" priority="1064">
      <formula>#REF!="Closed"</formula>
    </cfRule>
  </conditionalFormatting>
  <conditionalFormatting sqref="Y328">
    <cfRule type="expression" dxfId="1433" priority="1061">
      <formula>#REF!="In-process"</formula>
    </cfRule>
    <cfRule type="expression" dxfId="1432" priority="1062">
      <formula>#REF!="Closed"</formula>
    </cfRule>
  </conditionalFormatting>
  <conditionalFormatting sqref="R331">
    <cfRule type="expression" dxfId="1431" priority="1059">
      <formula>#REF!="In-process"</formula>
    </cfRule>
    <cfRule type="expression" dxfId="1430" priority="1060">
      <formula>#REF!="Closed"</formula>
    </cfRule>
  </conditionalFormatting>
  <conditionalFormatting sqref="S331">
    <cfRule type="expression" dxfId="1429" priority="1057">
      <formula>#REF!="In-process"</formula>
    </cfRule>
    <cfRule type="expression" dxfId="1428" priority="1058">
      <formula>#REF!="Closed"</formula>
    </cfRule>
  </conditionalFormatting>
  <conditionalFormatting sqref="T331">
    <cfRule type="expression" dxfId="1427" priority="1055">
      <formula>#REF!="In-process"</formula>
    </cfRule>
    <cfRule type="expression" dxfId="1426" priority="1056">
      <formula>#REF!="Closed"</formula>
    </cfRule>
  </conditionalFormatting>
  <conditionalFormatting sqref="U331">
    <cfRule type="expression" dxfId="1425" priority="1053">
      <formula>#REF!="In-process"</formula>
    </cfRule>
    <cfRule type="expression" dxfId="1424" priority="1054">
      <formula>#REF!="Closed"</formula>
    </cfRule>
  </conditionalFormatting>
  <conditionalFormatting sqref="V331">
    <cfRule type="expression" dxfId="1423" priority="1051">
      <formula>#REF!="In-process"</formula>
    </cfRule>
    <cfRule type="expression" dxfId="1422" priority="1052">
      <formula>#REF!="Closed"</formula>
    </cfRule>
  </conditionalFormatting>
  <conditionalFormatting sqref="W331">
    <cfRule type="expression" dxfId="1421" priority="1049">
      <formula>#REF!="In-process"</formula>
    </cfRule>
    <cfRule type="expression" dxfId="1420" priority="1050">
      <formula>#REF!="Closed"</formula>
    </cfRule>
  </conditionalFormatting>
  <conditionalFormatting sqref="X331">
    <cfRule type="expression" dxfId="1419" priority="1047">
      <formula>#REF!="In-process"</formula>
    </cfRule>
    <cfRule type="expression" dxfId="1418" priority="1048">
      <formula>#REF!="Closed"</formula>
    </cfRule>
  </conditionalFormatting>
  <conditionalFormatting sqref="R355">
    <cfRule type="expression" dxfId="1417" priority="1043">
      <formula>$B365="In-process"</formula>
    </cfRule>
    <cfRule type="expression" dxfId="1416" priority="1044">
      <formula>$B365="Closed"</formula>
    </cfRule>
  </conditionalFormatting>
  <conditionalFormatting sqref="S355">
    <cfRule type="expression" dxfId="1415" priority="1039">
      <formula>$B365="In-process"</formula>
    </cfRule>
    <cfRule type="expression" dxfId="1414" priority="1040">
      <formula>$B365="Closed"</formula>
    </cfRule>
  </conditionalFormatting>
  <conditionalFormatting sqref="V325">
    <cfRule type="expression" dxfId="1413" priority="1037">
      <formula>#REF!="In-process"</formula>
    </cfRule>
    <cfRule type="expression" dxfId="1412" priority="1038">
      <formula>#REF!="Closed"</formula>
    </cfRule>
  </conditionalFormatting>
  <conditionalFormatting sqref="W325">
    <cfRule type="expression" dxfId="1411" priority="1035">
      <formula>#REF!="In-process"</formula>
    </cfRule>
    <cfRule type="expression" dxfId="1410" priority="1036">
      <formula>#REF!="Closed"</formula>
    </cfRule>
  </conditionalFormatting>
  <conditionalFormatting sqref="X325">
    <cfRule type="expression" dxfId="1409" priority="1033">
      <formula>#REF!="In-process"</formula>
    </cfRule>
    <cfRule type="expression" dxfId="1408" priority="1034">
      <formula>#REF!="Closed"</formula>
    </cfRule>
  </conditionalFormatting>
  <conditionalFormatting sqref="V326">
    <cfRule type="expression" dxfId="1407" priority="1031">
      <formula>#REF!="In-process"</formula>
    </cfRule>
    <cfRule type="expression" dxfId="1406" priority="1032">
      <formula>#REF!="Closed"</formula>
    </cfRule>
  </conditionalFormatting>
  <conditionalFormatting sqref="W326">
    <cfRule type="expression" dxfId="1405" priority="1029">
      <formula>#REF!="In-process"</formula>
    </cfRule>
    <cfRule type="expression" dxfId="1404" priority="1030">
      <formula>#REF!="Closed"</formula>
    </cfRule>
  </conditionalFormatting>
  <conditionalFormatting sqref="X326">
    <cfRule type="expression" dxfId="1403" priority="1027">
      <formula>#REF!="In-process"</formula>
    </cfRule>
    <cfRule type="expression" dxfId="1402" priority="1028">
      <formula>#REF!="Closed"</formula>
    </cfRule>
  </conditionalFormatting>
  <conditionalFormatting sqref="S325">
    <cfRule type="expression" dxfId="1401" priority="1023">
      <formula>#REF!="In-process"</formula>
    </cfRule>
    <cfRule type="expression" dxfId="1400" priority="1024">
      <formula>#REF!="Closed"</formula>
    </cfRule>
  </conditionalFormatting>
  <conditionalFormatting sqref="T325">
    <cfRule type="expression" dxfId="1399" priority="1021">
      <formula>#REF!="In-process"</formula>
    </cfRule>
    <cfRule type="expression" dxfId="1398" priority="1022">
      <formula>#REF!="Closed"</formula>
    </cfRule>
  </conditionalFormatting>
  <conditionalFormatting sqref="U325">
    <cfRule type="expression" dxfId="1397" priority="1019">
      <formula>#REF!="In-process"</formula>
    </cfRule>
    <cfRule type="expression" dxfId="1396" priority="1020">
      <formula>#REF!="Closed"</formula>
    </cfRule>
  </conditionalFormatting>
  <conditionalFormatting sqref="S326">
    <cfRule type="expression" dxfId="1395" priority="1017">
      <formula>#REF!="In-process"</formula>
    </cfRule>
    <cfRule type="expression" dxfId="1394" priority="1018">
      <formula>#REF!="Closed"</formula>
    </cfRule>
  </conditionalFormatting>
  <conditionalFormatting sqref="T326">
    <cfRule type="expression" dxfId="1393" priority="1015">
      <formula>#REF!="In-process"</formula>
    </cfRule>
    <cfRule type="expression" dxfId="1392" priority="1016">
      <formula>#REF!="Closed"</formula>
    </cfRule>
  </conditionalFormatting>
  <conditionalFormatting sqref="U326">
    <cfRule type="expression" dxfId="1391" priority="1013">
      <formula>#REF!="In-process"</formula>
    </cfRule>
    <cfRule type="expression" dxfId="1390" priority="1014">
      <formula>#REF!="Closed"</formula>
    </cfRule>
  </conditionalFormatting>
  <conditionalFormatting sqref="G299">
    <cfRule type="expression" dxfId="1389" priority="1009">
      <formula>$B299="In-process"</formula>
    </cfRule>
    <cfRule type="expression" dxfId="1388" priority="1010">
      <formula>$B299="Closed"</formula>
    </cfRule>
  </conditionalFormatting>
  <conditionalFormatting sqref="L299">
    <cfRule type="expression" dxfId="1387" priority="1007">
      <formula>$B299="In-process"</formula>
    </cfRule>
    <cfRule type="expression" dxfId="1386" priority="1008">
      <formula>$B299="Closed"</formula>
    </cfRule>
  </conditionalFormatting>
  <conditionalFormatting sqref="B298">
    <cfRule type="expression" dxfId="1385" priority="1005">
      <formula>$B298="In-process"</formula>
    </cfRule>
    <cfRule type="expression" dxfId="1384" priority="1006">
      <formula>$B298="Closed"</formula>
    </cfRule>
  </conditionalFormatting>
  <conditionalFormatting sqref="D298">
    <cfRule type="expression" dxfId="1383" priority="1003">
      <formula>$B298="In-process"</formula>
    </cfRule>
    <cfRule type="expression" dxfId="1382" priority="1004">
      <formula>$B298="Closed"</formula>
    </cfRule>
  </conditionalFormatting>
  <conditionalFormatting sqref="L298">
    <cfRule type="expression" dxfId="1381" priority="1001">
      <formula>$B298="In-process"</formula>
    </cfRule>
    <cfRule type="expression" dxfId="1380" priority="1002">
      <formula>$B298="Closed"</formula>
    </cfRule>
  </conditionalFormatting>
  <conditionalFormatting sqref="B297">
    <cfRule type="expression" dxfId="1379" priority="999">
      <formula>$B297="In-process"</formula>
    </cfRule>
    <cfRule type="expression" dxfId="1378" priority="1000">
      <formula>$B297="Closed"</formula>
    </cfRule>
  </conditionalFormatting>
  <conditionalFormatting sqref="D297">
    <cfRule type="expression" dxfId="1377" priority="997">
      <formula>$B297="In-process"</formula>
    </cfRule>
    <cfRule type="expression" dxfId="1376" priority="998">
      <formula>$B297="Closed"</formula>
    </cfRule>
  </conditionalFormatting>
  <conditionalFormatting sqref="G297">
    <cfRule type="expression" dxfId="1375" priority="995">
      <formula>$B297="In-process"</formula>
    </cfRule>
    <cfRule type="expression" dxfId="1374" priority="996">
      <formula>$B297="Closed"</formula>
    </cfRule>
  </conditionalFormatting>
  <conditionalFormatting sqref="I297">
    <cfRule type="expression" dxfId="1373" priority="993">
      <formula>$B297="In-process"</formula>
    </cfRule>
    <cfRule type="expression" dxfId="1372" priority="994">
      <formula>$B297="Closed"</formula>
    </cfRule>
  </conditionalFormatting>
  <conditionalFormatting sqref="L297">
    <cfRule type="expression" dxfId="1371" priority="991">
      <formula>$B297="In-process"</formula>
    </cfRule>
    <cfRule type="expression" dxfId="1370" priority="992">
      <formula>$B297="Closed"</formula>
    </cfRule>
  </conditionalFormatting>
  <conditionalFormatting sqref="B331">
    <cfRule type="expression" dxfId="1369" priority="989">
      <formula>$B331="In-process"</formula>
    </cfRule>
    <cfRule type="expression" dxfId="1368" priority="990">
      <formula>$B331="Closed"</formula>
    </cfRule>
  </conditionalFormatting>
  <conditionalFormatting sqref="B294:B296">
    <cfRule type="expression" dxfId="1367" priority="987">
      <formula>$B294="In-process"</formula>
    </cfRule>
    <cfRule type="expression" dxfId="1366" priority="988">
      <formula>$B294="Closed"</formula>
    </cfRule>
  </conditionalFormatting>
  <conditionalFormatting sqref="D294:D296">
    <cfRule type="expression" dxfId="1365" priority="985">
      <formula>$B294="In-process"</formula>
    </cfRule>
    <cfRule type="expression" dxfId="1364" priority="986">
      <formula>$B294="Closed"</formula>
    </cfRule>
  </conditionalFormatting>
  <conditionalFormatting sqref="G296">
    <cfRule type="expression" dxfId="1363" priority="983">
      <formula>$B296="In-process"</formula>
    </cfRule>
    <cfRule type="expression" dxfId="1362" priority="984">
      <formula>$B296="Closed"</formula>
    </cfRule>
  </conditionalFormatting>
  <conditionalFormatting sqref="I296">
    <cfRule type="expression" dxfId="1361" priority="981">
      <formula>$B296="In-process"</formula>
    </cfRule>
    <cfRule type="expression" dxfId="1360" priority="982">
      <formula>$B296="Closed"</formula>
    </cfRule>
  </conditionalFormatting>
  <conditionalFormatting sqref="L294:L296">
    <cfRule type="expression" dxfId="1359" priority="979">
      <formula>$B294="In-process"</formula>
    </cfRule>
    <cfRule type="expression" dxfId="1358" priority="980">
      <formula>$B294="Closed"</formula>
    </cfRule>
  </conditionalFormatting>
  <conditionalFormatting sqref="G294:G295">
    <cfRule type="expression" dxfId="1357" priority="977">
      <formula>$B294="In-process"</formula>
    </cfRule>
    <cfRule type="expression" dxfId="1356" priority="978">
      <formula>$B294="Closed"</formula>
    </cfRule>
  </conditionalFormatting>
  <conditionalFormatting sqref="I294:I295">
    <cfRule type="expression" dxfId="1355" priority="975">
      <formula>$B294="In-process"</formula>
    </cfRule>
    <cfRule type="expression" dxfId="1354" priority="976">
      <formula>$B294="Closed"</formula>
    </cfRule>
  </conditionalFormatting>
  <conditionalFormatting sqref="B293">
    <cfRule type="expression" dxfId="1353" priority="973">
      <formula>$B293="In-process"</formula>
    </cfRule>
    <cfRule type="expression" dxfId="1352" priority="974">
      <formula>$B293="Closed"</formula>
    </cfRule>
  </conditionalFormatting>
  <conditionalFormatting sqref="D293">
    <cfRule type="expression" dxfId="1351" priority="971">
      <formula>$B293="In-process"</formula>
    </cfRule>
    <cfRule type="expression" dxfId="1350" priority="972">
      <formula>$B293="Closed"</formula>
    </cfRule>
  </conditionalFormatting>
  <conditionalFormatting sqref="G293">
    <cfRule type="expression" dxfId="1349" priority="969">
      <formula>$B293="In-process"</formula>
    </cfRule>
    <cfRule type="expression" dxfId="1348" priority="970">
      <formula>$B293="Closed"</formula>
    </cfRule>
  </conditionalFormatting>
  <conditionalFormatting sqref="L293">
    <cfRule type="expression" dxfId="1347" priority="967">
      <formula>$B293="In-process"</formula>
    </cfRule>
    <cfRule type="expression" dxfId="1346" priority="968">
      <formula>$B293="Closed"</formula>
    </cfRule>
  </conditionalFormatting>
  <conditionalFormatting sqref="B291:B292">
    <cfRule type="expression" dxfId="1345" priority="965">
      <formula>$B291="In-process"</formula>
    </cfRule>
    <cfRule type="expression" dxfId="1344" priority="966">
      <formula>$B291="Closed"</formula>
    </cfRule>
  </conditionalFormatting>
  <conditionalFormatting sqref="D291:D292">
    <cfRule type="expression" dxfId="1343" priority="963">
      <formula>$B291="In-process"</formula>
    </cfRule>
    <cfRule type="expression" dxfId="1342" priority="964">
      <formula>$B291="Closed"</formula>
    </cfRule>
  </conditionalFormatting>
  <conditionalFormatting sqref="G291:G292">
    <cfRule type="expression" dxfId="1341" priority="961">
      <formula>$B291="In-process"</formula>
    </cfRule>
    <cfRule type="expression" dxfId="1340" priority="962">
      <formula>$B291="Closed"</formula>
    </cfRule>
  </conditionalFormatting>
  <conditionalFormatting sqref="I291:I292">
    <cfRule type="expression" dxfId="1339" priority="959">
      <formula>$B291="In-process"</formula>
    </cfRule>
    <cfRule type="expression" dxfId="1338" priority="960">
      <formula>$B291="Closed"</formula>
    </cfRule>
  </conditionalFormatting>
  <conditionalFormatting sqref="L291:L292">
    <cfRule type="expression" dxfId="1337" priority="957">
      <formula>$B291="In-process"</formula>
    </cfRule>
    <cfRule type="expression" dxfId="1336" priority="958">
      <formula>$B291="Closed"</formula>
    </cfRule>
  </conditionalFormatting>
  <conditionalFormatting sqref="B286:B290">
    <cfRule type="expression" dxfId="1335" priority="955">
      <formula>$B286="In-process"</formula>
    </cfRule>
    <cfRule type="expression" dxfId="1334" priority="956">
      <formula>$B286="Closed"</formula>
    </cfRule>
  </conditionalFormatting>
  <conditionalFormatting sqref="D286:D290">
    <cfRule type="expression" dxfId="1333" priority="953">
      <formula>$B286="In-process"</formula>
    </cfRule>
    <cfRule type="expression" dxfId="1332" priority="954">
      <formula>$B286="Closed"</formula>
    </cfRule>
  </conditionalFormatting>
  <conditionalFormatting sqref="G290">
    <cfRule type="expression" dxfId="1331" priority="951">
      <formula>$B290="In-process"</formula>
    </cfRule>
    <cfRule type="expression" dxfId="1330" priority="952">
      <formula>$B290="Closed"</formula>
    </cfRule>
  </conditionalFormatting>
  <conditionalFormatting sqref="G286:G289">
    <cfRule type="expression" dxfId="1329" priority="949">
      <formula>$B286="In-process"</formula>
    </cfRule>
    <cfRule type="expression" dxfId="1328" priority="950">
      <formula>$B286="Closed"</formula>
    </cfRule>
  </conditionalFormatting>
  <conditionalFormatting sqref="L286:L290">
    <cfRule type="expression" dxfId="1327" priority="947">
      <formula>$B286="In-process"</formula>
    </cfRule>
    <cfRule type="expression" dxfId="1326" priority="948">
      <formula>$B286="Closed"</formula>
    </cfRule>
  </conditionalFormatting>
  <conditionalFormatting sqref="B285">
    <cfRule type="expression" dxfId="1325" priority="945">
      <formula>$B285="In-process"</formula>
    </cfRule>
    <cfRule type="expression" dxfId="1324" priority="946">
      <formula>$B285="Closed"</formula>
    </cfRule>
  </conditionalFormatting>
  <conditionalFormatting sqref="D285">
    <cfRule type="expression" dxfId="1323" priority="943">
      <formula>$B285="In-process"</formula>
    </cfRule>
    <cfRule type="expression" dxfId="1322" priority="944">
      <formula>$B285="Closed"</formula>
    </cfRule>
  </conditionalFormatting>
  <conditionalFormatting sqref="L285">
    <cfRule type="expression" dxfId="1321" priority="941">
      <formula>$B285="In-process"</formula>
    </cfRule>
    <cfRule type="expression" dxfId="1320" priority="942">
      <formula>$B285="Closed"</formula>
    </cfRule>
  </conditionalFormatting>
  <conditionalFormatting sqref="G285">
    <cfRule type="expression" dxfId="1319" priority="939">
      <formula>$B285="In-process"</formula>
    </cfRule>
    <cfRule type="expression" dxfId="1318" priority="940">
      <formula>$B285="Closed"</formula>
    </cfRule>
  </conditionalFormatting>
  <conditionalFormatting sqref="D274:D284">
    <cfRule type="expression" dxfId="1317" priority="937">
      <formula>$B274="In-process"</formula>
    </cfRule>
    <cfRule type="expression" dxfId="1316" priority="938">
      <formula>$B274="Closed"</formula>
    </cfRule>
  </conditionalFormatting>
  <conditionalFormatting sqref="B284">
    <cfRule type="expression" dxfId="1315" priority="929">
      <formula>$B284="In-process"</formula>
    </cfRule>
    <cfRule type="expression" dxfId="1314" priority="930">
      <formula>$B284="Closed"</formula>
    </cfRule>
  </conditionalFormatting>
  <conditionalFormatting sqref="G274:G284">
    <cfRule type="expression" dxfId="1313" priority="935">
      <formula>$B274="In-process"</formula>
    </cfRule>
    <cfRule type="expression" dxfId="1312" priority="936">
      <formula>$B274="Closed"</formula>
    </cfRule>
  </conditionalFormatting>
  <conditionalFormatting sqref="B274:B283">
    <cfRule type="expression" dxfId="1311" priority="931">
      <formula>$B274="In-process"</formula>
    </cfRule>
    <cfRule type="expression" dxfId="1310" priority="932">
      <formula>$B274="Closed"</formula>
    </cfRule>
  </conditionalFormatting>
  <conditionalFormatting sqref="B271:B273">
    <cfRule type="expression" dxfId="1309" priority="927">
      <formula>$B271="In-process"</formula>
    </cfRule>
    <cfRule type="expression" dxfId="1308" priority="928">
      <formula>$B271="Closed"</formula>
    </cfRule>
  </conditionalFormatting>
  <conditionalFormatting sqref="B270">
    <cfRule type="expression" dxfId="1307" priority="925">
      <formula>$B270="In-process"</formula>
    </cfRule>
    <cfRule type="expression" dxfId="1306" priority="926">
      <formula>$B270="Closed"</formula>
    </cfRule>
  </conditionalFormatting>
  <conditionalFormatting sqref="D269:D273">
    <cfRule type="expression" dxfId="1305" priority="923">
      <formula>$B269="In-process"</formula>
    </cfRule>
    <cfRule type="expression" dxfId="1304" priority="924">
      <formula>$B269="Closed"</formula>
    </cfRule>
  </conditionalFormatting>
  <conditionalFormatting sqref="G269:G273">
    <cfRule type="expression" dxfId="1303" priority="921">
      <formula>$B269="In-process"</formula>
    </cfRule>
    <cfRule type="expression" dxfId="1302" priority="922">
      <formula>$B269="Closed"</formula>
    </cfRule>
  </conditionalFormatting>
  <conditionalFormatting sqref="L269">
    <cfRule type="expression" dxfId="1301" priority="919">
      <formula>$B269="In-process"</formula>
    </cfRule>
    <cfRule type="expression" dxfId="1300" priority="920">
      <formula>$B269="Closed"</formula>
    </cfRule>
  </conditionalFormatting>
  <conditionalFormatting sqref="I271">
    <cfRule type="expression" dxfId="1299" priority="917">
      <formula>$B271="In-process"</formula>
    </cfRule>
    <cfRule type="expression" dxfId="1298" priority="918">
      <formula>$B271="Closed"</formula>
    </cfRule>
  </conditionalFormatting>
  <conditionalFormatting sqref="B268:B269">
    <cfRule type="expression" dxfId="1297" priority="915">
      <formula>$B268="In-process"</formula>
    </cfRule>
    <cfRule type="expression" dxfId="1296" priority="916">
      <formula>$B268="Closed"</formula>
    </cfRule>
  </conditionalFormatting>
  <conditionalFormatting sqref="D268">
    <cfRule type="expression" dxfId="1295" priority="913">
      <formula>$B268="In-process"</formula>
    </cfRule>
    <cfRule type="expression" dxfId="1294" priority="914">
      <formula>$B268="Closed"</formula>
    </cfRule>
  </conditionalFormatting>
  <conditionalFormatting sqref="G268">
    <cfRule type="expression" dxfId="1293" priority="911">
      <formula>$B268="In-process"</formula>
    </cfRule>
    <cfRule type="expression" dxfId="1292" priority="912">
      <formula>$B268="Closed"</formula>
    </cfRule>
  </conditionalFormatting>
  <conditionalFormatting sqref="B267">
    <cfRule type="expression" dxfId="1291" priority="907">
      <formula>$B267="In-process"</formula>
    </cfRule>
    <cfRule type="expression" dxfId="1290" priority="908">
      <formula>$B267="Closed"</formula>
    </cfRule>
  </conditionalFormatting>
  <conditionalFormatting sqref="D262:D263">
    <cfRule type="expression" dxfId="1289" priority="891">
      <formula>$B262="In-process"</formula>
    </cfRule>
    <cfRule type="expression" dxfId="1288" priority="892">
      <formula>$B262="Closed"</formula>
    </cfRule>
  </conditionalFormatting>
  <conditionalFormatting sqref="D264:D267">
    <cfRule type="expression" dxfId="1287" priority="905">
      <formula>$B264="In-process"</formula>
    </cfRule>
    <cfRule type="expression" dxfId="1286" priority="906">
      <formula>$B264="Closed"</formula>
    </cfRule>
  </conditionalFormatting>
  <conditionalFormatting sqref="G264:G267">
    <cfRule type="expression" dxfId="1285" priority="903">
      <formula>$B264="In-process"</formula>
    </cfRule>
    <cfRule type="expression" dxfId="1284" priority="904">
      <formula>$B264="Closed"</formula>
    </cfRule>
  </conditionalFormatting>
  <conditionalFormatting sqref="B264:B266">
    <cfRule type="expression" dxfId="1283" priority="899">
      <formula>$B264="In-process"</formula>
    </cfRule>
    <cfRule type="expression" dxfId="1282" priority="900">
      <formula>$B264="Closed"</formula>
    </cfRule>
  </conditionalFormatting>
  <conditionalFormatting sqref="B262:B263">
    <cfRule type="expression" dxfId="1281" priority="897">
      <formula>$B262="In-process"</formula>
    </cfRule>
    <cfRule type="expression" dxfId="1280" priority="898">
      <formula>$B262="Closed"</formula>
    </cfRule>
  </conditionalFormatting>
  <conditionalFormatting sqref="G262:G263">
    <cfRule type="expression" dxfId="1279" priority="895">
      <formula>$B262="In-process"</formula>
    </cfRule>
    <cfRule type="expression" dxfId="1278" priority="896">
      <formula>$B262="Closed"</formula>
    </cfRule>
  </conditionalFormatting>
  <conditionalFormatting sqref="D259:D261">
    <cfRule type="expression" dxfId="1277" priority="889">
      <formula>$B259="In-process"</formula>
    </cfRule>
    <cfRule type="expression" dxfId="1276" priority="890">
      <formula>$B259="Closed"</formula>
    </cfRule>
  </conditionalFormatting>
  <conditionalFormatting sqref="B258:B261">
    <cfRule type="expression" dxfId="1275" priority="883">
      <formula>$B258="In-process"</formula>
    </cfRule>
    <cfRule type="expression" dxfId="1274" priority="884">
      <formula>$B258="Closed"</formula>
    </cfRule>
  </conditionalFormatting>
  <conditionalFormatting sqref="G258:G261">
    <cfRule type="expression" dxfId="1273" priority="887">
      <formula>$B258="In-process"</formula>
    </cfRule>
    <cfRule type="expression" dxfId="1272" priority="888">
      <formula>$B258="Closed"</formula>
    </cfRule>
  </conditionalFormatting>
  <conditionalFormatting sqref="D251:D254">
    <cfRule type="expression" dxfId="1271" priority="869">
      <formula>$B251="In-process"</formula>
    </cfRule>
    <cfRule type="expression" dxfId="1270" priority="870">
      <formula>$B251="Closed"</formula>
    </cfRule>
  </conditionalFormatting>
  <conditionalFormatting sqref="D255:D258">
    <cfRule type="expression" dxfId="1269" priority="881">
      <formula>$B255="In-process"</formula>
    </cfRule>
    <cfRule type="expression" dxfId="1268" priority="882">
      <formula>$B255="Closed"</formula>
    </cfRule>
  </conditionalFormatting>
  <conditionalFormatting sqref="B253:B257">
    <cfRule type="expression" dxfId="1267" priority="879">
      <formula>$B253="In-process"</formula>
    </cfRule>
    <cfRule type="expression" dxfId="1266" priority="880">
      <formula>$B253="Closed"</formula>
    </cfRule>
  </conditionalFormatting>
  <conditionalFormatting sqref="G253:G257">
    <cfRule type="expression" dxfId="1265" priority="877">
      <formula>$B253="In-process"</formula>
    </cfRule>
    <cfRule type="expression" dxfId="1264" priority="878">
      <formula>$B253="Closed"</formula>
    </cfRule>
  </conditionalFormatting>
  <conditionalFormatting sqref="B251:B252">
    <cfRule type="expression" dxfId="1263" priority="875">
      <formula>$B251="In-process"</formula>
    </cfRule>
    <cfRule type="expression" dxfId="1262" priority="876">
      <formula>$B251="Closed"</formula>
    </cfRule>
  </conditionalFormatting>
  <conditionalFormatting sqref="G251:G252">
    <cfRule type="expression" dxfId="1261" priority="873">
      <formula>$B251="In-process"</formula>
    </cfRule>
    <cfRule type="expression" dxfId="1260" priority="874">
      <formula>$B251="Closed"</formula>
    </cfRule>
  </conditionalFormatting>
  <conditionalFormatting sqref="D240:D245">
    <cfRule type="expression" dxfId="1259" priority="853">
      <formula>$B240="In-process"</formula>
    </cfRule>
    <cfRule type="expression" dxfId="1258" priority="854">
      <formula>$B240="Closed"</formula>
    </cfRule>
  </conditionalFormatting>
  <conditionalFormatting sqref="D239">
    <cfRule type="expression" dxfId="1257" priority="849">
      <formula>$B239="In-process"</formula>
    </cfRule>
    <cfRule type="expression" dxfId="1256" priority="850">
      <formula>$B239="Closed"</formula>
    </cfRule>
  </conditionalFormatting>
  <conditionalFormatting sqref="B246:B250">
    <cfRule type="expression" dxfId="1255" priority="867">
      <formula>$B246="In-process"</formula>
    </cfRule>
    <cfRule type="expression" dxfId="1254" priority="868">
      <formula>$B246="Closed"</formula>
    </cfRule>
  </conditionalFormatting>
  <conditionalFormatting sqref="D246:D250">
    <cfRule type="expression" dxfId="1253" priority="865">
      <formula>$B246="In-process"</formula>
    </cfRule>
    <cfRule type="expression" dxfId="1252" priority="866">
      <formula>$B246="Closed"</formula>
    </cfRule>
  </conditionalFormatting>
  <conditionalFormatting sqref="G246:G250">
    <cfRule type="expression" dxfId="1251" priority="863">
      <formula>$B246="In-process"</formula>
    </cfRule>
    <cfRule type="expression" dxfId="1250" priority="864">
      <formula>$B246="Closed"</formula>
    </cfRule>
  </conditionalFormatting>
  <conditionalFormatting sqref="L239">
    <cfRule type="expression" dxfId="1249" priority="859">
      <formula>$B239="In-process"</formula>
    </cfRule>
    <cfRule type="expression" dxfId="1248" priority="860">
      <formula>$B239="Closed"</formula>
    </cfRule>
  </conditionalFormatting>
  <conditionalFormatting sqref="B240:B245">
    <cfRule type="expression" dxfId="1247" priority="857">
      <formula>$B240="In-process"</formula>
    </cfRule>
    <cfRule type="expression" dxfId="1246" priority="858">
      <formula>$B240="Closed"</formula>
    </cfRule>
  </conditionalFormatting>
  <conditionalFormatting sqref="G239:G245">
    <cfRule type="expression" dxfId="1245" priority="855">
      <formula>$B239="In-process"</formula>
    </cfRule>
    <cfRule type="expression" dxfId="1244" priority="856">
      <formula>$B239="Closed"</formula>
    </cfRule>
  </conditionalFormatting>
  <conditionalFormatting sqref="B239">
    <cfRule type="expression" dxfId="1243" priority="851">
      <formula>$B239="In-process"</formula>
    </cfRule>
    <cfRule type="expression" dxfId="1242" priority="852">
      <formula>$B239="Closed"</formula>
    </cfRule>
  </conditionalFormatting>
  <conditionalFormatting sqref="B238">
    <cfRule type="expression" dxfId="1241" priority="847">
      <formula>$B238="In-process"</formula>
    </cfRule>
    <cfRule type="expression" dxfId="1240" priority="848">
      <formula>$B238="Closed"</formula>
    </cfRule>
  </conditionalFormatting>
  <conditionalFormatting sqref="D238">
    <cfRule type="expression" dxfId="1239" priority="845">
      <formula>$B238="In-process"</formula>
    </cfRule>
    <cfRule type="expression" dxfId="1238" priority="846">
      <formula>$B238="Closed"</formula>
    </cfRule>
  </conditionalFormatting>
  <conditionalFormatting sqref="G238">
    <cfRule type="expression" dxfId="1237" priority="843">
      <formula>$B238="In-process"</formula>
    </cfRule>
    <cfRule type="expression" dxfId="1236" priority="844">
      <formula>$B238="Closed"</formula>
    </cfRule>
  </conditionalFormatting>
  <conditionalFormatting sqref="L238">
    <cfRule type="expression" dxfId="1235" priority="841">
      <formula>$B238="In-process"</formula>
    </cfRule>
    <cfRule type="expression" dxfId="1234" priority="842">
      <formula>$B238="Closed"</formula>
    </cfRule>
  </conditionalFormatting>
  <conditionalFormatting sqref="B236:B237">
    <cfRule type="expression" dxfId="1233" priority="839">
      <formula>$B236="In-process"</formula>
    </cfRule>
    <cfRule type="expression" dxfId="1232" priority="840">
      <formula>$B236="Closed"</formula>
    </cfRule>
  </conditionalFormatting>
  <conditionalFormatting sqref="D236:D237">
    <cfRule type="expression" dxfId="1231" priority="837">
      <formula>$B236="In-process"</formula>
    </cfRule>
    <cfRule type="expression" dxfId="1230" priority="838">
      <formula>$B236="Closed"</formula>
    </cfRule>
  </conditionalFormatting>
  <conditionalFormatting sqref="G236:G237">
    <cfRule type="expression" dxfId="1229" priority="835">
      <formula>$B236="In-process"</formula>
    </cfRule>
    <cfRule type="expression" dxfId="1228" priority="836">
      <formula>$B236="Closed"</formula>
    </cfRule>
  </conditionalFormatting>
  <conditionalFormatting sqref="L236:L237">
    <cfRule type="expression" dxfId="1227" priority="833">
      <formula>$B236="In-process"</formula>
    </cfRule>
    <cfRule type="expression" dxfId="1226" priority="834">
      <formula>$B236="Closed"</formula>
    </cfRule>
  </conditionalFormatting>
  <conditionalFormatting sqref="Q329">
    <cfRule type="expression" dxfId="1225" priority="831">
      <formula>#REF!="In-process"</formula>
    </cfRule>
    <cfRule type="expression" dxfId="1224" priority="832">
      <formula>#REF!="Closed"</formula>
    </cfRule>
  </conditionalFormatting>
  <conditionalFormatting sqref="B317">
    <cfRule type="expression" dxfId="1223" priority="829">
      <formula>$B317="In-process"</formula>
    </cfRule>
    <cfRule type="expression" dxfId="1222" priority="830">
      <formula>$B317="Closed"</formula>
    </cfRule>
  </conditionalFormatting>
  <conditionalFormatting sqref="Q312">
    <cfRule type="expression" dxfId="1221" priority="827">
      <formula>#REF!="In-process"</formula>
    </cfRule>
    <cfRule type="expression" dxfId="1220" priority="828">
      <formula>#REF!="Closed"</formula>
    </cfRule>
  </conditionalFormatting>
  <conditionalFormatting sqref="B235">
    <cfRule type="expression" dxfId="1219" priority="825">
      <formula>$B235="In-process"</formula>
    </cfRule>
    <cfRule type="expression" dxfId="1218" priority="826">
      <formula>$B235="Closed"</formula>
    </cfRule>
  </conditionalFormatting>
  <conditionalFormatting sqref="D235">
    <cfRule type="expression" dxfId="1217" priority="823">
      <formula>$B235="In-process"</formula>
    </cfRule>
    <cfRule type="expression" dxfId="1216" priority="824">
      <formula>$B235="Closed"</formula>
    </cfRule>
  </conditionalFormatting>
  <conditionalFormatting sqref="G235">
    <cfRule type="expression" dxfId="1215" priority="821">
      <formula>$B235="In-process"</formula>
    </cfRule>
    <cfRule type="expression" dxfId="1214" priority="822">
      <formula>$B235="Closed"</formula>
    </cfRule>
  </conditionalFormatting>
  <conditionalFormatting sqref="L235">
    <cfRule type="expression" dxfId="1213" priority="819">
      <formula>$B235="In-process"</formula>
    </cfRule>
    <cfRule type="expression" dxfId="1212" priority="820">
      <formula>$B235="Closed"</formula>
    </cfRule>
  </conditionalFormatting>
  <conditionalFormatting sqref="B234">
    <cfRule type="expression" dxfId="1211" priority="813">
      <formula>$B234="In-process"</formula>
    </cfRule>
    <cfRule type="expression" dxfId="1210" priority="814">
      <formula>$B234="Closed"</formula>
    </cfRule>
  </conditionalFormatting>
  <conditionalFormatting sqref="D234">
    <cfRule type="expression" dxfId="1209" priority="811">
      <formula>$B234="In-process"</formula>
    </cfRule>
    <cfRule type="expression" dxfId="1208" priority="812">
      <formula>$B234="Closed"</formula>
    </cfRule>
  </conditionalFormatting>
  <conditionalFormatting sqref="G234">
    <cfRule type="expression" dxfId="1207" priority="809">
      <formula>$B234="In-process"</formula>
    </cfRule>
    <cfRule type="expression" dxfId="1206" priority="810">
      <formula>$B234="Closed"</formula>
    </cfRule>
  </conditionalFormatting>
  <conditionalFormatting sqref="L234">
    <cfRule type="expression" dxfId="1205" priority="807">
      <formula>$B234="In-process"</formula>
    </cfRule>
    <cfRule type="expression" dxfId="1204" priority="808">
      <formula>$B234="Closed"</formula>
    </cfRule>
  </conditionalFormatting>
  <conditionalFormatting sqref="B230:B233">
    <cfRule type="expression" dxfId="1203" priority="805">
      <formula>$B230="In-process"</formula>
    </cfRule>
    <cfRule type="expression" dxfId="1202" priority="806">
      <formula>$B230="Closed"</formula>
    </cfRule>
  </conditionalFormatting>
  <conditionalFormatting sqref="D230:D233">
    <cfRule type="expression" dxfId="1201" priority="803">
      <formula>$B230="In-process"</formula>
    </cfRule>
    <cfRule type="expression" dxfId="1200" priority="804">
      <formula>$B230="Closed"</formula>
    </cfRule>
  </conditionalFormatting>
  <conditionalFormatting sqref="G230:G233">
    <cfRule type="expression" dxfId="1199" priority="801">
      <formula>$B230="In-process"</formula>
    </cfRule>
    <cfRule type="expression" dxfId="1198" priority="802">
      <formula>$B230="Closed"</formula>
    </cfRule>
  </conditionalFormatting>
  <conditionalFormatting sqref="L230:L233">
    <cfRule type="expression" dxfId="1197" priority="799">
      <formula>$B230="In-process"</formula>
    </cfRule>
    <cfRule type="expression" dxfId="1196" priority="800">
      <formula>$B230="Closed"</formula>
    </cfRule>
  </conditionalFormatting>
  <conditionalFormatting sqref="L240:L268">
    <cfRule type="expression" dxfId="1195" priority="797">
      <formula>$B240="In-process"</formula>
    </cfRule>
    <cfRule type="expression" dxfId="1194" priority="798">
      <formula>$B240="Closed"</formula>
    </cfRule>
  </conditionalFormatting>
  <conditionalFormatting sqref="L270:L284">
    <cfRule type="expression" dxfId="1193" priority="795">
      <formula>$B270="In-process"</formula>
    </cfRule>
    <cfRule type="expression" dxfId="1192" priority="796">
      <formula>$B270="Closed"</formula>
    </cfRule>
  </conditionalFormatting>
  <conditionalFormatting sqref="B229">
    <cfRule type="expression" dxfId="1191" priority="793">
      <formula>$B229="In-process"</formula>
    </cfRule>
    <cfRule type="expression" dxfId="1190" priority="794">
      <formula>$B229="Closed"</formula>
    </cfRule>
  </conditionalFormatting>
  <conditionalFormatting sqref="G229">
    <cfRule type="expression" dxfId="1189" priority="791">
      <formula>$B229="In-process"</formula>
    </cfRule>
    <cfRule type="expression" dxfId="1188" priority="792">
      <formula>$B229="Closed"</formula>
    </cfRule>
  </conditionalFormatting>
  <conditionalFormatting sqref="D229">
    <cfRule type="expression" dxfId="1187" priority="789">
      <formula>$B229="In-process"</formula>
    </cfRule>
    <cfRule type="expression" dxfId="1186" priority="790">
      <formula>$B229="Closed"</formula>
    </cfRule>
  </conditionalFormatting>
  <conditionalFormatting sqref="L229">
    <cfRule type="expression" dxfId="1185" priority="787">
      <formula>$B229="In-process"</formula>
    </cfRule>
    <cfRule type="expression" dxfId="1184" priority="788">
      <formula>$B229="Closed"</formula>
    </cfRule>
  </conditionalFormatting>
  <conditionalFormatting sqref="X309">
    <cfRule type="expression" dxfId="1183" priority="785">
      <formula>$B341="In-process"</formula>
    </cfRule>
    <cfRule type="expression" dxfId="1182" priority="786">
      <formula>$B341="Closed"</formula>
    </cfRule>
  </conditionalFormatting>
  <conditionalFormatting sqref="B228">
    <cfRule type="expression" dxfId="1181" priority="783">
      <formula>$B228="In-process"</formula>
    </cfRule>
    <cfRule type="expression" dxfId="1180" priority="784">
      <formula>$B228="Closed"</formula>
    </cfRule>
  </conditionalFormatting>
  <conditionalFormatting sqref="D228">
    <cfRule type="expression" dxfId="1179" priority="781">
      <formula>$B228="In-process"</formula>
    </cfRule>
    <cfRule type="expression" dxfId="1178" priority="782">
      <formula>$B228="Closed"</formula>
    </cfRule>
  </conditionalFormatting>
  <conditionalFormatting sqref="G228">
    <cfRule type="expression" dxfId="1177" priority="779">
      <formula>$B228="In-process"</formula>
    </cfRule>
    <cfRule type="expression" dxfId="1176" priority="780">
      <formula>$B228="Closed"</formula>
    </cfRule>
  </conditionalFormatting>
  <conditionalFormatting sqref="L228">
    <cfRule type="expression" dxfId="1175" priority="777">
      <formula>$B228="In-process"</formula>
    </cfRule>
    <cfRule type="expression" dxfId="1174" priority="778">
      <formula>$B228="Closed"</formula>
    </cfRule>
  </conditionalFormatting>
  <conditionalFormatting sqref="B227">
    <cfRule type="expression" dxfId="1173" priority="775">
      <formula>$B227="In-process"</formula>
    </cfRule>
    <cfRule type="expression" dxfId="1172" priority="776">
      <formula>$B227="Closed"</formula>
    </cfRule>
  </conditionalFormatting>
  <conditionalFormatting sqref="G227">
    <cfRule type="expression" dxfId="1171" priority="773">
      <formula>$B227="In-process"</formula>
    </cfRule>
    <cfRule type="expression" dxfId="1170" priority="774">
      <formula>$B227="Closed"</formula>
    </cfRule>
  </conditionalFormatting>
  <conditionalFormatting sqref="D227">
    <cfRule type="expression" dxfId="1169" priority="771">
      <formula>$B227="In-process"</formula>
    </cfRule>
    <cfRule type="expression" dxfId="1168" priority="772">
      <formula>$B227="Closed"</formula>
    </cfRule>
  </conditionalFormatting>
  <conditionalFormatting sqref="L227">
    <cfRule type="expression" dxfId="1167" priority="769">
      <formula>$B227="In-process"</formula>
    </cfRule>
    <cfRule type="expression" dxfId="1166" priority="770">
      <formula>$B227="Closed"</formula>
    </cfRule>
  </conditionalFormatting>
  <conditionalFormatting sqref="B226">
    <cfRule type="expression" dxfId="1165" priority="767">
      <formula>$B226="In-process"</formula>
    </cfRule>
    <cfRule type="expression" dxfId="1164" priority="768">
      <formula>$B226="Closed"</formula>
    </cfRule>
  </conditionalFormatting>
  <conditionalFormatting sqref="D226">
    <cfRule type="expression" dxfId="1163" priority="765">
      <formula>$B226="In-process"</formula>
    </cfRule>
    <cfRule type="expression" dxfId="1162" priority="766">
      <formula>$B226="Closed"</formula>
    </cfRule>
  </conditionalFormatting>
  <conditionalFormatting sqref="G226">
    <cfRule type="expression" dxfId="1161" priority="763">
      <formula>$B226="In-process"</formula>
    </cfRule>
    <cfRule type="expression" dxfId="1160" priority="764">
      <formula>$B226="Closed"</formula>
    </cfRule>
  </conditionalFormatting>
  <conditionalFormatting sqref="L226">
    <cfRule type="expression" dxfId="1159" priority="761">
      <formula>$B226="In-process"</formula>
    </cfRule>
    <cfRule type="expression" dxfId="1158" priority="762">
      <formula>$B226="Closed"</formula>
    </cfRule>
  </conditionalFormatting>
  <conditionalFormatting sqref="B224:B225">
    <cfRule type="expression" dxfId="1157" priority="759">
      <formula>$B224="In-process"</formula>
    </cfRule>
    <cfRule type="expression" dxfId="1156" priority="760">
      <formula>$B224="Closed"</formula>
    </cfRule>
  </conditionalFormatting>
  <conditionalFormatting sqref="D224:D225">
    <cfRule type="expression" dxfId="1155" priority="757">
      <formula>$B224="In-process"</formula>
    </cfRule>
    <cfRule type="expression" dxfId="1154" priority="758">
      <formula>$B224="Closed"</formula>
    </cfRule>
  </conditionalFormatting>
  <conditionalFormatting sqref="G224:G225">
    <cfRule type="expression" dxfId="1153" priority="755">
      <formula>$B224="In-process"</formula>
    </cfRule>
    <cfRule type="expression" dxfId="1152" priority="756">
      <formula>$B224="Closed"</formula>
    </cfRule>
  </conditionalFormatting>
  <conditionalFormatting sqref="L224:L225">
    <cfRule type="expression" dxfId="1151" priority="753">
      <formula>$B224="In-process"</formula>
    </cfRule>
    <cfRule type="expression" dxfId="1150" priority="754">
      <formula>$B224="Closed"</formula>
    </cfRule>
  </conditionalFormatting>
  <conditionalFormatting sqref="B223">
    <cfRule type="expression" dxfId="1149" priority="751">
      <formula>$B223="In-process"</formula>
    </cfRule>
    <cfRule type="expression" dxfId="1148" priority="752">
      <formula>$B223="Closed"</formula>
    </cfRule>
  </conditionalFormatting>
  <conditionalFormatting sqref="D223">
    <cfRule type="expression" dxfId="1147" priority="749">
      <formula>$B223="In-process"</formula>
    </cfRule>
    <cfRule type="expression" dxfId="1146" priority="750">
      <formula>$B223="Closed"</formula>
    </cfRule>
  </conditionalFormatting>
  <conditionalFormatting sqref="G223">
    <cfRule type="expression" dxfId="1145" priority="747">
      <formula>$B223="In-process"</formula>
    </cfRule>
    <cfRule type="expression" dxfId="1144" priority="748">
      <formula>$B223="Closed"</formula>
    </cfRule>
  </conditionalFormatting>
  <conditionalFormatting sqref="L223">
    <cfRule type="expression" dxfId="1143" priority="745">
      <formula>$B223="In-process"</formula>
    </cfRule>
    <cfRule type="expression" dxfId="1142" priority="746">
      <formula>$B223="Closed"</formula>
    </cfRule>
  </conditionalFormatting>
  <conditionalFormatting sqref="G222">
    <cfRule type="expression" dxfId="1141" priority="737">
      <formula>$B222="In-process"</formula>
    </cfRule>
    <cfRule type="expression" dxfId="1140" priority="738">
      <formula>$B222="Closed"</formula>
    </cfRule>
  </conditionalFormatting>
  <conditionalFormatting sqref="B222">
    <cfRule type="expression" dxfId="1139" priority="743">
      <formula>$B222="In-process"</formula>
    </cfRule>
    <cfRule type="expression" dxfId="1138" priority="744">
      <formula>$B222="Closed"</formula>
    </cfRule>
  </conditionalFormatting>
  <conditionalFormatting sqref="D222">
    <cfRule type="expression" dxfId="1137" priority="741">
      <formula>$B222="In-process"</formula>
    </cfRule>
    <cfRule type="expression" dxfId="1136" priority="742">
      <formula>$B222="Closed"</formula>
    </cfRule>
  </conditionalFormatting>
  <conditionalFormatting sqref="L222">
    <cfRule type="expression" dxfId="1135" priority="739">
      <formula>$B222="In-process"</formula>
    </cfRule>
    <cfRule type="expression" dxfId="1134" priority="740">
      <formula>$B222="Closed"</formula>
    </cfRule>
  </conditionalFormatting>
  <conditionalFormatting sqref="B221">
    <cfRule type="expression" dxfId="1133" priority="735">
      <formula>$B221="In-process"</formula>
    </cfRule>
    <cfRule type="expression" dxfId="1132" priority="736">
      <formula>$B221="Closed"</formula>
    </cfRule>
  </conditionalFormatting>
  <conditionalFormatting sqref="D221">
    <cfRule type="expression" dxfId="1131" priority="733">
      <formula>$B221="In-process"</formula>
    </cfRule>
    <cfRule type="expression" dxfId="1130" priority="734">
      <formula>$B221="Closed"</formula>
    </cfRule>
  </conditionalFormatting>
  <conditionalFormatting sqref="G221">
    <cfRule type="expression" dxfId="1129" priority="731">
      <formula>$B221="In-process"</formula>
    </cfRule>
    <cfRule type="expression" dxfId="1128" priority="732">
      <formula>$B221="Closed"</formula>
    </cfRule>
  </conditionalFormatting>
  <conditionalFormatting sqref="L221">
    <cfRule type="expression" dxfId="1127" priority="729">
      <formula>$B221="In-process"</formula>
    </cfRule>
    <cfRule type="expression" dxfId="1126" priority="730">
      <formula>$B221="Closed"</formula>
    </cfRule>
  </conditionalFormatting>
  <conditionalFormatting sqref="B220">
    <cfRule type="expression" dxfId="1125" priority="727">
      <formula>$B220="In-process"</formula>
    </cfRule>
    <cfRule type="expression" dxfId="1124" priority="728">
      <formula>$B220="Closed"</formula>
    </cfRule>
  </conditionalFormatting>
  <conditionalFormatting sqref="D220">
    <cfRule type="expression" dxfId="1123" priority="725">
      <formula>$B220="In-process"</formula>
    </cfRule>
    <cfRule type="expression" dxfId="1122" priority="726">
      <formula>$B220="Closed"</formula>
    </cfRule>
  </conditionalFormatting>
  <conditionalFormatting sqref="F220">
    <cfRule type="expression" dxfId="1121" priority="723">
      <formula>$B220="In-process"</formula>
    </cfRule>
    <cfRule type="expression" dxfId="1120" priority="724">
      <formula>$B220="Closed"</formula>
    </cfRule>
  </conditionalFormatting>
  <conditionalFormatting sqref="K220">
    <cfRule type="expression" dxfId="1119" priority="721">
      <formula>$B220="In-process"</formula>
    </cfRule>
    <cfRule type="expression" dxfId="1118" priority="722">
      <formula>$B220="Closed"</formula>
    </cfRule>
  </conditionalFormatting>
  <conditionalFormatting sqref="G220">
    <cfRule type="expression" dxfId="1117" priority="719">
      <formula>$B220="In-process"</formula>
    </cfRule>
    <cfRule type="expression" dxfId="1116" priority="720">
      <formula>$B220="Closed"</formula>
    </cfRule>
  </conditionalFormatting>
  <conditionalFormatting sqref="L220">
    <cfRule type="expression" dxfId="1115" priority="717">
      <formula>$B220="In-process"</formula>
    </cfRule>
    <cfRule type="expression" dxfId="1114" priority="718">
      <formula>$B220="Closed"</formula>
    </cfRule>
  </conditionalFormatting>
  <conditionalFormatting sqref="B299">
    <cfRule type="expression" dxfId="1113" priority="715">
      <formula>$B299="In-process"</formula>
    </cfRule>
    <cfRule type="expression" dxfId="1112" priority="716">
      <formula>$B299="Closed"</formula>
    </cfRule>
  </conditionalFormatting>
  <conditionalFormatting sqref="B219">
    <cfRule type="expression" dxfId="1111" priority="713">
      <formula>$B219="In-process"</formula>
    </cfRule>
    <cfRule type="expression" dxfId="1110" priority="714">
      <formula>$B219="Closed"</formula>
    </cfRule>
  </conditionalFormatting>
  <conditionalFormatting sqref="D219">
    <cfRule type="expression" dxfId="1109" priority="711">
      <formula>$B219="In-process"</formula>
    </cfRule>
    <cfRule type="expression" dxfId="1108" priority="712">
      <formula>$B219="Closed"</formula>
    </cfRule>
  </conditionalFormatting>
  <conditionalFormatting sqref="G219">
    <cfRule type="expression" dxfId="1107" priority="709">
      <formula>$B219="In-process"</formula>
    </cfRule>
    <cfRule type="expression" dxfId="1106" priority="710">
      <formula>$B219="Closed"</formula>
    </cfRule>
  </conditionalFormatting>
  <conditionalFormatting sqref="L219">
    <cfRule type="expression" dxfId="1105" priority="707">
      <formula>$B219="In-process"</formula>
    </cfRule>
    <cfRule type="expression" dxfId="1104" priority="708">
      <formula>$B219="Closed"</formula>
    </cfRule>
  </conditionalFormatting>
  <conditionalFormatting sqref="G216:G218">
    <cfRule type="expression" dxfId="1103" priority="701">
      <formula>$B216="In-process"</formula>
    </cfRule>
    <cfRule type="expression" dxfId="1102" priority="702">
      <formula>$B216="Closed"</formula>
    </cfRule>
  </conditionalFormatting>
  <conditionalFormatting sqref="B216:B218">
    <cfRule type="expression" dxfId="1101" priority="705">
      <formula>$B216="In-process"</formula>
    </cfRule>
    <cfRule type="expression" dxfId="1100" priority="706">
      <formula>$B216="Closed"</formula>
    </cfRule>
  </conditionalFormatting>
  <conditionalFormatting sqref="D216:D218">
    <cfRule type="expression" dxfId="1099" priority="703">
      <formula>$B216="In-process"</formula>
    </cfRule>
    <cfRule type="expression" dxfId="1098" priority="704">
      <formula>$B216="Closed"</formula>
    </cfRule>
  </conditionalFormatting>
  <conditionalFormatting sqref="L216:L218">
    <cfRule type="expression" dxfId="1097" priority="699">
      <formula>$B216="In-process"</formula>
    </cfRule>
    <cfRule type="expression" dxfId="1096" priority="700">
      <formula>$B216="Closed"</formula>
    </cfRule>
  </conditionalFormatting>
  <conditionalFormatting sqref="B213:B215">
    <cfRule type="expression" dxfId="1095" priority="697">
      <formula>$B213="In-process"</formula>
    </cfRule>
    <cfRule type="expression" dxfId="1094" priority="698">
      <formula>$B213="Closed"</formula>
    </cfRule>
  </conditionalFormatting>
  <conditionalFormatting sqref="D213:D215">
    <cfRule type="expression" dxfId="1093" priority="695">
      <formula>$B213="In-process"</formula>
    </cfRule>
    <cfRule type="expression" dxfId="1092" priority="696">
      <formula>$B213="Closed"</formula>
    </cfRule>
  </conditionalFormatting>
  <conditionalFormatting sqref="G213:G215">
    <cfRule type="expression" dxfId="1091" priority="693">
      <formula>$B213="In-process"</formula>
    </cfRule>
    <cfRule type="expression" dxfId="1090" priority="694">
      <formula>$B213="Closed"</formula>
    </cfRule>
  </conditionalFormatting>
  <conditionalFormatting sqref="L213:L215">
    <cfRule type="expression" dxfId="1089" priority="691">
      <formula>$B213="In-process"</formula>
    </cfRule>
    <cfRule type="expression" dxfId="1088" priority="692">
      <formula>$B213="Closed"</formula>
    </cfRule>
  </conditionalFormatting>
  <conditionalFormatting sqref="L211:L212">
    <cfRule type="expression" dxfId="1087" priority="683">
      <formula>$B211="In-process"</formula>
    </cfRule>
    <cfRule type="expression" dxfId="1086" priority="684">
      <formula>$B211="Closed"</formula>
    </cfRule>
  </conditionalFormatting>
  <conditionalFormatting sqref="B209:B210">
    <cfRule type="expression" dxfId="1085" priority="681">
      <formula>$B209="In-process"</formula>
    </cfRule>
    <cfRule type="expression" dxfId="1084" priority="682">
      <formula>$B209="Closed"</formula>
    </cfRule>
  </conditionalFormatting>
  <conditionalFormatting sqref="B208">
    <cfRule type="expression" dxfId="1083" priority="673">
      <formula>$B208="In-process"</formula>
    </cfRule>
    <cfRule type="expression" dxfId="1082" priority="674">
      <formula>$B208="Closed"</formula>
    </cfRule>
  </conditionalFormatting>
  <conditionalFormatting sqref="D208">
    <cfRule type="expression" dxfId="1081" priority="671">
      <formula>$B208="In-process"</formula>
    </cfRule>
    <cfRule type="expression" dxfId="1080" priority="672">
      <formula>$B208="Closed"</formula>
    </cfRule>
  </conditionalFormatting>
  <conditionalFormatting sqref="G208">
    <cfRule type="expression" dxfId="1079" priority="669">
      <formula>$B208="In-process"</formula>
    </cfRule>
    <cfRule type="expression" dxfId="1078" priority="670">
      <formula>$B208="Closed"</formula>
    </cfRule>
  </conditionalFormatting>
  <conditionalFormatting sqref="L208">
    <cfRule type="expression" dxfId="1077" priority="667">
      <formula>$B208="In-process"</formula>
    </cfRule>
    <cfRule type="expression" dxfId="1076" priority="668">
      <formula>$B208="Closed"</formula>
    </cfRule>
  </conditionalFormatting>
  <conditionalFormatting sqref="B207">
    <cfRule type="expression" dxfId="1075" priority="665">
      <formula>$B207="In-process"</formula>
    </cfRule>
    <cfRule type="expression" dxfId="1074" priority="666">
      <formula>$B207="Closed"</formula>
    </cfRule>
  </conditionalFormatting>
  <conditionalFormatting sqref="D207">
    <cfRule type="expression" dxfId="1073" priority="663">
      <formula>$B207="In-process"</formula>
    </cfRule>
    <cfRule type="expression" dxfId="1072" priority="664">
      <formula>$B207="Closed"</formula>
    </cfRule>
  </conditionalFormatting>
  <conditionalFormatting sqref="G207">
    <cfRule type="expression" dxfId="1071" priority="661">
      <formula>$B207="In-process"</formula>
    </cfRule>
    <cfRule type="expression" dxfId="1070" priority="662">
      <formula>$B207="Closed"</formula>
    </cfRule>
  </conditionalFormatting>
  <conditionalFormatting sqref="L207">
    <cfRule type="expression" dxfId="1069" priority="659">
      <formula>$B207="In-process"</formula>
    </cfRule>
    <cfRule type="expression" dxfId="1068" priority="660">
      <formula>$B207="Closed"</formula>
    </cfRule>
  </conditionalFormatting>
  <conditionalFormatting sqref="B206">
    <cfRule type="expression" dxfId="1067" priority="655">
      <formula>$B206="In-process"</formula>
    </cfRule>
    <cfRule type="expression" dxfId="1066" priority="656">
      <formula>$B206="Closed"</formula>
    </cfRule>
  </conditionalFormatting>
  <conditionalFormatting sqref="D206">
    <cfRule type="expression" dxfId="1065" priority="653">
      <formula>$B206="In-process"</formula>
    </cfRule>
    <cfRule type="expression" dxfId="1064" priority="654">
      <formula>$B206="Closed"</formula>
    </cfRule>
  </conditionalFormatting>
  <conditionalFormatting sqref="L206">
    <cfRule type="expression" dxfId="1063" priority="649">
      <formula>$B206="In-process"</formula>
    </cfRule>
    <cfRule type="expression" dxfId="1062" priority="650">
      <formula>$B206="Closed"</formula>
    </cfRule>
  </conditionalFormatting>
  <conditionalFormatting sqref="L205">
    <cfRule type="expression" dxfId="1061" priority="639">
      <formula>$B205="In-process"</formula>
    </cfRule>
    <cfRule type="expression" dxfId="1060" priority="640">
      <formula>$B205="Closed"</formula>
    </cfRule>
  </conditionalFormatting>
  <conditionalFormatting sqref="B205">
    <cfRule type="expression" dxfId="1059" priority="645">
      <formula>$B205="In-process"</formula>
    </cfRule>
    <cfRule type="expression" dxfId="1058" priority="646">
      <formula>$B205="Closed"</formula>
    </cfRule>
  </conditionalFormatting>
  <conditionalFormatting sqref="D205">
    <cfRule type="expression" dxfId="1057" priority="643">
      <formula>$B205="In-process"</formula>
    </cfRule>
    <cfRule type="expression" dxfId="1056" priority="644">
      <formula>$B205="Closed"</formula>
    </cfRule>
  </conditionalFormatting>
  <conditionalFormatting sqref="B335">
    <cfRule type="expression" dxfId="1055" priority="637">
      <formula>$B335="In-process"</formula>
    </cfRule>
    <cfRule type="expression" dxfId="1054" priority="638">
      <formula>$B335="Closed"</formula>
    </cfRule>
  </conditionalFormatting>
  <conditionalFormatting sqref="L181">
    <cfRule type="expression" dxfId="1053" priority="621">
      <formula>$B181="In-process"</formula>
    </cfRule>
    <cfRule type="expression" dxfId="1052" priority="622">
      <formula>$B181="Closed"</formula>
    </cfRule>
  </conditionalFormatting>
  <conditionalFormatting sqref="B181">
    <cfRule type="expression" dxfId="1051" priority="627">
      <formula>$B181="In-process"</formula>
    </cfRule>
    <cfRule type="expression" dxfId="1050" priority="628">
      <formula>$B181="Closed"</formula>
    </cfRule>
  </conditionalFormatting>
  <conditionalFormatting sqref="D181">
    <cfRule type="expression" dxfId="1049" priority="625">
      <formula>$B181="In-process"</formula>
    </cfRule>
    <cfRule type="expression" dxfId="1048" priority="626">
      <formula>$B181="Closed"</formula>
    </cfRule>
  </conditionalFormatting>
  <conditionalFormatting sqref="G181">
    <cfRule type="expression" dxfId="1047" priority="623">
      <formula>$B181="In-process"</formula>
    </cfRule>
    <cfRule type="expression" dxfId="1046" priority="624">
      <formula>$B181="Closed"</formula>
    </cfRule>
  </conditionalFormatting>
  <conditionalFormatting sqref="L182:L204">
    <cfRule type="expression" dxfId="1045" priority="613">
      <formula>$B182="In-process"</formula>
    </cfRule>
    <cfRule type="expression" dxfId="1044" priority="614">
      <formula>$B182="Closed"</formula>
    </cfRule>
  </conditionalFormatting>
  <conditionalFormatting sqref="B182:B204">
    <cfRule type="expression" dxfId="1043" priority="619">
      <formula>$B182="In-process"</formula>
    </cfRule>
    <cfRule type="expression" dxfId="1042" priority="620">
      <formula>$B182="Closed"</formula>
    </cfRule>
  </conditionalFormatting>
  <conditionalFormatting sqref="D182:D204">
    <cfRule type="expression" dxfId="1041" priority="617">
      <formula>$B182="In-process"</formula>
    </cfRule>
    <cfRule type="expression" dxfId="1040" priority="618">
      <formula>$B182="Closed"</formula>
    </cfRule>
  </conditionalFormatting>
  <conditionalFormatting sqref="G182:G206">
    <cfRule type="expression" dxfId="1039" priority="611">
      <formula>$B182="In-process"</formula>
    </cfRule>
    <cfRule type="expression" dxfId="1038" priority="612">
      <formula>$B182="Closed"</formula>
    </cfRule>
  </conditionalFormatting>
  <conditionalFormatting sqref="L180">
    <cfRule type="expression" dxfId="1037" priority="603">
      <formula>$B180="In-process"</formula>
    </cfRule>
    <cfRule type="expression" dxfId="1036" priority="604">
      <formula>$B180="Closed"</formula>
    </cfRule>
  </conditionalFormatting>
  <conditionalFormatting sqref="B180">
    <cfRule type="expression" dxfId="1035" priority="609">
      <formula>$B180="In-process"</formula>
    </cfRule>
    <cfRule type="expression" dxfId="1034" priority="610">
      <formula>$B180="Closed"</formula>
    </cfRule>
  </conditionalFormatting>
  <conditionalFormatting sqref="D180">
    <cfRule type="expression" dxfId="1033" priority="607">
      <formula>$B180="In-process"</formula>
    </cfRule>
    <cfRule type="expression" dxfId="1032" priority="608">
      <formula>$B180="Closed"</formula>
    </cfRule>
  </conditionalFormatting>
  <conditionalFormatting sqref="G180">
    <cfRule type="expression" dxfId="1031" priority="605">
      <formula>$B180="In-process"</formula>
    </cfRule>
    <cfRule type="expression" dxfId="1030" priority="606">
      <formula>$B180="Closed"</formula>
    </cfRule>
  </conditionalFormatting>
  <conditionalFormatting sqref="L179">
    <cfRule type="expression" dxfId="1029" priority="595">
      <formula>$B179="In-process"</formula>
    </cfRule>
    <cfRule type="expression" dxfId="1028" priority="596">
      <formula>$B179="Closed"</formula>
    </cfRule>
  </conditionalFormatting>
  <conditionalFormatting sqref="B179">
    <cfRule type="expression" dxfId="1027" priority="601">
      <formula>$B179="In-process"</formula>
    </cfRule>
    <cfRule type="expression" dxfId="1026" priority="602">
      <formula>$B179="Closed"</formula>
    </cfRule>
  </conditionalFormatting>
  <conditionalFormatting sqref="D179">
    <cfRule type="expression" dxfId="1025" priority="599">
      <formula>$B179="In-process"</formula>
    </cfRule>
    <cfRule type="expression" dxfId="1024" priority="600">
      <formula>$B179="Closed"</formula>
    </cfRule>
  </conditionalFormatting>
  <conditionalFormatting sqref="G179">
    <cfRule type="expression" dxfId="1023" priority="597">
      <formula>$B179="In-process"</formula>
    </cfRule>
    <cfRule type="expression" dxfId="1022" priority="598">
      <formula>$B179="Closed"</formula>
    </cfRule>
  </conditionalFormatting>
  <conditionalFormatting sqref="L178">
    <cfRule type="expression" dxfId="1021" priority="587">
      <formula>$B178="In-process"</formula>
    </cfRule>
    <cfRule type="expression" dxfId="1020" priority="588">
      <formula>$B178="Closed"</formula>
    </cfRule>
  </conditionalFormatting>
  <conditionalFormatting sqref="B178">
    <cfRule type="expression" dxfId="1019" priority="593">
      <formula>$B178="In-process"</formula>
    </cfRule>
    <cfRule type="expression" dxfId="1018" priority="594">
      <formula>$B178="Closed"</formula>
    </cfRule>
  </conditionalFormatting>
  <conditionalFormatting sqref="D178">
    <cfRule type="expression" dxfId="1017" priority="591">
      <formula>$B178="In-process"</formula>
    </cfRule>
    <cfRule type="expression" dxfId="1016" priority="592">
      <formula>$B178="Closed"</formula>
    </cfRule>
  </conditionalFormatting>
  <conditionalFormatting sqref="G178">
    <cfRule type="expression" dxfId="1015" priority="589">
      <formula>$B178="In-process"</formula>
    </cfRule>
    <cfRule type="expression" dxfId="1014" priority="590">
      <formula>$B178="Closed"</formula>
    </cfRule>
  </conditionalFormatting>
  <conditionalFormatting sqref="L177">
    <cfRule type="expression" dxfId="1013" priority="579">
      <formula>$B177="In-process"</formula>
    </cfRule>
    <cfRule type="expression" dxfId="1012" priority="580">
      <formula>$B177="Closed"</formula>
    </cfRule>
  </conditionalFormatting>
  <conditionalFormatting sqref="B177">
    <cfRule type="expression" dxfId="1011" priority="585">
      <formula>$B177="In-process"</formula>
    </cfRule>
    <cfRule type="expression" dxfId="1010" priority="586">
      <formula>$B177="Closed"</formula>
    </cfRule>
  </conditionalFormatting>
  <conditionalFormatting sqref="D177">
    <cfRule type="expression" dxfId="1009" priority="583">
      <formula>$B177="In-process"</formula>
    </cfRule>
    <cfRule type="expression" dxfId="1008" priority="584">
      <formula>$B177="Closed"</formula>
    </cfRule>
  </conditionalFormatting>
  <conditionalFormatting sqref="G177">
    <cfRule type="expression" dxfId="1007" priority="581">
      <formula>$B177="In-process"</formula>
    </cfRule>
    <cfRule type="expression" dxfId="1006" priority="582">
      <formula>$B177="Closed"</formula>
    </cfRule>
  </conditionalFormatting>
  <conditionalFormatting sqref="L175 B175 D175 G175">
    <cfRule type="expression" dxfId="1005" priority="569">
      <formula>$B175="In-process"</formula>
    </cfRule>
    <cfRule type="expression" dxfId="1004" priority="570">
      <formula>$B175="Closed"</formula>
    </cfRule>
  </conditionalFormatting>
  <conditionalFormatting sqref="L174 B174 D174 G174">
    <cfRule type="expression" dxfId="1003" priority="567">
      <formula>$B174="In-process"</formula>
    </cfRule>
    <cfRule type="expression" dxfId="1002" priority="568">
      <formula>$B174="Closed"</formula>
    </cfRule>
  </conditionalFormatting>
  <conditionalFormatting sqref="L173 B173 D173 G173">
    <cfRule type="expression" dxfId="1001" priority="565">
      <formula>$B173="In-process"</formula>
    </cfRule>
    <cfRule type="expression" dxfId="1000" priority="566">
      <formula>$B173="Closed"</formula>
    </cfRule>
  </conditionalFormatting>
  <conditionalFormatting sqref="I173">
    <cfRule type="expression" dxfId="999" priority="563">
      <formula>$B173="In-process"</formula>
    </cfRule>
    <cfRule type="expression" dxfId="998" priority="564">
      <formula>$B173="Closed"</formula>
    </cfRule>
  </conditionalFormatting>
  <conditionalFormatting sqref="L172 B172 D172 G172">
    <cfRule type="expression" dxfId="997" priority="561">
      <formula>$B172="In-process"</formula>
    </cfRule>
    <cfRule type="expression" dxfId="996" priority="562">
      <formula>$B172="Closed"</formula>
    </cfRule>
  </conditionalFormatting>
  <conditionalFormatting sqref="I172">
    <cfRule type="expression" dxfId="995" priority="559">
      <formula>$B172="In-process"</formula>
    </cfRule>
    <cfRule type="expression" dxfId="994" priority="560">
      <formula>$B172="Closed"</formula>
    </cfRule>
  </conditionalFormatting>
  <conditionalFormatting sqref="L171 B171 G171">
    <cfRule type="expression" dxfId="993" priority="557">
      <formula>$B171="In-process"</formula>
    </cfRule>
    <cfRule type="expression" dxfId="992" priority="558">
      <formula>$B171="Closed"</formula>
    </cfRule>
  </conditionalFormatting>
  <conditionalFormatting sqref="L170 B170 D170 G170">
    <cfRule type="expression" dxfId="991" priority="553">
      <formula>$B170="In-process"</formula>
    </cfRule>
    <cfRule type="expression" dxfId="990" priority="554">
      <formula>$B170="Closed"</formula>
    </cfRule>
  </conditionalFormatting>
  <conditionalFormatting sqref="I170">
    <cfRule type="expression" dxfId="989" priority="551">
      <formula>$B170="In-process"</formula>
    </cfRule>
    <cfRule type="expression" dxfId="988" priority="552">
      <formula>$B170="Closed"</formula>
    </cfRule>
  </conditionalFormatting>
  <conditionalFormatting sqref="D171">
    <cfRule type="expression" dxfId="987" priority="549">
      <formula>$B171="In-process"</formula>
    </cfRule>
    <cfRule type="expression" dxfId="986" priority="550">
      <formula>$B171="Closed"</formula>
    </cfRule>
  </conditionalFormatting>
  <conditionalFormatting sqref="I171">
    <cfRule type="expression" dxfId="985" priority="547">
      <formula>$B171="In-process"</formula>
    </cfRule>
    <cfRule type="expression" dxfId="984" priority="548">
      <formula>$B171="Closed"</formula>
    </cfRule>
  </conditionalFormatting>
  <conditionalFormatting sqref="L169 B169 D169 G169">
    <cfRule type="expression" dxfId="983" priority="545">
      <formula>$B169="In-process"</formula>
    </cfRule>
    <cfRule type="expression" dxfId="982" priority="546">
      <formula>$B169="Closed"</formula>
    </cfRule>
  </conditionalFormatting>
  <conditionalFormatting sqref="I169">
    <cfRule type="expression" dxfId="981" priority="541">
      <formula>$B169="In-process"</formula>
    </cfRule>
    <cfRule type="expression" dxfId="980" priority="542">
      <formula>$B169="Closed"</formula>
    </cfRule>
  </conditionalFormatting>
  <conditionalFormatting sqref="L168 B168 D168 G168">
    <cfRule type="expression" dxfId="979" priority="539">
      <formula>$B168="In-process"</formula>
    </cfRule>
    <cfRule type="expression" dxfId="978" priority="540">
      <formula>$B168="Closed"</formula>
    </cfRule>
  </conditionalFormatting>
  <conditionalFormatting sqref="I168">
    <cfRule type="expression" dxfId="977" priority="537">
      <formula>$B168="In-process"</formula>
    </cfRule>
    <cfRule type="expression" dxfId="976" priority="538">
      <formula>$B168="Closed"</formula>
    </cfRule>
  </conditionalFormatting>
  <conditionalFormatting sqref="L167 B167 D167 G167">
    <cfRule type="expression" dxfId="975" priority="535">
      <formula>$B167="In-process"</formula>
    </cfRule>
    <cfRule type="expression" dxfId="974" priority="536">
      <formula>$B167="Closed"</formula>
    </cfRule>
  </conditionalFormatting>
  <conditionalFormatting sqref="I167">
    <cfRule type="expression" dxfId="973" priority="533">
      <formula>$B167="In-process"</formula>
    </cfRule>
    <cfRule type="expression" dxfId="972" priority="534">
      <formula>$B167="Closed"</formula>
    </cfRule>
  </conditionalFormatting>
  <conditionalFormatting sqref="L166 B166 D166 G166">
    <cfRule type="expression" dxfId="971" priority="531">
      <formula>$B166="In-process"</formula>
    </cfRule>
    <cfRule type="expression" dxfId="970" priority="532">
      <formula>$B166="Closed"</formula>
    </cfRule>
  </conditionalFormatting>
  <conditionalFormatting sqref="I166">
    <cfRule type="expression" dxfId="969" priority="527">
      <formula>$B166="In-process"</formula>
    </cfRule>
    <cfRule type="expression" dxfId="968" priority="528">
      <formula>$B166="Closed"</formula>
    </cfRule>
  </conditionalFormatting>
  <conditionalFormatting sqref="L165 B165 D165 G165">
    <cfRule type="expression" dxfId="967" priority="525">
      <formula>$B165="In-process"</formula>
    </cfRule>
    <cfRule type="expression" dxfId="966" priority="526">
      <formula>$B165="Closed"</formula>
    </cfRule>
  </conditionalFormatting>
  <conditionalFormatting sqref="I165">
    <cfRule type="expression" dxfId="965" priority="523">
      <formula>$B165="In-process"</formula>
    </cfRule>
    <cfRule type="expression" dxfId="964" priority="524">
      <formula>$B165="Closed"</formula>
    </cfRule>
  </conditionalFormatting>
  <conditionalFormatting sqref="L161 B161 D161 G161">
    <cfRule type="expression" dxfId="963" priority="521">
      <formula>$B161="In-process"</formula>
    </cfRule>
    <cfRule type="expression" dxfId="962" priority="522">
      <formula>$B161="Closed"</formula>
    </cfRule>
  </conditionalFormatting>
  <conditionalFormatting sqref="I161">
    <cfRule type="expression" dxfId="961" priority="519">
      <formula>$B161="In-process"</formula>
    </cfRule>
    <cfRule type="expression" dxfId="960" priority="520">
      <formula>$B161="Closed"</formula>
    </cfRule>
  </conditionalFormatting>
  <conditionalFormatting sqref="L162 B162 D162 G162">
    <cfRule type="expression" dxfId="959" priority="517">
      <formula>$B162="In-process"</formula>
    </cfRule>
    <cfRule type="expression" dxfId="958" priority="518">
      <formula>$B162="Closed"</formula>
    </cfRule>
  </conditionalFormatting>
  <conditionalFormatting sqref="I162">
    <cfRule type="expression" dxfId="957" priority="515">
      <formula>$B162="In-process"</formula>
    </cfRule>
    <cfRule type="expression" dxfId="956" priority="516">
      <formula>$B162="Closed"</formula>
    </cfRule>
  </conditionalFormatting>
  <conditionalFormatting sqref="L163 B163 D163 G163">
    <cfRule type="expression" dxfId="955" priority="513">
      <formula>$B163="In-process"</formula>
    </cfRule>
    <cfRule type="expression" dxfId="954" priority="514">
      <formula>$B163="Closed"</formula>
    </cfRule>
  </conditionalFormatting>
  <conditionalFormatting sqref="I163">
    <cfRule type="expression" dxfId="953" priority="511">
      <formula>$B163="In-process"</formula>
    </cfRule>
    <cfRule type="expression" dxfId="952" priority="512">
      <formula>$B163="Closed"</formula>
    </cfRule>
  </conditionalFormatting>
  <conditionalFormatting sqref="L164 B164 D164 G164">
    <cfRule type="expression" dxfId="951" priority="509">
      <formula>$B164="In-process"</formula>
    </cfRule>
    <cfRule type="expression" dxfId="950" priority="510">
      <formula>$B164="Closed"</formula>
    </cfRule>
  </conditionalFormatting>
  <conditionalFormatting sqref="I164">
    <cfRule type="expression" dxfId="949" priority="507">
      <formula>$B164="In-process"</formula>
    </cfRule>
    <cfRule type="expression" dxfId="948" priority="508">
      <formula>$B164="Closed"</formula>
    </cfRule>
  </conditionalFormatting>
  <conditionalFormatting sqref="L160 B160 D160 G160">
    <cfRule type="expression" dxfId="947" priority="505">
      <formula>$B160="In-process"</formula>
    </cfRule>
    <cfRule type="expression" dxfId="946" priority="506">
      <formula>$B160="Closed"</formula>
    </cfRule>
  </conditionalFormatting>
  <conditionalFormatting sqref="I160">
    <cfRule type="expression" dxfId="945" priority="503">
      <formula>$B160="In-process"</formula>
    </cfRule>
    <cfRule type="expression" dxfId="944" priority="504">
      <formula>$B160="Closed"</formula>
    </cfRule>
  </conditionalFormatting>
  <conditionalFormatting sqref="L159 B159 D159 G159">
    <cfRule type="expression" dxfId="943" priority="501">
      <formula>$B159="In-process"</formula>
    </cfRule>
    <cfRule type="expression" dxfId="942" priority="502">
      <formula>$B159="Closed"</formula>
    </cfRule>
  </conditionalFormatting>
  <conditionalFormatting sqref="I159">
    <cfRule type="expression" dxfId="941" priority="499">
      <formula>$B159="In-process"</formula>
    </cfRule>
    <cfRule type="expression" dxfId="940" priority="500">
      <formula>$B159="Closed"</formula>
    </cfRule>
  </conditionalFormatting>
  <conditionalFormatting sqref="L158 B158 D158 G158">
    <cfRule type="expression" dxfId="939" priority="497">
      <formula>$B158="In-process"</formula>
    </cfRule>
    <cfRule type="expression" dxfId="938" priority="498">
      <formula>$B158="Closed"</formula>
    </cfRule>
  </conditionalFormatting>
  <conditionalFormatting sqref="I158">
    <cfRule type="expression" dxfId="937" priority="495">
      <formula>$B158="In-process"</formula>
    </cfRule>
    <cfRule type="expression" dxfId="936" priority="496">
      <formula>$B158="Closed"</formula>
    </cfRule>
  </conditionalFormatting>
  <conditionalFormatting sqref="L157 B157 D157 G157">
    <cfRule type="expression" dxfId="935" priority="493">
      <formula>$B157="In-process"</formula>
    </cfRule>
    <cfRule type="expression" dxfId="934" priority="494">
      <formula>$B157="Closed"</formula>
    </cfRule>
  </conditionalFormatting>
  <conditionalFormatting sqref="I157">
    <cfRule type="expression" dxfId="933" priority="491">
      <formula>$B157="In-process"</formula>
    </cfRule>
    <cfRule type="expression" dxfId="932" priority="492">
      <formula>$B157="Closed"</formula>
    </cfRule>
  </conditionalFormatting>
  <conditionalFormatting sqref="L156 B156 D156 G156">
    <cfRule type="expression" dxfId="931" priority="489">
      <formula>$B156="In-process"</formula>
    </cfRule>
    <cfRule type="expression" dxfId="930" priority="490">
      <formula>$B156="Closed"</formula>
    </cfRule>
  </conditionalFormatting>
  <conditionalFormatting sqref="I156">
    <cfRule type="expression" dxfId="929" priority="487">
      <formula>$B156="In-process"</formula>
    </cfRule>
    <cfRule type="expression" dxfId="928" priority="488">
      <formula>$B156="Closed"</formula>
    </cfRule>
  </conditionalFormatting>
  <conditionalFormatting sqref="L155 B155 D155 G155">
    <cfRule type="expression" dxfId="927" priority="485">
      <formula>$B155="In-process"</formula>
    </cfRule>
    <cfRule type="expression" dxfId="926" priority="486">
      <formula>$B155="Closed"</formula>
    </cfRule>
  </conditionalFormatting>
  <conditionalFormatting sqref="I155">
    <cfRule type="expression" dxfId="925" priority="483">
      <formula>$B155="In-process"</formula>
    </cfRule>
    <cfRule type="expression" dxfId="924" priority="484">
      <formula>$B155="Closed"</formula>
    </cfRule>
  </conditionalFormatting>
  <conditionalFormatting sqref="L154 B154 D154 G154">
    <cfRule type="expression" dxfId="923" priority="481">
      <formula>$B154="In-process"</formula>
    </cfRule>
    <cfRule type="expression" dxfId="922" priority="482">
      <formula>$B154="Closed"</formula>
    </cfRule>
  </conditionalFormatting>
  <conditionalFormatting sqref="I154">
    <cfRule type="expression" dxfId="921" priority="479">
      <formula>$B154="In-process"</formula>
    </cfRule>
    <cfRule type="expression" dxfId="920" priority="480">
      <formula>$B154="Closed"</formula>
    </cfRule>
  </conditionalFormatting>
  <conditionalFormatting sqref="L153 B153 D153 G153">
    <cfRule type="expression" dxfId="919" priority="477">
      <formula>$B153="In-process"</formula>
    </cfRule>
    <cfRule type="expression" dxfId="918" priority="478">
      <formula>$B153="Closed"</formula>
    </cfRule>
  </conditionalFormatting>
  <conditionalFormatting sqref="I153">
    <cfRule type="expression" dxfId="917" priority="475">
      <formula>$B153="In-process"</formula>
    </cfRule>
    <cfRule type="expression" dxfId="916" priority="476">
      <formula>$B153="Closed"</formula>
    </cfRule>
  </conditionalFormatting>
  <conditionalFormatting sqref="L152 B152 D152 G152">
    <cfRule type="expression" dxfId="915" priority="473">
      <formula>$B152="In-process"</formula>
    </cfRule>
    <cfRule type="expression" dxfId="914" priority="474">
      <formula>$B152="Closed"</formula>
    </cfRule>
  </conditionalFormatting>
  <conditionalFormatting sqref="L150:L151 B150:B151 D150:D151 G150:G151">
    <cfRule type="expression" dxfId="913" priority="469">
      <formula>$B150="In-process"</formula>
    </cfRule>
    <cfRule type="expression" dxfId="912" priority="470">
      <formula>$B150="Closed"</formula>
    </cfRule>
  </conditionalFormatting>
  <conditionalFormatting sqref="I150">
    <cfRule type="expression" dxfId="911" priority="467">
      <formula>$B150="In-process"</formula>
    </cfRule>
    <cfRule type="expression" dxfId="910" priority="468">
      <formula>$B150="Closed"</formula>
    </cfRule>
  </conditionalFormatting>
  <conditionalFormatting sqref="I151:I152">
    <cfRule type="expression" dxfId="909" priority="465">
      <formula>$B151="In-process"</formula>
    </cfRule>
    <cfRule type="expression" dxfId="908" priority="466">
      <formula>$B151="Closed"</formula>
    </cfRule>
  </conditionalFormatting>
  <conditionalFormatting sqref="B149">
    <cfRule type="expression" dxfId="907" priority="463">
      <formula>$B149="In-process"</formula>
    </cfRule>
    <cfRule type="expression" dxfId="906" priority="464">
      <formula>$B149="Closed"</formula>
    </cfRule>
  </conditionalFormatting>
  <conditionalFormatting sqref="D149">
    <cfRule type="expression" dxfId="905" priority="461">
      <formula>$B149="In-process"</formula>
    </cfRule>
    <cfRule type="expression" dxfId="904" priority="462">
      <formula>$B149="Closed"</formula>
    </cfRule>
  </conditionalFormatting>
  <conditionalFormatting sqref="L149 G149">
    <cfRule type="expression" dxfId="903" priority="459">
      <formula>$B149="In-process"</formula>
    </cfRule>
    <cfRule type="expression" dxfId="902" priority="460">
      <formula>$B149="Closed"</formula>
    </cfRule>
  </conditionalFormatting>
  <conditionalFormatting sqref="I149">
    <cfRule type="expression" dxfId="901" priority="457">
      <formula>$B149="In-process"</formula>
    </cfRule>
    <cfRule type="expression" dxfId="900" priority="458">
      <formula>$B149="Closed"</formula>
    </cfRule>
  </conditionalFormatting>
  <conditionalFormatting sqref="B148">
    <cfRule type="expression" dxfId="899" priority="455">
      <formula>$B148="In-process"</formula>
    </cfRule>
    <cfRule type="expression" dxfId="898" priority="456">
      <formula>$B148="Closed"</formula>
    </cfRule>
  </conditionalFormatting>
  <conditionalFormatting sqref="D148">
    <cfRule type="expression" dxfId="897" priority="453">
      <formula>$B148="In-process"</formula>
    </cfRule>
    <cfRule type="expression" dxfId="896" priority="454">
      <formula>$B148="Closed"</formula>
    </cfRule>
  </conditionalFormatting>
  <conditionalFormatting sqref="L148 G148">
    <cfRule type="expression" dxfId="895" priority="451">
      <formula>$B148="In-process"</formula>
    </cfRule>
    <cfRule type="expression" dxfId="894" priority="452">
      <formula>$B148="Closed"</formula>
    </cfRule>
  </conditionalFormatting>
  <conditionalFormatting sqref="I148">
    <cfRule type="expression" dxfId="893" priority="449">
      <formula>$B148="In-process"</formula>
    </cfRule>
    <cfRule type="expression" dxfId="892" priority="450">
      <formula>$B148="Closed"</formula>
    </cfRule>
  </conditionalFormatting>
  <conditionalFormatting sqref="B147">
    <cfRule type="expression" dxfId="891" priority="447">
      <formula>$B147="In-process"</formula>
    </cfRule>
    <cfRule type="expression" dxfId="890" priority="448">
      <formula>$B147="Closed"</formula>
    </cfRule>
  </conditionalFormatting>
  <conditionalFormatting sqref="D147">
    <cfRule type="expression" dxfId="889" priority="445">
      <formula>$B147="In-process"</formula>
    </cfRule>
    <cfRule type="expression" dxfId="888" priority="446">
      <formula>$B147="Closed"</formula>
    </cfRule>
  </conditionalFormatting>
  <conditionalFormatting sqref="L147 G147">
    <cfRule type="expression" dxfId="887" priority="443">
      <formula>$B147="In-process"</formula>
    </cfRule>
    <cfRule type="expression" dxfId="886" priority="444">
      <formula>$B147="Closed"</formula>
    </cfRule>
  </conditionalFormatting>
  <conditionalFormatting sqref="I147">
    <cfRule type="expression" dxfId="885" priority="441">
      <formula>$B147="In-process"</formula>
    </cfRule>
    <cfRule type="expression" dxfId="884" priority="442">
      <formula>$B147="Closed"</formula>
    </cfRule>
  </conditionalFormatting>
  <conditionalFormatting sqref="B146">
    <cfRule type="expression" dxfId="883" priority="439">
      <formula>$B146="In-process"</formula>
    </cfRule>
    <cfRule type="expression" dxfId="882" priority="440">
      <formula>$B146="Closed"</formula>
    </cfRule>
  </conditionalFormatting>
  <conditionalFormatting sqref="D146">
    <cfRule type="expression" dxfId="881" priority="437">
      <formula>$B146="In-process"</formula>
    </cfRule>
    <cfRule type="expression" dxfId="880" priority="438">
      <formula>$B146="Closed"</formula>
    </cfRule>
  </conditionalFormatting>
  <conditionalFormatting sqref="L146 G146">
    <cfRule type="expression" dxfId="879" priority="435">
      <formula>$B146="In-process"</formula>
    </cfRule>
    <cfRule type="expression" dxfId="878" priority="436">
      <formula>$B146="Closed"</formula>
    </cfRule>
  </conditionalFormatting>
  <conditionalFormatting sqref="I146">
    <cfRule type="expression" dxfId="877" priority="433">
      <formula>$B146="In-process"</formula>
    </cfRule>
    <cfRule type="expression" dxfId="876" priority="434">
      <formula>$B146="Closed"</formula>
    </cfRule>
  </conditionalFormatting>
  <conditionalFormatting sqref="B145">
    <cfRule type="expression" dxfId="875" priority="431">
      <formula>$B145="In-process"</formula>
    </cfRule>
    <cfRule type="expression" dxfId="874" priority="432">
      <formula>$B145="Closed"</formula>
    </cfRule>
  </conditionalFormatting>
  <conditionalFormatting sqref="D145">
    <cfRule type="expression" dxfId="873" priority="429">
      <formula>$B145="In-process"</formula>
    </cfRule>
    <cfRule type="expression" dxfId="872" priority="430">
      <formula>$B145="Closed"</formula>
    </cfRule>
  </conditionalFormatting>
  <conditionalFormatting sqref="L145 G145">
    <cfRule type="expression" dxfId="871" priority="427">
      <formula>$B145="In-process"</formula>
    </cfRule>
    <cfRule type="expression" dxfId="870" priority="428">
      <formula>$B145="Closed"</formula>
    </cfRule>
  </conditionalFormatting>
  <conditionalFormatting sqref="I145">
    <cfRule type="expression" dxfId="869" priority="425">
      <formula>$B145="In-process"</formula>
    </cfRule>
    <cfRule type="expression" dxfId="868" priority="426">
      <formula>$B145="Closed"</formula>
    </cfRule>
  </conditionalFormatting>
  <conditionalFormatting sqref="B144">
    <cfRule type="expression" dxfId="867" priority="423">
      <formula>$B144="In-process"</formula>
    </cfRule>
    <cfRule type="expression" dxfId="866" priority="424">
      <formula>$B144="Closed"</formula>
    </cfRule>
  </conditionalFormatting>
  <conditionalFormatting sqref="D144">
    <cfRule type="expression" dxfId="865" priority="421">
      <formula>$B144="In-process"</formula>
    </cfRule>
    <cfRule type="expression" dxfId="864" priority="422">
      <formula>$B144="Closed"</formula>
    </cfRule>
  </conditionalFormatting>
  <conditionalFormatting sqref="L144 G144">
    <cfRule type="expression" dxfId="863" priority="419">
      <formula>$B144="In-process"</formula>
    </cfRule>
    <cfRule type="expression" dxfId="862" priority="420">
      <formula>$B144="Closed"</formula>
    </cfRule>
  </conditionalFormatting>
  <conditionalFormatting sqref="I144">
    <cfRule type="expression" dxfId="861" priority="415">
      <formula>$B144="In-process"</formula>
    </cfRule>
    <cfRule type="expression" dxfId="860" priority="416">
      <formula>$B144="Closed"</formula>
    </cfRule>
  </conditionalFormatting>
  <conditionalFormatting sqref="B131">
    <cfRule type="expression" dxfId="859" priority="413">
      <formula>$B131="In-process"</formula>
    </cfRule>
    <cfRule type="expression" dxfId="858" priority="414">
      <formula>$B131="Closed"</formula>
    </cfRule>
  </conditionalFormatting>
  <conditionalFormatting sqref="D131">
    <cfRule type="expression" dxfId="857" priority="411">
      <formula>$B131="In-process"</formula>
    </cfRule>
    <cfRule type="expression" dxfId="856" priority="412">
      <formula>$B131="Closed"</formula>
    </cfRule>
  </conditionalFormatting>
  <conditionalFormatting sqref="G131">
    <cfRule type="expression" dxfId="855" priority="409">
      <formula>$B131="In-process"</formula>
    </cfRule>
    <cfRule type="expression" dxfId="854" priority="410">
      <formula>$B131="Closed"</formula>
    </cfRule>
  </conditionalFormatting>
  <conditionalFormatting sqref="B132">
    <cfRule type="expression" dxfId="853" priority="405">
      <formula>$B132="In-process"</formula>
    </cfRule>
    <cfRule type="expression" dxfId="852" priority="406">
      <formula>$B132="Closed"</formula>
    </cfRule>
  </conditionalFormatting>
  <conditionalFormatting sqref="D132">
    <cfRule type="expression" dxfId="851" priority="403">
      <formula>$B132="In-process"</formula>
    </cfRule>
    <cfRule type="expression" dxfId="850" priority="404">
      <formula>$B132="Closed"</formula>
    </cfRule>
  </conditionalFormatting>
  <conditionalFormatting sqref="G132">
    <cfRule type="expression" dxfId="849" priority="401">
      <formula>$B132="In-process"</formula>
    </cfRule>
    <cfRule type="expression" dxfId="848" priority="402">
      <formula>$B132="Closed"</formula>
    </cfRule>
  </conditionalFormatting>
  <conditionalFormatting sqref="B133">
    <cfRule type="expression" dxfId="847" priority="397">
      <formula>$B133="In-process"</formula>
    </cfRule>
    <cfRule type="expression" dxfId="846" priority="398">
      <formula>$B133="Closed"</formula>
    </cfRule>
  </conditionalFormatting>
  <conditionalFormatting sqref="D133">
    <cfRule type="expression" dxfId="845" priority="395">
      <formula>$B133="In-process"</formula>
    </cfRule>
    <cfRule type="expression" dxfId="844" priority="396">
      <formula>$B133="Closed"</formula>
    </cfRule>
  </conditionalFormatting>
  <conditionalFormatting sqref="G133">
    <cfRule type="expression" dxfId="843" priority="393">
      <formula>$B133="In-process"</formula>
    </cfRule>
    <cfRule type="expression" dxfId="842" priority="394">
      <formula>$B133="Closed"</formula>
    </cfRule>
  </conditionalFormatting>
  <conditionalFormatting sqref="I133">
    <cfRule type="expression" dxfId="841" priority="391">
      <formula>$B133="In-process"</formula>
    </cfRule>
    <cfRule type="expression" dxfId="840" priority="392">
      <formula>$B133="Closed"</formula>
    </cfRule>
  </conditionalFormatting>
  <conditionalFormatting sqref="B134">
    <cfRule type="expression" dxfId="839" priority="389">
      <formula>$B134="In-process"</formula>
    </cfRule>
    <cfRule type="expression" dxfId="838" priority="390">
      <formula>$B134="Closed"</formula>
    </cfRule>
  </conditionalFormatting>
  <conditionalFormatting sqref="D134">
    <cfRule type="expression" dxfId="837" priority="387">
      <formula>$B134="In-process"</formula>
    </cfRule>
    <cfRule type="expression" dxfId="836" priority="388">
      <formula>$B134="Closed"</formula>
    </cfRule>
  </conditionalFormatting>
  <conditionalFormatting sqref="G134">
    <cfRule type="expression" dxfId="835" priority="385">
      <formula>$B134="In-process"</formula>
    </cfRule>
    <cfRule type="expression" dxfId="834" priority="386">
      <formula>$B134="Closed"</formula>
    </cfRule>
  </conditionalFormatting>
  <conditionalFormatting sqref="I134">
    <cfRule type="expression" dxfId="833" priority="383">
      <formula>$B134="In-process"</formula>
    </cfRule>
    <cfRule type="expression" dxfId="832" priority="384">
      <formula>$B134="Closed"</formula>
    </cfRule>
  </conditionalFormatting>
  <conditionalFormatting sqref="B135">
    <cfRule type="expression" dxfId="831" priority="381">
      <formula>$B135="In-process"</formula>
    </cfRule>
    <cfRule type="expression" dxfId="830" priority="382">
      <formula>$B135="Closed"</formula>
    </cfRule>
  </conditionalFormatting>
  <conditionalFormatting sqref="D135">
    <cfRule type="expression" dxfId="829" priority="379">
      <formula>$B135="In-process"</formula>
    </cfRule>
    <cfRule type="expression" dxfId="828" priority="380">
      <formula>$B135="Closed"</formula>
    </cfRule>
  </conditionalFormatting>
  <conditionalFormatting sqref="G135">
    <cfRule type="expression" dxfId="827" priority="377">
      <formula>$B135="In-process"</formula>
    </cfRule>
    <cfRule type="expression" dxfId="826" priority="378">
      <formula>$B135="Closed"</formula>
    </cfRule>
  </conditionalFormatting>
  <conditionalFormatting sqref="I135">
    <cfRule type="expression" dxfId="825" priority="375">
      <formula>$B135="In-process"</formula>
    </cfRule>
    <cfRule type="expression" dxfId="824" priority="376">
      <formula>$B135="Closed"</formula>
    </cfRule>
  </conditionalFormatting>
  <conditionalFormatting sqref="B136">
    <cfRule type="expression" dxfId="823" priority="373">
      <formula>$B136="In-process"</formula>
    </cfRule>
    <cfRule type="expression" dxfId="822" priority="374">
      <formula>$B136="Closed"</formula>
    </cfRule>
  </conditionalFormatting>
  <conditionalFormatting sqref="D136">
    <cfRule type="expression" dxfId="821" priority="371">
      <formula>$B136="In-process"</formula>
    </cfRule>
    <cfRule type="expression" dxfId="820" priority="372">
      <formula>$B136="Closed"</formula>
    </cfRule>
  </conditionalFormatting>
  <conditionalFormatting sqref="G136">
    <cfRule type="expression" dxfId="819" priority="369">
      <formula>$B136="In-process"</formula>
    </cfRule>
    <cfRule type="expression" dxfId="818" priority="370">
      <formula>$B136="Closed"</formula>
    </cfRule>
  </conditionalFormatting>
  <conditionalFormatting sqref="I136">
    <cfRule type="expression" dxfId="817" priority="367">
      <formula>$B136="In-process"</formula>
    </cfRule>
    <cfRule type="expression" dxfId="816" priority="368">
      <formula>$B136="Closed"</formula>
    </cfRule>
  </conditionalFormatting>
  <conditionalFormatting sqref="B137">
    <cfRule type="expression" dxfId="815" priority="365">
      <formula>$B137="In-process"</formula>
    </cfRule>
    <cfRule type="expression" dxfId="814" priority="366">
      <formula>$B137="Closed"</formula>
    </cfRule>
  </conditionalFormatting>
  <conditionalFormatting sqref="D137">
    <cfRule type="expression" dxfId="813" priority="363">
      <formula>$B137="In-process"</formula>
    </cfRule>
    <cfRule type="expression" dxfId="812" priority="364">
      <formula>$B137="Closed"</formula>
    </cfRule>
  </conditionalFormatting>
  <conditionalFormatting sqref="G137">
    <cfRule type="expression" dxfId="811" priority="361">
      <formula>$B137="In-process"</formula>
    </cfRule>
    <cfRule type="expression" dxfId="810" priority="362">
      <formula>$B137="Closed"</formula>
    </cfRule>
  </conditionalFormatting>
  <conditionalFormatting sqref="I137">
    <cfRule type="expression" dxfId="809" priority="359">
      <formula>$B137="In-process"</formula>
    </cfRule>
    <cfRule type="expression" dxfId="808" priority="360">
      <formula>$B137="Closed"</formula>
    </cfRule>
  </conditionalFormatting>
  <conditionalFormatting sqref="B138:B139">
    <cfRule type="expression" dxfId="807" priority="357">
      <formula>$B138="In-process"</formula>
    </cfRule>
    <cfRule type="expression" dxfId="806" priority="358">
      <formula>$B138="Closed"</formula>
    </cfRule>
  </conditionalFormatting>
  <conditionalFormatting sqref="D138:D139">
    <cfRule type="expression" dxfId="805" priority="355">
      <formula>$B138="In-process"</formula>
    </cfRule>
    <cfRule type="expression" dxfId="804" priority="356">
      <formula>$B138="Closed"</formula>
    </cfRule>
  </conditionalFormatting>
  <conditionalFormatting sqref="G138:G139">
    <cfRule type="expression" dxfId="803" priority="353">
      <formula>$B138="In-process"</formula>
    </cfRule>
    <cfRule type="expression" dxfId="802" priority="354">
      <formula>$B138="Closed"</formula>
    </cfRule>
  </conditionalFormatting>
  <conditionalFormatting sqref="B140">
    <cfRule type="expression" dxfId="801" priority="349">
      <formula>$B140="In-process"</formula>
    </cfRule>
    <cfRule type="expression" dxfId="800" priority="350">
      <formula>$B140="Closed"</formula>
    </cfRule>
  </conditionalFormatting>
  <conditionalFormatting sqref="D140">
    <cfRule type="expression" dxfId="799" priority="347">
      <formula>$B140="In-process"</formula>
    </cfRule>
    <cfRule type="expression" dxfId="798" priority="348">
      <formula>$B140="Closed"</formula>
    </cfRule>
  </conditionalFormatting>
  <conditionalFormatting sqref="G140">
    <cfRule type="expression" dxfId="797" priority="345">
      <formula>$B140="In-process"</formula>
    </cfRule>
    <cfRule type="expression" dxfId="796" priority="346">
      <formula>$B140="Closed"</formula>
    </cfRule>
  </conditionalFormatting>
  <conditionalFormatting sqref="I140">
    <cfRule type="expression" dxfId="795" priority="343">
      <formula>$B140="In-process"</formula>
    </cfRule>
    <cfRule type="expression" dxfId="794" priority="344">
      <formula>$B140="Closed"</formula>
    </cfRule>
  </conditionalFormatting>
  <conditionalFormatting sqref="B141">
    <cfRule type="expression" dxfId="793" priority="341">
      <formula>$B141="In-process"</formula>
    </cfRule>
    <cfRule type="expression" dxfId="792" priority="342">
      <formula>$B141="Closed"</formula>
    </cfRule>
  </conditionalFormatting>
  <conditionalFormatting sqref="D141">
    <cfRule type="expression" dxfId="791" priority="339">
      <formula>$B141="In-process"</formula>
    </cfRule>
    <cfRule type="expression" dxfId="790" priority="340">
      <formula>$B141="Closed"</formula>
    </cfRule>
  </conditionalFormatting>
  <conditionalFormatting sqref="G141">
    <cfRule type="expression" dxfId="789" priority="337">
      <formula>$B141="In-process"</formula>
    </cfRule>
    <cfRule type="expression" dxfId="788" priority="338">
      <formula>$B141="Closed"</formula>
    </cfRule>
  </conditionalFormatting>
  <conditionalFormatting sqref="I141">
    <cfRule type="expression" dxfId="787" priority="335">
      <formula>$B141="In-process"</formula>
    </cfRule>
    <cfRule type="expression" dxfId="786" priority="336">
      <formula>$B141="Closed"</formula>
    </cfRule>
  </conditionalFormatting>
  <conditionalFormatting sqref="B142">
    <cfRule type="expression" dxfId="785" priority="333">
      <formula>$B142="In-process"</formula>
    </cfRule>
    <cfRule type="expression" dxfId="784" priority="334">
      <formula>$B142="Closed"</formula>
    </cfRule>
  </conditionalFormatting>
  <conditionalFormatting sqref="D142">
    <cfRule type="expression" dxfId="783" priority="331">
      <formula>$B142="In-process"</formula>
    </cfRule>
    <cfRule type="expression" dxfId="782" priority="332">
      <formula>$B142="Closed"</formula>
    </cfRule>
  </conditionalFormatting>
  <conditionalFormatting sqref="G142">
    <cfRule type="expression" dxfId="781" priority="329">
      <formula>$B142="In-process"</formula>
    </cfRule>
    <cfRule type="expression" dxfId="780" priority="330">
      <formula>$B142="Closed"</formula>
    </cfRule>
  </conditionalFormatting>
  <conditionalFormatting sqref="B143">
    <cfRule type="expression" dxfId="779" priority="325">
      <formula>$B143="In-process"</formula>
    </cfRule>
    <cfRule type="expression" dxfId="778" priority="326">
      <formula>$B143="Closed"</formula>
    </cfRule>
  </conditionalFormatting>
  <conditionalFormatting sqref="D143">
    <cfRule type="expression" dxfId="777" priority="323">
      <formula>$B143="In-process"</formula>
    </cfRule>
    <cfRule type="expression" dxfId="776" priority="324">
      <formula>$B143="Closed"</formula>
    </cfRule>
  </conditionalFormatting>
  <conditionalFormatting sqref="G143">
    <cfRule type="expression" dxfId="775" priority="321">
      <formula>$B143="In-process"</formula>
    </cfRule>
    <cfRule type="expression" dxfId="774" priority="322">
      <formula>$B143="Closed"</formula>
    </cfRule>
  </conditionalFormatting>
  <conditionalFormatting sqref="I143">
    <cfRule type="expression" dxfId="773" priority="319">
      <formula>$B143="In-process"</formula>
    </cfRule>
    <cfRule type="expression" dxfId="772" priority="320">
      <formula>$B143="Closed"</formula>
    </cfRule>
  </conditionalFormatting>
  <conditionalFormatting sqref="L131:L143">
    <cfRule type="expression" dxfId="771" priority="317">
      <formula>$B131="In-process"</formula>
    </cfRule>
    <cfRule type="expression" dxfId="770" priority="318">
      <formula>$B131="Closed"</formula>
    </cfRule>
  </conditionalFormatting>
  <conditionalFormatting sqref="I142">
    <cfRule type="expression" dxfId="769" priority="313">
      <formula>$B142="In-process"</formula>
    </cfRule>
    <cfRule type="expression" dxfId="768" priority="314">
      <formula>$B142="Closed"</formula>
    </cfRule>
  </conditionalFormatting>
  <conditionalFormatting sqref="I138:I139">
    <cfRule type="expression" dxfId="767" priority="311">
      <formula>$B138="In-process"</formula>
    </cfRule>
    <cfRule type="expression" dxfId="766" priority="312">
      <formula>$B138="Closed"</formula>
    </cfRule>
  </conditionalFormatting>
  <conditionalFormatting sqref="I132">
    <cfRule type="expression" dxfId="765" priority="309">
      <formula>$B132="In-process"</formula>
    </cfRule>
    <cfRule type="expression" dxfId="764" priority="310">
      <formula>$B132="Closed"</formula>
    </cfRule>
  </conditionalFormatting>
  <conditionalFormatting sqref="I131">
    <cfRule type="expression" dxfId="763" priority="307">
      <formula>$B131="In-process"</formula>
    </cfRule>
    <cfRule type="expression" dxfId="762" priority="308">
      <formula>$B131="Closed"</formula>
    </cfRule>
  </conditionalFormatting>
  <conditionalFormatting sqref="B124">
    <cfRule type="expression" dxfId="761" priority="305">
      <formula>$B124="In-process"</formula>
    </cfRule>
    <cfRule type="expression" dxfId="760" priority="306">
      <formula>$B124="Closed"</formula>
    </cfRule>
  </conditionalFormatting>
  <conditionalFormatting sqref="D124">
    <cfRule type="expression" dxfId="759" priority="303">
      <formula>$B124="In-process"</formula>
    </cfRule>
    <cfRule type="expression" dxfId="758" priority="304">
      <formula>$B124="Closed"</formula>
    </cfRule>
  </conditionalFormatting>
  <conditionalFormatting sqref="G124">
    <cfRule type="expression" dxfId="757" priority="301">
      <formula>$B124="In-process"</formula>
    </cfRule>
    <cfRule type="expression" dxfId="756" priority="302">
      <formula>$B124="Closed"</formula>
    </cfRule>
  </conditionalFormatting>
  <conditionalFormatting sqref="L124">
    <cfRule type="expression" dxfId="755" priority="299">
      <formula>$B124="In-process"</formula>
    </cfRule>
    <cfRule type="expression" dxfId="754" priority="300">
      <formula>$B124="Closed"</formula>
    </cfRule>
  </conditionalFormatting>
  <conditionalFormatting sqref="B125">
    <cfRule type="expression" dxfId="753" priority="295">
      <formula>$B125="In-process"</formula>
    </cfRule>
    <cfRule type="expression" dxfId="752" priority="296">
      <formula>$B125="Closed"</formula>
    </cfRule>
  </conditionalFormatting>
  <conditionalFormatting sqref="D125">
    <cfRule type="expression" dxfId="751" priority="293">
      <formula>$B125="In-process"</formula>
    </cfRule>
    <cfRule type="expression" dxfId="750" priority="294">
      <formula>$B125="Closed"</formula>
    </cfRule>
  </conditionalFormatting>
  <conditionalFormatting sqref="G125">
    <cfRule type="expression" dxfId="749" priority="291">
      <formula>$B125="In-process"</formula>
    </cfRule>
    <cfRule type="expression" dxfId="748" priority="292">
      <formula>$B125="Closed"</formula>
    </cfRule>
  </conditionalFormatting>
  <conditionalFormatting sqref="L125">
    <cfRule type="expression" dxfId="747" priority="289">
      <formula>$B125="In-process"</formula>
    </cfRule>
    <cfRule type="expression" dxfId="746" priority="290">
      <formula>$B125="Closed"</formula>
    </cfRule>
  </conditionalFormatting>
  <conditionalFormatting sqref="I125">
    <cfRule type="expression" dxfId="745" priority="287">
      <formula>$B125="In-process"</formula>
    </cfRule>
    <cfRule type="expression" dxfId="744" priority="288">
      <formula>$B125="Closed"</formula>
    </cfRule>
  </conditionalFormatting>
  <conditionalFormatting sqref="L126">
    <cfRule type="expression" dxfId="743" priority="279">
      <formula>$B126="In-process"</formula>
    </cfRule>
    <cfRule type="expression" dxfId="742" priority="280">
      <formula>$B126="Closed"</formula>
    </cfRule>
  </conditionalFormatting>
  <conditionalFormatting sqref="B127">
    <cfRule type="expression" dxfId="741" priority="275">
      <formula>$B127="In-process"</formula>
    </cfRule>
    <cfRule type="expression" dxfId="740" priority="276">
      <formula>$B127="Closed"</formula>
    </cfRule>
  </conditionalFormatting>
  <conditionalFormatting sqref="D127">
    <cfRule type="expression" dxfId="739" priority="273">
      <formula>$B127="In-process"</formula>
    </cfRule>
    <cfRule type="expression" dxfId="738" priority="274">
      <formula>$B127="Closed"</formula>
    </cfRule>
  </conditionalFormatting>
  <conditionalFormatting sqref="G127">
    <cfRule type="expression" dxfId="737" priority="271">
      <formula>$B127="In-process"</formula>
    </cfRule>
    <cfRule type="expression" dxfId="736" priority="272">
      <formula>$B127="Closed"</formula>
    </cfRule>
  </conditionalFormatting>
  <conditionalFormatting sqref="L127">
    <cfRule type="expression" dxfId="735" priority="269">
      <formula>$B127="In-process"</formula>
    </cfRule>
    <cfRule type="expression" dxfId="734" priority="270">
      <formula>$B127="Closed"</formula>
    </cfRule>
  </conditionalFormatting>
  <conditionalFormatting sqref="I127">
    <cfRule type="expression" dxfId="733" priority="267">
      <formula>$B127="In-process"</formula>
    </cfRule>
    <cfRule type="expression" dxfId="732" priority="268">
      <formula>$B127="Closed"</formula>
    </cfRule>
  </conditionalFormatting>
  <conditionalFormatting sqref="B128">
    <cfRule type="expression" dxfId="731" priority="255">
      <formula>$B128="In-process"</formula>
    </cfRule>
    <cfRule type="expression" dxfId="730" priority="256">
      <formula>$B128="Closed"</formula>
    </cfRule>
  </conditionalFormatting>
  <conditionalFormatting sqref="D128">
    <cfRule type="expression" dxfId="729" priority="253">
      <formula>$B128="In-process"</formula>
    </cfRule>
    <cfRule type="expression" dxfId="728" priority="254">
      <formula>$B128="Closed"</formula>
    </cfRule>
  </conditionalFormatting>
  <conditionalFormatting sqref="G128">
    <cfRule type="expression" dxfId="727" priority="251">
      <formula>$B128="In-process"</formula>
    </cfRule>
    <cfRule type="expression" dxfId="726" priority="252">
      <formula>$B128="Closed"</formula>
    </cfRule>
  </conditionalFormatting>
  <conditionalFormatting sqref="L128">
    <cfRule type="expression" dxfId="725" priority="249">
      <formula>$B128="In-process"</formula>
    </cfRule>
    <cfRule type="expression" dxfId="724" priority="250">
      <formula>$B128="Closed"</formula>
    </cfRule>
  </conditionalFormatting>
  <conditionalFormatting sqref="B129">
    <cfRule type="expression" dxfId="723" priority="245">
      <formula>$B129="In-process"</formula>
    </cfRule>
    <cfRule type="expression" dxfId="722" priority="246">
      <formula>$B129="Closed"</formula>
    </cfRule>
  </conditionalFormatting>
  <conditionalFormatting sqref="D129">
    <cfRule type="expression" dxfId="721" priority="243">
      <formula>$B129="In-process"</formula>
    </cfRule>
    <cfRule type="expression" dxfId="720" priority="244">
      <formula>$B129="Closed"</formula>
    </cfRule>
  </conditionalFormatting>
  <conditionalFormatting sqref="G129">
    <cfRule type="expression" dxfId="719" priority="241">
      <formula>$B129="In-process"</formula>
    </cfRule>
    <cfRule type="expression" dxfId="718" priority="242">
      <formula>$B129="Closed"</formula>
    </cfRule>
  </conditionalFormatting>
  <conditionalFormatting sqref="L129">
    <cfRule type="expression" dxfId="717" priority="239">
      <formula>$B129="In-process"</formula>
    </cfRule>
    <cfRule type="expression" dxfId="716" priority="240">
      <formula>$B129="Closed"</formula>
    </cfRule>
  </conditionalFormatting>
  <conditionalFormatting sqref="B130">
    <cfRule type="expression" dxfId="715" priority="235">
      <formula>$B130="In-process"</formula>
    </cfRule>
    <cfRule type="expression" dxfId="714" priority="236">
      <formula>$B130="Closed"</formula>
    </cfRule>
  </conditionalFormatting>
  <conditionalFormatting sqref="D130">
    <cfRule type="expression" dxfId="713" priority="233">
      <formula>$B130="In-process"</formula>
    </cfRule>
    <cfRule type="expression" dxfId="712" priority="234">
      <formula>$B130="Closed"</formula>
    </cfRule>
  </conditionalFormatting>
  <conditionalFormatting sqref="G130">
    <cfRule type="expression" dxfId="711" priority="231">
      <formula>$B130="In-process"</formula>
    </cfRule>
    <cfRule type="expression" dxfId="710" priority="232">
      <formula>$B130="Closed"</formula>
    </cfRule>
  </conditionalFormatting>
  <conditionalFormatting sqref="L130">
    <cfRule type="expression" dxfId="709" priority="229">
      <formula>$B130="In-process"</formula>
    </cfRule>
    <cfRule type="expression" dxfId="708" priority="230">
      <formula>$B130="Closed"</formula>
    </cfRule>
  </conditionalFormatting>
  <conditionalFormatting sqref="I130">
    <cfRule type="expression" dxfId="707" priority="227">
      <formula>$B130="In-process"</formula>
    </cfRule>
    <cfRule type="expression" dxfId="706" priority="228">
      <formula>$B130="Closed"</formula>
    </cfRule>
  </conditionalFormatting>
  <conditionalFormatting sqref="I129">
    <cfRule type="expression" dxfId="705" priority="225">
      <formula>$B129="In-process"</formula>
    </cfRule>
    <cfRule type="expression" dxfId="704" priority="226">
      <formula>$B129="Closed"</formula>
    </cfRule>
  </conditionalFormatting>
  <conditionalFormatting sqref="I128">
    <cfRule type="expression" dxfId="703" priority="223">
      <formula>$B128="In-process"</formula>
    </cfRule>
    <cfRule type="expression" dxfId="702" priority="224">
      <formula>$B128="Closed"</formula>
    </cfRule>
  </conditionalFormatting>
  <conditionalFormatting sqref="B126">
    <cfRule type="expression" dxfId="701" priority="221">
      <formula>$B126="In-process"</formula>
    </cfRule>
    <cfRule type="expression" dxfId="700" priority="222">
      <formula>$B126="Closed"</formula>
    </cfRule>
  </conditionalFormatting>
  <conditionalFormatting sqref="D126">
    <cfRule type="expression" dxfId="699" priority="219">
      <formula>$B126="In-process"</formula>
    </cfRule>
    <cfRule type="expression" dxfId="698" priority="220">
      <formula>$B126="Closed"</formula>
    </cfRule>
  </conditionalFormatting>
  <conditionalFormatting sqref="G126">
    <cfRule type="expression" dxfId="697" priority="217">
      <formula>$B126="In-process"</formula>
    </cfRule>
    <cfRule type="expression" dxfId="696" priority="218">
      <formula>$B126="Closed"</formula>
    </cfRule>
  </conditionalFormatting>
  <conditionalFormatting sqref="I126">
    <cfRule type="expression" dxfId="695" priority="215">
      <formula>$B126="In-process"</formula>
    </cfRule>
    <cfRule type="expression" dxfId="694" priority="216">
      <formula>$B126="Closed"</formula>
    </cfRule>
  </conditionalFormatting>
  <conditionalFormatting sqref="I120">
    <cfRule type="expression" dxfId="693" priority="195">
      <formula>$B120="In-process"</formula>
    </cfRule>
    <cfRule type="expression" dxfId="692" priority="196">
      <formula>$B120="Closed"</formula>
    </cfRule>
  </conditionalFormatting>
  <conditionalFormatting sqref="I124">
    <cfRule type="expression" dxfId="691" priority="213">
      <formula>$B124="In-process"</formula>
    </cfRule>
    <cfRule type="expression" dxfId="690" priority="214">
      <formula>$B124="Closed"</formula>
    </cfRule>
  </conditionalFormatting>
  <conditionalFormatting sqref="B119:B123 B109:B115 B117">
    <cfRule type="expression" dxfId="689" priority="211">
      <formula>$B109="In-process"</formula>
    </cfRule>
    <cfRule type="expression" dxfId="688" priority="212">
      <formula>$B109="Closed"</formula>
    </cfRule>
  </conditionalFormatting>
  <conditionalFormatting sqref="D109:D113 D119:D123">
    <cfRule type="expression" dxfId="687" priority="209">
      <formula>$B109="In-process"</formula>
    </cfRule>
    <cfRule type="expression" dxfId="686" priority="210">
      <formula>$B109="Closed"</formula>
    </cfRule>
  </conditionalFormatting>
  <conditionalFormatting sqref="G109:G112 G119:G123">
    <cfRule type="expression" dxfId="685" priority="207">
      <formula>$B109="In-process"</formula>
    </cfRule>
    <cfRule type="expression" dxfId="684" priority="208">
      <formula>$B109="Closed"</formula>
    </cfRule>
  </conditionalFormatting>
  <conditionalFormatting sqref="L119:L123 L109:L115 L117">
    <cfRule type="expression" dxfId="683" priority="205">
      <formula>$B109="In-process"</formula>
    </cfRule>
    <cfRule type="expression" dxfId="682" priority="206">
      <formula>$B109="Closed"</formula>
    </cfRule>
  </conditionalFormatting>
  <conditionalFormatting sqref="I109 I119">
    <cfRule type="expression" dxfId="681" priority="203">
      <formula>$B109="In-process"</formula>
    </cfRule>
    <cfRule type="expression" dxfId="680" priority="204">
      <formula>$B109="Closed"</formula>
    </cfRule>
  </conditionalFormatting>
  <conditionalFormatting sqref="I123">
    <cfRule type="expression" dxfId="679" priority="201">
      <formula>$B123="In-process"</formula>
    </cfRule>
    <cfRule type="expression" dxfId="678" priority="202">
      <formula>$B123="Closed"</formula>
    </cfRule>
  </conditionalFormatting>
  <conditionalFormatting sqref="I118">
    <cfRule type="expression" dxfId="677" priority="175">
      <formula>$B118="In-process"</formula>
    </cfRule>
    <cfRule type="expression" dxfId="676" priority="176">
      <formula>$B118="Closed"</formula>
    </cfRule>
  </conditionalFormatting>
  <conditionalFormatting sqref="I122">
    <cfRule type="expression" dxfId="675" priority="199">
      <formula>$B122="In-process"</formula>
    </cfRule>
    <cfRule type="expression" dxfId="674" priority="200">
      <formula>$B122="Closed"</formula>
    </cfRule>
  </conditionalFormatting>
  <conditionalFormatting sqref="I121">
    <cfRule type="expression" dxfId="673" priority="197">
      <formula>$B121="In-process"</formula>
    </cfRule>
    <cfRule type="expression" dxfId="672" priority="198">
      <formula>$B121="Closed"</formula>
    </cfRule>
  </conditionalFormatting>
  <conditionalFormatting sqref="B108">
    <cfRule type="expression" dxfId="671" priority="193">
      <formula>$B108="In-process"</formula>
    </cfRule>
    <cfRule type="expression" dxfId="670" priority="194">
      <formula>$B108="Closed"</formula>
    </cfRule>
  </conditionalFormatting>
  <conditionalFormatting sqref="D108">
    <cfRule type="expression" dxfId="669" priority="191">
      <formula>$B108="In-process"</formula>
    </cfRule>
    <cfRule type="expression" dxfId="668" priority="192">
      <formula>$B108="Closed"</formula>
    </cfRule>
  </conditionalFormatting>
  <conditionalFormatting sqref="B118">
    <cfRule type="expression" dxfId="667" priority="183">
      <formula>$B118="In-process"</formula>
    </cfRule>
    <cfRule type="expression" dxfId="666" priority="184">
      <formula>$B118="Closed"</formula>
    </cfRule>
  </conditionalFormatting>
  <conditionalFormatting sqref="D118">
    <cfRule type="expression" dxfId="665" priority="181">
      <formula>$B118="In-process"</formula>
    </cfRule>
    <cfRule type="expression" dxfId="664" priority="182">
      <formula>$B118="Closed"</formula>
    </cfRule>
  </conditionalFormatting>
  <conditionalFormatting sqref="L118">
    <cfRule type="expression" dxfId="663" priority="177">
      <formula>$B118="In-process"</formula>
    </cfRule>
    <cfRule type="expression" dxfId="662" priority="178">
      <formula>$B118="Closed"</formula>
    </cfRule>
  </conditionalFormatting>
  <conditionalFormatting sqref="B106:B107">
    <cfRule type="expression" dxfId="661" priority="173">
      <formula>$B106="In-process"</formula>
    </cfRule>
    <cfRule type="expression" dxfId="660" priority="174">
      <formula>$B106="Closed"</formula>
    </cfRule>
  </conditionalFormatting>
  <conditionalFormatting sqref="D106:D107">
    <cfRule type="expression" dxfId="659" priority="171">
      <formula>$B106="In-process"</formula>
    </cfRule>
    <cfRule type="expression" dxfId="658" priority="172">
      <formula>$B106="Closed"</formula>
    </cfRule>
  </conditionalFormatting>
  <conditionalFormatting sqref="L106:L108">
    <cfRule type="expression" dxfId="657" priority="169">
      <formula>$B106="In-process"</formula>
    </cfRule>
    <cfRule type="expression" dxfId="656" priority="170">
      <formula>$B106="Closed"</formula>
    </cfRule>
  </conditionalFormatting>
  <conditionalFormatting sqref="B102 D102 G102 L102 I102">
    <cfRule type="expression" dxfId="655" priority="167">
      <formula>$B102="In-process"</formula>
    </cfRule>
    <cfRule type="expression" dxfId="654" priority="168">
      <formula>$B102="Closed"</formula>
    </cfRule>
  </conditionalFormatting>
  <conditionalFormatting sqref="B101 D101 G101 L101">
    <cfRule type="expression" dxfId="653" priority="165">
      <formula>$B101="In-process"</formula>
    </cfRule>
    <cfRule type="expression" dxfId="652" priority="166">
      <formula>$B101="Closed"</formula>
    </cfRule>
  </conditionalFormatting>
  <conditionalFormatting sqref="I101">
    <cfRule type="expression" dxfId="651" priority="163">
      <formula>$B101="In-process"</formula>
    </cfRule>
    <cfRule type="expression" dxfId="650" priority="164">
      <formula>$B101="Closed"</formula>
    </cfRule>
  </conditionalFormatting>
  <conditionalFormatting sqref="X316">
    <cfRule type="expression" dxfId="649" priority="159">
      <formula>$B348="In-process"</formula>
    </cfRule>
    <cfRule type="expression" dxfId="648" priority="160">
      <formula>$B348="Closed"</formula>
    </cfRule>
  </conditionalFormatting>
  <conditionalFormatting sqref="X315">
    <cfRule type="expression" dxfId="647" priority="157">
      <formula>$B347="In-process"</formula>
    </cfRule>
    <cfRule type="expression" dxfId="646" priority="158">
      <formula>$B347="Closed"</formula>
    </cfRule>
  </conditionalFormatting>
  <conditionalFormatting sqref="X317">
    <cfRule type="expression" dxfId="645" priority="155">
      <formula>$B365="In-process"</formula>
    </cfRule>
    <cfRule type="expression" dxfId="644" priority="156">
      <formula>$B365="Closed"</formula>
    </cfRule>
  </conditionalFormatting>
  <conditionalFormatting sqref="X314">
    <cfRule type="expression" dxfId="643" priority="153">
      <formula>$B346="In-process"</formula>
    </cfRule>
    <cfRule type="expression" dxfId="642" priority="154">
      <formula>$B346="Closed"</formula>
    </cfRule>
  </conditionalFormatting>
  <conditionalFormatting sqref="B98:B100">
    <cfRule type="expression" dxfId="641" priority="151">
      <formula>$B98="In-process"</formula>
    </cfRule>
    <cfRule type="expression" dxfId="640" priority="152">
      <formula>$B98="Closed"</formula>
    </cfRule>
  </conditionalFormatting>
  <conditionalFormatting sqref="B94 D94 G94 I94">
    <cfRule type="expression" dxfId="639" priority="147">
      <formula>$B94="In-process"</formula>
    </cfRule>
    <cfRule type="expression" dxfId="638" priority="148">
      <formula>$B94="Closed"</formula>
    </cfRule>
  </conditionalFormatting>
  <conditionalFormatting sqref="I110:I115 I117">
    <cfRule type="expression" dxfId="637" priority="145">
      <formula>$B110="In-process"</formula>
    </cfRule>
    <cfRule type="expression" dxfId="636" priority="146">
      <formula>$B110="Closed"</formula>
    </cfRule>
  </conditionalFormatting>
  <conditionalFormatting sqref="D81 I81 B81 L81 G81">
    <cfRule type="expression" dxfId="635" priority="143">
      <formula>$B81="In-process"</formula>
    </cfRule>
    <cfRule type="expression" dxfId="634" priority="144">
      <formula>$B81="Closed"</formula>
    </cfRule>
  </conditionalFormatting>
  <conditionalFormatting sqref="L34:L35">
    <cfRule type="expression" dxfId="633" priority="141">
      <formula>$B34="In-process"</formula>
    </cfRule>
    <cfRule type="expression" dxfId="632" priority="142">
      <formula>$B34="Closed"</formula>
    </cfRule>
  </conditionalFormatting>
  <conditionalFormatting sqref="B34:B35">
    <cfRule type="expression" dxfId="631" priority="139">
      <formula>$B34="In-process"</formula>
    </cfRule>
    <cfRule type="expression" dxfId="630" priority="140">
      <formula>$B34="Closed"</formula>
    </cfRule>
  </conditionalFormatting>
  <conditionalFormatting sqref="D34:D35">
    <cfRule type="expression" dxfId="629" priority="137">
      <formula>$B34="In-process"</formula>
    </cfRule>
    <cfRule type="expression" dxfId="628" priority="138">
      <formula>$B34="Closed"</formula>
    </cfRule>
  </conditionalFormatting>
  <conditionalFormatting sqref="G34:G35">
    <cfRule type="expression" dxfId="627" priority="135">
      <formula>$B34="In-process"</formula>
    </cfRule>
    <cfRule type="expression" dxfId="626" priority="136">
      <formula>$B34="Closed"</formula>
    </cfRule>
  </conditionalFormatting>
  <conditionalFormatting sqref="D32:D33 I33 G32:G33 B32:B33 L32:L33">
    <cfRule type="expression" dxfId="625" priority="133">
      <formula>$B32="In-process"</formula>
    </cfRule>
    <cfRule type="expression" dxfId="624" priority="134">
      <formula>$B32="Closed"</formula>
    </cfRule>
  </conditionalFormatting>
  <conditionalFormatting sqref="L30:L31">
    <cfRule type="expression" dxfId="623" priority="131">
      <formula>$B30="In-process"</formula>
    </cfRule>
    <cfRule type="expression" dxfId="622" priority="132">
      <formula>$B30="Closed"</formula>
    </cfRule>
  </conditionalFormatting>
  <conditionalFormatting sqref="B30:B31">
    <cfRule type="expression" dxfId="621" priority="129">
      <formula>$B30="In-process"</formula>
    </cfRule>
    <cfRule type="expression" dxfId="620" priority="130">
      <formula>$B30="Closed"</formula>
    </cfRule>
  </conditionalFormatting>
  <conditionalFormatting sqref="D30:D31">
    <cfRule type="expression" dxfId="619" priority="127">
      <formula>$B30="In-process"</formula>
    </cfRule>
    <cfRule type="expression" dxfId="618" priority="128">
      <formula>$B30="Closed"</formula>
    </cfRule>
  </conditionalFormatting>
  <conditionalFormatting sqref="G30:G31">
    <cfRule type="expression" dxfId="617" priority="123">
      <formula>$B30="In-process"</formula>
    </cfRule>
    <cfRule type="expression" dxfId="616" priority="124">
      <formula>$B30="Closed"</formula>
    </cfRule>
  </conditionalFormatting>
  <conditionalFormatting sqref="I31:I32">
    <cfRule type="expression" dxfId="615" priority="121">
      <formula>$B31="In-process"</formula>
    </cfRule>
    <cfRule type="expression" dxfId="614" priority="122">
      <formula>$B31="Closed"</formula>
    </cfRule>
  </conditionalFormatting>
  <conditionalFormatting sqref="L29">
    <cfRule type="expression" dxfId="613" priority="119">
      <formula>$B29="In-process"</formula>
    </cfRule>
    <cfRule type="expression" dxfId="612" priority="120">
      <formula>$B29="Closed"</formula>
    </cfRule>
  </conditionalFormatting>
  <conditionalFormatting sqref="B29">
    <cfRule type="expression" dxfId="611" priority="117">
      <formula>$B29="In-process"</formula>
    </cfRule>
    <cfRule type="expression" dxfId="610" priority="118">
      <formula>$B29="Closed"</formula>
    </cfRule>
  </conditionalFormatting>
  <conditionalFormatting sqref="D29">
    <cfRule type="expression" dxfId="609" priority="115">
      <formula>$B29="In-process"</formula>
    </cfRule>
    <cfRule type="expression" dxfId="608" priority="116">
      <formula>$B29="Closed"</formula>
    </cfRule>
  </conditionalFormatting>
  <conditionalFormatting sqref="G29">
    <cfRule type="expression" dxfId="607" priority="113">
      <formula>$B29="In-process"</formula>
    </cfRule>
    <cfRule type="expression" dxfId="606" priority="114">
      <formula>$B29="Closed"</formula>
    </cfRule>
  </conditionalFormatting>
  <conditionalFormatting sqref="B27:B28">
    <cfRule type="expression" dxfId="605" priority="111">
      <formula>$B27="In-process"</formula>
    </cfRule>
    <cfRule type="expression" dxfId="604" priority="112">
      <formula>$B27="Closed"</formula>
    </cfRule>
  </conditionalFormatting>
  <conditionalFormatting sqref="D27:D28">
    <cfRule type="expression" dxfId="603" priority="109">
      <formula>$B27="In-process"</formula>
    </cfRule>
    <cfRule type="expression" dxfId="602" priority="110">
      <formula>$B27="Closed"</formula>
    </cfRule>
  </conditionalFormatting>
  <conditionalFormatting sqref="G27:G28">
    <cfRule type="expression" dxfId="601" priority="107">
      <formula>$B27="In-process"</formula>
    </cfRule>
    <cfRule type="expression" dxfId="600" priority="108">
      <formula>$B27="Closed"</formula>
    </cfRule>
  </conditionalFormatting>
  <conditionalFormatting sqref="L27:L28">
    <cfRule type="expression" dxfId="599" priority="105">
      <formula>$B27="In-process"</formula>
    </cfRule>
    <cfRule type="expression" dxfId="598" priority="106">
      <formula>$B27="Closed"</formula>
    </cfRule>
  </conditionalFormatting>
  <conditionalFormatting sqref="G113:G115 G117:G118">
    <cfRule type="expression" dxfId="597" priority="103">
      <formula>$B113="In-process"</formula>
    </cfRule>
    <cfRule type="expression" dxfId="596" priority="104">
      <formula>$B113="Closed"</formula>
    </cfRule>
  </conditionalFormatting>
  <conditionalFormatting sqref="B116">
    <cfRule type="expression" dxfId="595" priority="101">
      <formula>$B116="In-process"</formula>
    </cfRule>
    <cfRule type="expression" dxfId="594" priority="102">
      <formula>$B116="Closed"</formula>
    </cfRule>
  </conditionalFormatting>
  <conditionalFormatting sqref="L116">
    <cfRule type="expression" dxfId="593" priority="97">
      <formula>$B116="In-process"</formula>
    </cfRule>
    <cfRule type="expression" dxfId="592" priority="98">
      <formula>$B116="Closed"</formula>
    </cfRule>
  </conditionalFormatting>
  <conditionalFormatting sqref="I116">
    <cfRule type="expression" dxfId="591" priority="95">
      <formula>$B116="In-process"</formula>
    </cfRule>
    <cfRule type="expression" dxfId="590" priority="96">
      <formula>$B116="Closed"</formula>
    </cfRule>
  </conditionalFormatting>
  <conditionalFormatting sqref="G116">
    <cfRule type="expression" dxfId="589" priority="93">
      <formula>$B116="In-process"</formula>
    </cfRule>
    <cfRule type="expression" dxfId="588" priority="94">
      <formula>$B116="Closed"</formula>
    </cfRule>
  </conditionalFormatting>
  <conditionalFormatting sqref="D114:D117">
    <cfRule type="expression" dxfId="587" priority="91">
      <formula>$B114="In-process"</formula>
    </cfRule>
    <cfRule type="expression" dxfId="586" priority="92">
      <formula>$B114="Closed"</formula>
    </cfRule>
  </conditionalFormatting>
  <conditionalFormatting sqref="B26">
    <cfRule type="expression" dxfId="585" priority="89">
      <formula>$B26="In-process"</formula>
    </cfRule>
    <cfRule type="expression" dxfId="584" priority="90">
      <formula>$B26="Closed"</formula>
    </cfRule>
  </conditionalFormatting>
  <conditionalFormatting sqref="D26">
    <cfRule type="expression" dxfId="583" priority="87">
      <formula>$B26="In-process"</formula>
    </cfRule>
    <cfRule type="expression" dxfId="582" priority="88">
      <formula>$B26="Closed"</formula>
    </cfRule>
  </conditionalFormatting>
  <conditionalFormatting sqref="G26">
    <cfRule type="expression" dxfId="581" priority="85">
      <formula>$B26="In-process"</formula>
    </cfRule>
    <cfRule type="expression" dxfId="580" priority="86">
      <formula>$B26="Closed"</formula>
    </cfRule>
  </conditionalFormatting>
  <conditionalFormatting sqref="L26">
    <cfRule type="expression" dxfId="579" priority="83">
      <formula>$B26="In-process"</formula>
    </cfRule>
    <cfRule type="expression" dxfId="578" priority="84">
      <formula>$B26="Closed"</formula>
    </cfRule>
  </conditionalFormatting>
  <conditionalFormatting sqref="B25">
    <cfRule type="expression" dxfId="577" priority="81">
      <formula>$B25="In-process"</formula>
    </cfRule>
    <cfRule type="expression" dxfId="576" priority="82">
      <formula>$B25="Closed"</formula>
    </cfRule>
  </conditionalFormatting>
  <conditionalFormatting sqref="D25">
    <cfRule type="expression" dxfId="575" priority="79">
      <formula>$B25="In-process"</formula>
    </cfRule>
    <cfRule type="expression" dxfId="574" priority="80">
      <formula>$B25="Closed"</formula>
    </cfRule>
  </conditionalFormatting>
  <conditionalFormatting sqref="G25">
    <cfRule type="expression" dxfId="573" priority="77">
      <formula>$B25="In-process"</formula>
    </cfRule>
    <cfRule type="expression" dxfId="572" priority="78">
      <formula>$B25="Closed"</formula>
    </cfRule>
  </conditionalFormatting>
  <conditionalFormatting sqref="L25">
    <cfRule type="expression" dxfId="571" priority="75">
      <formula>$B25="In-process"</formula>
    </cfRule>
    <cfRule type="expression" dxfId="570" priority="76">
      <formula>$B25="Closed"</formula>
    </cfRule>
  </conditionalFormatting>
  <conditionalFormatting sqref="B24">
    <cfRule type="expression" dxfId="569" priority="73">
      <formula>$B24="In-process"</formula>
    </cfRule>
    <cfRule type="expression" dxfId="568" priority="74">
      <formula>$B24="Closed"</formula>
    </cfRule>
  </conditionalFormatting>
  <conditionalFormatting sqref="D24">
    <cfRule type="expression" dxfId="567" priority="71">
      <formula>$B24="In-process"</formula>
    </cfRule>
    <cfRule type="expression" dxfId="566" priority="72">
      <formula>$B24="Closed"</formula>
    </cfRule>
  </conditionalFormatting>
  <conditionalFormatting sqref="G24">
    <cfRule type="expression" dxfId="565" priority="69">
      <formula>$B24="In-process"</formula>
    </cfRule>
    <cfRule type="expression" dxfId="564" priority="70">
      <formula>$B24="Closed"</formula>
    </cfRule>
  </conditionalFormatting>
  <conditionalFormatting sqref="L24">
    <cfRule type="expression" dxfId="563" priority="67">
      <formula>$B24="In-process"</formula>
    </cfRule>
    <cfRule type="expression" dxfId="562" priority="68">
      <formula>$B24="Closed"</formula>
    </cfRule>
  </conditionalFormatting>
  <conditionalFormatting sqref="B23">
    <cfRule type="expression" dxfId="561" priority="65">
      <formula>$B23="In-process"</formula>
    </cfRule>
    <cfRule type="expression" dxfId="560" priority="66">
      <formula>$B23="Closed"</formula>
    </cfRule>
  </conditionalFormatting>
  <conditionalFormatting sqref="D23">
    <cfRule type="expression" dxfId="559" priority="63">
      <formula>$B23="In-process"</formula>
    </cfRule>
    <cfRule type="expression" dxfId="558" priority="64">
      <formula>$B23="Closed"</formula>
    </cfRule>
  </conditionalFormatting>
  <conditionalFormatting sqref="G23">
    <cfRule type="expression" dxfId="557" priority="61">
      <formula>$B23="In-process"</formula>
    </cfRule>
    <cfRule type="expression" dxfId="556" priority="62">
      <formula>$B23="Closed"</formula>
    </cfRule>
  </conditionalFormatting>
  <conditionalFormatting sqref="L23">
    <cfRule type="expression" dxfId="555" priority="59">
      <formula>$B23="In-process"</formula>
    </cfRule>
    <cfRule type="expression" dxfId="554" priority="60">
      <formula>$B23="Closed"</formula>
    </cfRule>
  </conditionalFormatting>
  <conditionalFormatting sqref="B21:B22">
    <cfRule type="expression" dxfId="553" priority="57">
      <formula>$B21="In-process"</formula>
    </cfRule>
    <cfRule type="expression" dxfId="552" priority="58">
      <formula>$B21="Closed"</formula>
    </cfRule>
  </conditionalFormatting>
  <conditionalFormatting sqref="D21:D22">
    <cfRule type="expression" dxfId="551" priority="55">
      <formula>$B21="In-process"</formula>
    </cfRule>
    <cfRule type="expression" dxfId="550" priority="56">
      <formula>$B21="Closed"</formula>
    </cfRule>
  </conditionalFormatting>
  <conditionalFormatting sqref="G21:G22">
    <cfRule type="expression" dxfId="549" priority="53">
      <formula>$B21="In-process"</formula>
    </cfRule>
    <cfRule type="expression" dxfId="548" priority="54">
      <formula>$B21="Closed"</formula>
    </cfRule>
  </conditionalFormatting>
  <conditionalFormatting sqref="L21:L22">
    <cfRule type="expression" dxfId="547" priority="51">
      <formula>$B21="In-process"</formula>
    </cfRule>
    <cfRule type="expression" dxfId="546" priority="52">
      <formula>$B21="Closed"</formula>
    </cfRule>
  </conditionalFormatting>
  <conditionalFormatting sqref="B20">
    <cfRule type="expression" dxfId="545" priority="49">
      <formula>$B20="In-process"</formula>
    </cfRule>
    <cfRule type="expression" dxfId="544" priority="50">
      <formula>$B20="Closed"</formula>
    </cfRule>
  </conditionalFormatting>
  <conditionalFormatting sqref="D20">
    <cfRule type="expression" dxfId="543" priority="47">
      <formula>$B20="In-process"</formula>
    </cfRule>
    <cfRule type="expression" dxfId="542" priority="48">
      <formula>$B20="Closed"</formula>
    </cfRule>
  </conditionalFormatting>
  <conditionalFormatting sqref="G20">
    <cfRule type="expression" dxfId="541" priority="45">
      <formula>$B20="In-process"</formula>
    </cfRule>
    <cfRule type="expression" dxfId="540" priority="46">
      <formula>$B20="Closed"</formula>
    </cfRule>
  </conditionalFormatting>
  <conditionalFormatting sqref="L20">
    <cfRule type="expression" dxfId="539" priority="43">
      <formula>$B20="In-process"</formula>
    </cfRule>
    <cfRule type="expression" dxfId="538" priority="44">
      <formula>$B20="Closed"</formula>
    </cfRule>
  </conditionalFormatting>
  <conditionalFormatting sqref="B18:B19">
    <cfRule type="expression" dxfId="537" priority="41">
      <formula>$B18="In-process"</formula>
    </cfRule>
    <cfRule type="expression" dxfId="536" priority="42">
      <formula>$B18="Closed"</formula>
    </cfRule>
  </conditionalFormatting>
  <conditionalFormatting sqref="D18:D19">
    <cfRule type="expression" dxfId="535" priority="39">
      <formula>$B18="In-process"</formula>
    </cfRule>
    <cfRule type="expression" dxfId="534" priority="40">
      <formula>$B18="Closed"</formula>
    </cfRule>
  </conditionalFormatting>
  <conditionalFormatting sqref="G18:G19">
    <cfRule type="expression" dxfId="533" priority="37">
      <formula>$B18="In-process"</formula>
    </cfRule>
    <cfRule type="expression" dxfId="532" priority="38">
      <formula>$B18="Closed"</formula>
    </cfRule>
  </conditionalFormatting>
  <conditionalFormatting sqref="L18:L19">
    <cfRule type="expression" dxfId="531" priority="35">
      <formula>$B18="In-process"</formula>
    </cfRule>
    <cfRule type="expression" dxfId="530" priority="36">
      <formula>$B18="Closed"</formula>
    </cfRule>
  </conditionalFormatting>
  <conditionalFormatting sqref="B16:B17">
    <cfRule type="expression" dxfId="529" priority="33">
      <formula>$B16="In-process"</formula>
    </cfRule>
    <cfRule type="expression" dxfId="528" priority="34">
      <formula>$B16="Closed"</formula>
    </cfRule>
  </conditionalFormatting>
  <conditionalFormatting sqref="D16:D17">
    <cfRule type="expression" dxfId="527" priority="31">
      <formula>$B16="In-process"</formula>
    </cfRule>
    <cfRule type="expression" dxfId="526" priority="32">
      <formula>$B16="Closed"</formula>
    </cfRule>
  </conditionalFormatting>
  <conditionalFormatting sqref="G16:G17">
    <cfRule type="expression" dxfId="525" priority="29">
      <formula>$B16="In-process"</formula>
    </cfRule>
    <cfRule type="expression" dxfId="524" priority="30">
      <formula>$B16="Closed"</formula>
    </cfRule>
  </conditionalFormatting>
  <conditionalFormatting sqref="L16:L17">
    <cfRule type="expression" dxfId="523" priority="27">
      <formula>$B16="In-process"</formula>
    </cfRule>
    <cfRule type="expression" dxfId="522" priority="28">
      <formula>$B16="Closed"</formula>
    </cfRule>
  </conditionalFormatting>
  <conditionalFormatting sqref="B15">
    <cfRule type="expression" dxfId="521" priority="17">
      <formula>$B15="In-process"</formula>
    </cfRule>
    <cfRule type="expression" dxfId="520" priority="18">
      <formula>$B15="Closed"</formula>
    </cfRule>
  </conditionalFormatting>
  <conditionalFormatting sqref="D15">
    <cfRule type="expression" dxfId="519" priority="15">
      <formula>$B15="In-process"</formula>
    </cfRule>
    <cfRule type="expression" dxfId="518" priority="16">
      <formula>$B15="Closed"</formula>
    </cfRule>
  </conditionalFormatting>
  <conditionalFormatting sqref="G15">
    <cfRule type="expression" dxfId="517" priority="13">
      <formula>$B15="In-process"</formula>
    </cfRule>
    <cfRule type="expression" dxfId="516" priority="14">
      <formula>$B15="Closed"</formula>
    </cfRule>
  </conditionalFormatting>
  <conditionalFormatting sqref="L15">
    <cfRule type="expression" dxfId="515" priority="11">
      <formula>$B15="In-process"</formula>
    </cfRule>
    <cfRule type="expression" dxfId="514" priority="12">
      <formula>$B15="Closed"</formula>
    </cfRule>
  </conditionalFormatting>
  <conditionalFormatting sqref="B5:B14">
    <cfRule type="expression" dxfId="513" priority="9">
      <formula>$B5="In-process"</formula>
    </cfRule>
    <cfRule type="expression" dxfId="512" priority="10">
      <formula>$B5="Closed"</formula>
    </cfRule>
  </conditionalFormatting>
  <conditionalFormatting sqref="D5:D14">
    <cfRule type="expression" dxfId="511" priority="7">
      <formula>$B5="In-process"</formula>
    </cfRule>
    <cfRule type="expression" dxfId="510" priority="8">
      <formula>$B5="Closed"</formula>
    </cfRule>
  </conditionalFormatting>
  <conditionalFormatting sqref="G5:G14">
    <cfRule type="expression" dxfId="509" priority="5">
      <formula>$B5="In-process"</formula>
    </cfRule>
    <cfRule type="expression" dxfId="508" priority="6">
      <formula>$B5="Closed"</formula>
    </cfRule>
  </conditionalFormatting>
  <conditionalFormatting sqref="L5:L14">
    <cfRule type="expression" dxfId="507" priority="3">
      <formula>$B5="In-process"</formula>
    </cfRule>
    <cfRule type="expression" dxfId="506" priority="4">
      <formula>$B5="Closed"</formula>
    </cfRule>
  </conditionalFormatting>
  <conditionalFormatting sqref="J86">
    <cfRule type="expression" dxfId="505" priority="1">
      <formula>$B86="In-process"</formula>
    </cfRule>
    <cfRule type="expression" dxfId="504" priority="2">
      <formula>$B86="Closed"</formula>
    </cfRule>
  </conditionalFormatting>
  <hyperlinks>
    <hyperlink ref="A643" r:id="rId1" display="https://services.saftbatteries.com/Follow.aspx?id=AAieKi6lIoc%3d" xr:uid="{00000000-0004-0000-0100-000000000000}"/>
    <hyperlink ref="A644" r:id="rId2" display="https://services.saftbatteries.com/Follow.aspx?id=EPOMZYS0bLQ%3d" xr:uid="{00000000-0004-0000-0100-000001000000}"/>
    <hyperlink ref="A645" r:id="rId3" display="https://services.saftbatteries.com/Follow.aspx?id=RFrwoD6iwdY%3d" xr:uid="{00000000-0004-0000-0100-000002000000}"/>
    <hyperlink ref="A646" r:id="rId4" display="https://services.saftbatteries.com/Follow.aspx?id=H3HOiJrwIqk%3d" xr:uid="{00000000-0004-0000-0100-000003000000}"/>
    <hyperlink ref="A647" r:id="rId5" display="https://services.saftbatteries.com/Follow.aspx?id=cI7njvPXoXk%3d" xr:uid="{00000000-0004-0000-0100-000004000000}"/>
    <hyperlink ref="A648" r:id="rId6" display="https://services.saftbatteries.com/Follow.aspx?id=b2em4ih%2f7eA%3d" xr:uid="{00000000-0004-0000-0100-000005000000}"/>
    <hyperlink ref="A649" r:id="rId7" display="https://services.saftbatteries.com/Follow.aspx?id=it3sxYCrWIY%3d" xr:uid="{00000000-0004-0000-0100-000006000000}"/>
    <hyperlink ref="A650" r:id="rId8" display="https://services.saftbatteries.com/Follow.aspx?id=OkLHlanQaBg%3d" xr:uid="{00000000-0004-0000-0100-000007000000}"/>
    <hyperlink ref="A651" r:id="rId9" display="https://services.saftbatteries.com/Follow.aspx?id=cSh1X81Bo50%3d" xr:uid="{00000000-0004-0000-0100-000008000000}"/>
    <hyperlink ref="A642" r:id="rId10" display="https://services.saftbatteries.com/Follow.aspx?id=mdqDsGMroFM%3d" xr:uid="{00000000-0004-0000-0100-000009000000}"/>
    <hyperlink ref="A639" r:id="rId11" display="https://services.saftbatteries.com/Follow.aspx?id=kkpDiYP%2bjAE%3d" xr:uid="{00000000-0004-0000-0100-00000A000000}"/>
    <hyperlink ref="A652" r:id="rId12" display="https://services.saftbatteries.com/Follow.aspx?id=52ZCI5n4NeU%3d" xr:uid="{00000000-0004-0000-0100-00000B000000}"/>
    <hyperlink ref="A636" r:id="rId13" display="https://services.saftbatteries.com/Follow.aspx?id=wBFIB5%2bgB6w%3d" xr:uid="{00000000-0004-0000-0100-00000C000000}"/>
    <hyperlink ref="A638" r:id="rId14" display="https://services.saftbatteries.com/Follow.aspx?id=tKVHY5Z%2bVgM%3d" xr:uid="{00000000-0004-0000-0100-00000D000000}"/>
    <hyperlink ref="A637" r:id="rId15" display="https://services.saftbatteries.com/Follow.aspx?id=WvMc5EydTeY%3d" xr:uid="{00000000-0004-0000-0100-00000E000000}"/>
    <hyperlink ref="A635" r:id="rId16" display="https://services.saftbatteries.com/Follow.aspx?id=uMY13B0b8No%3d" xr:uid="{00000000-0004-0000-0100-00000F000000}"/>
    <hyperlink ref="A634" r:id="rId17" display="https://services.saftbatteries.com/Follow.aspx?id=fHV2NaU4AH8%3d" xr:uid="{00000000-0004-0000-0100-000010000000}"/>
    <hyperlink ref="A633" r:id="rId18" display="https://services.saftbatteries.com/Follow.aspx?id=vxXbi%2foNKqk%3d" xr:uid="{00000000-0004-0000-0100-000011000000}"/>
    <hyperlink ref="A641" r:id="rId19" display="https://services.saftbatteries.com/Follow.aspx?id=JyHYQkiCdLE%3d" xr:uid="{00000000-0004-0000-0100-000012000000}"/>
    <hyperlink ref="A653" r:id="rId20" display="https://services.saftbatteries.com/Follow.aspx?id=C61XHoc6RYw%3d" xr:uid="{00000000-0004-0000-0100-000013000000}"/>
    <hyperlink ref="A654" r:id="rId21" display="https://services.saftbatteries.com/Follow.aspx?id=VKUnd2cyJ%2fk%3d" xr:uid="{00000000-0004-0000-0100-000014000000}"/>
    <hyperlink ref="A655" r:id="rId22" display="https://services.saftbatteries.com/Follow.aspx?id=kKwBQbJt694%3d" xr:uid="{00000000-0004-0000-0100-000015000000}"/>
    <hyperlink ref="A657" r:id="rId23" display="https://services.saftbatteries.com/Follow.aspx?id=XaG6ZyQasA8%3d" xr:uid="{00000000-0004-0000-0100-000016000000}"/>
    <hyperlink ref="A658" r:id="rId24" display="https://services.saftbatteries.com/Follow.aspx?id=v00B4QQmDpI%3d" xr:uid="{00000000-0004-0000-0100-000017000000}"/>
    <hyperlink ref="A659" r:id="rId25" display="https://services.saftbatteries.com/Follow.aspx?id=FQLReM18GGU%3d" xr:uid="{00000000-0004-0000-0100-000018000000}"/>
    <hyperlink ref="A632" r:id="rId26" display="https://services.saftbatteries.com/Follow.aspx?id=GojLYSgz6cU%3d" xr:uid="{00000000-0004-0000-0100-000019000000}"/>
    <hyperlink ref="A640" r:id="rId27" display="https://services.saftbatteries.com/Follow.aspx?id=lM9KFCWvkp8%3d" xr:uid="{00000000-0004-0000-0100-00001A000000}"/>
    <hyperlink ref="A630" r:id="rId28" display="https://services.saftbatteries.com/Follow.aspx?id=VvxgN%2bpxafg%3d" xr:uid="{00000000-0004-0000-0100-00001B000000}"/>
    <hyperlink ref="A656" r:id="rId29" display="https://services.saftbatteries.com/Follow.aspx?id=7UY1zNLQ2JU%3d" xr:uid="{00000000-0004-0000-0100-00001C000000}"/>
    <hyperlink ref="A628" r:id="rId30" display="https://services.saftbatteries.com/Follow.aspx?id=t6G4It9mlFc%3d" xr:uid="{00000000-0004-0000-0100-00001D000000}"/>
    <hyperlink ref="A627" r:id="rId31" display="https://services.saftbatteries.com/Follow.aspx?id=VFw%2bUlbjfgs%3d" xr:uid="{00000000-0004-0000-0100-00001E000000}"/>
    <hyperlink ref="A625" r:id="rId32" display="https://services.saftbatteries.com/Follow.aspx?id=%2b9Qcd6slNxY%3d" xr:uid="{00000000-0004-0000-0100-00001F000000}"/>
    <hyperlink ref="A624" r:id="rId33" display="https://services.saftbatteries.com/Follow.aspx?id=wxz5WZMBaXQ%3d" xr:uid="{00000000-0004-0000-0100-000020000000}"/>
    <hyperlink ref="A621" r:id="rId34" display="https://services.saftbatteries.com/Follow.aspx?id=7sT0I8Gwc4c%3d" xr:uid="{00000000-0004-0000-0100-000021000000}"/>
    <hyperlink ref="A620" r:id="rId35" display="https://services.saftbatteries.com/Follow.aspx?id=O1wCWzOonhM%3d" xr:uid="{00000000-0004-0000-0100-000022000000}"/>
    <hyperlink ref="A622" r:id="rId36" display="https://services.saftbatteries.com/Follow.aspx?id=75EqJ2M8%2f8w%3d" xr:uid="{00000000-0004-0000-0100-000023000000}"/>
    <hyperlink ref="A626" r:id="rId37" display="https://services.saftbatteries.com/Follow.aspx?id=WIAdCW9dar4%3d" xr:uid="{00000000-0004-0000-0100-000024000000}"/>
    <hyperlink ref="A619" r:id="rId38" display="https://services.saftbatteries.com/Follow.aspx?id=akaX1pmObjc%3d" xr:uid="{00000000-0004-0000-0100-000025000000}"/>
    <hyperlink ref="A623" r:id="rId39" display="https://services.saftbatteries.com/Follow.aspx?id=sQaHXpsQb78%3d" xr:uid="{00000000-0004-0000-0100-000026000000}"/>
    <hyperlink ref="A615" r:id="rId40" display="https://services.saftbatteries.com/Follow.aspx?id=uYda0eF9aXo%3d" xr:uid="{00000000-0004-0000-0100-000027000000}"/>
    <hyperlink ref="A614" r:id="rId41" display="https://services.saftbatteries.com/Follow.aspx?id=L5vnnkcLH7I%3d" xr:uid="{00000000-0004-0000-0100-000028000000}"/>
    <hyperlink ref="A613" r:id="rId42" display="https://services.saftbatteries.com/Follow.aspx?id=bqmzXL0vs2s%3d" xr:uid="{00000000-0004-0000-0100-000029000000}"/>
    <hyperlink ref="A617" r:id="rId43" display="https://services.saftbatteries.com/Follow.aspx?id=yimRVNIH4JM%3d" xr:uid="{00000000-0004-0000-0100-00002A000000}"/>
    <hyperlink ref="A616" r:id="rId44" display="https://services.saftbatteries.com/Follow.aspx?id=JC9d0IQtDA8%3d" xr:uid="{00000000-0004-0000-0100-00002B000000}"/>
    <hyperlink ref="A618" r:id="rId45" display="https://services.saftbatteries.com/Follow.aspx?id=uEi0SSZZVP0%3d" xr:uid="{00000000-0004-0000-0100-00002C000000}"/>
    <hyperlink ref="A611" r:id="rId46" display="https://services.saftbatteries.com/Follow.aspx?id=zaa%2fc7emx5s%3d" xr:uid="{00000000-0004-0000-0100-00002D000000}"/>
    <hyperlink ref="A612" r:id="rId47" display="https://services.saftbatteries.com/Follow.aspx?id=zaa%2fc7emx5s%3d" xr:uid="{00000000-0004-0000-0100-00002E000000}"/>
    <hyperlink ref="A631" r:id="rId48" display="https://services.saftbatteries.com/Follow.aspx?id=AgCk0Lu6qGI%3d" xr:uid="{00000000-0004-0000-0100-00002F000000}"/>
    <hyperlink ref="A610" r:id="rId49" display="https://services.saftbatteries.com/Follow.aspx?id=z%2fNRftwFCio%3d" xr:uid="{00000000-0004-0000-0100-000030000000}"/>
    <hyperlink ref="A608" r:id="rId50" display="https://services.saftbatteries.com/Follow.aspx?id=OwKE7F7CxKc%3d" xr:uid="{00000000-0004-0000-0100-000031000000}"/>
    <hyperlink ref="A606" r:id="rId51" display="https://services.saftbatteries.com/Follow.aspx?id=gg6HkbkFEDo%3d" xr:uid="{00000000-0004-0000-0100-000032000000}"/>
    <hyperlink ref="A605" r:id="rId52" display="https://services.saftbatteries.com/Follow.aspx?id=fduPgnNiXh4%3d" xr:uid="{00000000-0004-0000-0100-000033000000}"/>
    <hyperlink ref="A604" r:id="rId53" display="https://services.saftbatteries.com/Follow.aspx?id=hNazvBiQxDk%3d" xr:uid="{00000000-0004-0000-0100-000034000000}"/>
    <hyperlink ref="A603" r:id="rId54" display="https://services.saftbatteries.com/Follow.aspx?id=tOxzBqX76JE%3d" xr:uid="{00000000-0004-0000-0100-000035000000}"/>
    <hyperlink ref="A601" r:id="rId55" display="https://services.saftbatteries.com/Follow.aspx?id=EEgJRXN6xco%3d" xr:uid="{00000000-0004-0000-0100-000036000000}"/>
    <hyperlink ref="A598" r:id="rId56" display="https://services.saftbatteries.com/Follow.aspx?id=D6ygp4PqQo4%3d" xr:uid="{00000000-0004-0000-0100-000037000000}"/>
    <hyperlink ref="A597" r:id="rId57" display="https://services.saftbatteries.com/Follow.aspx?id=ffJfmGwHkPg%3d" xr:uid="{00000000-0004-0000-0100-000038000000}"/>
    <hyperlink ref="A596" r:id="rId58" display="https://services.saftbatteries.com/Follow.aspx?id=kJckbvbYg%2bo%3d" xr:uid="{00000000-0004-0000-0100-000039000000}"/>
    <hyperlink ref="A600" r:id="rId59" display="https://services.saftbatteries.com/Follow.aspx?id=yrX2Z0vnDJg%3d" xr:uid="{00000000-0004-0000-0100-00003A000000}"/>
    <hyperlink ref="A607" r:id="rId60" display="https://services.saftbatteries.com/Follow.aspx?id=daCwqHxoP0I%3d" xr:uid="{00000000-0004-0000-0100-00003B000000}"/>
    <hyperlink ref="A599" r:id="rId61" display="https://services.saftbatteries.com/Follow.aspx?id=t0ZypawLIqo%3d" xr:uid="{00000000-0004-0000-0100-00003C000000}"/>
    <hyperlink ref="A591" r:id="rId62" display="https://services.saftbatteries.com/Follow.aspx?id=99wA%2bVb5SeY%3d" xr:uid="{00000000-0004-0000-0100-00003D000000}"/>
    <hyperlink ref="A595" r:id="rId63" display="https://services.saftbatteries.com/Follow.aspx?id=GpGeQGMj1kc%3d" xr:uid="{00000000-0004-0000-0100-00003E000000}"/>
    <hyperlink ref="A594" r:id="rId64" display="https://services.saftbatteries.com/Follow.aspx?id=fwKOV%2b%2fKiOY%3d" xr:uid="{00000000-0004-0000-0100-00003F000000}"/>
    <hyperlink ref="A592" r:id="rId65" display="https://services.saftbatteries.com/Follow.aspx?id=sCZ890F4CpA%3d" xr:uid="{00000000-0004-0000-0100-000040000000}"/>
    <hyperlink ref="A590" r:id="rId66" display="https://services.saftbatteries.com/Follow.aspx?id=nSAWeAiFQZg%3d" xr:uid="{00000000-0004-0000-0100-000041000000}"/>
    <hyperlink ref="A589" r:id="rId67" display="https://services.saftbatteries.com/Follow.aspx?id=ojytSU%2f2vZ8%3d" xr:uid="{00000000-0004-0000-0100-000042000000}"/>
    <hyperlink ref="A588" r:id="rId68" display="https://services.saftbatteries.com/Follow.aspx?id=15WC20dsgA4%3d" xr:uid="{00000000-0004-0000-0100-000043000000}"/>
    <hyperlink ref="A587" r:id="rId69" display="https://services.saftbatteries.com/Follow.aspx?id=%2bYjhZYaw4RE%3d" xr:uid="{00000000-0004-0000-0100-000044000000}"/>
    <hyperlink ref="A586" r:id="rId70" display="https://services.saftbatteries.com/Follow.aspx?id=hEAxZUs4seM%3d" xr:uid="{00000000-0004-0000-0100-000045000000}"/>
    <hyperlink ref="A585" r:id="rId71" display="https://services.saftbatteries.com/Follow.aspx?id=yhVlufD7w8k%3d" xr:uid="{00000000-0004-0000-0100-000046000000}"/>
    <hyperlink ref="A583" r:id="rId72" display="https://services.saftbatteries.com/Follow.aspx?id=Mgrplnscf5A%3d" xr:uid="{00000000-0004-0000-0100-000047000000}"/>
    <hyperlink ref="A582" r:id="rId73" display="https://services.saftbatteries.com/Follow.aspx?id=EyjJ4sNzcEI%3d" xr:uid="{00000000-0004-0000-0100-000048000000}"/>
    <hyperlink ref="A584" r:id="rId74" display="https://services.saftbatteries.com/Follow.aspx?id=dS2jouJYp3E%3d" xr:uid="{00000000-0004-0000-0100-000049000000}"/>
    <hyperlink ref="A580" r:id="rId75" display="https://services.saftbatteries.com/Follow.aspx?id=7fWndHgrijI%3d" xr:uid="{00000000-0004-0000-0100-00004A000000}"/>
    <hyperlink ref="A579" r:id="rId76" display="https://services.saftbatteries.com/Follow.aspx?id=QVwvGObhE20%3d" xr:uid="{00000000-0004-0000-0100-00004B000000}"/>
    <hyperlink ref="A578" r:id="rId77" display="https://services.saftbatteries.com/Follow.aspx?id=xbxfe2X6bzY%3d" xr:uid="{00000000-0004-0000-0100-00004C000000}"/>
    <hyperlink ref="A577" r:id="rId78" display="https://services.saftbatteries.com/Follow.aspx?id=WYeFRIc8iME%3d" xr:uid="{00000000-0004-0000-0100-00004D000000}"/>
    <hyperlink ref="A576" r:id="rId79" display="https://services.saftbatteries.com/Follow.aspx?id=c6gR7icy29k%3d" xr:uid="{00000000-0004-0000-0100-00004E000000}"/>
    <hyperlink ref="A573" r:id="rId80" display="https://services.saftbatteries.com/Follow.aspx?id=p9rYFOvwXe8%3d" xr:uid="{00000000-0004-0000-0100-00004F000000}"/>
    <hyperlink ref="A571" r:id="rId81" display="https://services.saftbatteries.com/Follow.aspx?id=IEpxhFErusY%3d" xr:uid="{00000000-0004-0000-0100-000050000000}"/>
    <hyperlink ref="A570" r:id="rId82" display="https://services.saftbatteries.com/Follow.aspx?id=MioavHV2v00%3d" xr:uid="{00000000-0004-0000-0100-000051000000}"/>
    <hyperlink ref="A569" r:id="rId83" display="https://services.saftbatteries.com/Follow.aspx?id=RwuLnoA4%2fas%3d" xr:uid="{00000000-0004-0000-0100-000052000000}"/>
    <hyperlink ref="A581" r:id="rId84" display="https://services.saftbatteries.com/Follow.aspx?id=PquN7iLFMJw%3d" xr:uid="{00000000-0004-0000-0100-000053000000}"/>
    <hyperlink ref="A566" r:id="rId85" display="https://services.saftbatteries.com/Follow.aspx?id=HqUmpprpsK0%3d" xr:uid="{00000000-0004-0000-0100-000054000000}"/>
    <hyperlink ref="A565" r:id="rId86" display="https://services.saftbatteries.com/Follow.aspx?id=lqPnE5woshc%3d" xr:uid="{00000000-0004-0000-0100-000055000000}"/>
    <hyperlink ref="A564" r:id="rId87" display="https://services.saftbatteries.com/Follow.aspx?id=uxPTpFuXfKw%3d" xr:uid="{00000000-0004-0000-0100-000056000000}"/>
    <hyperlink ref="A562" r:id="rId88" display="https://services.saftbatteries.com/Follow.aspx?id=79ZmFY1P2No%3d" xr:uid="{00000000-0004-0000-0100-000057000000}"/>
    <hyperlink ref="A556" r:id="rId89" display="https://services.saftbatteries.com/Follow.aspx?id=Sd%2bNpnTX0pQ%3d" xr:uid="{00000000-0004-0000-0100-000058000000}"/>
    <hyperlink ref="A568" r:id="rId90" display="https://services.saftbatteries.com/Follow.aspx?id=yhpvAjeENAo%3d" xr:uid="{00000000-0004-0000-0100-000059000000}"/>
    <hyperlink ref="A567" r:id="rId91" display="https://services.saftbatteries.com/Follow.aspx?id=%2b5UBZjkwplA%3d" xr:uid="{00000000-0004-0000-0100-00005A000000}"/>
    <hyperlink ref="A554" r:id="rId92" display="https://services.saftbatteries.com/Follow.aspx?id=FNHrXYBcvQo%3d" xr:uid="{00000000-0004-0000-0100-00005B000000}"/>
    <hyperlink ref="A555" r:id="rId93" display="https://services.saftbatteries.com/Follow.aspx?id=Mt1cy2KRRpk%3d" xr:uid="{00000000-0004-0000-0100-00005C000000}"/>
    <hyperlink ref="A552" r:id="rId94" display="https://services.saftbatteries.com/Follow.aspx?id=O8nK2hCelUQ%3d" xr:uid="{00000000-0004-0000-0100-00005D000000}"/>
    <hyperlink ref="A561" r:id="rId95" display="https://services.saftbatteries.com/Follow.aspx?id=MCjMKIMYCZQ%3d" xr:uid="{00000000-0004-0000-0100-00005E000000}"/>
    <hyperlink ref="A549" r:id="rId96" display="https://services.saftbatteries.com/Follow.aspx?id=Yxg%2faRpr2qo%3d" xr:uid="{00000000-0004-0000-0100-00005F000000}"/>
    <hyperlink ref="A547" r:id="rId97" display="https://services.saftbatteries.com/Follow.aspx?id=JC6s3H8YLIg%3d" xr:uid="{00000000-0004-0000-0100-000060000000}"/>
    <hyperlink ref="A544" r:id="rId98" display="https://services.saftbatteries.com/Follow.aspx?id=To%2bNQxfXHYI%3d" xr:uid="{00000000-0004-0000-0100-000061000000}"/>
    <hyperlink ref="A543" r:id="rId99" display="https://services.saftbatteries.com/Follow.aspx?id=KWqZinOi1cs%3d" xr:uid="{00000000-0004-0000-0100-000062000000}"/>
    <hyperlink ref="A528" r:id="rId100" display="https://services.saftbatteries.com/Follow.aspx?id=tAiB%2bEWvdlM%3d" xr:uid="{00000000-0004-0000-0100-000063000000}"/>
    <hyperlink ref="A529" r:id="rId101" display="https://services.saftbatteries.com/Follow.aspx?id=9BUggIEkteo%3d" xr:uid="{00000000-0004-0000-0100-000064000000}"/>
    <hyperlink ref="A530" r:id="rId102" display="https://services.saftbatteries.com/Follow.aspx?id=%2fxHGI4bvl%2bQ%3d" xr:uid="{00000000-0004-0000-0100-000065000000}"/>
    <hyperlink ref="A531" r:id="rId103" display="https://services.saftbatteries.com/Follow.aspx?id=5YEBeEXIYx4%3d" xr:uid="{00000000-0004-0000-0100-000066000000}"/>
    <hyperlink ref="A532" r:id="rId104" display="https://services.saftbatteries.com/Follow.aspx?id=cyVaas%2f95wI%3d" xr:uid="{00000000-0004-0000-0100-000067000000}"/>
    <hyperlink ref="A533" r:id="rId105" display="https://services.saftbatteries.com/Follow.aspx?id=cyVaas%2f95wI%3d" xr:uid="{00000000-0004-0000-0100-000068000000}"/>
    <hyperlink ref="A542" r:id="rId106" display="https://services.saftbatteries.com/Follow.aspx?id=KWqZinOi1cs%3d" xr:uid="{00000000-0004-0000-0100-000069000000}"/>
    <hyperlink ref="A541" r:id="rId107" display="https://services.saftbatteries.com/Follow.aspx?id=KWqZinOi1cs%3d" xr:uid="{00000000-0004-0000-0100-00006A000000}"/>
    <hyperlink ref="A546" r:id="rId108" display="https://services.saftbatteries.com/Follow.aspx?id=JC6s3H8YLIg%3d" xr:uid="{00000000-0004-0000-0100-00006B000000}"/>
    <hyperlink ref="A545" r:id="rId109" display="https://services.saftbatteries.com/Follow.aspx?id=JC6s3H8YLIg%3d" xr:uid="{00000000-0004-0000-0100-00006C000000}"/>
    <hyperlink ref="A548" r:id="rId110" display="https://services.saftbatteries.com/Follow.aspx?id=Yxg%2faRpr2qo%3d" xr:uid="{00000000-0004-0000-0100-00006D000000}"/>
    <hyperlink ref="A563" r:id="rId111" display="https://services.saftbatteries.com/Follow.aspx?id=uxPTpFuXfKw%3d" xr:uid="{00000000-0004-0000-0100-00006E000000}"/>
    <hyperlink ref="A572" r:id="rId112" display="https://services.saftbatteries.com/Follow.aspx?id=p9rYFOvwXe8%3d" xr:uid="{00000000-0004-0000-0100-00006F000000}"/>
    <hyperlink ref="A575" r:id="rId113" display="https://services.saftbatteries.com/Follow.aspx?id=c6gR7icy29k%3d" xr:uid="{00000000-0004-0000-0100-000070000000}"/>
    <hyperlink ref="A574" r:id="rId114" display="https://services.saftbatteries.com/Follow.aspx?id=c6gR7icy29k%3d" xr:uid="{00000000-0004-0000-0100-000071000000}"/>
    <hyperlink ref="A602" r:id="rId115" display="https://services.saftbatteries.com/Follow.aspx?id=tOxzBqX76JE%3d" xr:uid="{00000000-0004-0000-0100-000072000000}"/>
    <hyperlink ref="A527" r:id="rId116" display="https://services.saftbatteries.com/Follow.aspx?id=tAiB%2bEWvdlM%3d" xr:uid="{00000000-0004-0000-0100-000073000000}"/>
    <hyperlink ref="A536" r:id="rId117" display="https://services.saftbatteries.com/Follow.aspx?id=Hwv%2fhH3GFjs%3d" xr:uid="{00000000-0004-0000-0100-000074000000}"/>
    <hyperlink ref="A540" r:id="rId118" display="https://services.saftbatteries.com/Follow.aspx?id=xFrHUnpTMbY%3d" xr:uid="{00000000-0004-0000-0100-000075000000}"/>
    <hyperlink ref="A539" r:id="rId119" display="https://services.saftbatteries.com/Follow.aspx?id=%2fN8ARXdojAg%3d" xr:uid="{00000000-0004-0000-0100-000076000000}"/>
    <hyperlink ref="A538" r:id="rId120" display="https://services.saftbatteries.com/Follow.aspx?id=X3i1A%2bocV%2fQ%3d" xr:uid="{00000000-0004-0000-0100-000077000000}"/>
    <hyperlink ref="A537" r:id="rId121" display="https://services.saftbatteries.com/Follow.aspx?id=nASHqo%2fgl84%3d" xr:uid="{00000000-0004-0000-0100-000078000000}"/>
    <hyperlink ref="A535" r:id="rId122" display="https://services.saftbatteries.com/Follow.aspx?id=FuPiHKTOmKE%3d" xr:uid="{00000000-0004-0000-0100-000079000000}"/>
    <hyperlink ref="A534" r:id="rId123" display="https://services.saftbatteries.com/Follow.aspx?id=MK17WcDnWE0%3d" xr:uid="{00000000-0004-0000-0100-00007A000000}"/>
    <hyperlink ref="A551" r:id="rId124" display="https://services.saftbatteries.com/Follow.aspx?id=74JM1Cn6NE8%3d" xr:uid="{00000000-0004-0000-0100-00007B000000}"/>
    <hyperlink ref="A521" r:id="rId125" display="https://services.saftbatteries.com/Follow.aspx?id=gcGDTms5bmo%3d" xr:uid="{00000000-0004-0000-0100-00007C000000}"/>
    <hyperlink ref="A526" r:id="rId126" display="https://services.saftbatteries.com/Follow.aspx?id=G7tFaqbe0RQ%3d" xr:uid="{00000000-0004-0000-0100-00007D000000}"/>
    <hyperlink ref="A525" r:id="rId127" display="https://services.saftbatteries.com/Follow.aspx?id=Xaw%2b9KbeWSw%3d" xr:uid="{00000000-0004-0000-0100-00007E000000}"/>
    <hyperlink ref="A520" r:id="rId128" display="https://services.saftbatteries.com/Follow.aspx?id=gcGDTms5bmo%3d" xr:uid="{00000000-0004-0000-0100-00007F000000}"/>
    <hyperlink ref="A519" r:id="rId129" display="https://services.saftbatteries.com/Follow.aspx?id=gcGDTms5bmo%3d" xr:uid="{00000000-0004-0000-0100-000080000000}"/>
    <hyperlink ref="A518" r:id="rId130" display="https://services.saftbatteries.com/Follow.aspx?id=7slNA4n2dIg%3d" xr:uid="{00000000-0004-0000-0100-000081000000}"/>
    <hyperlink ref="A517" r:id="rId131" display="https://services.saftbatteries.com/Follow.aspx?id=%2fz4n2hYFpL0%3d" xr:uid="{00000000-0004-0000-0100-000082000000}"/>
    <hyperlink ref="A516" r:id="rId132" display="https://services.saftbatteries.com/Follow.aspx?id=JPeWhQbTzb4%3d" xr:uid="{00000000-0004-0000-0100-000083000000}"/>
    <hyperlink ref="A515" r:id="rId133" display="https://services.saftbatteries.com/Follow.aspx?id=XyIhbNpaRV8%3d" xr:uid="{00000000-0004-0000-0100-000084000000}"/>
    <hyperlink ref="A523" r:id="rId134" display="https://services.saftbatteries.com/Follow.aspx?id=j9AZo%2bWTN50%3d" xr:uid="{00000000-0004-0000-0100-000085000000}"/>
    <hyperlink ref="A513" r:id="rId135" display="https://services.saftbatteries.com/Follow.aspx?id=pCWhlZgMiec%3d" xr:uid="{00000000-0004-0000-0100-000086000000}"/>
    <hyperlink ref="A512" r:id="rId136" display="https://services.saftbatteries.com/Follow.aspx?id=OLxf7nI5WKc%3d" xr:uid="{00000000-0004-0000-0100-000087000000}"/>
    <hyperlink ref="A511" r:id="rId137" display="https://services.saftbatteries.com/Follow.aspx?id=BvAg0CC3ivY%3d" xr:uid="{00000000-0004-0000-0100-000088000000}"/>
    <hyperlink ref="A510" r:id="rId138" display="https://services.saftbatteries.com/Follow.aspx?id=XAWTYqdJnqI%3d" xr:uid="{00000000-0004-0000-0100-000089000000}"/>
    <hyperlink ref="A509" r:id="rId139" display="https://services.saftbatteries.com/Follow.aspx?id=di4SWhJlqCM%3d" xr:uid="{00000000-0004-0000-0100-00008A000000}"/>
    <hyperlink ref="A508" r:id="rId140" display="https://services.saftbatteries.com/Follow.aspx?id=OwZv4FjryaQ%3d" xr:uid="{00000000-0004-0000-0100-00008B000000}"/>
    <hyperlink ref="A507" r:id="rId141" display="https://services.saftbatteries.com/Follow.aspx?id=KlRsgA2T11k%3d" xr:uid="{00000000-0004-0000-0100-00008C000000}"/>
    <hyperlink ref="A506" r:id="rId142" display="https://services.saftbatteries.com/Follow.aspx?id=uDXcsO0JF1c%3d" xr:uid="{00000000-0004-0000-0100-00008D000000}"/>
    <hyperlink ref="A505" r:id="rId143" display="https://services.saftbatteries.com/Follow.aspx?id=a9DFJbCICzA%3d" xr:uid="{00000000-0004-0000-0100-00008E000000}"/>
    <hyperlink ref="A504" r:id="rId144" display="https://services.saftbatteries.com/Follow.aspx?id=baTaW6G2b5E%3d" xr:uid="{00000000-0004-0000-0100-00008F000000}"/>
    <hyperlink ref="A503" r:id="rId145" display="https://services.saftbatteries.com/Follow.aspx?id=dYm4IHMgSFY%3d" xr:uid="{00000000-0004-0000-0100-000090000000}"/>
    <hyperlink ref="A502" r:id="rId146" display="https://services.saftbatteries.com/Follow.aspx?id=9k2blOAPPYA%3d" xr:uid="{00000000-0004-0000-0100-000091000000}"/>
    <hyperlink ref="A501" r:id="rId147" display="https://services.saftbatteries.com/Follow.aspx?id=dIn9WL5MCAY%3d" xr:uid="{00000000-0004-0000-0100-000092000000}"/>
    <hyperlink ref="A500" r:id="rId148" display="https://services.saftbatteries.com/Follow.aspx?id=M4Uawc3fapY%3d" xr:uid="{00000000-0004-0000-0100-000093000000}"/>
    <hyperlink ref="A499" r:id="rId149" display="https://services.saftbatteries.com/Follow.aspx?id=DBCELP4%2bpjI%3d" xr:uid="{00000000-0004-0000-0100-000094000000}"/>
    <hyperlink ref="A498" r:id="rId150" display="https://services.saftbatteries.com/Follow.aspx?id=pfzuzqetnSE%3d" xr:uid="{00000000-0004-0000-0100-000095000000}"/>
    <hyperlink ref="A497" r:id="rId151" display="https://services.saftbatteries.com/Follow.aspx?id=%2fg2r%2bDxfdh8%3d" xr:uid="{00000000-0004-0000-0100-000096000000}"/>
    <hyperlink ref="A496" r:id="rId152" display="https://services.saftbatteries.com/Follow.aspx?id=DBzPlJNTCQs%3d" xr:uid="{00000000-0004-0000-0100-000097000000}"/>
    <hyperlink ref="A495" r:id="rId153" display="https://services.saftbatteries.com/Follow.aspx?id=mjOEJNCVRaQ%3d" xr:uid="{00000000-0004-0000-0100-000098000000}"/>
    <hyperlink ref="A494" r:id="rId154" display="https://services.saftbatteries.com/Follow.aspx?id=jE9cE8MKNrw%3d" xr:uid="{00000000-0004-0000-0100-000099000000}"/>
    <hyperlink ref="A493" r:id="rId155" display="https://services.saftbatteries.com/Follow.aspx?id=UY%2fvQVA8r%2fk%3d" xr:uid="{00000000-0004-0000-0100-00009A000000}"/>
    <hyperlink ref="A492" r:id="rId156" display="https://services.saftbatteries.com/Follow.aspx?id=dErgkhxlyTs%3d" xr:uid="{00000000-0004-0000-0100-00009B000000}"/>
    <hyperlink ref="A514" r:id="rId157" display="https://services.saftbatteries.com/Follow.aspx?id=ZIF9vbytQ1w%3d" xr:uid="{00000000-0004-0000-0100-00009C000000}"/>
    <hyperlink ref="A491" r:id="rId158" display="https://services.saftbatteries.com/Follow.aspx?id=sy5WOPlqpgA%3d" xr:uid="{00000000-0004-0000-0100-00009D000000}"/>
    <hyperlink ref="A522" r:id="rId159" display="https://services.saftbatteries.com/Follow.aspx?id=uewByyGq3vQ%3d" xr:uid="{00000000-0004-0000-0100-00009E000000}"/>
    <hyperlink ref="A490" r:id="rId160" display="https://services.saftbatteries.com/Follow.aspx?id=Q9T1x2UcXNY%3d" xr:uid="{00000000-0004-0000-0100-00009F000000}"/>
    <hyperlink ref="A489" r:id="rId161" display="https://services.saftbatteries.com/Follow.aspx?id=TThSXl5thr4%3d" xr:uid="{00000000-0004-0000-0100-0000A0000000}"/>
    <hyperlink ref="A487" r:id="rId162" display="https://services.saftbatteries.com/Follow.aspx?id=DAyyrbb3HW0%3d" xr:uid="{00000000-0004-0000-0100-0000A1000000}"/>
    <hyperlink ref="A488" r:id="rId163" display="https://services.saftbatteries.com/Follow.aspx?id=DAyyrbb3HW0%3d" xr:uid="{00000000-0004-0000-0100-0000A2000000}"/>
    <hyperlink ref="A486" r:id="rId164" display="https://services.saftbatteries.com/Follow.aspx?id=yeh49TN7CI0%3d" xr:uid="{00000000-0004-0000-0100-0000A3000000}"/>
    <hyperlink ref="A485" r:id="rId165" display="https://services.saftbatteries.com/Follow.aspx?id=lwg87kZgqgM%3d" xr:uid="{00000000-0004-0000-0100-0000A4000000}"/>
    <hyperlink ref="A483" r:id="rId166" display="https://services.saftbatteries.com/Follow.aspx?id=WbgHEeTBmBA%3d" xr:uid="{00000000-0004-0000-0100-0000A5000000}"/>
    <hyperlink ref="A484" r:id="rId167" display="https://services.saftbatteries.com/Follow.aspx?id=AuARbuci%2fVM%3d" xr:uid="{00000000-0004-0000-0100-0000A6000000}"/>
    <hyperlink ref="A482" r:id="rId168" display="https://services.saftbatteries.com/Follow.aspx?id=E1Vh6VywtjM%3d" xr:uid="{00000000-0004-0000-0100-0000A7000000}"/>
    <hyperlink ref="A481" r:id="rId169" display="https://services.saftbatteries.com/Follow.aspx?id=pV5jxi7uBzU%3d" xr:uid="{00000000-0004-0000-0100-0000A8000000}"/>
    <hyperlink ref="A480" r:id="rId170" display="https://services.saftbatteries.com/Follow.aspx?id=OSVGle0wCzA%3d" xr:uid="{00000000-0004-0000-0100-0000A9000000}"/>
    <hyperlink ref="A479" r:id="rId171" display="https://services.saftbatteries.com/Follow.aspx?id=5z4s7henBkI%3d" xr:uid="{00000000-0004-0000-0100-0000AA000000}"/>
    <hyperlink ref="A478" r:id="rId172" display="https://services.saftbatteries.com/Follow.aspx?id=s%2bAXIj2mi9E%3d" xr:uid="{00000000-0004-0000-0100-0000AB000000}"/>
    <hyperlink ref="A477" r:id="rId173" display="https://services.saftbatteries.com/Follow.aspx?id=oHb77cgDZZU%3d" xr:uid="{00000000-0004-0000-0100-0000AC000000}"/>
    <hyperlink ref="A476" r:id="rId174" display="https://services.saftbatteries.com/Follow.aspx?id=%2bKMaoz0XQR0%3d" xr:uid="{00000000-0004-0000-0100-0000AD000000}"/>
    <hyperlink ref="A475" r:id="rId175" display="https://services.saftbatteries.com/Follow.aspx?id=5URiyOOAjdM%3d" xr:uid="{00000000-0004-0000-0100-0000AE000000}"/>
    <hyperlink ref="A474" r:id="rId176" display="https://services.saftbatteries.com/Follow.aspx?id=3%2fV6WU3g%2bL8%3d" xr:uid="{00000000-0004-0000-0100-0000AF000000}"/>
    <hyperlink ref="A473" r:id="rId177" display="https://services.saftbatteries.com/Follow.aspx?id=LsY9FATX8qk%3d" xr:uid="{00000000-0004-0000-0100-0000B0000000}"/>
    <hyperlink ref="A472" r:id="rId178" display="https://services.saftbatteries.com/Follow.aspx?id=NAhsKqiLTuc%3d" xr:uid="{00000000-0004-0000-0100-0000B1000000}"/>
    <hyperlink ref="A471" r:id="rId179" display="https://services.saftbatteries.com/Follow.aspx?id=D4PC2CrWMqM%3d" xr:uid="{00000000-0004-0000-0100-0000B2000000}"/>
    <hyperlink ref="A470" r:id="rId180" display="https://services.saftbatteries.com/Follow.aspx?id=t%2byc2jz2XU0%3d" xr:uid="{00000000-0004-0000-0100-0000B3000000}"/>
    <hyperlink ref="A469" r:id="rId181" display="https://services.saftbatteries.com/Follow.aspx?id=daTDW2NAWEE%3d" xr:uid="{00000000-0004-0000-0100-0000B4000000}"/>
    <hyperlink ref="A468" r:id="rId182" display="https://services.saftbatteries.com/Follow.aspx?id=rrcJp5sJumU%3d" xr:uid="{00000000-0004-0000-0100-0000B5000000}"/>
    <hyperlink ref="A467" r:id="rId183" display="https://services.saftbatteries.com/Follow.aspx?id=PFypVUlXRhM%3d" xr:uid="{00000000-0004-0000-0100-0000B6000000}"/>
    <hyperlink ref="A466" r:id="rId184" display="https://services.saftbatteries.com/Follow.aspx?id=Zx%2b1fUbKiHg%3d" xr:uid="{00000000-0004-0000-0100-0000B7000000}"/>
    <hyperlink ref="A465" r:id="rId185" display="https://services.saftbatteries.com/Follow.aspx?id=qFSID%2f9a5o0%3d" xr:uid="{00000000-0004-0000-0100-0000B8000000}"/>
    <hyperlink ref="A464" r:id="rId186" display="https://services.saftbatteries.com/Follow.aspx?id=ZKJ8eblqu3Y%3d" xr:uid="{00000000-0004-0000-0100-0000B9000000}"/>
    <hyperlink ref="A463" r:id="rId187" display="https://services.saftbatteries.com/Follow.aspx?id=Ozc58M1MTt4%3d" xr:uid="{00000000-0004-0000-0100-0000BA000000}"/>
    <hyperlink ref="A462" r:id="rId188" display="https://services.saftbatteries.com/Follow.aspx?id=F1G8Rb9jsT0%3d" xr:uid="{00000000-0004-0000-0100-0000BB000000}"/>
    <hyperlink ref="A461" r:id="rId189" display="https://services.saftbatteries.com/Follow.aspx?id=3ldAx8%2b7dEY%3d" xr:uid="{00000000-0004-0000-0100-0000BC000000}"/>
    <hyperlink ref="A460" r:id="rId190" display="https://services.saftbatteries.com/Follow.aspx?id=i2%2bWMF9n7V4%3d" xr:uid="{00000000-0004-0000-0100-0000BD000000}"/>
    <hyperlink ref="A459" r:id="rId191" display="https://services.saftbatteries.com/Follow.aspx?id=BUm9zwooi0M%3d" xr:uid="{00000000-0004-0000-0100-0000BE000000}"/>
    <hyperlink ref="A458" r:id="rId192" display="https://services.saftbatteries.com/Follow.aspx?id=PlLOyD5NvIU%3d" xr:uid="{00000000-0004-0000-0100-0000BF000000}"/>
    <hyperlink ref="A457" r:id="rId193" display="https://services.saftbatteries.com/Follow.aspx?id=ETxXBpFt1ik%3d" xr:uid="{00000000-0004-0000-0100-0000C0000000}"/>
    <hyperlink ref="A456" r:id="rId194" display="https://services.saftbatteries.com/Follow.aspx?id=4YY0Hy3mb4A%3d" xr:uid="{00000000-0004-0000-0100-0000C1000000}"/>
    <hyperlink ref="A455" r:id="rId195" display="https://services.saftbatteries.com/Follow.aspx?id=12GlnpfIbV4%3d" xr:uid="{00000000-0004-0000-0100-0000C2000000}"/>
    <hyperlink ref="A454" r:id="rId196" display="https://services.saftbatteries.com/Follow.aspx?id=bLPCkQGUIVk%3d" xr:uid="{00000000-0004-0000-0100-0000C3000000}"/>
    <hyperlink ref="A453" r:id="rId197" display="https://services.saftbatteries.com/Follow.aspx?id=JRaqljW%2b%2bbg%3d" xr:uid="{00000000-0004-0000-0100-0000C4000000}"/>
    <hyperlink ref="A452" r:id="rId198" display="https://services.saftbatteries.com/Follow.aspx?id=Nq2WrpIPbxg%3d" xr:uid="{00000000-0004-0000-0100-0000C5000000}"/>
    <hyperlink ref="A451" r:id="rId199" display="https://services.saftbatteries.com/Follow.aspx?id=tU8OCi61KiU%3d" xr:uid="{00000000-0004-0000-0100-0000C6000000}"/>
    <hyperlink ref="A450" r:id="rId200" display="https://services.saftbatteries.com/Follow.aspx?id=rIEb42eRp18%3d" xr:uid="{00000000-0004-0000-0100-0000C7000000}"/>
    <hyperlink ref="A449" r:id="rId201" display="https://services.saftbatteries.com/Follow.aspx?id=0wpISR%2bI0mU%3d" xr:uid="{00000000-0004-0000-0100-0000C8000000}"/>
    <hyperlink ref="A448" r:id="rId202" display="https://services.saftbatteries.com/Follow.aspx?id=JWkjYXME2tY%3d" xr:uid="{00000000-0004-0000-0100-0000C9000000}"/>
    <hyperlink ref="A447" r:id="rId203" display="https://services.saftbatteries.com/Follow.aspx?id=Y1kMNcwwLxY%3d" xr:uid="{00000000-0004-0000-0100-0000CA000000}"/>
    <hyperlink ref="A446" r:id="rId204" display="https://services.saftbatteries.com/Follow.aspx?id=L8NwA0WFisY%3d" xr:uid="{00000000-0004-0000-0100-0000CB000000}"/>
    <hyperlink ref="A445" r:id="rId205" display="https://services.saftbatteries.com/Follow.aspx?id=r584JlI%2bFbk%3d" xr:uid="{00000000-0004-0000-0100-0000CC000000}"/>
    <hyperlink ref="A444" r:id="rId206" display="https://services.saftbatteries.com/Follow.aspx?id=MinfoqKSmYI%3d" xr:uid="{00000000-0004-0000-0100-0000CD000000}"/>
    <hyperlink ref="A443" r:id="rId207" display="https://services.saftbatteries.com/Follow.aspx?id=2XBcJpP0gJc%3d" xr:uid="{00000000-0004-0000-0100-0000CE000000}"/>
    <hyperlink ref="A442" r:id="rId208" display="https://services.saftbatteries.com/Follow.aspx?id=VUYADJk8rKU%3d" xr:uid="{00000000-0004-0000-0100-0000CF000000}"/>
    <hyperlink ref="A441" r:id="rId209" display="https://services.saftbatteries.com/Follow.aspx?id=nqVLp%2fLfd%2fA%3d" xr:uid="{00000000-0004-0000-0100-0000D0000000}"/>
    <hyperlink ref="A439" r:id="rId210" display="https://services.saftbatteries.com/Follow.aspx?id=GitdeKe4Vw8%3d" xr:uid="{00000000-0004-0000-0100-0000D1000000}"/>
    <hyperlink ref="A438" r:id="rId211" display="https://services.saftbatteries.com/Follow.aspx?id=aZPVfgG%2b3dI%3d" xr:uid="{00000000-0004-0000-0100-0000D2000000}"/>
    <hyperlink ref="A524" r:id="rId212" display="https://services.saftbatteries.com/Follow.aspx?id=OEkYGWRRJcM%3d" xr:uid="{00000000-0004-0000-0100-0000D3000000}"/>
    <hyperlink ref="A436" r:id="rId213" display="https://services.saftbatteries.com/Follow.aspx?id=eA%2b%2bAabJ%2bk4%3d" xr:uid="{00000000-0004-0000-0100-0000D4000000}"/>
    <hyperlink ref="A434" r:id="rId214" display="https://services.saftbatteries.com/Follow.aspx?id=BXoF6P8j8Z0%3d" xr:uid="{00000000-0004-0000-0100-0000D5000000}"/>
    <hyperlink ref="A433" r:id="rId215" display="https://services.saftbatteries.com/Follow.aspx?id=qfTEB9AJp44%3d" xr:uid="{00000000-0004-0000-0100-0000D6000000}"/>
    <hyperlink ref="A437" r:id="rId216" display="https://services.saftbatteries.com/Follow.aspx?id=g%2bYl79Jt5e4%3d" xr:uid="{00000000-0004-0000-0100-0000D7000000}"/>
    <hyperlink ref="A432" r:id="rId217" display="https://services.saftbatteries.com/Follow.aspx?id=NJ5ef25FK24%3d" xr:uid="{00000000-0004-0000-0100-0000D8000000}"/>
    <hyperlink ref="A431" r:id="rId218" display="https://services.saftbatteries.com/Follow.aspx?id=5JHCIANc1gQ%3d" xr:uid="{00000000-0004-0000-0100-0000D9000000}"/>
    <hyperlink ref="A425" r:id="rId219" display="https://services.saftbatteries.com/Follow.aspx?id=5CT%2fVLUbM%2fk%3d" xr:uid="{00000000-0004-0000-0100-0000DA000000}"/>
    <hyperlink ref="A424" r:id="rId220" display="https://services.saftbatteries.com/Follow.aspx?id=uiK902AnI3o%3d" xr:uid="{00000000-0004-0000-0100-0000DB000000}"/>
    <hyperlink ref="A423" r:id="rId221" display="https://services.saftbatteries.com/Follow.aspx?id=1LmZZMNXaz4%3d" xr:uid="{00000000-0004-0000-0100-0000DC000000}"/>
    <hyperlink ref="A422" r:id="rId222" display="https://services.saftbatteries.com/Follow.aspx?id=xtIIjKs%2fHA8%3d" xr:uid="{00000000-0004-0000-0100-0000DD000000}"/>
    <hyperlink ref="A421" r:id="rId223" display="https://services.saftbatteries.com/Follow.aspx?id=cbNxaAdZJwY%3d" xr:uid="{00000000-0004-0000-0100-0000DE000000}"/>
    <hyperlink ref="A419" r:id="rId224" display="https://services.saftbatteries.com/Follow.aspx?id=CbhT%2bAGZZwY%3d" xr:uid="{00000000-0004-0000-0100-0000DF000000}"/>
    <hyperlink ref="A420" r:id="rId225" display="https://services.saftbatteries.com/Follow.aspx?id=Bw0mYLXU1VQ%3d" xr:uid="{00000000-0004-0000-0100-0000E0000000}"/>
    <hyperlink ref="A416" r:id="rId226" display="https://services.saftbatteries.com/Follow.aspx?id=vXoenQvp1yQ%3d" xr:uid="{00000000-0004-0000-0100-0000E1000000}"/>
    <hyperlink ref="A415" r:id="rId227" display="https://services.saftbatteries.com/Follow.aspx?id=TC6RUp9ClU8%3d" xr:uid="{00000000-0004-0000-0100-0000E2000000}"/>
    <hyperlink ref="A413" r:id="rId228" display="https://services.saftbatteries.com/Follow.aspx?id=94h%2f1yPHYEM%3d" xr:uid="{00000000-0004-0000-0100-0000E3000000}"/>
    <hyperlink ref="A409" r:id="rId229" display="https://services.saftbatteries.com/Follow.aspx?id=jyhODQYl63E%3d" xr:uid="{00000000-0004-0000-0100-0000E4000000}"/>
    <hyperlink ref="A405" r:id="rId230" display="https://services.saftbatteries.com/Follow.aspx?id=MB5P8GmeYGM%3d" xr:uid="{00000000-0004-0000-0100-0000E5000000}"/>
    <hyperlink ref="A404" r:id="rId231" display="https://services.saftbatteries.com/Follow.aspx?id=WhnR0jY9vys%3d" xr:uid="{00000000-0004-0000-0100-0000E6000000}"/>
    <hyperlink ref="A403" r:id="rId232" display="https://services.saftbatteries.com/Follow.aspx?id=vf34yC9ZxWk%3d" xr:uid="{00000000-0004-0000-0100-0000E7000000}"/>
    <hyperlink ref="A402" r:id="rId233" display="https://services.saftbatteries.com/Follow.aspx?id=Xbkoa%2fukbUs%3d" xr:uid="{00000000-0004-0000-0100-0000E8000000}"/>
    <hyperlink ref="A399" r:id="rId234" display="https://services.saftbatteries.com/Follow.aspx?id=QcqE%2bnmOJVg%3d" xr:uid="{00000000-0004-0000-0100-0000E9000000}"/>
    <hyperlink ref="A398" r:id="rId235" display="https://services.saftbatteries.com/Follow.aspx?id=q3EE2BElf7Y%3d" xr:uid="{00000000-0004-0000-0100-0000EA000000}"/>
    <hyperlink ref="A395" r:id="rId236" display="https://services.saftbatteries.com/Follow.aspx?id=BSfhdmrDWbE%3d" xr:uid="{00000000-0004-0000-0100-0000EB000000}"/>
    <hyperlink ref="A394" r:id="rId237" display="https://services.saftbatteries.com/Follow.aspx?id=qZw3uMOGlDw%3d" xr:uid="{00000000-0004-0000-0100-0000EC000000}"/>
    <hyperlink ref="A390" r:id="rId238" display="https://services.saftbatteries.com/Follow.aspx?id=54iLIFAENWE%3d" xr:uid="{00000000-0004-0000-0100-0000ED000000}"/>
    <hyperlink ref="A418" r:id="rId239" xr:uid="{00000000-0004-0000-0100-0000EE000000}"/>
    <hyperlink ref="A417" r:id="rId240" xr:uid="{00000000-0004-0000-0100-0000EF000000}"/>
    <hyperlink ref="A414" r:id="rId241" xr:uid="{00000000-0004-0000-0100-0000F0000000}"/>
    <hyperlink ref="A412" r:id="rId242" xr:uid="{00000000-0004-0000-0100-0000F1000000}"/>
    <hyperlink ref="A411" r:id="rId243" xr:uid="{00000000-0004-0000-0100-0000F2000000}"/>
    <hyperlink ref="A410" r:id="rId244" xr:uid="{00000000-0004-0000-0100-0000F3000000}"/>
    <hyperlink ref="A406" r:id="rId245" xr:uid="{00000000-0004-0000-0100-0000F4000000}"/>
    <hyperlink ref="A401" r:id="rId246" xr:uid="{00000000-0004-0000-0100-0000F5000000}"/>
    <hyperlink ref="A397" r:id="rId247" xr:uid="{00000000-0004-0000-0100-0000F6000000}"/>
    <hyperlink ref="A396" r:id="rId248" xr:uid="{00000000-0004-0000-0100-0000F7000000}"/>
    <hyperlink ref="A393" r:id="rId249" xr:uid="{00000000-0004-0000-0100-0000F8000000}"/>
    <hyperlink ref="A392" r:id="rId250" xr:uid="{00000000-0004-0000-0100-0000F9000000}"/>
    <hyperlink ref="A391" r:id="rId251" xr:uid="{00000000-0004-0000-0100-0000FA000000}"/>
    <hyperlink ref="A389" r:id="rId252" xr:uid="{00000000-0004-0000-0100-0000FB000000}"/>
    <hyperlink ref="A388" r:id="rId253" xr:uid="{00000000-0004-0000-0100-0000FC000000}"/>
    <hyperlink ref="A387" r:id="rId254" xr:uid="{00000000-0004-0000-0100-0000FD000000}"/>
    <hyperlink ref="A386" r:id="rId255" xr:uid="{00000000-0004-0000-0100-0000FE000000}"/>
    <hyperlink ref="A385" r:id="rId256" xr:uid="{00000000-0004-0000-0100-0000FF000000}"/>
    <hyperlink ref="A384" r:id="rId257" xr:uid="{00000000-0004-0000-0100-000000010000}"/>
    <hyperlink ref="A383" r:id="rId258" xr:uid="{00000000-0004-0000-0100-000001010000}"/>
    <hyperlink ref="A382" r:id="rId259" xr:uid="{00000000-0004-0000-0100-000002010000}"/>
    <hyperlink ref="A381" r:id="rId260" xr:uid="{00000000-0004-0000-0100-000003010000}"/>
    <hyperlink ref="A380" r:id="rId261" xr:uid="{00000000-0004-0000-0100-000004010000}"/>
    <hyperlink ref="A379" r:id="rId262" xr:uid="{00000000-0004-0000-0100-000005010000}"/>
    <hyperlink ref="A378" r:id="rId263" xr:uid="{00000000-0004-0000-0100-000006010000}"/>
    <hyperlink ref="A377" r:id="rId264" xr:uid="{00000000-0004-0000-0100-000007010000}"/>
    <hyperlink ref="A376" r:id="rId265" xr:uid="{00000000-0004-0000-0100-000008010000}"/>
    <hyperlink ref="A375" r:id="rId266" xr:uid="{00000000-0004-0000-0100-000009010000}"/>
    <hyperlink ref="A374" r:id="rId267" xr:uid="{00000000-0004-0000-0100-00000A010000}"/>
    <hyperlink ref="A373" r:id="rId268" xr:uid="{00000000-0004-0000-0100-00000B010000}"/>
    <hyperlink ref="A372" r:id="rId269" xr:uid="{00000000-0004-0000-0100-00000C010000}"/>
    <hyperlink ref="A371" r:id="rId270" xr:uid="{00000000-0004-0000-0100-00000D010000}"/>
    <hyperlink ref="A370" r:id="rId271" xr:uid="{00000000-0004-0000-0100-00000E010000}"/>
    <hyperlink ref="A369" r:id="rId272" xr:uid="{00000000-0004-0000-0100-00000F010000}"/>
    <hyperlink ref="A368" r:id="rId273" xr:uid="{00000000-0004-0000-0100-000010010000}"/>
    <hyperlink ref="A367" r:id="rId274" xr:uid="{00000000-0004-0000-0100-000011010000}"/>
    <hyperlink ref="A366" r:id="rId275" xr:uid="{00000000-0004-0000-0100-000012010000}"/>
    <hyperlink ref="A365" r:id="rId276" xr:uid="{00000000-0004-0000-0100-000013010000}"/>
    <hyperlink ref="A426" r:id="rId277" xr:uid="{00000000-0004-0000-0100-000014010000}"/>
    <hyperlink ref="A440" r:id="rId278" xr:uid="{00000000-0004-0000-0100-000015010000}"/>
    <hyperlink ref="A364" r:id="rId279" xr:uid="{00000000-0004-0000-0100-000016010000}"/>
    <hyperlink ref="A363" r:id="rId280" xr:uid="{00000000-0004-0000-0100-000017010000}"/>
    <hyperlink ref="A362" r:id="rId281" xr:uid="{00000000-0004-0000-0100-000018010000}"/>
    <hyperlink ref="A408" r:id="rId282" xr:uid="{00000000-0004-0000-0100-000019010000}"/>
    <hyperlink ref="A429" r:id="rId283" xr:uid="{00000000-0004-0000-0100-00001A010000}"/>
    <hyperlink ref="A361" r:id="rId284" xr:uid="{00000000-0004-0000-0100-00001B010000}"/>
    <hyperlink ref="A360" r:id="rId285" xr:uid="{00000000-0004-0000-0100-00001C010000}"/>
    <hyperlink ref="A359" r:id="rId286" xr:uid="{00000000-0004-0000-0100-00001D010000}"/>
    <hyperlink ref="A358" r:id="rId287" xr:uid="{00000000-0004-0000-0100-00001E010000}"/>
    <hyperlink ref="A357" r:id="rId288" xr:uid="{00000000-0004-0000-0100-00001F010000}"/>
    <hyperlink ref="A356" r:id="rId289" xr:uid="{00000000-0004-0000-0100-000020010000}"/>
    <hyperlink ref="A355" r:id="rId290" xr:uid="{00000000-0004-0000-0100-000021010000}"/>
    <hyperlink ref="A354" r:id="rId291" xr:uid="{00000000-0004-0000-0100-000022010000}"/>
    <hyperlink ref="A353" r:id="rId292" xr:uid="{00000000-0004-0000-0100-000023010000}"/>
    <hyperlink ref="A352" r:id="rId293" xr:uid="{00000000-0004-0000-0100-000024010000}"/>
    <hyperlink ref="A351" r:id="rId294" xr:uid="{00000000-0004-0000-0100-000025010000}"/>
    <hyperlink ref="A350" r:id="rId295" xr:uid="{00000000-0004-0000-0100-000026010000}"/>
    <hyperlink ref="A349" r:id="rId296" xr:uid="{00000000-0004-0000-0100-000027010000}"/>
    <hyperlink ref="A342" r:id="rId297" xr:uid="{00000000-0004-0000-0100-000028010000}"/>
    <hyperlink ref="A336" r:id="rId298" xr:uid="{00000000-0004-0000-0100-000029010000}"/>
    <hyperlink ref="A339" r:id="rId299" xr:uid="{00000000-0004-0000-0100-00002A010000}"/>
    <hyperlink ref="A343" r:id="rId300" xr:uid="{00000000-0004-0000-0100-00002B010000}"/>
    <hyperlink ref="A340" r:id="rId301" xr:uid="{00000000-0004-0000-0100-00002C010000}"/>
    <hyperlink ref="A341" r:id="rId302" xr:uid="{00000000-0004-0000-0100-00002D010000}"/>
    <hyperlink ref="A347" r:id="rId303" xr:uid="{00000000-0004-0000-0100-00002E010000}"/>
    <hyperlink ref="A348" r:id="rId304" xr:uid="{00000000-0004-0000-0100-00002F010000}"/>
    <hyperlink ref="A346" r:id="rId305" xr:uid="{00000000-0004-0000-0100-000030010000}"/>
    <hyperlink ref="A345" r:id="rId306" xr:uid="{00000000-0004-0000-0100-000031010000}"/>
    <hyperlink ref="A344" r:id="rId307" xr:uid="{00000000-0004-0000-0100-000032010000}"/>
    <hyperlink ref="A338" r:id="rId308" xr:uid="{00000000-0004-0000-0100-000033010000}"/>
    <hyperlink ref="A337" r:id="rId309" xr:uid="{00000000-0004-0000-0100-000034010000}"/>
  </hyperlinks>
  <pageMargins left="0.7" right="0.7" top="0.78740157499999996" bottom="0.78740157499999996" header="0.3" footer="0.3"/>
  <pageSetup paperSize="9" orientation="portrait" r:id="rId310"/>
  <legacyDrawing r:id="rId31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'Data Claims - General'!$C$3:$C$11</xm:f>
          </x14:formula1>
          <xm:sqref>D616:D638 D640:D655 D532:D540 D544:D614</xm:sqref>
        </x14:dataValidation>
        <x14:dataValidation type="list" allowBlank="1" showInputMessage="1" showErrorMessage="1" xr:uid="{00000000-0002-0000-0100-000001000000}">
          <x14:formula1>
            <xm:f>'Data Claims - General'!$C$3:$C$14</xm:f>
          </x14:formula1>
          <xm:sqref>D656:D659 D639 D541:D543 D615 D361 D329:D330 D364:D531 D308:D327 D302:D306 D5:D298</xm:sqref>
        </x14:dataValidation>
        <x14:dataValidation type="list" allowBlank="1" showInputMessage="1" showErrorMessage="1" xr:uid="{00000000-0002-0000-0100-000002000000}">
          <x14:formula1>
            <xm:f>'Data Claims - General'!$F$3:$F$6</xm:f>
          </x14:formula1>
          <xm:sqref>L582 L363:L561 L5:L335</xm:sqref>
        </x14:dataValidation>
        <x14:dataValidation type="list" allowBlank="1" showInputMessage="1" showErrorMessage="1" xr:uid="{00000000-0002-0000-0100-000003000000}">
          <x14:formula1>
            <xm:f>'Data Claims - General'!$B$3:$B$5</xm:f>
          </x14:formula1>
          <xm:sqref>B361:B659 B5:B335</xm:sqref>
        </x14:dataValidation>
        <x14:dataValidation type="list" allowBlank="1" showInputMessage="1" showErrorMessage="1" xr:uid="{00000000-0002-0000-0100-000004000000}">
          <x14:formula1>
            <xm:f>'Data Claims - General'!$D$3:$D$19</xm:f>
          </x14:formula1>
          <xm:sqref>C361 C364:C561</xm:sqref>
        </x14:dataValidation>
        <x14:dataValidation type="list" allowBlank="1" showInputMessage="1" showErrorMessage="1" xr:uid="{00000000-0002-0000-0100-000005000000}">
          <x14:formula1>
            <xm:f>'Data Claims - General'!#REF!</xm:f>
          </x14:formula1>
          <xm:sqref>G361:G363 C362:D363 C330 G331:G335 L361:L362 C335</xm:sqref>
        </x14:dataValidation>
        <x14:dataValidation type="list" allowBlank="1" showInputMessage="1" showErrorMessage="1" xr:uid="{00000000-0002-0000-0100-000006000000}">
          <x14:formula1>
            <xm:f>'Data Claims - General'!$E$3:$E$37</xm:f>
          </x14:formula1>
          <xm:sqref>G364:G561 G299:G330 F220 G5:G297</xm:sqref>
        </x14:dataValidation>
        <x14:dataValidation type="list" allowBlank="1" showInputMessage="1" showErrorMessage="1" xr:uid="{00000000-0002-0000-0100-000007000000}">
          <x14:formula1>
            <xm:f>'C:\Users\ralenot\Desktop\[KION_ClaimsAndReplacementsList_revB – kopie.xlsx]Data Claims - General'!#REF!</xm:f>
          </x14:formula1>
          <xm:sqref>G336:G359 L336:L360 B336:B360</xm:sqref>
        </x14:dataValidation>
        <x14:dataValidation type="list" allowBlank="1" showInputMessage="1" showErrorMessage="1" xr:uid="{00000000-0002-0000-0100-000008000000}">
          <x14:formula1>
            <xm:f>Data!$B$1:$B$53</xm:f>
          </x14:formula1>
          <xm:sqref>K147:K1048576 K1:K45</xm:sqref>
        </x14:dataValidation>
        <x14:dataValidation type="list" allowBlank="1" showInputMessage="1" showErrorMessage="1" xr:uid="{9AB70549-D072-4E9D-A997-4B8CF44F97EF}">
          <x14:formula1>
            <xm:f>Data!$A$1:$A$35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4"/>
  <sheetViews>
    <sheetView workbookViewId="0">
      <selection activeCell="E16" sqref="E16"/>
    </sheetView>
  </sheetViews>
  <sheetFormatPr defaultRowHeight="15" x14ac:dyDescent="0.25"/>
  <cols>
    <col min="2" max="2" width="12.85546875" customWidth="1"/>
    <col min="3" max="3" width="11.7109375" customWidth="1"/>
    <col min="4" max="4" width="20" style="307" customWidth="1"/>
    <col min="5" max="5" width="29.5703125" customWidth="1"/>
    <col min="6" max="6" width="33.7109375" customWidth="1"/>
    <col min="7" max="7" width="24" customWidth="1"/>
  </cols>
  <sheetData>
    <row r="2" spans="2:7" x14ac:dyDescent="0.25">
      <c r="B2" t="s">
        <v>0</v>
      </c>
      <c r="C2" t="s">
        <v>374</v>
      </c>
      <c r="D2" s="307" t="s">
        <v>1</v>
      </c>
      <c r="E2" t="s">
        <v>7</v>
      </c>
      <c r="F2" t="s">
        <v>1108</v>
      </c>
      <c r="G2" s="403" t="s">
        <v>906</v>
      </c>
    </row>
    <row r="3" spans="2:7" x14ac:dyDescent="0.25">
      <c r="B3" t="s">
        <v>5</v>
      </c>
      <c r="C3" t="s">
        <v>56</v>
      </c>
      <c r="D3" s="307" t="s">
        <v>407</v>
      </c>
      <c r="E3" s="77" t="s">
        <v>1109</v>
      </c>
      <c r="F3" t="s">
        <v>1120</v>
      </c>
      <c r="G3" s="403" t="s">
        <v>1492</v>
      </c>
    </row>
    <row r="4" spans="2:7" x14ac:dyDescent="0.25">
      <c r="B4" t="s">
        <v>1093</v>
      </c>
      <c r="C4" t="s">
        <v>57</v>
      </c>
      <c r="D4" s="307" t="s">
        <v>393</v>
      </c>
      <c r="E4" s="77" t="s">
        <v>1566</v>
      </c>
      <c r="F4" t="s">
        <v>1123</v>
      </c>
      <c r="G4" s="403" t="s">
        <v>1493</v>
      </c>
    </row>
    <row r="5" spans="2:7" x14ac:dyDescent="0.25">
      <c r="B5" t="s">
        <v>155</v>
      </c>
      <c r="C5" t="s">
        <v>58</v>
      </c>
      <c r="D5" s="307" t="s">
        <v>385</v>
      </c>
      <c r="E5" s="77" t="s">
        <v>1110</v>
      </c>
      <c r="F5" t="s">
        <v>1122</v>
      </c>
      <c r="G5" s="404" t="s">
        <v>1494</v>
      </c>
    </row>
    <row r="6" spans="2:7" s="122" customFormat="1" x14ac:dyDescent="0.25">
      <c r="C6" t="s">
        <v>62</v>
      </c>
      <c r="D6" s="307" t="s">
        <v>519</v>
      </c>
      <c r="E6" s="77" t="s">
        <v>1090</v>
      </c>
      <c r="F6" t="s">
        <v>1121</v>
      </c>
      <c r="G6" s="404" t="s">
        <v>1495</v>
      </c>
    </row>
    <row r="7" spans="2:7" x14ac:dyDescent="0.25">
      <c r="C7" t="s">
        <v>1094</v>
      </c>
      <c r="D7" s="307" t="s">
        <v>384</v>
      </c>
      <c r="E7" s="77" t="s">
        <v>31</v>
      </c>
      <c r="G7" s="404" t="s">
        <v>1496</v>
      </c>
    </row>
    <row r="8" spans="2:7" x14ac:dyDescent="0.25">
      <c r="C8" t="s">
        <v>1095</v>
      </c>
      <c r="D8" s="307">
        <v>775369</v>
      </c>
      <c r="E8" s="77" t="s">
        <v>841</v>
      </c>
      <c r="G8" s="403" t="s">
        <v>1497</v>
      </c>
    </row>
    <row r="9" spans="2:7" x14ac:dyDescent="0.25">
      <c r="C9" t="s">
        <v>1096</v>
      </c>
      <c r="D9" s="307">
        <v>774166</v>
      </c>
      <c r="E9" s="77" t="s">
        <v>12</v>
      </c>
      <c r="G9" s="403" t="s">
        <v>1498</v>
      </c>
    </row>
    <row r="10" spans="2:7" x14ac:dyDescent="0.25">
      <c r="C10" t="s">
        <v>1097</v>
      </c>
      <c r="D10" s="307">
        <v>776445</v>
      </c>
      <c r="E10" s="77" t="s">
        <v>1077</v>
      </c>
      <c r="G10" s="403" t="s">
        <v>1499</v>
      </c>
    </row>
    <row r="11" spans="2:7" x14ac:dyDescent="0.25">
      <c r="C11" t="s">
        <v>1098</v>
      </c>
      <c r="D11" s="307">
        <v>774100</v>
      </c>
      <c r="E11" s="77" t="s">
        <v>1599</v>
      </c>
      <c r="G11" s="403" t="s">
        <v>1500</v>
      </c>
    </row>
    <row r="12" spans="2:7" x14ac:dyDescent="0.25">
      <c r="C12" t="s">
        <v>1100</v>
      </c>
      <c r="D12" s="307" t="s">
        <v>1079</v>
      </c>
      <c r="E12" s="77" t="s">
        <v>991</v>
      </c>
      <c r="G12" s="403" t="s">
        <v>1501</v>
      </c>
    </row>
    <row r="13" spans="2:7" x14ac:dyDescent="0.25">
      <c r="C13" t="s">
        <v>1314</v>
      </c>
      <c r="D13" s="307" t="s">
        <v>644</v>
      </c>
      <c r="E13" s="77" t="s">
        <v>1112</v>
      </c>
      <c r="G13" s="403" t="s">
        <v>1067</v>
      </c>
    </row>
    <row r="14" spans="2:7" x14ac:dyDescent="0.25">
      <c r="C14" t="s">
        <v>1099</v>
      </c>
      <c r="D14" s="307" t="s">
        <v>1118</v>
      </c>
      <c r="E14" s="77" t="s">
        <v>1113</v>
      </c>
      <c r="G14" s="403" t="s">
        <v>1502</v>
      </c>
    </row>
    <row r="15" spans="2:7" x14ac:dyDescent="0.25">
      <c r="C15" t="s">
        <v>2381</v>
      </c>
      <c r="D15" s="307" t="s">
        <v>1119</v>
      </c>
      <c r="E15" s="77" t="s">
        <v>1117</v>
      </c>
      <c r="G15" s="403" t="s">
        <v>1503</v>
      </c>
    </row>
    <row r="16" spans="2:7" s="122" customFormat="1" x14ac:dyDescent="0.25">
      <c r="D16" s="307">
        <v>774272</v>
      </c>
      <c r="E16" s="77" t="s">
        <v>1114</v>
      </c>
      <c r="G16" s="403" t="s">
        <v>1504</v>
      </c>
    </row>
    <row r="17" spans="4:7" s="122" customFormat="1" x14ac:dyDescent="0.25">
      <c r="D17" s="307" t="s">
        <v>1594</v>
      </c>
      <c r="E17" s="77" t="s">
        <v>1115</v>
      </c>
      <c r="G17" s="404" t="s">
        <v>1505</v>
      </c>
    </row>
    <row r="18" spans="4:7" s="122" customFormat="1" x14ac:dyDescent="0.25">
      <c r="D18" s="307" t="s">
        <v>415</v>
      </c>
      <c r="E18" s="77" t="s">
        <v>1116</v>
      </c>
      <c r="G18" s="404" t="s">
        <v>1766</v>
      </c>
    </row>
    <row r="19" spans="4:7" x14ac:dyDescent="0.25">
      <c r="D19" s="307" t="s">
        <v>1315</v>
      </c>
      <c r="E19" s="77" t="s">
        <v>9</v>
      </c>
      <c r="G19" s="403" t="s">
        <v>1506</v>
      </c>
    </row>
    <row r="20" spans="4:7" s="122" customFormat="1" x14ac:dyDescent="0.25">
      <c r="D20" s="307" t="s">
        <v>1556</v>
      </c>
      <c r="E20" s="77" t="s">
        <v>1266</v>
      </c>
      <c r="G20" s="403" t="s">
        <v>1507</v>
      </c>
    </row>
    <row r="21" spans="4:7" s="122" customFormat="1" x14ac:dyDescent="0.25">
      <c r="D21" s="307" t="s">
        <v>258</v>
      </c>
      <c r="E21" s="77" t="s">
        <v>1268</v>
      </c>
      <c r="G21" s="525" t="s">
        <v>1964</v>
      </c>
    </row>
    <row r="22" spans="4:7" x14ac:dyDescent="0.25">
      <c r="E22" s="77" t="s">
        <v>1277</v>
      </c>
      <c r="G22" s="122"/>
    </row>
    <row r="23" spans="4:7" x14ac:dyDescent="0.25">
      <c r="E23" s="77" t="s">
        <v>1264</v>
      </c>
    </row>
    <row r="24" spans="4:7" x14ac:dyDescent="0.25">
      <c r="E24" s="77" t="s">
        <v>1305</v>
      </c>
    </row>
    <row r="25" spans="4:7" x14ac:dyDescent="0.25">
      <c r="E25" s="77" t="s">
        <v>1382</v>
      </c>
    </row>
    <row r="26" spans="4:7" s="122" customFormat="1" x14ac:dyDescent="0.25">
      <c r="D26" s="307"/>
      <c r="E26" s="77" t="s">
        <v>1148</v>
      </c>
      <c r="G26"/>
    </row>
    <row r="27" spans="4:7" s="122" customFormat="1" x14ac:dyDescent="0.25">
      <c r="D27" s="307"/>
      <c r="E27" s="77" t="s">
        <v>1420</v>
      </c>
    </row>
    <row r="28" spans="4:7" s="122" customFormat="1" x14ac:dyDescent="0.25">
      <c r="D28" s="307"/>
      <c r="E28" s="77" t="s">
        <v>1468</v>
      </c>
    </row>
    <row r="29" spans="4:7" s="122" customFormat="1" x14ac:dyDescent="0.25">
      <c r="D29" s="307"/>
      <c r="E29" s="77" t="s">
        <v>1588</v>
      </c>
    </row>
    <row r="30" spans="4:7" s="122" customFormat="1" x14ac:dyDescent="0.25">
      <c r="D30" s="307"/>
      <c r="E30" s="77" t="s">
        <v>1548</v>
      </c>
    </row>
    <row r="31" spans="4:7" s="122" customFormat="1" x14ac:dyDescent="0.25">
      <c r="D31" s="307"/>
      <c r="E31" s="77" t="s">
        <v>1619</v>
      </c>
    </row>
    <row r="32" spans="4:7" s="122" customFormat="1" x14ac:dyDescent="0.25">
      <c r="D32" s="307"/>
      <c r="E32" s="77" t="s">
        <v>1640</v>
      </c>
    </row>
    <row r="33" spans="4:7" s="122" customFormat="1" x14ac:dyDescent="0.25">
      <c r="D33" s="307"/>
      <c r="E33" s="77" t="s">
        <v>1555</v>
      </c>
    </row>
    <row r="34" spans="4:7" s="122" customFormat="1" x14ac:dyDescent="0.25">
      <c r="D34" s="307"/>
      <c r="E34" s="77" t="s">
        <v>1896</v>
      </c>
    </row>
    <row r="35" spans="4:7" s="122" customFormat="1" x14ac:dyDescent="0.25">
      <c r="D35" s="307"/>
      <c r="E35" s="77" t="s">
        <v>1418</v>
      </c>
    </row>
    <row r="36" spans="4:7" s="122" customFormat="1" x14ac:dyDescent="0.25">
      <c r="D36" s="307"/>
      <c r="E36" s="77" t="s">
        <v>2186</v>
      </c>
    </row>
    <row r="37" spans="4:7" s="122" customFormat="1" x14ac:dyDescent="0.25">
      <c r="D37" s="307"/>
      <c r="E37" s="77" t="s">
        <v>886</v>
      </c>
    </row>
    <row r="38" spans="4:7" s="122" customFormat="1" x14ac:dyDescent="0.25">
      <c r="D38" s="307"/>
      <c r="E38" s="77" t="s">
        <v>12</v>
      </c>
    </row>
    <row r="39" spans="4:7" s="122" customFormat="1" x14ac:dyDescent="0.25">
      <c r="D39" s="307"/>
      <c r="E39" s="77"/>
    </row>
    <row r="40" spans="4:7" s="122" customFormat="1" x14ac:dyDescent="0.25">
      <c r="D40" s="307"/>
    </row>
    <row r="41" spans="4:7" x14ac:dyDescent="0.25">
      <c r="E41" s="122"/>
      <c r="G41" s="122"/>
    </row>
    <row r="44" spans="4:7" x14ac:dyDescent="0.25">
      <c r="E44" s="77"/>
    </row>
  </sheetData>
  <conditionalFormatting sqref="B5:B6">
    <cfRule type="containsText" dxfId="503" priority="6" operator="containsText" text="Closed">
      <formula>NOT(ISERROR(SEARCH("Closed",B5)))</formula>
    </cfRule>
  </conditionalFormatting>
  <conditionalFormatting sqref="B4">
    <cfRule type="containsText" dxfId="502" priority="5" operator="containsText" text="In-Process">
      <formula>NOT(ISERROR(SEARCH("In-Process",B4)))</formula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1"/>
  <sheetViews>
    <sheetView topLeftCell="A30" workbookViewId="0">
      <selection activeCell="L15" sqref="L15"/>
    </sheetView>
  </sheetViews>
  <sheetFormatPr defaultRowHeight="15" x14ac:dyDescent="0.25"/>
  <cols>
    <col min="2" max="2" width="24" style="16" customWidth="1"/>
    <col min="3" max="3" width="14.85546875" customWidth="1"/>
    <col min="4" max="4" width="11.140625" style="16" customWidth="1"/>
    <col min="5" max="5" width="17.5703125" customWidth="1"/>
    <col min="6" max="6" width="19.28515625" style="11" customWidth="1"/>
    <col min="7" max="7" width="9.140625" style="2"/>
    <col min="8" max="8" width="20.28515625" customWidth="1"/>
    <col min="13" max="13" width="12.42578125" customWidth="1"/>
    <col min="14" max="14" width="19.85546875" customWidth="1"/>
    <col min="15" max="15" width="19.28515625" customWidth="1"/>
    <col min="18" max="18" width="18.5703125" customWidth="1"/>
  </cols>
  <sheetData>
    <row r="1" spans="1:11" x14ac:dyDescent="0.25">
      <c r="E1" t="s">
        <v>81</v>
      </c>
      <c r="F1" s="11" t="s">
        <v>48</v>
      </c>
      <c r="H1" t="s">
        <v>300</v>
      </c>
    </row>
    <row r="2" spans="1:11" x14ac:dyDescent="0.25">
      <c r="A2">
        <v>1</v>
      </c>
      <c r="B2" s="746" t="s">
        <v>50</v>
      </c>
      <c r="C2" s="4" t="s">
        <v>18</v>
      </c>
      <c r="D2" s="42" t="s">
        <v>5</v>
      </c>
      <c r="E2" s="6" t="s">
        <v>67</v>
      </c>
      <c r="F2" s="12" t="s">
        <v>71</v>
      </c>
      <c r="G2" s="54" t="s">
        <v>56</v>
      </c>
      <c r="K2" t="s">
        <v>265</v>
      </c>
    </row>
    <row r="3" spans="1:11" x14ac:dyDescent="0.25">
      <c r="A3">
        <v>2</v>
      </c>
      <c r="B3" s="746"/>
      <c r="C3" s="4" t="s">
        <v>16</v>
      </c>
      <c r="D3" s="42" t="s">
        <v>5</v>
      </c>
      <c r="E3" s="6" t="s">
        <v>68</v>
      </c>
      <c r="F3" s="12" t="s">
        <v>72</v>
      </c>
      <c r="G3" s="54" t="s">
        <v>56</v>
      </c>
      <c r="K3" t="s">
        <v>261</v>
      </c>
    </row>
    <row r="4" spans="1:11" x14ac:dyDescent="0.25">
      <c r="A4">
        <v>3</v>
      </c>
      <c r="B4" s="746"/>
      <c r="C4" s="4" t="s">
        <v>15</v>
      </c>
      <c r="D4" s="42" t="s">
        <v>5</v>
      </c>
      <c r="E4" s="6" t="s">
        <v>69</v>
      </c>
      <c r="F4" s="12" t="s">
        <v>73</v>
      </c>
      <c r="G4" s="54" t="s">
        <v>56</v>
      </c>
      <c r="K4" t="s">
        <v>262</v>
      </c>
    </row>
    <row r="5" spans="1:11" x14ac:dyDescent="0.25">
      <c r="A5">
        <v>4</v>
      </c>
      <c r="B5" s="746"/>
      <c r="C5" s="4" t="s">
        <v>17</v>
      </c>
      <c r="D5" s="42" t="s">
        <v>5</v>
      </c>
      <c r="E5" s="6" t="s">
        <v>70</v>
      </c>
      <c r="F5" s="12" t="s">
        <v>74</v>
      </c>
      <c r="G5" s="54" t="s">
        <v>56</v>
      </c>
      <c r="K5" t="s">
        <v>264</v>
      </c>
    </row>
    <row r="6" spans="1:11" x14ac:dyDescent="0.25">
      <c r="A6">
        <v>5</v>
      </c>
      <c r="B6" s="76" t="s">
        <v>51</v>
      </c>
      <c r="C6" s="5" t="s">
        <v>21</v>
      </c>
      <c r="D6" s="42" t="s">
        <v>5</v>
      </c>
      <c r="E6" s="12" t="s">
        <v>107</v>
      </c>
      <c r="F6" s="12" t="s">
        <v>108</v>
      </c>
      <c r="G6" s="6" t="s">
        <v>62</v>
      </c>
      <c r="K6" t="s">
        <v>263</v>
      </c>
    </row>
    <row r="7" spans="1:11" x14ac:dyDescent="0.25">
      <c r="A7">
        <v>6</v>
      </c>
      <c r="B7" s="747" t="s">
        <v>52</v>
      </c>
      <c r="C7" s="5" t="s">
        <v>45</v>
      </c>
      <c r="D7" s="42" t="s">
        <v>5</v>
      </c>
      <c r="E7" s="6" t="s">
        <v>78</v>
      </c>
      <c r="F7" s="12" t="s">
        <v>77</v>
      </c>
      <c r="G7" s="73" t="s">
        <v>58</v>
      </c>
      <c r="H7" t="s">
        <v>302</v>
      </c>
    </row>
    <row r="8" spans="1:11" x14ac:dyDescent="0.25">
      <c r="A8">
        <v>7</v>
      </c>
      <c r="B8" s="747"/>
      <c r="C8" s="5" t="s">
        <v>46</v>
      </c>
      <c r="D8" s="42" t="s">
        <v>5</v>
      </c>
      <c r="E8" s="6" t="s">
        <v>80</v>
      </c>
      <c r="F8" s="12" t="s">
        <v>75</v>
      </c>
      <c r="G8" s="73" t="s">
        <v>58</v>
      </c>
      <c r="H8" t="s">
        <v>303</v>
      </c>
    </row>
    <row r="9" spans="1:11" x14ac:dyDescent="0.25">
      <c r="A9">
        <v>8</v>
      </c>
      <c r="B9" s="747"/>
      <c r="C9" s="5" t="s">
        <v>47</v>
      </c>
      <c r="D9" s="42" t="s">
        <v>5</v>
      </c>
      <c r="E9" t="s">
        <v>79</v>
      </c>
      <c r="F9" s="12" t="s">
        <v>76</v>
      </c>
      <c r="G9" s="73" t="s">
        <v>58</v>
      </c>
      <c r="H9" t="s">
        <v>302</v>
      </c>
    </row>
    <row r="10" spans="1:11" x14ac:dyDescent="0.25">
      <c r="A10">
        <v>9</v>
      </c>
      <c r="B10" s="748" t="s">
        <v>54</v>
      </c>
      <c r="C10" s="5" t="s">
        <v>49</v>
      </c>
      <c r="D10" s="42" t="s">
        <v>5</v>
      </c>
      <c r="E10" s="6" t="s">
        <v>66</v>
      </c>
      <c r="F10" s="12" t="s">
        <v>86</v>
      </c>
      <c r="G10" s="71" t="s">
        <v>57</v>
      </c>
    </row>
    <row r="11" spans="1:11" x14ac:dyDescent="0.25">
      <c r="A11">
        <v>10</v>
      </c>
      <c r="B11" s="749"/>
      <c r="C11" s="5" t="s">
        <v>53</v>
      </c>
      <c r="D11" s="42" t="s">
        <v>5</v>
      </c>
      <c r="E11" s="6" t="s">
        <v>65</v>
      </c>
      <c r="F11" s="12" t="s">
        <v>87</v>
      </c>
      <c r="G11" s="71" t="s">
        <v>57</v>
      </c>
    </row>
    <row r="12" spans="1:11" x14ac:dyDescent="0.25">
      <c r="A12">
        <v>11</v>
      </c>
      <c r="B12" s="749"/>
      <c r="C12" s="5" t="s">
        <v>55</v>
      </c>
      <c r="D12" s="42" t="s">
        <v>5</v>
      </c>
      <c r="E12" s="6" t="s">
        <v>63</v>
      </c>
      <c r="F12" s="12" t="s">
        <v>88</v>
      </c>
      <c r="G12" s="71" t="s">
        <v>57</v>
      </c>
    </row>
    <row r="13" spans="1:11" x14ac:dyDescent="0.25">
      <c r="A13">
        <v>12</v>
      </c>
      <c r="B13" s="749"/>
      <c r="C13" s="4" t="s">
        <v>59</v>
      </c>
      <c r="D13" s="43" t="s">
        <v>5</v>
      </c>
      <c r="E13" s="8" t="s">
        <v>64</v>
      </c>
      <c r="F13" s="13" t="s">
        <v>89</v>
      </c>
      <c r="G13" s="72" t="s">
        <v>57</v>
      </c>
    </row>
    <row r="14" spans="1:11" x14ac:dyDescent="0.25">
      <c r="A14">
        <v>13</v>
      </c>
      <c r="B14" s="76" t="s">
        <v>61</v>
      </c>
      <c r="C14" s="5" t="s">
        <v>60</v>
      </c>
      <c r="D14" s="42" t="s">
        <v>5</v>
      </c>
      <c r="E14" s="6" t="s">
        <v>82</v>
      </c>
      <c r="F14" s="12" t="s">
        <v>83</v>
      </c>
      <c r="G14" s="73" t="s">
        <v>58</v>
      </c>
    </row>
    <row r="15" spans="1:11" x14ac:dyDescent="0.25">
      <c r="A15">
        <v>14</v>
      </c>
      <c r="B15" s="76" t="s">
        <v>90</v>
      </c>
      <c r="C15" s="5" t="s">
        <v>91</v>
      </c>
      <c r="D15" s="43" t="s">
        <v>5</v>
      </c>
      <c r="E15" s="10" t="s">
        <v>93</v>
      </c>
      <c r="F15" s="12" t="s">
        <v>92</v>
      </c>
      <c r="G15" s="73" t="s">
        <v>58</v>
      </c>
    </row>
    <row r="16" spans="1:11" x14ac:dyDescent="0.25">
      <c r="A16">
        <v>15</v>
      </c>
      <c r="B16" s="750" t="s">
        <v>98</v>
      </c>
      <c r="C16" s="5" t="s">
        <v>94</v>
      </c>
      <c r="D16" s="43" t="s">
        <v>5</v>
      </c>
      <c r="E16" s="10" t="s">
        <v>103</v>
      </c>
      <c r="F16" s="17" t="s">
        <v>100</v>
      </c>
      <c r="G16" s="54" t="s">
        <v>56</v>
      </c>
      <c r="H16" t="s">
        <v>306</v>
      </c>
    </row>
    <row r="17" spans="1:18" x14ac:dyDescent="0.25">
      <c r="A17">
        <v>16</v>
      </c>
      <c r="B17" s="751"/>
      <c r="C17" s="5" t="s">
        <v>95</v>
      </c>
      <c r="D17" s="14" t="s">
        <v>5</v>
      </c>
      <c r="E17" s="10" t="s">
        <v>104</v>
      </c>
      <c r="F17" s="17" t="s">
        <v>99</v>
      </c>
      <c r="G17" s="54" t="s">
        <v>56</v>
      </c>
      <c r="H17" t="s">
        <v>306</v>
      </c>
    </row>
    <row r="18" spans="1:18" x14ac:dyDescent="0.25">
      <c r="A18">
        <v>17</v>
      </c>
      <c r="B18" s="751"/>
      <c r="C18" s="5" t="s">
        <v>96</v>
      </c>
      <c r="D18" s="14" t="s">
        <v>5</v>
      </c>
      <c r="E18" s="10" t="s">
        <v>105</v>
      </c>
      <c r="F18" s="17" t="s">
        <v>101</v>
      </c>
      <c r="G18" s="54" t="s">
        <v>56</v>
      </c>
      <c r="H18" t="s">
        <v>306</v>
      </c>
      <c r="N18" s="253" t="s">
        <v>923</v>
      </c>
      <c r="O18" s="253" t="s">
        <v>930</v>
      </c>
    </row>
    <row r="19" spans="1:18" x14ac:dyDescent="0.25">
      <c r="A19">
        <v>18</v>
      </c>
      <c r="B19" s="752"/>
      <c r="C19" s="5" t="s">
        <v>97</v>
      </c>
      <c r="D19" s="14" t="s">
        <v>5</v>
      </c>
      <c r="E19" s="9" t="s">
        <v>106</v>
      </c>
      <c r="F19" s="17" t="s">
        <v>102</v>
      </c>
      <c r="G19" s="54" t="s">
        <v>56</v>
      </c>
      <c r="H19" t="s">
        <v>305</v>
      </c>
      <c r="N19" s="253" t="s">
        <v>924</v>
      </c>
      <c r="O19" s="253" t="s">
        <v>928</v>
      </c>
    </row>
    <row r="20" spans="1:18" x14ac:dyDescent="0.25">
      <c r="A20">
        <v>19</v>
      </c>
      <c r="B20" s="76" t="s">
        <v>110</v>
      </c>
      <c r="C20" s="5" t="s">
        <v>109</v>
      </c>
      <c r="D20" s="14" t="s">
        <v>5</v>
      </c>
      <c r="E20" s="7" t="s">
        <v>111</v>
      </c>
      <c r="F20" s="12" t="s">
        <v>112</v>
      </c>
      <c r="G20" s="12" t="s">
        <v>62</v>
      </c>
      <c r="H20" t="s">
        <v>304</v>
      </c>
      <c r="N20" s="253" t="s">
        <v>925</v>
      </c>
      <c r="O20" s="255" t="s">
        <v>929</v>
      </c>
    </row>
    <row r="21" spans="1:18" x14ac:dyDescent="0.25">
      <c r="A21">
        <v>20</v>
      </c>
      <c r="B21" s="76" t="s">
        <v>193</v>
      </c>
      <c r="C21" s="5" t="s">
        <v>191</v>
      </c>
      <c r="D21" s="14" t="s">
        <v>5</v>
      </c>
      <c r="E21" s="7" t="s">
        <v>196</v>
      </c>
      <c r="F21" s="42" t="s">
        <v>198</v>
      </c>
      <c r="G21" s="73" t="s">
        <v>58</v>
      </c>
      <c r="N21" s="253" t="s">
        <v>926</v>
      </c>
      <c r="O21" s="256">
        <v>0.8</v>
      </c>
    </row>
    <row r="22" spans="1:18" x14ac:dyDescent="0.25">
      <c r="A22">
        <v>21</v>
      </c>
      <c r="B22" s="76" t="s">
        <v>194</v>
      </c>
      <c r="C22" s="5" t="s">
        <v>192</v>
      </c>
      <c r="D22" s="14" t="s">
        <v>5</v>
      </c>
      <c r="E22" s="7" t="s">
        <v>197</v>
      </c>
      <c r="F22" s="45" t="s">
        <v>219</v>
      </c>
      <c r="G22" s="42" t="s">
        <v>62</v>
      </c>
      <c r="N22" s="253" t="s">
        <v>927</v>
      </c>
      <c r="O22" s="255">
        <v>0.90761000000000003</v>
      </c>
    </row>
    <row r="23" spans="1:18" x14ac:dyDescent="0.25">
      <c r="A23">
        <v>22</v>
      </c>
      <c r="B23" s="74" t="s">
        <v>50</v>
      </c>
      <c r="C23" s="4" t="s">
        <v>199</v>
      </c>
      <c r="D23" s="46" t="s">
        <v>5</v>
      </c>
      <c r="E23" s="47" t="s">
        <v>195</v>
      </c>
      <c r="F23" s="46" t="s">
        <v>218</v>
      </c>
      <c r="G23" s="74" t="s">
        <v>58</v>
      </c>
    </row>
    <row r="24" spans="1:18" x14ac:dyDescent="0.25">
      <c r="A24">
        <v>23</v>
      </c>
      <c r="B24" s="73" t="s">
        <v>208</v>
      </c>
      <c r="C24" s="5" t="s">
        <v>207</v>
      </c>
      <c r="D24" s="45" t="s">
        <v>5</v>
      </c>
      <c r="E24" s="7" t="s">
        <v>215</v>
      </c>
      <c r="F24" s="45" t="s">
        <v>217</v>
      </c>
      <c r="G24" s="73" t="s">
        <v>58</v>
      </c>
      <c r="M24" s="124"/>
      <c r="N24" s="253" t="s">
        <v>938</v>
      </c>
      <c r="O24" s="253" t="s">
        <v>939</v>
      </c>
      <c r="P24" s="124" t="s">
        <v>931</v>
      </c>
      <c r="Q24" s="124" t="s">
        <v>932</v>
      </c>
      <c r="R24" s="124" t="s">
        <v>943</v>
      </c>
    </row>
    <row r="25" spans="1:18" x14ac:dyDescent="0.25">
      <c r="A25">
        <v>24</v>
      </c>
      <c r="B25" s="73" t="s">
        <v>222</v>
      </c>
      <c r="C25" s="5" t="s">
        <v>209</v>
      </c>
      <c r="D25" s="45" t="s">
        <v>5</v>
      </c>
      <c r="E25" s="7" t="s">
        <v>216</v>
      </c>
      <c r="F25" s="45" t="s">
        <v>221</v>
      </c>
      <c r="G25" s="54" t="s">
        <v>56</v>
      </c>
      <c r="M25" s="124" t="s">
        <v>933</v>
      </c>
      <c r="N25" s="124" t="s">
        <v>936</v>
      </c>
      <c r="O25" s="124" t="s">
        <v>941</v>
      </c>
      <c r="P25" s="124">
        <v>98</v>
      </c>
      <c r="Q25" s="124">
        <v>0</v>
      </c>
      <c r="R25" s="124" t="s">
        <v>937</v>
      </c>
    </row>
    <row r="26" spans="1:18" x14ac:dyDescent="0.25">
      <c r="A26">
        <v>25</v>
      </c>
      <c r="B26" s="76" t="s">
        <v>223</v>
      </c>
      <c r="C26" s="4" t="s">
        <v>210</v>
      </c>
      <c r="D26" s="45" t="s">
        <v>5</v>
      </c>
      <c r="E26" s="7" t="s">
        <v>214</v>
      </c>
      <c r="F26" s="45" t="s">
        <v>220</v>
      </c>
      <c r="G26" s="73" t="s">
        <v>58</v>
      </c>
      <c r="H26" t="s">
        <v>301</v>
      </c>
      <c r="M26" s="124" t="s">
        <v>934</v>
      </c>
      <c r="N26" s="124" t="s">
        <v>940</v>
      </c>
      <c r="O26" s="124" t="s">
        <v>942</v>
      </c>
      <c r="P26" s="124">
        <v>100</v>
      </c>
      <c r="Q26" s="124">
        <v>0</v>
      </c>
      <c r="R26" s="124" t="s">
        <v>935</v>
      </c>
    </row>
    <row r="27" spans="1:18" x14ac:dyDescent="0.25">
      <c r="J27" s="15">
        <v>396</v>
      </c>
    </row>
    <row r="29" spans="1:18" x14ac:dyDescent="0.25">
      <c r="B29" s="16" t="s">
        <v>235</v>
      </c>
    </row>
    <row r="30" spans="1:18" x14ac:dyDescent="0.25">
      <c r="B30" s="48" t="s">
        <v>107</v>
      </c>
      <c r="C30" s="48" t="s">
        <v>62</v>
      </c>
      <c r="D30" s="48"/>
    </row>
    <row r="31" spans="1:18" x14ac:dyDescent="0.25">
      <c r="B31" s="48" t="s">
        <v>78</v>
      </c>
      <c r="C31" s="48" t="s">
        <v>58</v>
      </c>
      <c r="D31" s="48"/>
    </row>
    <row r="32" spans="1:18" x14ac:dyDescent="0.25">
      <c r="B32" s="48" t="s">
        <v>80</v>
      </c>
      <c r="C32" s="48" t="s">
        <v>58</v>
      </c>
      <c r="D32" s="48"/>
    </row>
    <row r="33" spans="2:4" x14ac:dyDescent="0.25">
      <c r="B33" s="48" t="s">
        <v>79</v>
      </c>
      <c r="C33" s="48" t="s">
        <v>58</v>
      </c>
      <c r="D33" s="48"/>
    </row>
    <row r="34" spans="2:4" x14ac:dyDescent="0.25">
      <c r="B34" s="48" t="s">
        <v>82</v>
      </c>
      <c r="C34" s="48" t="s">
        <v>58</v>
      </c>
      <c r="D34" s="48"/>
    </row>
    <row r="35" spans="2:4" x14ac:dyDescent="0.25">
      <c r="B35" s="48" t="s">
        <v>93</v>
      </c>
      <c r="C35" s="48" t="s">
        <v>58</v>
      </c>
      <c r="D35" s="48"/>
    </row>
    <row r="36" spans="2:4" x14ac:dyDescent="0.25">
      <c r="B36" s="48" t="s">
        <v>111</v>
      </c>
      <c r="C36" s="48" t="s">
        <v>62</v>
      </c>
      <c r="D36" s="48"/>
    </row>
    <row r="37" spans="2:4" x14ac:dyDescent="0.25">
      <c r="B37" s="48" t="s">
        <v>196</v>
      </c>
      <c r="C37" s="48" t="s">
        <v>58</v>
      </c>
      <c r="D37" s="48"/>
    </row>
    <row r="38" spans="2:4" x14ac:dyDescent="0.25">
      <c r="B38" s="48" t="s">
        <v>197</v>
      </c>
      <c r="C38" s="48" t="s">
        <v>62</v>
      </c>
      <c r="D38" s="48"/>
    </row>
    <row r="39" spans="2:4" x14ac:dyDescent="0.25">
      <c r="B39" s="48" t="s">
        <v>195</v>
      </c>
      <c r="C39" s="48" t="s">
        <v>58</v>
      </c>
      <c r="D39" s="48"/>
    </row>
    <row r="40" spans="2:4" x14ac:dyDescent="0.25">
      <c r="B40" s="48" t="s">
        <v>215</v>
      </c>
      <c r="C40" s="48" t="s">
        <v>58</v>
      </c>
      <c r="D40" s="48"/>
    </row>
    <row r="41" spans="2:4" x14ac:dyDescent="0.25">
      <c r="B41" s="48" t="s">
        <v>214</v>
      </c>
      <c r="C41" s="48" t="s">
        <v>58</v>
      </c>
      <c r="D41" s="48"/>
    </row>
  </sheetData>
  <mergeCells count="4">
    <mergeCell ref="B2:B5"/>
    <mergeCell ref="B7:B9"/>
    <mergeCell ref="B10:B13"/>
    <mergeCell ref="B16:B19"/>
  </mergeCells>
  <hyperlinks>
    <hyperlink ref="C6" r:id="rId1" display="https://services.saftbatteries.com/Follow.aspx?id=8ZbkzSPBnLs%3d" xr:uid="{00000000-0004-0000-0300-000000000000}"/>
    <hyperlink ref="C7" r:id="rId2" display="https://services.saftbatteries.com/Follow.aspx?id=s6VeRM%2bSAT8%3d" xr:uid="{00000000-0004-0000-0300-000001000000}"/>
    <hyperlink ref="C8" r:id="rId3" display="https://services.saftbatteries.com/Follow.aspx?id=F9nYlaPgg%2fc%3d" xr:uid="{00000000-0004-0000-0300-000002000000}"/>
    <hyperlink ref="C9" r:id="rId4" display="https://services.saftbatteries.com/Follow.aspx?id=Wd%2blcpR9LGk%3d" xr:uid="{00000000-0004-0000-0300-000003000000}"/>
    <hyperlink ref="C10" r:id="rId5" display="https://services.saftbatteries.com/Follow.aspx?id=UAhax0Z46q0%3d" xr:uid="{00000000-0004-0000-0300-000004000000}"/>
    <hyperlink ref="C11" r:id="rId6" display="https://services.saftbatteries.com/Follow.aspx?id=szCUZVowwoo%3d" xr:uid="{00000000-0004-0000-0300-000005000000}"/>
    <hyperlink ref="C12" r:id="rId7" display="https://services.saftbatteries.com/Follow.aspx?id=1SXhAVuR29U%3d" xr:uid="{00000000-0004-0000-0300-000006000000}"/>
    <hyperlink ref="C13" r:id="rId8" display="https://services.saftbatteries.com/Follow.aspx?id=mOjkFn5f4xw%3d" xr:uid="{00000000-0004-0000-0300-000007000000}"/>
    <hyperlink ref="C14" r:id="rId9" display="https://services.saftbatteries.com/Follow.aspx?id=D8WzKiB0%2fog%3d" xr:uid="{00000000-0004-0000-0300-000008000000}"/>
    <hyperlink ref="C2" r:id="rId10" display="https://services.saftbatteries.com/Follow.aspx?id=TouH13Qmqzs%3d" xr:uid="{00000000-0004-0000-0300-000009000000}"/>
    <hyperlink ref="C3" r:id="rId11" display="https://services.saftbatteries.com/Follow.aspx?id=sm5GXbdXSOY%3d" xr:uid="{00000000-0004-0000-0300-00000A000000}"/>
    <hyperlink ref="C4" r:id="rId12" display="https://services.saftbatteries.com/Follow.aspx?id=mkKP32K4zLM%3d" xr:uid="{00000000-0004-0000-0300-00000B000000}"/>
    <hyperlink ref="C5" r:id="rId13" display="https://services.saftbatteries.com/Follow.aspx?id=GxyoA9ER%2fk0%3d" xr:uid="{00000000-0004-0000-0300-00000C000000}"/>
    <hyperlink ref="C15" r:id="rId14" display="https://services.saftbatteries.com/Follow.aspx?id=g6uFHw5jo7M%3d" xr:uid="{00000000-0004-0000-0300-00000D000000}"/>
    <hyperlink ref="C16" r:id="rId15" display="https://services.saftbatteries.com/Follow.aspx?id=XAJUGdycfj0%3d" xr:uid="{00000000-0004-0000-0300-00000E000000}"/>
    <hyperlink ref="C17" r:id="rId16" display="https://services.saftbatteries.com/Follow.aspx?id=r8xk5Q6PtqU%3d" xr:uid="{00000000-0004-0000-0300-00000F000000}"/>
    <hyperlink ref="C18" r:id="rId17" display="https://services.saftbatteries.com/Follow.aspx?id=vxkdVBRxDuk%3d" xr:uid="{00000000-0004-0000-0300-000010000000}"/>
    <hyperlink ref="C19" r:id="rId18" display="https://services.saftbatteries.com/Follow.aspx?id=ECHMWuS5R9E%3d" xr:uid="{00000000-0004-0000-0300-000011000000}"/>
    <hyperlink ref="C20" r:id="rId19" display="https://services.saftbatteries.com/Follow.aspx?id=TtEBwHS2rfY%3d" xr:uid="{00000000-0004-0000-0300-000012000000}"/>
    <hyperlink ref="C21" r:id="rId20" display="https://services.saftbatteries.com/Follow.aspx?id=h9UzFEdlmD4%3d" xr:uid="{00000000-0004-0000-0300-000013000000}"/>
    <hyperlink ref="C22" r:id="rId21" display="https://services.saftbatteries.com/Follow.aspx?id=YUp5qjssJQY%3d" xr:uid="{00000000-0004-0000-0300-000014000000}"/>
    <hyperlink ref="C23" r:id="rId22" display="https://services.saftbatteries.com/Follow.aspx?id=NnfWDFNm%2f9o%3d" xr:uid="{00000000-0004-0000-0300-000015000000}"/>
    <hyperlink ref="C24" r:id="rId23" display="https://services.saftbatteries.com/Follow.aspx?id=yGg2Sadm37Q%3d" xr:uid="{00000000-0004-0000-0300-000016000000}"/>
    <hyperlink ref="C25" r:id="rId24" display="https://services.saftbatteries.com/Follow.aspx?id=vLJdDJ%2fJ18I%3d" xr:uid="{00000000-0004-0000-0300-000017000000}"/>
    <hyperlink ref="C26" r:id="rId25" display="https://services.saftbatteries.com/Follow.aspx?id=XEj4esVpwns%3d" xr:uid="{00000000-0004-0000-0300-000018000000}"/>
  </hyperlinks>
  <pageMargins left="0.7" right="0.7" top="0.78740157499999996" bottom="0.78740157499999996" header="0.3" footer="0.3"/>
  <pageSetup paperSize="9" orientation="portrait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4:N45"/>
  <sheetViews>
    <sheetView topLeftCell="A37" workbookViewId="0">
      <selection activeCell="A12" sqref="A12:XFD12"/>
    </sheetView>
  </sheetViews>
  <sheetFormatPr defaultRowHeight="15" x14ac:dyDescent="0.25"/>
  <cols>
    <col min="14" max="14" width="9.140625" style="475"/>
  </cols>
  <sheetData>
    <row r="4" spans="2:14" ht="15.75" x14ac:dyDescent="0.25">
      <c r="B4" s="426" t="s">
        <v>1680</v>
      </c>
      <c r="C4" s="427" t="s">
        <v>1681</v>
      </c>
      <c r="D4" s="427"/>
      <c r="E4" s="427" t="s">
        <v>1682</v>
      </c>
      <c r="F4" s="427"/>
      <c r="G4" s="426" t="s">
        <v>1683</v>
      </c>
      <c r="H4" s="427"/>
      <c r="I4" s="427" t="s">
        <v>1684</v>
      </c>
      <c r="J4" s="427"/>
      <c r="K4" s="122"/>
      <c r="L4" s="440" t="s">
        <v>1862</v>
      </c>
      <c r="N4" s="474" t="s">
        <v>1939</v>
      </c>
    </row>
    <row r="5" spans="2:14" ht="15.75" x14ac:dyDescent="0.25">
      <c r="B5" s="427"/>
      <c r="C5" s="427"/>
      <c r="D5" s="427"/>
      <c r="E5" s="427" t="s">
        <v>1685</v>
      </c>
      <c r="F5" s="427"/>
      <c r="G5" s="426" t="s">
        <v>1686</v>
      </c>
      <c r="H5" s="427"/>
      <c r="I5" s="427"/>
      <c r="J5" s="427"/>
      <c r="K5" s="122"/>
      <c r="L5" s="440" t="s">
        <v>1863</v>
      </c>
    </row>
    <row r="6" spans="2:14" x14ac:dyDescent="0.25">
      <c r="B6" s="99">
        <v>1</v>
      </c>
      <c r="C6" s="122" t="s">
        <v>1663</v>
      </c>
      <c r="D6" s="122"/>
      <c r="E6" s="122">
        <v>1514066</v>
      </c>
      <c r="F6" s="122"/>
      <c r="G6" s="99">
        <v>53</v>
      </c>
      <c r="H6" s="122"/>
      <c r="I6" s="122" t="s">
        <v>1687</v>
      </c>
      <c r="J6" s="122"/>
      <c r="K6" s="122"/>
      <c r="L6" s="99" t="s">
        <v>32</v>
      </c>
      <c r="N6" s="475">
        <v>3936</v>
      </c>
    </row>
    <row r="7" spans="2:14" x14ac:dyDescent="0.25">
      <c r="B7" s="99">
        <v>2</v>
      </c>
      <c r="C7" s="122" t="s">
        <v>1688</v>
      </c>
      <c r="D7" s="122"/>
      <c r="E7" s="122">
        <v>1547240</v>
      </c>
      <c r="F7" s="122"/>
      <c r="G7" s="99">
        <v>119</v>
      </c>
      <c r="H7" s="122"/>
      <c r="I7" s="122" t="s">
        <v>1689</v>
      </c>
      <c r="J7" s="122"/>
      <c r="K7" s="122"/>
      <c r="L7" s="99" t="s">
        <v>32</v>
      </c>
      <c r="N7" s="475">
        <v>3936</v>
      </c>
    </row>
    <row r="8" spans="2:14" x14ac:dyDescent="0.25">
      <c r="B8" s="99">
        <v>3</v>
      </c>
      <c r="C8" s="122" t="s">
        <v>1690</v>
      </c>
      <c r="D8" s="122"/>
      <c r="E8" s="122">
        <v>1546606</v>
      </c>
      <c r="F8" s="122"/>
      <c r="G8" s="99">
        <v>145</v>
      </c>
      <c r="H8" s="122"/>
      <c r="I8" s="122" t="s">
        <v>1691</v>
      </c>
      <c r="J8" s="122"/>
      <c r="K8" s="122"/>
      <c r="L8" s="99" t="s">
        <v>32</v>
      </c>
      <c r="N8" s="475">
        <v>4069.5</v>
      </c>
    </row>
    <row r="9" spans="2:14" x14ac:dyDescent="0.25">
      <c r="B9" s="99">
        <v>4</v>
      </c>
      <c r="C9" s="122" t="s">
        <v>1692</v>
      </c>
      <c r="D9" s="122"/>
      <c r="E9" s="122">
        <v>1546610</v>
      </c>
      <c r="F9" s="122"/>
      <c r="G9" s="99">
        <v>23</v>
      </c>
      <c r="H9" s="122"/>
      <c r="I9" s="122" t="s">
        <v>1161</v>
      </c>
      <c r="J9" s="122"/>
      <c r="K9" s="122"/>
      <c r="L9" s="99" t="s">
        <v>32</v>
      </c>
      <c r="N9" s="475">
        <v>4069.5</v>
      </c>
    </row>
    <row r="10" spans="2:14" x14ac:dyDescent="0.25">
      <c r="B10" s="99">
        <v>5</v>
      </c>
      <c r="C10" s="122" t="s">
        <v>1693</v>
      </c>
      <c r="D10" s="122"/>
      <c r="E10" s="122">
        <v>1343301</v>
      </c>
      <c r="F10" s="122"/>
      <c r="G10" s="99" t="s">
        <v>1694</v>
      </c>
      <c r="H10" s="122"/>
      <c r="I10" s="122" t="s">
        <v>1695</v>
      </c>
      <c r="J10" s="122"/>
      <c r="K10" s="122"/>
      <c r="L10" s="99" t="s">
        <v>32</v>
      </c>
      <c r="N10" s="475">
        <v>4069.5</v>
      </c>
    </row>
    <row r="11" spans="2:14" x14ac:dyDescent="0.25">
      <c r="B11" s="99">
        <v>6</v>
      </c>
      <c r="C11" s="122" t="s">
        <v>1696</v>
      </c>
      <c r="D11" s="122"/>
      <c r="E11" s="122">
        <v>1517529</v>
      </c>
      <c r="F11" s="122"/>
      <c r="G11" s="99">
        <v>211</v>
      </c>
      <c r="H11" s="122"/>
      <c r="I11" s="122" t="s">
        <v>1697</v>
      </c>
      <c r="J11" s="122"/>
      <c r="K11" s="122"/>
      <c r="L11" s="99" t="s">
        <v>32</v>
      </c>
      <c r="N11" s="475">
        <v>3936</v>
      </c>
    </row>
    <row r="12" spans="2:14" x14ac:dyDescent="0.25">
      <c r="B12" s="99">
        <v>7</v>
      </c>
      <c r="C12" s="122" t="s">
        <v>1698</v>
      </c>
      <c r="D12" s="122"/>
      <c r="E12" s="122">
        <v>1490276</v>
      </c>
      <c r="F12" s="122"/>
      <c r="G12" s="99">
        <v>171</v>
      </c>
      <c r="H12" s="122"/>
      <c r="I12" s="122" t="s">
        <v>1699</v>
      </c>
      <c r="J12" s="122"/>
      <c r="K12" s="122"/>
      <c r="L12" s="99" t="s">
        <v>32</v>
      </c>
      <c r="N12" s="475">
        <v>3936</v>
      </c>
    </row>
    <row r="13" spans="2:14" x14ac:dyDescent="0.25">
      <c r="B13" s="99">
        <v>8</v>
      </c>
      <c r="C13" s="122" t="s">
        <v>1700</v>
      </c>
      <c r="D13" s="122"/>
      <c r="E13" s="122">
        <v>1420105</v>
      </c>
      <c r="F13" s="122"/>
      <c r="G13" s="99">
        <v>128</v>
      </c>
      <c r="H13" s="122"/>
      <c r="I13" s="122" t="s">
        <v>1172</v>
      </c>
      <c r="J13" s="122"/>
      <c r="K13" s="122"/>
      <c r="L13" s="99" t="s">
        <v>32</v>
      </c>
      <c r="N13" s="475">
        <v>4069.5</v>
      </c>
    </row>
    <row r="14" spans="2:14" x14ac:dyDescent="0.25">
      <c r="B14" s="99">
        <v>9</v>
      </c>
      <c r="C14" s="122" t="s">
        <v>1701</v>
      </c>
      <c r="D14" s="122"/>
      <c r="E14" s="122">
        <v>1506622</v>
      </c>
      <c r="F14" s="122"/>
      <c r="G14" s="99">
        <v>138</v>
      </c>
      <c r="H14" s="122"/>
      <c r="I14" s="122" t="s">
        <v>1173</v>
      </c>
      <c r="J14" s="122"/>
      <c r="K14" s="122"/>
      <c r="L14" s="99" t="s">
        <v>32</v>
      </c>
      <c r="N14" s="475">
        <v>3936</v>
      </c>
    </row>
    <row r="15" spans="2:14" x14ac:dyDescent="0.25">
      <c r="B15" s="99">
        <v>10</v>
      </c>
      <c r="C15" s="122" t="s">
        <v>1702</v>
      </c>
      <c r="D15" s="122"/>
      <c r="E15" s="122">
        <v>1506604</v>
      </c>
      <c r="F15" s="122"/>
      <c r="G15" s="99">
        <v>198</v>
      </c>
      <c r="H15" s="122"/>
      <c r="I15" s="122" t="s">
        <v>1174</v>
      </c>
      <c r="J15" s="122"/>
      <c r="K15" s="122"/>
      <c r="L15" s="99" t="s">
        <v>32</v>
      </c>
      <c r="N15" s="475">
        <v>3936</v>
      </c>
    </row>
    <row r="16" spans="2:14" x14ac:dyDescent="0.25">
      <c r="B16" s="99">
        <v>11</v>
      </c>
      <c r="C16" s="122" t="s">
        <v>1703</v>
      </c>
      <c r="D16" s="122"/>
      <c r="E16" s="122">
        <v>1506772</v>
      </c>
      <c r="F16" s="122"/>
      <c r="G16" s="99">
        <v>181</v>
      </c>
      <c r="H16" s="122"/>
      <c r="I16" s="122" t="s">
        <v>1177</v>
      </c>
      <c r="J16" s="122"/>
      <c r="K16" s="122"/>
      <c r="L16" s="99" t="s">
        <v>32</v>
      </c>
      <c r="N16" s="475">
        <v>3936</v>
      </c>
    </row>
    <row r="17" spans="2:14" x14ac:dyDescent="0.25">
      <c r="B17" s="99">
        <v>12</v>
      </c>
      <c r="C17" s="122" t="s">
        <v>1704</v>
      </c>
      <c r="D17" s="122"/>
      <c r="E17" s="122">
        <v>1501018</v>
      </c>
      <c r="F17" s="122"/>
      <c r="G17" s="99">
        <v>17</v>
      </c>
      <c r="H17" s="122"/>
      <c r="I17" s="122" t="s">
        <v>1179</v>
      </c>
      <c r="J17" s="122"/>
      <c r="K17" s="122"/>
      <c r="L17" s="99" t="s">
        <v>32</v>
      </c>
      <c r="N17" s="475">
        <v>3936</v>
      </c>
    </row>
    <row r="18" spans="2:14" x14ac:dyDescent="0.25">
      <c r="B18" s="99">
        <v>13</v>
      </c>
      <c r="C18" s="122" t="s">
        <v>1705</v>
      </c>
      <c r="D18" s="122"/>
      <c r="E18" s="122">
        <v>1546637</v>
      </c>
      <c r="F18" s="122"/>
      <c r="G18" s="99">
        <v>20</v>
      </c>
      <c r="H18" s="122"/>
      <c r="I18" s="122" t="s">
        <v>1180</v>
      </c>
      <c r="J18" s="122"/>
      <c r="K18" s="122"/>
      <c r="L18" s="99" t="s">
        <v>32</v>
      </c>
      <c r="N18" s="475">
        <v>3936</v>
      </c>
    </row>
    <row r="19" spans="2:14" x14ac:dyDescent="0.25">
      <c r="B19" s="99">
        <v>14</v>
      </c>
      <c r="C19" s="122" t="s">
        <v>1706</v>
      </c>
      <c r="D19" s="122"/>
      <c r="E19" s="122">
        <v>1546639</v>
      </c>
      <c r="F19" s="122"/>
      <c r="G19" s="99">
        <v>57</v>
      </c>
      <c r="H19" s="122"/>
      <c r="I19" s="122" t="s">
        <v>1181</v>
      </c>
      <c r="J19" s="122"/>
      <c r="K19" s="122"/>
      <c r="L19" s="99" t="s">
        <v>32</v>
      </c>
      <c r="N19" s="475">
        <v>3936</v>
      </c>
    </row>
    <row r="20" spans="2:14" x14ac:dyDescent="0.25">
      <c r="B20" s="99">
        <v>15</v>
      </c>
      <c r="C20" s="122" t="s">
        <v>1707</v>
      </c>
      <c r="D20" s="122"/>
      <c r="E20" s="122">
        <v>1546660</v>
      </c>
      <c r="F20" s="122"/>
      <c r="G20" s="99">
        <v>224</v>
      </c>
      <c r="H20" s="122"/>
      <c r="I20" s="122" t="s">
        <v>1182</v>
      </c>
      <c r="J20" s="122"/>
      <c r="K20" s="122"/>
      <c r="L20" s="99" t="s">
        <v>32</v>
      </c>
      <c r="N20" s="475">
        <v>3936</v>
      </c>
    </row>
    <row r="21" spans="2:14" x14ac:dyDescent="0.25">
      <c r="B21" s="99">
        <v>16</v>
      </c>
      <c r="C21" s="122" t="s">
        <v>1708</v>
      </c>
      <c r="D21" s="122"/>
      <c r="E21" s="122">
        <v>1547234</v>
      </c>
      <c r="F21" s="122"/>
      <c r="G21" s="99">
        <v>161</v>
      </c>
      <c r="H21" s="122"/>
      <c r="I21" s="122" t="s">
        <v>1183</v>
      </c>
      <c r="J21" s="122"/>
      <c r="K21" s="122"/>
      <c r="L21" s="99" t="s">
        <v>32</v>
      </c>
      <c r="N21" s="475">
        <v>3936</v>
      </c>
    </row>
    <row r="22" spans="2:14" x14ac:dyDescent="0.25">
      <c r="B22" s="99">
        <v>17</v>
      </c>
      <c r="C22" s="122" t="s">
        <v>1709</v>
      </c>
      <c r="D22" s="122"/>
      <c r="E22" s="122">
        <v>1546633</v>
      </c>
      <c r="F22" s="122"/>
      <c r="G22" s="99">
        <v>242</v>
      </c>
      <c r="H22" s="122"/>
      <c r="I22" s="122" t="s">
        <v>792</v>
      </c>
      <c r="J22" s="122"/>
      <c r="K22" s="122"/>
      <c r="L22" s="99" t="s">
        <v>32</v>
      </c>
      <c r="N22" s="475">
        <v>4069.5</v>
      </c>
    </row>
    <row r="23" spans="2:14" x14ac:dyDescent="0.25">
      <c r="B23" s="99">
        <v>18</v>
      </c>
      <c r="C23" s="122" t="s">
        <v>1710</v>
      </c>
      <c r="D23" s="122"/>
      <c r="E23" s="122">
        <v>1547249</v>
      </c>
      <c r="F23" s="122"/>
      <c r="G23" s="99">
        <v>230</v>
      </c>
      <c r="H23" s="122"/>
      <c r="I23" s="122" t="s">
        <v>786</v>
      </c>
      <c r="J23" s="122"/>
      <c r="K23" s="122"/>
      <c r="L23" s="99" t="s">
        <v>32</v>
      </c>
      <c r="N23" s="475">
        <v>3936</v>
      </c>
    </row>
    <row r="24" spans="2:14" x14ac:dyDescent="0.25">
      <c r="B24" s="99">
        <v>19</v>
      </c>
      <c r="C24" s="122" t="s">
        <v>1711</v>
      </c>
      <c r="D24" s="122"/>
      <c r="E24" s="122">
        <v>1546661</v>
      </c>
      <c r="F24" s="122"/>
      <c r="G24" s="99">
        <v>404</v>
      </c>
      <c r="H24" s="122"/>
      <c r="I24" s="122" t="s">
        <v>1185</v>
      </c>
      <c r="J24" s="122"/>
      <c r="K24" s="122"/>
      <c r="L24" s="99" t="s">
        <v>32</v>
      </c>
      <c r="N24" s="475">
        <v>3936</v>
      </c>
    </row>
    <row r="25" spans="2:14" x14ac:dyDescent="0.25">
      <c r="B25" s="99">
        <v>20</v>
      </c>
      <c r="C25" s="122" t="s">
        <v>1712</v>
      </c>
      <c r="D25" s="122"/>
      <c r="E25" s="122">
        <v>1547218</v>
      </c>
      <c r="F25" s="122"/>
      <c r="G25" s="99">
        <v>196</v>
      </c>
      <c r="H25" s="122"/>
      <c r="I25" s="122" t="s">
        <v>1188</v>
      </c>
      <c r="J25" s="122"/>
      <c r="K25" s="122"/>
      <c r="L25" s="99" t="s">
        <v>32</v>
      </c>
      <c r="N25" s="475">
        <v>3936</v>
      </c>
    </row>
    <row r="26" spans="2:14" x14ac:dyDescent="0.25">
      <c r="B26" s="99">
        <v>21</v>
      </c>
      <c r="C26" s="122" t="s">
        <v>1713</v>
      </c>
      <c r="D26" s="122"/>
      <c r="E26" s="122">
        <v>1511746</v>
      </c>
      <c r="F26" s="122"/>
      <c r="G26" s="99">
        <v>91</v>
      </c>
      <c r="H26" s="122"/>
      <c r="I26" s="122" t="s">
        <v>1048</v>
      </c>
      <c r="J26" s="122"/>
      <c r="K26" s="122"/>
      <c r="L26" s="99" t="s">
        <v>32</v>
      </c>
      <c r="N26" s="475">
        <v>3936</v>
      </c>
    </row>
    <row r="27" spans="2:14" x14ac:dyDescent="0.25">
      <c r="B27" s="99">
        <v>22</v>
      </c>
      <c r="C27" s="122" t="s">
        <v>1714</v>
      </c>
      <c r="D27" s="122"/>
      <c r="E27" s="122">
        <v>1522686</v>
      </c>
      <c r="F27" s="122"/>
      <c r="G27" s="99">
        <v>349</v>
      </c>
      <c r="H27" s="122"/>
      <c r="I27" s="122" t="s">
        <v>1071</v>
      </c>
      <c r="J27" s="122"/>
      <c r="K27" s="122"/>
      <c r="L27" s="99" t="s">
        <v>32</v>
      </c>
      <c r="N27" s="475">
        <v>3936</v>
      </c>
    </row>
    <row r="28" spans="2:14" x14ac:dyDescent="0.25">
      <c r="B28" s="99">
        <v>23</v>
      </c>
      <c r="C28" s="122" t="s">
        <v>1715</v>
      </c>
      <c r="D28" s="122"/>
      <c r="E28" s="122">
        <v>1547411</v>
      </c>
      <c r="F28" s="122"/>
      <c r="G28" s="99">
        <v>127</v>
      </c>
      <c r="H28" s="122"/>
      <c r="I28" s="122" t="s">
        <v>1192</v>
      </c>
      <c r="J28" s="122"/>
      <c r="K28" s="122"/>
      <c r="L28" s="99" t="s">
        <v>32</v>
      </c>
      <c r="N28" s="475">
        <v>3936</v>
      </c>
    </row>
    <row r="29" spans="2:14" x14ac:dyDescent="0.25">
      <c r="B29" s="99">
        <v>24</v>
      </c>
      <c r="C29" s="122" t="s">
        <v>1716</v>
      </c>
      <c r="D29" s="122"/>
      <c r="E29" s="122">
        <v>1528459</v>
      </c>
      <c r="F29" s="122"/>
      <c r="G29" s="99">
        <v>156</v>
      </c>
      <c r="H29" s="122"/>
      <c r="I29" s="122" t="s">
        <v>1717</v>
      </c>
      <c r="J29" s="122"/>
      <c r="K29" s="122"/>
      <c r="L29" s="99" t="s">
        <v>32</v>
      </c>
      <c r="N29" s="475">
        <v>3936</v>
      </c>
    </row>
    <row r="30" spans="2:14" x14ac:dyDescent="0.25">
      <c r="B30" s="99">
        <v>25</v>
      </c>
      <c r="C30" s="122" t="s">
        <v>1718</v>
      </c>
      <c r="D30" s="122"/>
      <c r="E30" s="122">
        <v>1532944</v>
      </c>
      <c r="F30" s="122"/>
      <c r="G30" s="99">
        <v>105</v>
      </c>
      <c r="H30" s="122"/>
      <c r="I30" s="122" t="s">
        <v>1719</v>
      </c>
      <c r="J30" s="122"/>
      <c r="K30" s="122"/>
      <c r="L30" s="99" t="s">
        <v>32</v>
      </c>
      <c r="N30" s="475">
        <v>3936</v>
      </c>
    </row>
    <row r="31" spans="2:14" x14ac:dyDescent="0.25">
      <c r="B31" s="99">
        <v>26</v>
      </c>
      <c r="C31" s="122" t="s">
        <v>1720</v>
      </c>
      <c r="D31" s="122"/>
      <c r="E31" s="122">
        <v>1524909</v>
      </c>
      <c r="F31" s="122"/>
      <c r="G31" s="99">
        <v>215</v>
      </c>
      <c r="H31" s="122"/>
      <c r="I31" s="122" t="s">
        <v>1721</v>
      </c>
      <c r="J31" s="122"/>
      <c r="K31" s="122"/>
      <c r="L31" s="99" t="s">
        <v>32</v>
      </c>
      <c r="N31" s="475">
        <v>4069.5</v>
      </c>
    </row>
    <row r="32" spans="2:14" x14ac:dyDescent="0.25">
      <c r="B32" s="99">
        <v>27</v>
      </c>
      <c r="C32" s="122" t="s">
        <v>1722</v>
      </c>
      <c r="D32" s="122"/>
      <c r="E32" s="122">
        <v>1432917</v>
      </c>
      <c r="F32" s="122"/>
      <c r="G32" s="99">
        <v>58</v>
      </c>
      <c r="H32" s="122"/>
      <c r="I32" s="122" t="s">
        <v>1170</v>
      </c>
      <c r="J32" s="122"/>
      <c r="K32" s="122"/>
      <c r="L32" s="99" t="s">
        <v>32</v>
      </c>
      <c r="N32" s="475">
        <v>4069.5</v>
      </c>
    </row>
    <row r="33" spans="2:14" x14ac:dyDescent="0.25">
      <c r="B33" s="99">
        <v>28</v>
      </c>
      <c r="C33" s="122" t="s">
        <v>1723</v>
      </c>
      <c r="D33" s="122"/>
      <c r="E33" s="122">
        <v>1432918</v>
      </c>
      <c r="F33" s="122"/>
      <c r="G33" s="99">
        <v>216</v>
      </c>
      <c r="H33" s="122"/>
      <c r="I33" s="122" t="s">
        <v>1170</v>
      </c>
      <c r="J33" s="122"/>
      <c r="K33" s="122"/>
      <c r="L33" s="99" t="s">
        <v>32</v>
      </c>
      <c r="N33" s="475">
        <v>4069.5</v>
      </c>
    </row>
    <row r="34" spans="2:14" x14ac:dyDescent="0.25">
      <c r="B34" s="99">
        <v>29</v>
      </c>
      <c r="C34" s="122" t="s">
        <v>1724</v>
      </c>
      <c r="D34" s="122"/>
      <c r="E34" s="122">
        <v>1491187</v>
      </c>
      <c r="F34" s="122"/>
      <c r="G34" s="99">
        <v>22</v>
      </c>
      <c r="H34" s="122"/>
      <c r="I34" s="122" t="s">
        <v>1164</v>
      </c>
      <c r="J34" s="122"/>
      <c r="K34" s="122"/>
      <c r="L34" s="99" t="s">
        <v>32</v>
      </c>
      <c r="N34" s="475">
        <v>4069.5</v>
      </c>
    </row>
    <row r="35" spans="2:14" x14ac:dyDescent="0.25">
      <c r="B35" s="99">
        <v>30</v>
      </c>
      <c r="C35" s="122" t="s">
        <v>1725</v>
      </c>
      <c r="D35" s="122"/>
      <c r="E35" s="122">
        <v>1491212</v>
      </c>
      <c r="F35" s="122"/>
      <c r="G35" s="99">
        <v>25</v>
      </c>
      <c r="H35" s="122"/>
      <c r="I35" s="122" t="s">
        <v>1164</v>
      </c>
      <c r="J35" s="122"/>
      <c r="K35" s="122"/>
      <c r="L35" s="99" t="s">
        <v>32</v>
      </c>
      <c r="N35" s="475">
        <v>4069.5</v>
      </c>
    </row>
    <row r="36" spans="2:14" x14ac:dyDescent="0.25">
      <c r="B36" s="99">
        <v>31</v>
      </c>
      <c r="C36" s="122" t="s">
        <v>1726</v>
      </c>
      <c r="D36" s="122"/>
      <c r="E36" s="122">
        <v>1491213</v>
      </c>
      <c r="F36" s="122"/>
      <c r="G36" s="99">
        <v>26</v>
      </c>
      <c r="H36" s="122"/>
      <c r="I36" s="122" t="s">
        <v>1164</v>
      </c>
      <c r="J36" s="122"/>
      <c r="K36" s="122"/>
      <c r="L36" s="99" t="s">
        <v>32</v>
      </c>
      <c r="N36" s="475">
        <v>4069.5</v>
      </c>
    </row>
    <row r="37" spans="2:14" x14ac:dyDescent="0.25">
      <c r="B37" s="99">
        <v>32</v>
      </c>
      <c r="C37" s="122" t="s">
        <v>1727</v>
      </c>
      <c r="D37" s="122"/>
      <c r="E37" s="122">
        <v>1491214</v>
      </c>
      <c r="F37" s="122"/>
      <c r="G37" s="99">
        <v>28</v>
      </c>
      <c r="H37" s="122"/>
      <c r="I37" s="122" t="s">
        <v>1164</v>
      </c>
      <c r="J37" s="122"/>
      <c r="K37" s="122"/>
      <c r="L37" s="99" t="s">
        <v>32</v>
      </c>
      <c r="N37" s="475">
        <v>4069.5</v>
      </c>
    </row>
    <row r="38" spans="2:14" x14ac:dyDescent="0.25">
      <c r="B38" s="99">
        <v>33</v>
      </c>
      <c r="C38" s="122" t="s">
        <v>1728</v>
      </c>
      <c r="D38" s="122"/>
      <c r="E38" s="122">
        <v>1491215</v>
      </c>
      <c r="F38" s="122"/>
      <c r="G38" s="99">
        <v>122</v>
      </c>
      <c r="H38" s="122"/>
      <c r="I38" s="122" t="s">
        <v>1164</v>
      </c>
      <c r="J38" s="122"/>
      <c r="K38" s="122"/>
      <c r="L38" s="99" t="s">
        <v>32</v>
      </c>
      <c r="N38" s="475">
        <v>4069.5</v>
      </c>
    </row>
    <row r="39" spans="2:14" x14ac:dyDescent="0.25">
      <c r="B39" s="99">
        <v>34</v>
      </c>
      <c r="C39" s="122" t="s">
        <v>1729</v>
      </c>
      <c r="D39" s="122"/>
      <c r="E39" s="122">
        <v>1491217</v>
      </c>
      <c r="F39" s="122"/>
      <c r="G39" s="99">
        <v>159</v>
      </c>
      <c r="H39" s="122"/>
      <c r="I39" s="122" t="s">
        <v>1164</v>
      </c>
      <c r="J39" s="122"/>
      <c r="K39" s="122"/>
      <c r="L39" s="99" t="s">
        <v>32</v>
      </c>
      <c r="N39" s="475">
        <v>4069.5</v>
      </c>
    </row>
    <row r="40" spans="2:14" x14ac:dyDescent="0.25">
      <c r="B40" s="99">
        <v>35</v>
      </c>
      <c r="C40" s="122" t="s">
        <v>1730</v>
      </c>
      <c r="D40" s="122"/>
      <c r="E40" s="122">
        <v>1492240</v>
      </c>
      <c r="F40" s="122"/>
      <c r="G40" s="99">
        <v>44</v>
      </c>
      <c r="H40" s="122"/>
      <c r="I40" s="122" t="s">
        <v>1184</v>
      </c>
      <c r="J40" s="122"/>
      <c r="K40" s="122"/>
      <c r="L40" s="99" t="s">
        <v>32</v>
      </c>
      <c r="N40" s="475">
        <v>4069.5</v>
      </c>
    </row>
    <row r="41" spans="2:14" x14ac:dyDescent="0.25">
      <c r="B41" s="99">
        <v>36</v>
      </c>
      <c r="C41" s="122" t="s">
        <v>1731</v>
      </c>
      <c r="D41" s="122"/>
      <c r="E41" s="122">
        <v>1492271</v>
      </c>
      <c r="F41" s="122"/>
      <c r="G41" s="99">
        <v>45</v>
      </c>
      <c r="H41" s="122"/>
      <c r="I41" s="122" t="s">
        <v>1184</v>
      </c>
      <c r="J41" s="122"/>
      <c r="K41" s="122"/>
      <c r="L41" s="99" t="s">
        <v>32</v>
      </c>
      <c r="N41" s="475">
        <v>4069.5</v>
      </c>
    </row>
    <row r="42" spans="2:14" x14ac:dyDescent="0.25">
      <c r="B42" s="99">
        <v>37</v>
      </c>
      <c r="C42" s="122" t="s">
        <v>1732</v>
      </c>
      <c r="D42" s="122"/>
      <c r="E42" s="122">
        <v>1492272</v>
      </c>
      <c r="F42" s="122"/>
      <c r="G42" s="99">
        <v>46</v>
      </c>
      <c r="H42" s="122"/>
      <c r="I42" s="122" t="s">
        <v>1184</v>
      </c>
      <c r="J42" s="122"/>
      <c r="K42" s="122"/>
      <c r="L42" s="99" t="s">
        <v>32</v>
      </c>
      <c r="N42" s="475">
        <v>4069.5</v>
      </c>
    </row>
    <row r="43" spans="2:14" x14ac:dyDescent="0.25">
      <c r="B43" s="99">
        <v>38</v>
      </c>
      <c r="C43" s="122" t="s">
        <v>1733</v>
      </c>
      <c r="D43" s="122"/>
      <c r="E43" s="122">
        <v>1492273</v>
      </c>
      <c r="F43" s="122"/>
      <c r="G43" s="99">
        <v>50</v>
      </c>
      <c r="H43" s="122"/>
      <c r="I43" s="122" t="s">
        <v>1184</v>
      </c>
      <c r="J43" s="122"/>
      <c r="K43" s="122"/>
      <c r="L43" s="99" t="s">
        <v>32</v>
      </c>
      <c r="N43" s="475">
        <v>4069.5</v>
      </c>
    </row>
    <row r="44" spans="2:14" x14ac:dyDescent="0.25">
      <c r="B44" s="99">
        <v>39</v>
      </c>
      <c r="C44" s="122" t="s">
        <v>1734</v>
      </c>
      <c r="D44" s="122"/>
      <c r="E44" s="122">
        <v>1546608</v>
      </c>
      <c r="F44" s="122"/>
      <c r="G44" s="99">
        <v>183</v>
      </c>
      <c r="H44" s="122"/>
      <c r="I44" s="122" t="s">
        <v>1164</v>
      </c>
      <c r="J44" s="122"/>
      <c r="K44" s="122"/>
      <c r="L44" s="99" t="s">
        <v>32</v>
      </c>
      <c r="N44" s="475">
        <v>4069.5</v>
      </c>
    </row>
    <row r="45" spans="2:14" x14ac:dyDescent="0.25">
      <c r="B45" s="99">
        <v>40</v>
      </c>
      <c r="C45" s="122" t="s">
        <v>1735</v>
      </c>
      <c r="D45" s="122"/>
      <c r="E45" s="122">
        <v>1546631</v>
      </c>
      <c r="F45" s="122"/>
      <c r="G45" s="99">
        <v>58</v>
      </c>
      <c r="H45" s="122"/>
      <c r="I45" s="122" t="s">
        <v>1170</v>
      </c>
      <c r="J45" s="122"/>
      <c r="K45" s="122"/>
      <c r="L45" s="99" t="s">
        <v>32</v>
      </c>
      <c r="N45" s="475">
        <v>4069.5</v>
      </c>
    </row>
  </sheetData>
  <pageMargins left="0.7" right="0.7" top="0.78740157499999996" bottom="0.78740157499999996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XFD407"/>
  <sheetViews>
    <sheetView tabSelected="1" topLeftCell="A391" zoomScaleNormal="100" workbookViewId="0">
      <selection activeCell="A399" sqref="A399"/>
    </sheetView>
  </sheetViews>
  <sheetFormatPr defaultRowHeight="15" x14ac:dyDescent="0.25"/>
  <cols>
    <col min="1" max="1" width="44.5703125" style="16" customWidth="1"/>
    <col min="2" max="2" width="24.28515625" style="16" customWidth="1"/>
    <col min="3" max="3" width="27" style="16" customWidth="1"/>
    <col min="4" max="4" width="13.85546875" style="77" customWidth="1"/>
    <col min="5" max="5" width="25.28515625" style="16" customWidth="1"/>
    <col min="6" max="6" width="19.85546875" style="16" customWidth="1"/>
    <col min="7" max="7" width="23.7109375" style="16" customWidth="1"/>
    <col min="8" max="8" width="18.85546875" style="16" customWidth="1"/>
    <col min="9" max="9" width="24.7109375" customWidth="1"/>
    <col min="10" max="10" width="25" style="16" customWidth="1"/>
    <col min="11" max="11" width="21.140625" style="16" customWidth="1"/>
    <col min="12" max="12" width="25" style="16" customWidth="1"/>
    <col min="13" max="13" width="45.85546875" style="92" customWidth="1"/>
    <col min="14" max="14" width="43.140625" customWidth="1"/>
    <col min="15" max="15" width="27.5703125" customWidth="1"/>
  </cols>
  <sheetData>
    <row r="2" spans="1:15" x14ac:dyDescent="0.25">
      <c r="K2" s="100" t="s">
        <v>130</v>
      </c>
      <c r="L2" s="75" t="s">
        <v>234</v>
      </c>
    </row>
    <row r="3" spans="1:15" x14ac:dyDescent="0.25">
      <c r="A3" s="18"/>
      <c r="J3" s="16">
        <v>47</v>
      </c>
      <c r="K3" s="16">
        <f>J3-L3</f>
        <v>29</v>
      </c>
      <c r="L3" s="16">
        <v>18</v>
      </c>
    </row>
    <row r="4" spans="1:15" ht="15.75" thickBot="1" x14ac:dyDescent="0.3">
      <c r="A4" s="78" t="s">
        <v>123</v>
      </c>
      <c r="B4" s="19" t="s">
        <v>124</v>
      </c>
      <c r="C4" s="19" t="s">
        <v>125</v>
      </c>
      <c r="D4" s="103"/>
      <c r="E4" s="19" t="s">
        <v>126</v>
      </c>
      <c r="F4" s="19" t="s">
        <v>127</v>
      </c>
      <c r="G4" s="19" t="s">
        <v>125</v>
      </c>
      <c r="H4" s="19" t="s">
        <v>128</v>
      </c>
      <c r="J4" s="53" t="s">
        <v>236</v>
      </c>
      <c r="K4" s="53" t="s">
        <v>237</v>
      </c>
      <c r="L4" s="91" t="s">
        <v>239</v>
      </c>
      <c r="M4" s="280" t="s">
        <v>1019</v>
      </c>
      <c r="N4" s="7" t="s">
        <v>1020</v>
      </c>
      <c r="O4" s="53" t="s">
        <v>239</v>
      </c>
    </row>
    <row r="5" spans="1:15" x14ac:dyDescent="0.25">
      <c r="A5" s="129" t="s">
        <v>660</v>
      </c>
      <c r="B5" s="22" t="s">
        <v>240</v>
      </c>
      <c r="C5" s="36" t="s">
        <v>130</v>
      </c>
      <c r="D5" s="104"/>
      <c r="E5" s="385" t="s">
        <v>247</v>
      </c>
      <c r="F5" s="20"/>
      <c r="G5" s="37"/>
      <c r="H5" s="52"/>
      <c r="J5" s="55" t="s">
        <v>231</v>
      </c>
      <c r="K5" s="296" t="s">
        <v>1121</v>
      </c>
      <c r="L5" s="60" t="s">
        <v>269</v>
      </c>
      <c r="M5" s="281" t="s">
        <v>1852</v>
      </c>
      <c r="N5" s="655" t="s">
        <v>2129</v>
      </c>
      <c r="O5" s="330" t="s">
        <v>269</v>
      </c>
    </row>
    <row r="6" spans="1:15" x14ac:dyDescent="0.25">
      <c r="A6" s="80" t="s">
        <v>248</v>
      </c>
      <c r="B6" s="18" t="s">
        <v>131</v>
      </c>
      <c r="C6" s="24" t="s">
        <v>130</v>
      </c>
      <c r="D6" s="105"/>
      <c r="E6" s="386" t="s">
        <v>247</v>
      </c>
      <c r="F6" s="56"/>
      <c r="G6" s="38"/>
      <c r="H6" s="32"/>
      <c r="J6" s="102" t="s">
        <v>136</v>
      </c>
      <c r="K6" s="296" t="s">
        <v>1121</v>
      </c>
      <c r="L6" s="60" t="s">
        <v>269</v>
      </c>
      <c r="M6" s="281" t="s">
        <v>2395</v>
      </c>
      <c r="N6" s="7"/>
      <c r="O6" s="331" t="s">
        <v>272</v>
      </c>
    </row>
    <row r="7" spans="1:15" x14ac:dyDescent="0.25">
      <c r="A7" s="770" t="s">
        <v>155</v>
      </c>
      <c r="B7" s="18" t="s">
        <v>132</v>
      </c>
      <c r="C7" s="24" t="s">
        <v>130</v>
      </c>
      <c r="D7" s="105"/>
      <c r="E7" s="63" t="s">
        <v>129</v>
      </c>
      <c r="F7" s="32"/>
      <c r="G7" s="38"/>
      <c r="H7" s="138"/>
      <c r="J7" s="102" t="s">
        <v>80</v>
      </c>
      <c r="K7" s="296" t="s">
        <v>1121</v>
      </c>
      <c r="L7" s="60" t="s">
        <v>269</v>
      </c>
      <c r="M7" s="281" t="s">
        <v>2395</v>
      </c>
      <c r="N7" s="7"/>
      <c r="O7" s="332" t="s">
        <v>895</v>
      </c>
    </row>
    <row r="8" spans="1:15" x14ac:dyDescent="0.25">
      <c r="A8" s="771"/>
      <c r="B8" s="18" t="s">
        <v>133</v>
      </c>
      <c r="C8" s="24" t="s">
        <v>130</v>
      </c>
      <c r="D8" s="105"/>
      <c r="E8" s="386" t="s">
        <v>247</v>
      </c>
      <c r="F8" s="56"/>
      <c r="G8" s="38"/>
      <c r="H8" s="32"/>
      <c r="J8" s="14" t="s">
        <v>79</v>
      </c>
      <c r="K8" s="296" t="s">
        <v>1121</v>
      </c>
      <c r="L8" s="60" t="s">
        <v>269</v>
      </c>
      <c r="M8" s="281" t="s">
        <v>2325</v>
      </c>
      <c r="N8" s="655" t="s">
        <v>2129</v>
      </c>
      <c r="O8" s="333" t="s">
        <v>238</v>
      </c>
    </row>
    <row r="9" spans="1:15" x14ac:dyDescent="0.25">
      <c r="A9" s="771"/>
      <c r="B9" s="18" t="s">
        <v>134</v>
      </c>
      <c r="C9" s="24" t="s">
        <v>130</v>
      </c>
      <c r="D9" s="105"/>
      <c r="E9" s="386" t="s">
        <v>247</v>
      </c>
      <c r="F9" s="56"/>
      <c r="G9" s="38"/>
      <c r="H9" s="49"/>
      <c r="J9" s="14" t="s">
        <v>78</v>
      </c>
      <c r="K9" s="296" t="s">
        <v>1122</v>
      </c>
      <c r="L9" s="60" t="s">
        <v>269</v>
      </c>
      <c r="M9" s="281" t="s">
        <v>2715</v>
      </c>
      <c r="N9" s="7"/>
      <c r="O9" s="333" t="s">
        <v>1050</v>
      </c>
    </row>
    <row r="10" spans="1:15" x14ac:dyDescent="0.25">
      <c r="A10" s="771"/>
      <c r="B10" s="18" t="s">
        <v>135</v>
      </c>
      <c r="C10" s="24" t="s">
        <v>130</v>
      </c>
      <c r="D10" s="105"/>
      <c r="E10" s="386" t="s">
        <v>247</v>
      </c>
      <c r="F10" s="56"/>
      <c r="G10" s="38"/>
      <c r="H10" s="49"/>
      <c r="J10" s="55" t="s">
        <v>179</v>
      </c>
      <c r="K10" s="296" t="s">
        <v>1121</v>
      </c>
      <c r="L10" s="60" t="s">
        <v>269</v>
      </c>
      <c r="M10" s="280" t="s">
        <v>1852</v>
      </c>
      <c r="N10" s="655" t="s">
        <v>2129</v>
      </c>
    </row>
    <row r="11" spans="1:15" x14ac:dyDescent="0.25">
      <c r="A11" s="771"/>
      <c r="B11" s="16" t="s">
        <v>76</v>
      </c>
      <c r="C11" s="24" t="s">
        <v>130</v>
      </c>
      <c r="D11" s="105"/>
      <c r="E11" s="386" t="s">
        <v>247</v>
      </c>
      <c r="F11" s="56"/>
      <c r="G11" s="38"/>
      <c r="H11" s="49"/>
      <c r="J11" s="55" t="s">
        <v>180</v>
      </c>
      <c r="K11" s="296" t="s">
        <v>1121</v>
      </c>
      <c r="L11" s="60" t="s">
        <v>269</v>
      </c>
      <c r="M11" s="281" t="s">
        <v>1852</v>
      </c>
      <c r="N11" s="655" t="s">
        <v>2129</v>
      </c>
    </row>
    <row r="12" spans="1:15" x14ac:dyDescent="0.25">
      <c r="A12" s="771"/>
      <c r="B12" s="18" t="s">
        <v>75</v>
      </c>
      <c r="C12" s="24" t="s">
        <v>130</v>
      </c>
      <c r="D12" s="105"/>
      <c r="E12" s="386" t="s">
        <v>247</v>
      </c>
      <c r="F12" s="56"/>
      <c r="G12" s="38"/>
      <c r="H12" s="49"/>
      <c r="J12" s="14" t="s">
        <v>512</v>
      </c>
      <c r="K12" s="296" t="s">
        <v>1121</v>
      </c>
      <c r="L12" s="60" t="s">
        <v>269</v>
      </c>
      <c r="M12" s="280" t="s">
        <v>2395</v>
      </c>
      <c r="N12" s="7"/>
    </row>
    <row r="13" spans="1:15" ht="15.75" thickBot="1" x14ac:dyDescent="0.3">
      <c r="A13" s="772"/>
      <c r="B13" s="29" t="s">
        <v>77</v>
      </c>
      <c r="C13" s="39" t="s">
        <v>130</v>
      </c>
      <c r="D13" s="106"/>
      <c r="E13" s="387" t="s">
        <v>247</v>
      </c>
      <c r="F13" s="57"/>
      <c r="G13" s="40"/>
      <c r="H13" s="50"/>
      <c r="J13" s="51" t="s">
        <v>82</v>
      </c>
      <c r="K13" s="296" t="s">
        <v>1121</v>
      </c>
      <c r="L13" s="60" t="s">
        <v>269</v>
      </c>
      <c r="M13" s="280" t="s">
        <v>2395</v>
      </c>
      <c r="N13" s="7"/>
    </row>
    <row r="14" spans="1:15" s="122" customFormat="1" x14ac:dyDescent="0.25">
      <c r="A14" s="465"/>
      <c r="B14" s="465"/>
      <c r="C14" s="465"/>
      <c r="D14" s="465"/>
      <c r="E14" s="465"/>
      <c r="F14" s="535"/>
      <c r="G14" s="38"/>
      <c r="H14" s="535"/>
      <c r="J14" s="536" t="s">
        <v>2172</v>
      </c>
      <c r="K14" s="536" t="s">
        <v>1121</v>
      </c>
      <c r="L14" s="60" t="s">
        <v>269</v>
      </c>
      <c r="M14" s="280" t="s">
        <v>4068</v>
      </c>
      <c r="N14" s="7"/>
    </row>
    <row r="15" spans="1:15" s="122" customFormat="1" x14ac:dyDescent="0.25">
      <c r="A15" s="465"/>
      <c r="B15" s="465"/>
      <c r="C15" s="465"/>
      <c r="D15" s="465"/>
      <c r="E15" s="465"/>
      <c r="F15" s="535"/>
      <c r="G15" s="38"/>
      <c r="H15" s="535"/>
      <c r="J15" s="536" t="s">
        <v>2126</v>
      </c>
      <c r="K15" s="536" t="s">
        <v>1123</v>
      </c>
      <c r="L15" s="60" t="s">
        <v>269</v>
      </c>
      <c r="M15" s="280" t="s">
        <v>4075</v>
      </c>
      <c r="N15" s="7"/>
    </row>
    <row r="16" spans="1:15" s="122" customFormat="1" x14ac:dyDescent="0.25">
      <c r="A16" s="465"/>
      <c r="B16" s="465"/>
      <c r="C16" s="465"/>
      <c r="D16" s="465"/>
      <c r="E16" s="465"/>
      <c r="F16" s="465"/>
      <c r="G16" s="38"/>
      <c r="H16" s="534"/>
      <c r="J16" s="533" t="s">
        <v>2127</v>
      </c>
      <c r="K16" s="533" t="s">
        <v>1121</v>
      </c>
      <c r="L16" s="60" t="s">
        <v>269</v>
      </c>
      <c r="M16" s="280" t="s">
        <v>2174</v>
      </c>
      <c r="N16" s="7"/>
    </row>
    <row r="17" spans="1:14" s="122" customFormat="1" x14ac:dyDescent="0.25">
      <c r="A17" s="465"/>
      <c r="B17" s="465"/>
      <c r="C17" s="465"/>
      <c r="D17" s="465"/>
      <c r="E17" s="465"/>
      <c r="F17" s="465"/>
      <c r="G17" s="38"/>
      <c r="H17" s="534"/>
      <c r="J17" s="533" t="s">
        <v>2128</v>
      </c>
      <c r="K17" s="533" t="s">
        <v>1121</v>
      </c>
      <c r="L17" s="60" t="s">
        <v>269</v>
      </c>
      <c r="M17" s="280" t="s">
        <v>2174</v>
      </c>
      <c r="N17" s="7"/>
    </row>
    <row r="18" spans="1:14" ht="15.75" thickBot="1" x14ac:dyDescent="0.3">
      <c r="A18" s="18"/>
      <c r="J18" s="51" t="s">
        <v>93</v>
      </c>
      <c r="K18" s="296" t="s">
        <v>1121</v>
      </c>
      <c r="L18" s="60" t="s">
        <v>269</v>
      </c>
      <c r="M18" s="280" t="s">
        <v>2353</v>
      </c>
      <c r="N18" s="7"/>
    </row>
    <row r="19" spans="1:14" x14ac:dyDescent="0.25">
      <c r="A19" s="79" t="s">
        <v>137</v>
      </c>
      <c r="B19" s="21" t="s">
        <v>226</v>
      </c>
      <c r="C19" s="58" t="s">
        <v>6</v>
      </c>
      <c r="D19" s="104"/>
      <c r="E19" s="61" t="s">
        <v>129</v>
      </c>
      <c r="F19" s="21"/>
      <c r="G19" s="20"/>
      <c r="H19" s="23"/>
      <c r="J19" s="55" t="s">
        <v>111</v>
      </c>
      <c r="K19" s="296" t="s">
        <v>1121</v>
      </c>
      <c r="L19" s="60" t="s">
        <v>269</v>
      </c>
      <c r="M19" s="280" t="s">
        <v>2619</v>
      </c>
      <c r="N19" s="7"/>
    </row>
    <row r="20" spans="1:14" x14ac:dyDescent="0.25">
      <c r="A20" s="80" t="s">
        <v>139</v>
      </c>
      <c r="B20" s="25" t="s">
        <v>227</v>
      </c>
      <c r="C20" s="59" t="s">
        <v>6</v>
      </c>
      <c r="D20" s="105"/>
      <c r="E20" s="63" t="s">
        <v>129</v>
      </c>
      <c r="F20" s="25"/>
      <c r="G20" s="56"/>
      <c r="H20" s="26"/>
      <c r="J20" s="51" t="s">
        <v>196</v>
      </c>
      <c r="K20" s="296" t="s">
        <v>1121</v>
      </c>
      <c r="L20" s="60" t="s">
        <v>269</v>
      </c>
      <c r="M20" s="281" t="s">
        <v>1943</v>
      </c>
      <c r="N20" s="310" t="s">
        <v>1021</v>
      </c>
    </row>
    <row r="21" spans="1:14" x14ac:dyDescent="0.25">
      <c r="A21" s="81"/>
      <c r="B21" s="25" t="s">
        <v>228</v>
      </c>
      <c r="C21" s="59" t="s">
        <v>225</v>
      </c>
      <c r="D21" s="105"/>
      <c r="E21" s="63" t="s">
        <v>129</v>
      </c>
      <c r="F21" s="25"/>
      <c r="G21" s="56"/>
      <c r="H21" s="26"/>
      <c r="J21" s="55" t="s">
        <v>197</v>
      </c>
      <c r="K21" s="296" t="s">
        <v>1121</v>
      </c>
      <c r="L21" s="60" t="s">
        <v>269</v>
      </c>
      <c r="M21" s="280" t="s">
        <v>1852</v>
      </c>
      <c r="N21" s="655" t="s">
        <v>2129</v>
      </c>
    </row>
    <row r="22" spans="1:14" x14ac:dyDescent="0.25">
      <c r="A22" s="82" t="s">
        <v>155</v>
      </c>
      <c r="B22" s="25" t="s">
        <v>229</v>
      </c>
      <c r="C22" s="59" t="s">
        <v>225</v>
      </c>
      <c r="D22" s="105"/>
      <c r="E22" s="63" t="s">
        <v>129</v>
      </c>
      <c r="F22" s="25"/>
      <c r="G22" s="56"/>
      <c r="H22" s="26"/>
      <c r="J22" s="51" t="s">
        <v>195</v>
      </c>
      <c r="K22" s="296" t="s">
        <v>1120</v>
      </c>
      <c r="L22" s="60" t="s">
        <v>895</v>
      </c>
      <c r="M22" s="281"/>
      <c r="N22" s="7"/>
    </row>
    <row r="23" spans="1:14" x14ac:dyDescent="0.25">
      <c r="A23" s="82"/>
      <c r="B23" s="25" t="s">
        <v>230</v>
      </c>
      <c r="C23" s="59" t="s">
        <v>225</v>
      </c>
      <c r="D23" s="105"/>
      <c r="E23" s="63" t="s">
        <v>129</v>
      </c>
      <c r="F23" s="25"/>
      <c r="G23" s="56"/>
      <c r="H23" s="31"/>
      <c r="J23" s="645" t="s">
        <v>215</v>
      </c>
      <c r="K23" s="645" t="s">
        <v>1120</v>
      </c>
      <c r="L23" s="645" t="s">
        <v>895</v>
      </c>
      <c r="M23" s="646"/>
      <c r="N23" s="647" t="s">
        <v>2617</v>
      </c>
    </row>
    <row r="24" spans="1:14" ht="15.75" thickBot="1" x14ac:dyDescent="0.3">
      <c r="A24" s="83"/>
      <c r="B24" s="28" t="s">
        <v>259</v>
      </c>
      <c r="C24" s="68" t="s">
        <v>6</v>
      </c>
      <c r="D24" s="106"/>
      <c r="E24" s="387" t="s">
        <v>247</v>
      </c>
      <c r="F24" s="28"/>
      <c r="G24" s="33"/>
      <c r="H24" s="30"/>
      <c r="J24" s="51" t="s">
        <v>214</v>
      </c>
      <c r="K24" s="296" t="s">
        <v>1121</v>
      </c>
      <c r="L24" s="60" t="s">
        <v>269</v>
      </c>
      <c r="M24" s="281" t="s">
        <v>2616</v>
      </c>
      <c r="N24" s="7"/>
    </row>
    <row r="25" spans="1:14" x14ac:dyDescent="0.25">
      <c r="A25" s="84"/>
      <c r="B25" s="18"/>
      <c r="C25" s="18"/>
      <c r="D25" s="38"/>
      <c r="E25" s="18"/>
      <c r="F25" s="18"/>
      <c r="G25" s="18"/>
      <c r="H25" s="18"/>
      <c r="J25" s="51" t="s">
        <v>147</v>
      </c>
      <c r="K25" s="296" t="s">
        <v>1120</v>
      </c>
      <c r="L25" s="60" t="s">
        <v>238</v>
      </c>
      <c r="M25" s="280"/>
      <c r="N25" s="7"/>
    </row>
    <row r="26" spans="1:14" x14ac:dyDescent="0.25">
      <c r="A26" s="84"/>
      <c r="B26" s="18"/>
      <c r="C26" s="38"/>
      <c r="D26" s="38"/>
      <c r="E26" s="18"/>
      <c r="F26" s="18"/>
      <c r="G26" s="18"/>
      <c r="H26" s="18"/>
      <c r="J26" s="51" t="s">
        <v>149</v>
      </c>
      <c r="K26" s="296" t="s">
        <v>1121</v>
      </c>
      <c r="L26" s="60" t="s">
        <v>269</v>
      </c>
      <c r="M26" s="281" t="s">
        <v>4018</v>
      </c>
      <c r="N26" s="7"/>
    </row>
    <row r="27" spans="1:14" ht="15.75" thickBot="1" x14ac:dyDescent="0.3">
      <c r="J27" s="51" t="s">
        <v>138</v>
      </c>
      <c r="K27" s="296" t="s">
        <v>1120</v>
      </c>
      <c r="L27" s="60" t="s">
        <v>895</v>
      </c>
      <c r="M27" s="625"/>
      <c r="N27" s="7"/>
    </row>
    <row r="28" spans="1:14" x14ac:dyDescent="0.25">
      <c r="A28" s="79" t="s">
        <v>146</v>
      </c>
      <c r="B28" s="22" t="s">
        <v>148</v>
      </c>
      <c r="C28" s="36" t="s">
        <v>130</v>
      </c>
      <c r="D28" s="104"/>
      <c r="E28" s="385" t="s">
        <v>247</v>
      </c>
      <c r="F28" s="22"/>
      <c r="G28" s="66"/>
      <c r="H28" s="23"/>
      <c r="J28" s="51" t="s">
        <v>140</v>
      </c>
      <c r="K28" s="296" t="s">
        <v>1121</v>
      </c>
      <c r="L28" s="60" t="s">
        <v>269</v>
      </c>
      <c r="M28" s="281" t="s">
        <v>1943</v>
      </c>
      <c r="N28" s="310" t="s">
        <v>1021</v>
      </c>
    </row>
    <row r="29" spans="1:14" ht="15.75" thickBot="1" x14ac:dyDescent="0.3">
      <c r="A29" s="85" t="s">
        <v>674</v>
      </c>
      <c r="B29" s="29" t="s">
        <v>150</v>
      </c>
      <c r="C29" s="39" t="s">
        <v>130</v>
      </c>
      <c r="D29" s="106"/>
      <c r="E29" s="387" t="s">
        <v>247</v>
      </c>
      <c r="F29" s="29"/>
      <c r="G29" s="67"/>
      <c r="H29" s="30"/>
      <c r="J29" s="55" t="s">
        <v>141</v>
      </c>
      <c r="K29" s="296" t="s">
        <v>1121</v>
      </c>
      <c r="L29" s="60" t="s">
        <v>269</v>
      </c>
      <c r="M29" s="280" t="s">
        <v>1852</v>
      </c>
      <c r="N29" s="655" t="s">
        <v>2129</v>
      </c>
    </row>
    <row r="30" spans="1:14" s="122" customFormat="1" x14ac:dyDescent="0.25">
      <c r="A30" s="496"/>
      <c r="B30" s="549"/>
      <c r="C30" s="465"/>
      <c r="D30" s="465"/>
      <c r="E30" s="465"/>
      <c r="F30" s="549"/>
      <c r="G30" s="550"/>
      <c r="H30" s="549"/>
      <c r="J30" s="548" t="s">
        <v>2151</v>
      </c>
      <c r="K30" s="548" t="s">
        <v>1120</v>
      </c>
      <c r="L30" s="60" t="s">
        <v>895</v>
      </c>
      <c r="M30" s="280"/>
      <c r="N30" s="7" t="s">
        <v>2193</v>
      </c>
    </row>
    <row r="31" spans="1:14" ht="15.75" thickBot="1" x14ac:dyDescent="0.3">
      <c r="A31" s="84"/>
      <c r="H31" s="35"/>
      <c r="J31" s="55" t="s">
        <v>142</v>
      </c>
      <c r="K31" s="296" t="s">
        <v>1120</v>
      </c>
      <c r="L31" s="60" t="s">
        <v>895</v>
      </c>
      <c r="M31" s="280"/>
      <c r="N31" s="7"/>
    </row>
    <row r="32" spans="1:14" x14ac:dyDescent="0.25">
      <c r="A32" s="86" t="s">
        <v>151</v>
      </c>
      <c r="B32" s="20" t="s">
        <v>152</v>
      </c>
      <c r="C32" s="36" t="s">
        <v>6</v>
      </c>
      <c r="D32" s="37"/>
      <c r="E32" s="62" t="s">
        <v>129</v>
      </c>
      <c r="F32" s="22"/>
      <c r="G32" s="37"/>
      <c r="H32" s="23"/>
      <c r="J32" s="55" t="s">
        <v>143</v>
      </c>
      <c r="K32" s="296" t="s">
        <v>1120</v>
      </c>
      <c r="L32" s="60" t="s">
        <v>895</v>
      </c>
      <c r="M32" s="281"/>
      <c r="N32" s="7"/>
    </row>
    <row r="33" spans="1:16384" x14ac:dyDescent="0.25">
      <c r="A33" s="87" t="s">
        <v>153</v>
      </c>
      <c r="B33" s="56" t="s">
        <v>154</v>
      </c>
      <c r="C33" s="24" t="s">
        <v>6</v>
      </c>
      <c r="D33" s="38"/>
      <c r="E33" s="64" t="s">
        <v>129</v>
      </c>
      <c r="F33" s="18"/>
      <c r="G33" s="38"/>
      <c r="H33" s="26"/>
      <c r="J33" s="55" t="s">
        <v>144</v>
      </c>
      <c r="K33" s="296" t="s">
        <v>1120</v>
      </c>
      <c r="L33" s="60" t="s">
        <v>895</v>
      </c>
      <c r="M33" s="280"/>
      <c r="N33" s="7"/>
    </row>
    <row r="34" spans="1:16384" x14ac:dyDescent="0.25">
      <c r="A34" s="773" t="s">
        <v>155</v>
      </c>
      <c r="B34" s="56" t="s">
        <v>156</v>
      </c>
      <c r="C34" s="24" t="s">
        <v>6</v>
      </c>
      <c r="D34" s="38"/>
      <c r="E34" s="64" t="s">
        <v>129</v>
      </c>
      <c r="F34" s="18"/>
      <c r="G34" s="38"/>
      <c r="H34" s="26"/>
      <c r="J34" s="55" t="s">
        <v>145</v>
      </c>
      <c r="K34" s="296" t="s">
        <v>1120</v>
      </c>
      <c r="L34" s="60" t="s">
        <v>895</v>
      </c>
      <c r="M34" s="280"/>
      <c r="N34" s="7"/>
    </row>
    <row r="35" spans="1:16384" x14ac:dyDescent="0.25">
      <c r="A35" s="773"/>
      <c r="B35" s="56" t="s">
        <v>157</v>
      </c>
      <c r="C35" s="24" t="s">
        <v>6</v>
      </c>
      <c r="D35" s="38"/>
      <c r="E35" s="64" t="s">
        <v>129</v>
      </c>
      <c r="F35" s="18"/>
      <c r="G35" s="38"/>
      <c r="H35" s="26"/>
      <c r="J35" s="55" t="s">
        <v>174</v>
      </c>
      <c r="K35" s="296" t="s">
        <v>1120</v>
      </c>
      <c r="L35" s="60" t="s">
        <v>895</v>
      </c>
      <c r="M35" s="280"/>
      <c r="N35" s="7"/>
    </row>
    <row r="36" spans="1:16384" ht="15.75" thickBot="1" x14ac:dyDescent="0.3">
      <c r="A36" s="773"/>
      <c r="B36" s="56" t="s">
        <v>158</v>
      </c>
      <c r="C36" s="24" t="s">
        <v>6</v>
      </c>
      <c r="D36" s="38"/>
      <c r="E36" s="64" t="s">
        <v>129</v>
      </c>
      <c r="F36" s="29"/>
      <c r="G36" s="40"/>
      <c r="H36" s="30"/>
      <c r="J36" s="70" t="s">
        <v>176</v>
      </c>
      <c r="K36" s="296" t="s">
        <v>1121</v>
      </c>
      <c r="L36" s="60" t="s">
        <v>269</v>
      </c>
      <c r="M36" s="280" t="s">
        <v>1915</v>
      </c>
      <c r="N36" s="655" t="s">
        <v>2129</v>
      </c>
    </row>
    <row r="37" spans="1:16384" s="122" customFormat="1" ht="15.75" x14ac:dyDescent="0.25">
      <c r="A37" s="626"/>
      <c r="B37" s="627"/>
      <c r="C37" s="627"/>
      <c r="D37" s="627"/>
      <c r="E37" s="627"/>
      <c r="F37" s="542"/>
      <c r="G37" s="38"/>
      <c r="H37" s="542"/>
      <c r="J37" s="540" t="s">
        <v>2195</v>
      </c>
      <c r="K37" s="540" t="s">
        <v>1121</v>
      </c>
      <c r="L37" s="60" t="s">
        <v>269</v>
      </c>
      <c r="M37" s="281" t="s">
        <v>4018</v>
      </c>
      <c r="N37" s="7"/>
    </row>
    <row r="38" spans="1:16384" s="122" customFormat="1" ht="15.75" x14ac:dyDescent="0.25">
      <c r="A38" s="628"/>
      <c r="B38" s="465"/>
      <c r="C38" s="465"/>
      <c r="D38" s="465"/>
      <c r="E38" s="465"/>
      <c r="F38" s="545"/>
      <c r="G38" s="38"/>
      <c r="H38" s="545"/>
      <c r="J38" s="543" t="s">
        <v>2173</v>
      </c>
      <c r="K38" s="544" t="s">
        <v>1120</v>
      </c>
      <c r="L38" s="60" t="s">
        <v>895</v>
      </c>
      <c r="M38" s="280"/>
      <c r="N38" s="7"/>
    </row>
    <row r="39" spans="1:16384" s="122" customFormat="1" x14ac:dyDescent="0.25">
      <c r="A39" s="465"/>
      <c r="B39" s="465"/>
      <c r="C39" s="465"/>
      <c r="D39" s="465"/>
      <c r="E39" s="465"/>
      <c r="F39" s="622"/>
      <c r="G39" s="622"/>
      <c r="H39" s="622"/>
      <c r="I39" s="622"/>
      <c r="J39" s="623" t="s">
        <v>2563</v>
      </c>
      <c r="K39" s="624" t="s">
        <v>1120</v>
      </c>
      <c r="L39" s="60" t="s">
        <v>895</v>
      </c>
      <c r="M39" s="620"/>
      <c r="N39" s="625" t="s">
        <v>2564</v>
      </c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21"/>
      <c r="AB39" s="621"/>
      <c r="AC39" s="621"/>
      <c r="AD39" s="621"/>
      <c r="AE39" s="621"/>
      <c r="AF39" s="621"/>
      <c r="AG39" s="621"/>
      <c r="AH39" s="621"/>
      <c r="AI39" s="621"/>
      <c r="AJ39" s="621"/>
      <c r="AK39" s="621"/>
      <c r="AL39" s="621"/>
      <c r="AM39" s="621"/>
      <c r="AN39" s="621"/>
      <c r="AO39" s="621"/>
      <c r="AP39" s="621"/>
      <c r="AQ39" s="621"/>
      <c r="AR39" s="621"/>
      <c r="AS39" s="621"/>
      <c r="AT39" s="621"/>
      <c r="AU39" s="621"/>
      <c r="AV39" s="621"/>
      <c r="AW39" s="621"/>
      <c r="AX39" s="621"/>
      <c r="AY39" s="621"/>
      <c r="AZ39" s="621"/>
      <c r="BA39" s="621"/>
      <c r="BB39" s="621"/>
      <c r="BC39" s="621"/>
      <c r="BD39" s="621"/>
      <c r="BE39" s="621"/>
      <c r="BF39" s="621"/>
      <c r="BG39" s="621"/>
      <c r="BH39" s="621"/>
      <c r="BI39" s="621"/>
      <c r="BJ39" s="621"/>
      <c r="BK39" s="621"/>
      <c r="BL39" s="621"/>
      <c r="BM39" s="621"/>
      <c r="BN39" s="621"/>
      <c r="BO39" s="621"/>
      <c r="BP39" s="621"/>
      <c r="BQ39" s="621"/>
      <c r="BR39" s="621"/>
      <c r="BS39" s="621"/>
      <c r="BT39" s="621"/>
      <c r="BU39" s="621"/>
      <c r="BV39" s="621"/>
      <c r="BW39" s="621"/>
      <c r="BX39" s="621"/>
      <c r="BY39" s="621"/>
      <c r="BZ39" s="621"/>
      <c r="CA39" s="621"/>
      <c r="CB39" s="621"/>
      <c r="CC39" s="621"/>
      <c r="CD39" s="621"/>
      <c r="CE39" s="621"/>
      <c r="CF39" s="621"/>
      <c r="CG39" s="621"/>
      <c r="CH39" s="621"/>
      <c r="CI39" s="621"/>
      <c r="CJ39" s="621"/>
      <c r="CK39" s="621"/>
      <c r="CL39" s="621"/>
      <c r="CM39" s="621"/>
      <c r="CN39" s="621"/>
      <c r="CO39" s="621"/>
      <c r="CP39" s="459" t="s">
        <v>2563</v>
      </c>
      <c r="CQ39" s="620" t="s">
        <v>2563</v>
      </c>
      <c r="CR39" s="620" t="s">
        <v>2563</v>
      </c>
      <c r="CS39" s="620" t="s">
        <v>2563</v>
      </c>
      <c r="CT39" s="620" t="s">
        <v>2563</v>
      </c>
      <c r="CU39" s="620" t="s">
        <v>2563</v>
      </c>
      <c r="CV39" s="620" t="s">
        <v>2563</v>
      </c>
      <c r="CW39" s="620" t="s">
        <v>2563</v>
      </c>
      <c r="CX39" s="620" t="s">
        <v>2563</v>
      </c>
      <c r="CY39" s="620" t="s">
        <v>2563</v>
      </c>
      <c r="CZ39" s="620" t="s">
        <v>2563</v>
      </c>
      <c r="DA39" s="620" t="s">
        <v>2563</v>
      </c>
      <c r="DB39" s="620" t="s">
        <v>2563</v>
      </c>
      <c r="DC39" s="620" t="s">
        <v>2563</v>
      </c>
      <c r="DD39" s="620" t="s">
        <v>2563</v>
      </c>
      <c r="DE39" s="620" t="s">
        <v>2563</v>
      </c>
      <c r="DF39" s="620" t="s">
        <v>2563</v>
      </c>
      <c r="DG39" s="620" t="s">
        <v>2563</v>
      </c>
      <c r="DH39" s="620" t="s">
        <v>2563</v>
      </c>
      <c r="DI39" s="620" t="s">
        <v>2563</v>
      </c>
      <c r="DJ39" s="620" t="s">
        <v>2563</v>
      </c>
      <c r="DK39" s="620" t="s">
        <v>2563</v>
      </c>
      <c r="DL39" s="620" t="s">
        <v>2563</v>
      </c>
      <c r="DM39" s="620" t="s">
        <v>2563</v>
      </c>
      <c r="DN39" s="620" t="s">
        <v>2563</v>
      </c>
      <c r="DO39" s="620" t="s">
        <v>2563</v>
      </c>
      <c r="DP39" s="620" t="s">
        <v>2563</v>
      </c>
      <c r="DQ39" s="620" t="s">
        <v>2563</v>
      </c>
      <c r="DR39" s="620" t="s">
        <v>2563</v>
      </c>
      <c r="DS39" s="620" t="s">
        <v>2563</v>
      </c>
      <c r="DT39" s="620" t="s">
        <v>2563</v>
      </c>
      <c r="DU39" s="620" t="s">
        <v>2563</v>
      </c>
      <c r="DV39" s="620" t="s">
        <v>2563</v>
      </c>
      <c r="DW39" s="620" t="s">
        <v>2563</v>
      </c>
      <c r="DX39" s="620" t="s">
        <v>2563</v>
      </c>
      <c r="DY39" s="620" t="s">
        <v>2563</v>
      </c>
      <c r="DZ39" s="620" t="s">
        <v>2563</v>
      </c>
      <c r="EA39" s="620" t="s">
        <v>2563</v>
      </c>
      <c r="EB39" s="620" t="s">
        <v>2563</v>
      </c>
      <c r="EC39" s="620" t="s">
        <v>2563</v>
      </c>
      <c r="ED39" s="620" t="s">
        <v>2563</v>
      </c>
      <c r="EE39" s="620" t="s">
        <v>2563</v>
      </c>
      <c r="EF39" s="620" t="s">
        <v>2563</v>
      </c>
      <c r="EG39" s="620" t="s">
        <v>2563</v>
      </c>
      <c r="EH39" s="620" t="s">
        <v>2563</v>
      </c>
      <c r="EI39" s="620" t="s">
        <v>2563</v>
      </c>
      <c r="EJ39" s="620" t="s">
        <v>2563</v>
      </c>
      <c r="EK39" s="620" t="s">
        <v>2563</v>
      </c>
      <c r="EL39" s="620" t="s">
        <v>2563</v>
      </c>
      <c r="EM39" s="620" t="s">
        <v>2563</v>
      </c>
      <c r="EN39" s="620" t="s">
        <v>2563</v>
      </c>
      <c r="EO39" s="620" t="s">
        <v>2563</v>
      </c>
      <c r="EP39" s="620" t="s">
        <v>2563</v>
      </c>
      <c r="EQ39" s="620" t="s">
        <v>2563</v>
      </c>
      <c r="ER39" s="620" t="s">
        <v>2563</v>
      </c>
      <c r="ES39" s="620" t="s">
        <v>2563</v>
      </c>
      <c r="ET39" s="620" t="s">
        <v>2563</v>
      </c>
      <c r="EU39" s="620" t="s">
        <v>2563</v>
      </c>
      <c r="EV39" s="620" t="s">
        <v>2563</v>
      </c>
      <c r="EW39" s="620" t="s">
        <v>2563</v>
      </c>
      <c r="EX39" s="620" t="s">
        <v>2563</v>
      </c>
      <c r="EY39" s="620" t="s">
        <v>2563</v>
      </c>
      <c r="EZ39" s="620" t="s">
        <v>2563</v>
      </c>
      <c r="FA39" s="620" t="s">
        <v>2563</v>
      </c>
      <c r="FB39" s="620" t="s">
        <v>2563</v>
      </c>
      <c r="FC39" s="620" t="s">
        <v>2563</v>
      </c>
      <c r="FD39" s="620" t="s">
        <v>2563</v>
      </c>
      <c r="FE39" s="620" t="s">
        <v>2563</v>
      </c>
      <c r="FF39" s="620" t="s">
        <v>2563</v>
      </c>
      <c r="FG39" s="620" t="s">
        <v>2563</v>
      </c>
      <c r="FH39" s="620" t="s">
        <v>2563</v>
      </c>
      <c r="FI39" s="620" t="s">
        <v>2563</v>
      </c>
      <c r="FJ39" s="620" t="s">
        <v>2563</v>
      </c>
      <c r="FK39" s="620" t="s">
        <v>2563</v>
      </c>
      <c r="FL39" s="620" t="s">
        <v>2563</v>
      </c>
      <c r="FM39" s="620" t="s">
        <v>2563</v>
      </c>
      <c r="FN39" s="620" t="s">
        <v>2563</v>
      </c>
      <c r="FO39" s="620" t="s">
        <v>2563</v>
      </c>
      <c r="FP39" s="620" t="s">
        <v>2563</v>
      </c>
      <c r="FQ39" s="620" t="s">
        <v>2563</v>
      </c>
      <c r="FR39" s="620" t="s">
        <v>2563</v>
      </c>
      <c r="FS39" s="620" t="s">
        <v>2563</v>
      </c>
      <c r="FT39" s="620" t="s">
        <v>2563</v>
      </c>
      <c r="FU39" s="620" t="s">
        <v>2563</v>
      </c>
      <c r="FV39" s="620" t="s">
        <v>2563</v>
      </c>
      <c r="FW39" s="620" t="s">
        <v>2563</v>
      </c>
      <c r="FX39" s="620" t="s">
        <v>2563</v>
      </c>
      <c r="FY39" s="620" t="s">
        <v>2563</v>
      </c>
      <c r="FZ39" s="620" t="s">
        <v>2563</v>
      </c>
      <c r="GA39" s="620" t="s">
        <v>2563</v>
      </c>
      <c r="GB39" s="620" t="s">
        <v>2563</v>
      </c>
      <c r="GC39" s="620" t="s">
        <v>2563</v>
      </c>
      <c r="GD39" s="620" t="s">
        <v>2563</v>
      </c>
      <c r="GE39" s="620" t="s">
        <v>2563</v>
      </c>
      <c r="GF39" s="620" t="s">
        <v>2563</v>
      </c>
      <c r="GG39" s="620" t="s">
        <v>2563</v>
      </c>
      <c r="GH39" s="620" t="s">
        <v>2563</v>
      </c>
      <c r="GI39" s="620" t="s">
        <v>2563</v>
      </c>
      <c r="GJ39" s="620" t="s">
        <v>2563</v>
      </c>
      <c r="GK39" s="620" t="s">
        <v>2563</v>
      </c>
      <c r="GL39" s="620" t="s">
        <v>2563</v>
      </c>
      <c r="GM39" s="620" t="s">
        <v>2563</v>
      </c>
      <c r="GN39" s="620" t="s">
        <v>2563</v>
      </c>
      <c r="GO39" s="620" t="s">
        <v>2563</v>
      </c>
      <c r="GP39" s="620" t="s">
        <v>2563</v>
      </c>
      <c r="GQ39" s="620" t="s">
        <v>2563</v>
      </c>
      <c r="GR39" s="620" t="s">
        <v>2563</v>
      </c>
      <c r="GS39" s="620" t="s">
        <v>2563</v>
      </c>
      <c r="GT39" s="620" t="s">
        <v>2563</v>
      </c>
      <c r="GU39" s="620" t="s">
        <v>2563</v>
      </c>
      <c r="GV39" s="620" t="s">
        <v>2563</v>
      </c>
      <c r="GW39" s="620" t="s">
        <v>2563</v>
      </c>
      <c r="GX39" s="620" t="s">
        <v>2563</v>
      </c>
      <c r="GY39" s="620" t="s">
        <v>2563</v>
      </c>
      <c r="GZ39" s="620" t="s">
        <v>2563</v>
      </c>
      <c r="HA39" s="620" t="s">
        <v>2563</v>
      </c>
      <c r="HB39" s="620" t="s">
        <v>2563</v>
      </c>
      <c r="HC39" s="620" t="s">
        <v>2563</v>
      </c>
      <c r="HD39" s="620" t="s">
        <v>2563</v>
      </c>
      <c r="HE39" s="620" t="s">
        <v>2563</v>
      </c>
      <c r="HF39" s="620" t="s">
        <v>2563</v>
      </c>
      <c r="HG39" s="620" t="s">
        <v>2563</v>
      </c>
      <c r="HH39" s="620" t="s">
        <v>2563</v>
      </c>
      <c r="HI39" s="620" t="s">
        <v>2563</v>
      </c>
      <c r="HJ39" s="620" t="s">
        <v>2563</v>
      </c>
      <c r="HK39" s="620" t="s">
        <v>2563</v>
      </c>
      <c r="HL39" s="620" t="s">
        <v>2563</v>
      </c>
      <c r="HM39" s="620" t="s">
        <v>2563</v>
      </c>
      <c r="HN39" s="620" t="s">
        <v>2563</v>
      </c>
      <c r="HO39" s="620" t="s">
        <v>2563</v>
      </c>
      <c r="HP39" s="620" t="s">
        <v>2563</v>
      </c>
      <c r="HQ39" s="620" t="s">
        <v>2563</v>
      </c>
      <c r="HR39" s="620" t="s">
        <v>2563</v>
      </c>
      <c r="HS39" s="620" t="s">
        <v>2563</v>
      </c>
      <c r="HT39" s="620" t="s">
        <v>2563</v>
      </c>
      <c r="HU39" s="620" t="s">
        <v>2563</v>
      </c>
      <c r="HV39" s="620" t="s">
        <v>2563</v>
      </c>
      <c r="HW39" s="620" t="s">
        <v>2563</v>
      </c>
      <c r="HX39" s="620" t="s">
        <v>2563</v>
      </c>
      <c r="HY39" s="620" t="s">
        <v>2563</v>
      </c>
      <c r="HZ39" s="620" t="s">
        <v>2563</v>
      </c>
      <c r="IA39" s="620" t="s">
        <v>2563</v>
      </c>
      <c r="IB39" s="620" t="s">
        <v>2563</v>
      </c>
      <c r="IC39" s="620" t="s">
        <v>2563</v>
      </c>
      <c r="ID39" s="620" t="s">
        <v>2563</v>
      </c>
      <c r="IE39" s="620" t="s">
        <v>2563</v>
      </c>
      <c r="IF39" s="620" t="s">
        <v>2563</v>
      </c>
      <c r="IG39" s="620" t="s">
        <v>2563</v>
      </c>
      <c r="IH39" s="620" t="s">
        <v>2563</v>
      </c>
      <c r="II39" s="620" t="s">
        <v>2563</v>
      </c>
      <c r="IJ39" s="620" t="s">
        <v>2563</v>
      </c>
      <c r="IK39" s="620" t="s">
        <v>2563</v>
      </c>
      <c r="IL39" s="620" t="s">
        <v>2563</v>
      </c>
      <c r="IM39" s="620" t="s">
        <v>2563</v>
      </c>
      <c r="IN39" s="620" t="s">
        <v>2563</v>
      </c>
      <c r="IO39" s="620" t="s">
        <v>2563</v>
      </c>
      <c r="IP39" s="620" t="s">
        <v>2563</v>
      </c>
      <c r="IQ39" s="620" t="s">
        <v>2563</v>
      </c>
      <c r="IR39" s="620" t="s">
        <v>2563</v>
      </c>
      <c r="IS39" s="620" t="s">
        <v>2563</v>
      </c>
      <c r="IT39" s="620" t="s">
        <v>2563</v>
      </c>
      <c r="IU39" s="620" t="s">
        <v>2563</v>
      </c>
      <c r="IV39" s="620" t="s">
        <v>2563</v>
      </c>
      <c r="IW39" s="620" t="s">
        <v>2563</v>
      </c>
      <c r="IX39" s="620" t="s">
        <v>2563</v>
      </c>
      <c r="IY39" s="620" t="s">
        <v>2563</v>
      </c>
      <c r="IZ39" s="620" t="s">
        <v>2563</v>
      </c>
      <c r="JA39" s="620" t="s">
        <v>2563</v>
      </c>
      <c r="JB39" s="620" t="s">
        <v>2563</v>
      </c>
      <c r="JC39" s="620" t="s">
        <v>2563</v>
      </c>
      <c r="JD39" s="620" t="s">
        <v>2563</v>
      </c>
      <c r="JE39" s="620" t="s">
        <v>2563</v>
      </c>
      <c r="JF39" s="620" t="s">
        <v>2563</v>
      </c>
      <c r="JG39" s="620" t="s">
        <v>2563</v>
      </c>
      <c r="JH39" s="620" t="s">
        <v>2563</v>
      </c>
      <c r="JI39" s="620" t="s">
        <v>2563</v>
      </c>
      <c r="JJ39" s="620" t="s">
        <v>2563</v>
      </c>
      <c r="JK39" s="620" t="s">
        <v>2563</v>
      </c>
      <c r="JL39" s="620" t="s">
        <v>2563</v>
      </c>
      <c r="JM39" s="620" t="s">
        <v>2563</v>
      </c>
      <c r="JN39" s="620" t="s">
        <v>2563</v>
      </c>
      <c r="JO39" s="620" t="s">
        <v>2563</v>
      </c>
      <c r="JP39" s="620" t="s">
        <v>2563</v>
      </c>
      <c r="JQ39" s="620" t="s">
        <v>2563</v>
      </c>
      <c r="JR39" s="620" t="s">
        <v>2563</v>
      </c>
      <c r="JS39" s="620" t="s">
        <v>2563</v>
      </c>
      <c r="JT39" s="620" t="s">
        <v>2563</v>
      </c>
      <c r="JU39" s="620" t="s">
        <v>2563</v>
      </c>
      <c r="JV39" s="620" t="s">
        <v>2563</v>
      </c>
      <c r="JW39" s="620" t="s">
        <v>2563</v>
      </c>
      <c r="JX39" s="620" t="s">
        <v>2563</v>
      </c>
      <c r="JY39" s="620" t="s">
        <v>2563</v>
      </c>
      <c r="JZ39" s="620" t="s">
        <v>2563</v>
      </c>
      <c r="KA39" s="620" t="s">
        <v>2563</v>
      </c>
      <c r="KB39" s="620" t="s">
        <v>2563</v>
      </c>
      <c r="KC39" s="620" t="s">
        <v>2563</v>
      </c>
      <c r="KD39" s="620" t="s">
        <v>2563</v>
      </c>
      <c r="KE39" s="620" t="s">
        <v>2563</v>
      </c>
      <c r="KF39" s="620" t="s">
        <v>2563</v>
      </c>
      <c r="KG39" s="620" t="s">
        <v>2563</v>
      </c>
      <c r="KH39" s="620" t="s">
        <v>2563</v>
      </c>
      <c r="KI39" s="620" t="s">
        <v>2563</v>
      </c>
      <c r="KJ39" s="620" t="s">
        <v>2563</v>
      </c>
      <c r="KK39" s="620" t="s">
        <v>2563</v>
      </c>
      <c r="KL39" s="620" t="s">
        <v>2563</v>
      </c>
      <c r="KM39" s="620" t="s">
        <v>2563</v>
      </c>
      <c r="KN39" s="620" t="s">
        <v>2563</v>
      </c>
      <c r="KO39" s="620" t="s">
        <v>2563</v>
      </c>
      <c r="KP39" s="620" t="s">
        <v>2563</v>
      </c>
      <c r="KQ39" s="620" t="s">
        <v>2563</v>
      </c>
      <c r="KR39" s="620" t="s">
        <v>2563</v>
      </c>
      <c r="KS39" s="620" t="s">
        <v>2563</v>
      </c>
      <c r="KT39" s="620" t="s">
        <v>2563</v>
      </c>
      <c r="KU39" s="620" t="s">
        <v>2563</v>
      </c>
      <c r="KV39" s="620" t="s">
        <v>2563</v>
      </c>
      <c r="KW39" s="620" t="s">
        <v>2563</v>
      </c>
      <c r="KX39" s="620" t="s">
        <v>2563</v>
      </c>
      <c r="KY39" s="620" t="s">
        <v>2563</v>
      </c>
      <c r="KZ39" s="620" t="s">
        <v>2563</v>
      </c>
      <c r="LA39" s="620" t="s">
        <v>2563</v>
      </c>
      <c r="LB39" s="620" t="s">
        <v>2563</v>
      </c>
      <c r="LC39" s="620" t="s">
        <v>2563</v>
      </c>
      <c r="LD39" s="620" t="s">
        <v>2563</v>
      </c>
      <c r="LE39" s="620" t="s">
        <v>2563</v>
      </c>
      <c r="LF39" s="620" t="s">
        <v>2563</v>
      </c>
      <c r="LG39" s="620" t="s">
        <v>2563</v>
      </c>
      <c r="LH39" s="620" t="s">
        <v>2563</v>
      </c>
      <c r="LI39" s="620" t="s">
        <v>2563</v>
      </c>
      <c r="LJ39" s="620" t="s">
        <v>2563</v>
      </c>
      <c r="LK39" s="620" t="s">
        <v>2563</v>
      </c>
      <c r="LL39" s="620" t="s">
        <v>2563</v>
      </c>
      <c r="LM39" s="620" t="s">
        <v>2563</v>
      </c>
      <c r="LN39" s="620" t="s">
        <v>2563</v>
      </c>
      <c r="LO39" s="620" t="s">
        <v>2563</v>
      </c>
      <c r="LP39" s="620" t="s">
        <v>2563</v>
      </c>
      <c r="LQ39" s="620" t="s">
        <v>2563</v>
      </c>
      <c r="LR39" s="620" t="s">
        <v>2563</v>
      </c>
      <c r="LS39" s="620" t="s">
        <v>2563</v>
      </c>
      <c r="LT39" s="620" t="s">
        <v>2563</v>
      </c>
      <c r="LU39" s="620" t="s">
        <v>2563</v>
      </c>
      <c r="LV39" s="620" t="s">
        <v>2563</v>
      </c>
      <c r="LW39" s="620" t="s">
        <v>2563</v>
      </c>
      <c r="LX39" s="620" t="s">
        <v>2563</v>
      </c>
      <c r="LY39" s="620" t="s">
        <v>2563</v>
      </c>
      <c r="LZ39" s="620" t="s">
        <v>2563</v>
      </c>
      <c r="MA39" s="620" t="s">
        <v>2563</v>
      </c>
      <c r="MB39" s="620" t="s">
        <v>2563</v>
      </c>
      <c r="MC39" s="620" t="s">
        <v>2563</v>
      </c>
      <c r="MD39" s="620" t="s">
        <v>2563</v>
      </c>
      <c r="ME39" s="620" t="s">
        <v>2563</v>
      </c>
      <c r="MF39" s="620" t="s">
        <v>2563</v>
      </c>
      <c r="MG39" s="620" t="s">
        <v>2563</v>
      </c>
      <c r="MH39" s="620" t="s">
        <v>2563</v>
      </c>
      <c r="MI39" s="620" t="s">
        <v>2563</v>
      </c>
      <c r="MJ39" s="620" t="s">
        <v>2563</v>
      </c>
      <c r="MK39" s="620" t="s">
        <v>2563</v>
      </c>
      <c r="ML39" s="620" t="s">
        <v>2563</v>
      </c>
      <c r="MM39" s="620" t="s">
        <v>2563</v>
      </c>
      <c r="MN39" s="620" t="s">
        <v>2563</v>
      </c>
      <c r="MO39" s="620" t="s">
        <v>2563</v>
      </c>
      <c r="MP39" s="620" t="s">
        <v>2563</v>
      </c>
      <c r="MQ39" s="620" t="s">
        <v>2563</v>
      </c>
      <c r="MR39" s="620" t="s">
        <v>2563</v>
      </c>
      <c r="MS39" s="620" t="s">
        <v>2563</v>
      </c>
      <c r="MT39" s="620" t="s">
        <v>2563</v>
      </c>
      <c r="MU39" s="620" t="s">
        <v>2563</v>
      </c>
      <c r="MV39" s="620" t="s">
        <v>2563</v>
      </c>
      <c r="MW39" s="620" t="s">
        <v>2563</v>
      </c>
      <c r="MX39" s="620" t="s">
        <v>2563</v>
      </c>
      <c r="MY39" s="620" t="s">
        <v>2563</v>
      </c>
      <c r="MZ39" s="620" t="s">
        <v>2563</v>
      </c>
      <c r="NA39" s="620" t="s">
        <v>2563</v>
      </c>
      <c r="NB39" s="620" t="s">
        <v>2563</v>
      </c>
      <c r="NC39" s="620" t="s">
        <v>2563</v>
      </c>
      <c r="ND39" s="620" t="s">
        <v>2563</v>
      </c>
      <c r="NE39" s="620" t="s">
        <v>2563</v>
      </c>
      <c r="NF39" s="620" t="s">
        <v>2563</v>
      </c>
      <c r="NG39" s="620" t="s">
        <v>2563</v>
      </c>
      <c r="NH39" s="620" t="s">
        <v>2563</v>
      </c>
      <c r="NI39" s="620" t="s">
        <v>2563</v>
      </c>
      <c r="NJ39" s="620" t="s">
        <v>2563</v>
      </c>
      <c r="NK39" s="620" t="s">
        <v>2563</v>
      </c>
      <c r="NL39" s="620" t="s">
        <v>2563</v>
      </c>
      <c r="NM39" s="620" t="s">
        <v>2563</v>
      </c>
      <c r="NN39" s="620" t="s">
        <v>2563</v>
      </c>
      <c r="NO39" s="620" t="s">
        <v>2563</v>
      </c>
      <c r="NP39" s="620" t="s">
        <v>2563</v>
      </c>
      <c r="NQ39" s="620" t="s">
        <v>2563</v>
      </c>
      <c r="NR39" s="620" t="s">
        <v>2563</v>
      </c>
      <c r="NS39" s="620" t="s">
        <v>2563</v>
      </c>
      <c r="NT39" s="620" t="s">
        <v>2563</v>
      </c>
      <c r="NU39" s="620" t="s">
        <v>2563</v>
      </c>
      <c r="NV39" s="620" t="s">
        <v>2563</v>
      </c>
      <c r="NW39" s="620" t="s">
        <v>2563</v>
      </c>
      <c r="NX39" s="620" t="s">
        <v>2563</v>
      </c>
      <c r="NY39" s="620" t="s">
        <v>2563</v>
      </c>
      <c r="NZ39" s="620" t="s">
        <v>2563</v>
      </c>
      <c r="OA39" s="620" t="s">
        <v>2563</v>
      </c>
      <c r="OB39" s="620" t="s">
        <v>2563</v>
      </c>
      <c r="OC39" s="620" t="s">
        <v>2563</v>
      </c>
      <c r="OD39" s="620" t="s">
        <v>2563</v>
      </c>
      <c r="OE39" s="620" t="s">
        <v>2563</v>
      </c>
      <c r="OF39" s="620" t="s">
        <v>2563</v>
      </c>
      <c r="OG39" s="620" t="s">
        <v>2563</v>
      </c>
      <c r="OH39" s="620" t="s">
        <v>2563</v>
      </c>
      <c r="OI39" s="620" t="s">
        <v>2563</v>
      </c>
      <c r="OJ39" s="620" t="s">
        <v>2563</v>
      </c>
      <c r="OK39" s="620" t="s">
        <v>2563</v>
      </c>
      <c r="OL39" s="620" t="s">
        <v>2563</v>
      </c>
      <c r="OM39" s="620" t="s">
        <v>2563</v>
      </c>
      <c r="ON39" s="620" t="s">
        <v>2563</v>
      </c>
      <c r="OO39" s="620" t="s">
        <v>2563</v>
      </c>
      <c r="OP39" s="620" t="s">
        <v>2563</v>
      </c>
      <c r="OQ39" s="620" t="s">
        <v>2563</v>
      </c>
      <c r="OR39" s="620" t="s">
        <v>2563</v>
      </c>
      <c r="OS39" s="620" t="s">
        <v>2563</v>
      </c>
      <c r="OT39" s="620" t="s">
        <v>2563</v>
      </c>
      <c r="OU39" s="620" t="s">
        <v>2563</v>
      </c>
      <c r="OV39" s="620" t="s">
        <v>2563</v>
      </c>
      <c r="OW39" s="620" t="s">
        <v>2563</v>
      </c>
      <c r="OX39" s="620" t="s">
        <v>2563</v>
      </c>
      <c r="OY39" s="620" t="s">
        <v>2563</v>
      </c>
      <c r="OZ39" s="620" t="s">
        <v>2563</v>
      </c>
      <c r="PA39" s="620" t="s">
        <v>2563</v>
      </c>
      <c r="PB39" s="620" t="s">
        <v>2563</v>
      </c>
      <c r="PC39" s="620" t="s">
        <v>2563</v>
      </c>
      <c r="PD39" s="620" t="s">
        <v>2563</v>
      </c>
      <c r="PE39" s="620" t="s">
        <v>2563</v>
      </c>
      <c r="PF39" s="620" t="s">
        <v>2563</v>
      </c>
      <c r="PG39" s="620" t="s">
        <v>2563</v>
      </c>
      <c r="PH39" s="620" t="s">
        <v>2563</v>
      </c>
      <c r="PI39" s="620" t="s">
        <v>2563</v>
      </c>
      <c r="PJ39" s="620" t="s">
        <v>2563</v>
      </c>
      <c r="PK39" s="620" t="s">
        <v>2563</v>
      </c>
      <c r="PL39" s="620" t="s">
        <v>2563</v>
      </c>
      <c r="PM39" s="620" t="s">
        <v>2563</v>
      </c>
      <c r="PN39" s="620" t="s">
        <v>2563</v>
      </c>
      <c r="PO39" s="620" t="s">
        <v>2563</v>
      </c>
      <c r="PP39" s="620" t="s">
        <v>2563</v>
      </c>
      <c r="PQ39" s="620" t="s">
        <v>2563</v>
      </c>
      <c r="PR39" s="620" t="s">
        <v>2563</v>
      </c>
      <c r="PS39" s="620" t="s">
        <v>2563</v>
      </c>
      <c r="PT39" s="620" t="s">
        <v>2563</v>
      </c>
      <c r="PU39" s="620" t="s">
        <v>2563</v>
      </c>
      <c r="PV39" s="620" t="s">
        <v>2563</v>
      </c>
      <c r="PW39" s="620" t="s">
        <v>2563</v>
      </c>
      <c r="PX39" s="620" t="s">
        <v>2563</v>
      </c>
      <c r="PY39" s="620" t="s">
        <v>2563</v>
      </c>
      <c r="PZ39" s="620" t="s">
        <v>2563</v>
      </c>
      <c r="QA39" s="620" t="s">
        <v>2563</v>
      </c>
      <c r="QB39" s="620" t="s">
        <v>2563</v>
      </c>
      <c r="QC39" s="620" t="s">
        <v>2563</v>
      </c>
      <c r="QD39" s="620" t="s">
        <v>2563</v>
      </c>
      <c r="QE39" s="620" t="s">
        <v>2563</v>
      </c>
      <c r="QF39" s="620" t="s">
        <v>2563</v>
      </c>
      <c r="QG39" s="620" t="s">
        <v>2563</v>
      </c>
      <c r="QH39" s="620" t="s">
        <v>2563</v>
      </c>
      <c r="QI39" s="620" t="s">
        <v>2563</v>
      </c>
      <c r="QJ39" s="620" t="s">
        <v>2563</v>
      </c>
      <c r="QK39" s="620" t="s">
        <v>2563</v>
      </c>
      <c r="QL39" s="620" t="s">
        <v>2563</v>
      </c>
      <c r="QM39" s="620" t="s">
        <v>2563</v>
      </c>
      <c r="QN39" s="620" t="s">
        <v>2563</v>
      </c>
      <c r="QO39" s="620" t="s">
        <v>2563</v>
      </c>
      <c r="QP39" s="620" t="s">
        <v>2563</v>
      </c>
      <c r="QQ39" s="620" t="s">
        <v>2563</v>
      </c>
      <c r="QR39" s="620" t="s">
        <v>2563</v>
      </c>
      <c r="QS39" s="620" t="s">
        <v>2563</v>
      </c>
      <c r="QT39" s="620" t="s">
        <v>2563</v>
      </c>
      <c r="QU39" s="620" t="s">
        <v>2563</v>
      </c>
      <c r="QV39" s="620" t="s">
        <v>2563</v>
      </c>
      <c r="QW39" s="620" t="s">
        <v>2563</v>
      </c>
      <c r="QX39" s="620" t="s">
        <v>2563</v>
      </c>
      <c r="QY39" s="620" t="s">
        <v>2563</v>
      </c>
      <c r="QZ39" s="620" t="s">
        <v>2563</v>
      </c>
      <c r="RA39" s="620" t="s">
        <v>2563</v>
      </c>
      <c r="RB39" s="620" t="s">
        <v>2563</v>
      </c>
      <c r="RC39" s="620" t="s">
        <v>2563</v>
      </c>
      <c r="RD39" s="620" t="s">
        <v>2563</v>
      </c>
      <c r="RE39" s="620" t="s">
        <v>2563</v>
      </c>
      <c r="RF39" s="620" t="s">
        <v>2563</v>
      </c>
      <c r="RG39" s="620" t="s">
        <v>2563</v>
      </c>
      <c r="RH39" s="620" t="s">
        <v>2563</v>
      </c>
      <c r="RI39" s="620" t="s">
        <v>2563</v>
      </c>
      <c r="RJ39" s="620" t="s">
        <v>2563</v>
      </c>
      <c r="RK39" s="620" t="s">
        <v>2563</v>
      </c>
      <c r="RL39" s="620" t="s">
        <v>2563</v>
      </c>
      <c r="RM39" s="620" t="s">
        <v>2563</v>
      </c>
      <c r="RN39" s="620" t="s">
        <v>2563</v>
      </c>
      <c r="RO39" s="620" t="s">
        <v>2563</v>
      </c>
      <c r="RP39" s="620" t="s">
        <v>2563</v>
      </c>
      <c r="RQ39" s="620" t="s">
        <v>2563</v>
      </c>
      <c r="RR39" s="620" t="s">
        <v>2563</v>
      </c>
      <c r="RS39" s="620" t="s">
        <v>2563</v>
      </c>
      <c r="RT39" s="620" t="s">
        <v>2563</v>
      </c>
      <c r="RU39" s="620" t="s">
        <v>2563</v>
      </c>
      <c r="RV39" s="620" t="s">
        <v>2563</v>
      </c>
      <c r="RW39" s="620" t="s">
        <v>2563</v>
      </c>
      <c r="RX39" s="620" t="s">
        <v>2563</v>
      </c>
      <c r="RY39" s="620" t="s">
        <v>2563</v>
      </c>
      <c r="RZ39" s="620" t="s">
        <v>2563</v>
      </c>
      <c r="SA39" s="620" t="s">
        <v>2563</v>
      </c>
      <c r="SB39" s="620" t="s">
        <v>2563</v>
      </c>
      <c r="SC39" s="620" t="s">
        <v>2563</v>
      </c>
      <c r="SD39" s="620" t="s">
        <v>2563</v>
      </c>
      <c r="SE39" s="620" t="s">
        <v>2563</v>
      </c>
      <c r="SF39" s="620" t="s">
        <v>2563</v>
      </c>
      <c r="SG39" s="620" t="s">
        <v>2563</v>
      </c>
      <c r="SH39" s="620" t="s">
        <v>2563</v>
      </c>
      <c r="SI39" s="620" t="s">
        <v>2563</v>
      </c>
      <c r="SJ39" s="620" t="s">
        <v>2563</v>
      </c>
      <c r="SK39" s="620" t="s">
        <v>2563</v>
      </c>
      <c r="SL39" s="620" t="s">
        <v>2563</v>
      </c>
      <c r="SM39" s="620" t="s">
        <v>2563</v>
      </c>
      <c r="SN39" s="620" t="s">
        <v>2563</v>
      </c>
      <c r="SO39" s="620" t="s">
        <v>2563</v>
      </c>
      <c r="SP39" s="620" t="s">
        <v>2563</v>
      </c>
      <c r="SQ39" s="620" t="s">
        <v>2563</v>
      </c>
      <c r="SR39" s="620" t="s">
        <v>2563</v>
      </c>
      <c r="SS39" s="620" t="s">
        <v>2563</v>
      </c>
      <c r="ST39" s="620" t="s">
        <v>2563</v>
      </c>
      <c r="SU39" s="620" t="s">
        <v>2563</v>
      </c>
      <c r="SV39" s="620" t="s">
        <v>2563</v>
      </c>
      <c r="SW39" s="620" t="s">
        <v>2563</v>
      </c>
      <c r="SX39" s="620" t="s">
        <v>2563</v>
      </c>
      <c r="SY39" s="620" t="s">
        <v>2563</v>
      </c>
      <c r="SZ39" s="620" t="s">
        <v>2563</v>
      </c>
      <c r="TA39" s="620" t="s">
        <v>2563</v>
      </c>
      <c r="TB39" s="620" t="s">
        <v>2563</v>
      </c>
      <c r="TC39" s="620" t="s">
        <v>2563</v>
      </c>
      <c r="TD39" s="620" t="s">
        <v>2563</v>
      </c>
      <c r="TE39" s="620" t="s">
        <v>2563</v>
      </c>
      <c r="TF39" s="620" t="s">
        <v>2563</v>
      </c>
      <c r="TG39" s="620" t="s">
        <v>2563</v>
      </c>
      <c r="TH39" s="620" t="s">
        <v>2563</v>
      </c>
      <c r="TI39" s="620" t="s">
        <v>2563</v>
      </c>
      <c r="TJ39" s="620" t="s">
        <v>2563</v>
      </c>
      <c r="TK39" s="620" t="s">
        <v>2563</v>
      </c>
      <c r="TL39" s="620" t="s">
        <v>2563</v>
      </c>
      <c r="TM39" s="620" t="s">
        <v>2563</v>
      </c>
      <c r="TN39" s="620" t="s">
        <v>2563</v>
      </c>
      <c r="TO39" s="620" t="s">
        <v>2563</v>
      </c>
      <c r="TP39" s="620" t="s">
        <v>2563</v>
      </c>
      <c r="TQ39" s="620" t="s">
        <v>2563</v>
      </c>
      <c r="TR39" s="620" t="s">
        <v>2563</v>
      </c>
      <c r="TS39" s="620" t="s">
        <v>2563</v>
      </c>
      <c r="TT39" s="620" t="s">
        <v>2563</v>
      </c>
      <c r="TU39" s="620" t="s">
        <v>2563</v>
      </c>
      <c r="TV39" s="620" t="s">
        <v>2563</v>
      </c>
      <c r="TW39" s="620" t="s">
        <v>2563</v>
      </c>
      <c r="TX39" s="620" t="s">
        <v>2563</v>
      </c>
      <c r="TY39" s="620" t="s">
        <v>2563</v>
      </c>
      <c r="TZ39" s="620" t="s">
        <v>2563</v>
      </c>
      <c r="UA39" s="620" t="s">
        <v>2563</v>
      </c>
      <c r="UB39" s="620" t="s">
        <v>2563</v>
      </c>
      <c r="UC39" s="620" t="s">
        <v>2563</v>
      </c>
      <c r="UD39" s="620" t="s">
        <v>2563</v>
      </c>
      <c r="UE39" s="620" t="s">
        <v>2563</v>
      </c>
      <c r="UF39" s="620" t="s">
        <v>2563</v>
      </c>
      <c r="UG39" s="620" t="s">
        <v>2563</v>
      </c>
      <c r="UH39" s="620" t="s">
        <v>2563</v>
      </c>
      <c r="UI39" s="620" t="s">
        <v>2563</v>
      </c>
      <c r="UJ39" s="620" t="s">
        <v>2563</v>
      </c>
      <c r="UK39" s="620" t="s">
        <v>2563</v>
      </c>
      <c r="UL39" s="620" t="s">
        <v>2563</v>
      </c>
      <c r="UM39" s="620" t="s">
        <v>2563</v>
      </c>
      <c r="UN39" s="620" t="s">
        <v>2563</v>
      </c>
      <c r="UO39" s="620" t="s">
        <v>2563</v>
      </c>
      <c r="UP39" s="620" t="s">
        <v>2563</v>
      </c>
      <c r="UQ39" s="620" t="s">
        <v>2563</v>
      </c>
      <c r="UR39" s="620" t="s">
        <v>2563</v>
      </c>
      <c r="US39" s="620" t="s">
        <v>2563</v>
      </c>
      <c r="UT39" s="620" t="s">
        <v>2563</v>
      </c>
      <c r="UU39" s="620" t="s">
        <v>2563</v>
      </c>
      <c r="UV39" s="620" t="s">
        <v>2563</v>
      </c>
      <c r="UW39" s="620" t="s">
        <v>2563</v>
      </c>
      <c r="UX39" s="620" t="s">
        <v>2563</v>
      </c>
      <c r="UY39" s="620" t="s">
        <v>2563</v>
      </c>
      <c r="UZ39" s="620" t="s">
        <v>2563</v>
      </c>
      <c r="VA39" s="620" t="s">
        <v>2563</v>
      </c>
      <c r="VB39" s="620" t="s">
        <v>2563</v>
      </c>
      <c r="VC39" s="620" t="s">
        <v>2563</v>
      </c>
      <c r="VD39" s="620" t="s">
        <v>2563</v>
      </c>
      <c r="VE39" s="620" t="s">
        <v>2563</v>
      </c>
      <c r="VF39" s="620" t="s">
        <v>2563</v>
      </c>
      <c r="VG39" s="620" t="s">
        <v>2563</v>
      </c>
      <c r="VH39" s="620" t="s">
        <v>2563</v>
      </c>
      <c r="VI39" s="620" t="s">
        <v>2563</v>
      </c>
      <c r="VJ39" s="620" t="s">
        <v>2563</v>
      </c>
      <c r="VK39" s="620" t="s">
        <v>2563</v>
      </c>
      <c r="VL39" s="620" t="s">
        <v>2563</v>
      </c>
      <c r="VM39" s="620" t="s">
        <v>2563</v>
      </c>
      <c r="VN39" s="620" t="s">
        <v>2563</v>
      </c>
      <c r="VO39" s="620" t="s">
        <v>2563</v>
      </c>
      <c r="VP39" s="620" t="s">
        <v>2563</v>
      </c>
      <c r="VQ39" s="620" t="s">
        <v>2563</v>
      </c>
      <c r="VR39" s="620" t="s">
        <v>2563</v>
      </c>
      <c r="VS39" s="620" t="s">
        <v>2563</v>
      </c>
      <c r="VT39" s="620" t="s">
        <v>2563</v>
      </c>
      <c r="VU39" s="620" t="s">
        <v>2563</v>
      </c>
      <c r="VV39" s="620" t="s">
        <v>2563</v>
      </c>
      <c r="VW39" s="620" t="s">
        <v>2563</v>
      </c>
      <c r="VX39" s="620" t="s">
        <v>2563</v>
      </c>
      <c r="VY39" s="620" t="s">
        <v>2563</v>
      </c>
      <c r="VZ39" s="620" t="s">
        <v>2563</v>
      </c>
      <c r="WA39" s="620" t="s">
        <v>2563</v>
      </c>
      <c r="WB39" s="620" t="s">
        <v>2563</v>
      </c>
      <c r="WC39" s="620" t="s">
        <v>2563</v>
      </c>
      <c r="WD39" s="620" t="s">
        <v>2563</v>
      </c>
      <c r="WE39" s="620" t="s">
        <v>2563</v>
      </c>
      <c r="WF39" s="620" t="s">
        <v>2563</v>
      </c>
      <c r="WG39" s="620" t="s">
        <v>2563</v>
      </c>
      <c r="WH39" s="620" t="s">
        <v>2563</v>
      </c>
      <c r="WI39" s="620" t="s">
        <v>2563</v>
      </c>
      <c r="WJ39" s="620" t="s">
        <v>2563</v>
      </c>
      <c r="WK39" s="620" t="s">
        <v>2563</v>
      </c>
      <c r="WL39" s="620" t="s">
        <v>2563</v>
      </c>
      <c r="WM39" s="620" t="s">
        <v>2563</v>
      </c>
      <c r="WN39" s="620" t="s">
        <v>2563</v>
      </c>
      <c r="WO39" s="620" t="s">
        <v>2563</v>
      </c>
      <c r="WP39" s="620" t="s">
        <v>2563</v>
      </c>
      <c r="WQ39" s="620" t="s">
        <v>2563</v>
      </c>
      <c r="WR39" s="620" t="s">
        <v>2563</v>
      </c>
      <c r="WS39" s="620" t="s">
        <v>2563</v>
      </c>
      <c r="WT39" s="620" t="s">
        <v>2563</v>
      </c>
      <c r="WU39" s="620" t="s">
        <v>2563</v>
      </c>
      <c r="WV39" s="620" t="s">
        <v>2563</v>
      </c>
      <c r="WW39" s="620" t="s">
        <v>2563</v>
      </c>
      <c r="WX39" s="620" t="s">
        <v>2563</v>
      </c>
      <c r="WY39" s="620" t="s">
        <v>2563</v>
      </c>
      <c r="WZ39" s="620" t="s">
        <v>2563</v>
      </c>
      <c r="XA39" s="620" t="s">
        <v>2563</v>
      </c>
      <c r="XB39" s="620" t="s">
        <v>2563</v>
      </c>
      <c r="XC39" s="620" t="s">
        <v>2563</v>
      </c>
      <c r="XD39" s="620" t="s">
        <v>2563</v>
      </c>
      <c r="XE39" s="620" t="s">
        <v>2563</v>
      </c>
      <c r="XF39" s="620" t="s">
        <v>2563</v>
      </c>
      <c r="XG39" s="620" t="s">
        <v>2563</v>
      </c>
      <c r="XH39" s="620" t="s">
        <v>2563</v>
      </c>
      <c r="XI39" s="620" t="s">
        <v>2563</v>
      </c>
      <c r="XJ39" s="620" t="s">
        <v>2563</v>
      </c>
      <c r="XK39" s="620" t="s">
        <v>2563</v>
      </c>
      <c r="XL39" s="620" t="s">
        <v>2563</v>
      </c>
      <c r="XM39" s="620" t="s">
        <v>2563</v>
      </c>
      <c r="XN39" s="620" t="s">
        <v>2563</v>
      </c>
      <c r="XO39" s="620" t="s">
        <v>2563</v>
      </c>
      <c r="XP39" s="620" t="s">
        <v>2563</v>
      </c>
      <c r="XQ39" s="620" t="s">
        <v>2563</v>
      </c>
      <c r="XR39" s="620" t="s">
        <v>2563</v>
      </c>
      <c r="XS39" s="620" t="s">
        <v>2563</v>
      </c>
      <c r="XT39" s="620" t="s">
        <v>2563</v>
      </c>
      <c r="XU39" s="620" t="s">
        <v>2563</v>
      </c>
      <c r="XV39" s="620" t="s">
        <v>2563</v>
      </c>
      <c r="XW39" s="620" t="s">
        <v>2563</v>
      </c>
      <c r="XX39" s="620" t="s">
        <v>2563</v>
      </c>
      <c r="XY39" s="620" t="s">
        <v>2563</v>
      </c>
      <c r="XZ39" s="620" t="s">
        <v>2563</v>
      </c>
      <c r="YA39" s="620" t="s">
        <v>2563</v>
      </c>
      <c r="YB39" s="620" t="s">
        <v>2563</v>
      </c>
      <c r="YC39" s="620" t="s">
        <v>2563</v>
      </c>
      <c r="YD39" s="620" t="s">
        <v>2563</v>
      </c>
      <c r="YE39" s="620" t="s">
        <v>2563</v>
      </c>
      <c r="YF39" s="620" t="s">
        <v>2563</v>
      </c>
      <c r="YG39" s="620" t="s">
        <v>2563</v>
      </c>
      <c r="YH39" s="620" t="s">
        <v>2563</v>
      </c>
      <c r="YI39" s="620" t="s">
        <v>2563</v>
      </c>
      <c r="YJ39" s="620" t="s">
        <v>2563</v>
      </c>
      <c r="YK39" s="620" t="s">
        <v>2563</v>
      </c>
      <c r="YL39" s="620" t="s">
        <v>2563</v>
      </c>
      <c r="YM39" s="620" t="s">
        <v>2563</v>
      </c>
      <c r="YN39" s="620" t="s">
        <v>2563</v>
      </c>
      <c r="YO39" s="620" t="s">
        <v>2563</v>
      </c>
      <c r="YP39" s="620" t="s">
        <v>2563</v>
      </c>
      <c r="YQ39" s="620" t="s">
        <v>2563</v>
      </c>
      <c r="YR39" s="620" t="s">
        <v>2563</v>
      </c>
      <c r="YS39" s="620" t="s">
        <v>2563</v>
      </c>
      <c r="YT39" s="620" t="s">
        <v>2563</v>
      </c>
      <c r="YU39" s="620" t="s">
        <v>2563</v>
      </c>
      <c r="YV39" s="620" t="s">
        <v>2563</v>
      </c>
      <c r="YW39" s="620" t="s">
        <v>2563</v>
      </c>
      <c r="YX39" s="620" t="s">
        <v>2563</v>
      </c>
      <c r="YY39" s="620" t="s">
        <v>2563</v>
      </c>
      <c r="YZ39" s="620" t="s">
        <v>2563</v>
      </c>
      <c r="ZA39" s="620" t="s">
        <v>2563</v>
      </c>
      <c r="ZB39" s="620" t="s">
        <v>2563</v>
      </c>
      <c r="ZC39" s="620" t="s">
        <v>2563</v>
      </c>
      <c r="ZD39" s="620" t="s">
        <v>2563</v>
      </c>
      <c r="ZE39" s="620" t="s">
        <v>2563</v>
      </c>
      <c r="ZF39" s="620" t="s">
        <v>2563</v>
      </c>
      <c r="ZG39" s="620" t="s">
        <v>2563</v>
      </c>
      <c r="ZH39" s="620" t="s">
        <v>2563</v>
      </c>
      <c r="ZI39" s="620" t="s">
        <v>2563</v>
      </c>
      <c r="ZJ39" s="620" t="s">
        <v>2563</v>
      </c>
      <c r="ZK39" s="620" t="s">
        <v>2563</v>
      </c>
      <c r="ZL39" s="620" t="s">
        <v>2563</v>
      </c>
      <c r="ZM39" s="620" t="s">
        <v>2563</v>
      </c>
      <c r="ZN39" s="620" t="s">
        <v>2563</v>
      </c>
      <c r="ZO39" s="620" t="s">
        <v>2563</v>
      </c>
      <c r="ZP39" s="620" t="s">
        <v>2563</v>
      </c>
      <c r="ZQ39" s="620" t="s">
        <v>2563</v>
      </c>
      <c r="ZR39" s="620" t="s">
        <v>2563</v>
      </c>
      <c r="ZS39" s="620" t="s">
        <v>2563</v>
      </c>
      <c r="ZT39" s="620" t="s">
        <v>2563</v>
      </c>
      <c r="ZU39" s="620" t="s">
        <v>2563</v>
      </c>
      <c r="ZV39" s="620" t="s">
        <v>2563</v>
      </c>
      <c r="ZW39" s="620" t="s">
        <v>2563</v>
      </c>
      <c r="ZX39" s="620" t="s">
        <v>2563</v>
      </c>
      <c r="ZY39" s="620" t="s">
        <v>2563</v>
      </c>
      <c r="ZZ39" s="620" t="s">
        <v>2563</v>
      </c>
      <c r="AAA39" s="620" t="s">
        <v>2563</v>
      </c>
      <c r="AAB39" s="620" t="s">
        <v>2563</v>
      </c>
      <c r="AAC39" s="620" t="s">
        <v>2563</v>
      </c>
      <c r="AAD39" s="620" t="s">
        <v>2563</v>
      </c>
      <c r="AAE39" s="620" t="s">
        <v>2563</v>
      </c>
      <c r="AAF39" s="620" t="s">
        <v>2563</v>
      </c>
      <c r="AAG39" s="620" t="s">
        <v>2563</v>
      </c>
      <c r="AAH39" s="620" t="s">
        <v>2563</v>
      </c>
      <c r="AAI39" s="620" t="s">
        <v>2563</v>
      </c>
      <c r="AAJ39" s="620" t="s">
        <v>2563</v>
      </c>
      <c r="AAK39" s="620" t="s">
        <v>2563</v>
      </c>
      <c r="AAL39" s="620" t="s">
        <v>2563</v>
      </c>
      <c r="AAM39" s="620" t="s">
        <v>2563</v>
      </c>
      <c r="AAN39" s="620" t="s">
        <v>2563</v>
      </c>
      <c r="AAO39" s="620" t="s">
        <v>2563</v>
      </c>
      <c r="AAP39" s="620" t="s">
        <v>2563</v>
      </c>
      <c r="AAQ39" s="620" t="s">
        <v>2563</v>
      </c>
      <c r="AAR39" s="620" t="s">
        <v>2563</v>
      </c>
      <c r="AAS39" s="620" t="s">
        <v>2563</v>
      </c>
      <c r="AAT39" s="620" t="s">
        <v>2563</v>
      </c>
      <c r="AAU39" s="620" t="s">
        <v>2563</v>
      </c>
      <c r="AAV39" s="620" t="s">
        <v>2563</v>
      </c>
      <c r="AAW39" s="620" t="s">
        <v>2563</v>
      </c>
      <c r="AAX39" s="620" t="s">
        <v>2563</v>
      </c>
      <c r="AAY39" s="620" t="s">
        <v>2563</v>
      </c>
      <c r="AAZ39" s="620" t="s">
        <v>2563</v>
      </c>
      <c r="ABA39" s="620" t="s">
        <v>2563</v>
      </c>
      <c r="ABB39" s="620" t="s">
        <v>2563</v>
      </c>
      <c r="ABC39" s="620" t="s">
        <v>2563</v>
      </c>
      <c r="ABD39" s="620" t="s">
        <v>2563</v>
      </c>
      <c r="ABE39" s="620" t="s">
        <v>2563</v>
      </c>
      <c r="ABF39" s="620" t="s">
        <v>2563</v>
      </c>
      <c r="ABG39" s="620" t="s">
        <v>2563</v>
      </c>
      <c r="ABH39" s="620" t="s">
        <v>2563</v>
      </c>
      <c r="ABI39" s="620" t="s">
        <v>2563</v>
      </c>
      <c r="ABJ39" s="620" t="s">
        <v>2563</v>
      </c>
      <c r="ABK39" s="620" t="s">
        <v>2563</v>
      </c>
      <c r="ABL39" s="620" t="s">
        <v>2563</v>
      </c>
      <c r="ABM39" s="620" t="s">
        <v>2563</v>
      </c>
      <c r="ABN39" s="620" t="s">
        <v>2563</v>
      </c>
      <c r="ABO39" s="620" t="s">
        <v>2563</v>
      </c>
      <c r="ABP39" s="620" t="s">
        <v>2563</v>
      </c>
      <c r="ABQ39" s="620" t="s">
        <v>2563</v>
      </c>
      <c r="ABR39" s="620" t="s">
        <v>2563</v>
      </c>
      <c r="ABS39" s="620" t="s">
        <v>2563</v>
      </c>
      <c r="ABT39" s="620" t="s">
        <v>2563</v>
      </c>
      <c r="ABU39" s="620" t="s">
        <v>2563</v>
      </c>
      <c r="ABV39" s="620" t="s">
        <v>2563</v>
      </c>
      <c r="ABW39" s="620" t="s">
        <v>2563</v>
      </c>
      <c r="ABX39" s="620" t="s">
        <v>2563</v>
      </c>
      <c r="ABY39" s="620" t="s">
        <v>2563</v>
      </c>
      <c r="ABZ39" s="620" t="s">
        <v>2563</v>
      </c>
      <c r="ACA39" s="620" t="s">
        <v>2563</v>
      </c>
      <c r="ACB39" s="620" t="s">
        <v>2563</v>
      </c>
      <c r="ACC39" s="620" t="s">
        <v>2563</v>
      </c>
      <c r="ACD39" s="620" t="s">
        <v>2563</v>
      </c>
      <c r="ACE39" s="620" t="s">
        <v>2563</v>
      </c>
      <c r="ACF39" s="620" t="s">
        <v>2563</v>
      </c>
      <c r="ACG39" s="620" t="s">
        <v>2563</v>
      </c>
      <c r="ACH39" s="620" t="s">
        <v>2563</v>
      </c>
      <c r="ACI39" s="620" t="s">
        <v>2563</v>
      </c>
      <c r="ACJ39" s="620" t="s">
        <v>2563</v>
      </c>
      <c r="ACK39" s="620" t="s">
        <v>2563</v>
      </c>
      <c r="ACL39" s="620" t="s">
        <v>2563</v>
      </c>
      <c r="ACM39" s="620" t="s">
        <v>2563</v>
      </c>
      <c r="ACN39" s="620" t="s">
        <v>2563</v>
      </c>
      <c r="ACO39" s="620" t="s">
        <v>2563</v>
      </c>
      <c r="ACP39" s="620" t="s">
        <v>2563</v>
      </c>
      <c r="ACQ39" s="620" t="s">
        <v>2563</v>
      </c>
      <c r="ACR39" s="620" t="s">
        <v>2563</v>
      </c>
      <c r="ACS39" s="620" t="s">
        <v>2563</v>
      </c>
      <c r="ACT39" s="620" t="s">
        <v>2563</v>
      </c>
      <c r="ACU39" s="620" t="s">
        <v>2563</v>
      </c>
      <c r="ACV39" s="620" t="s">
        <v>2563</v>
      </c>
      <c r="ACW39" s="620" t="s">
        <v>2563</v>
      </c>
      <c r="ACX39" s="620" t="s">
        <v>2563</v>
      </c>
      <c r="ACY39" s="620" t="s">
        <v>2563</v>
      </c>
      <c r="ACZ39" s="620" t="s">
        <v>2563</v>
      </c>
      <c r="ADA39" s="620" t="s">
        <v>2563</v>
      </c>
      <c r="ADB39" s="620" t="s">
        <v>2563</v>
      </c>
      <c r="ADC39" s="620" t="s">
        <v>2563</v>
      </c>
      <c r="ADD39" s="620" t="s">
        <v>2563</v>
      </c>
      <c r="ADE39" s="620" t="s">
        <v>2563</v>
      </c>
      <c r="ADF39" s="620" t="s">
        <v>2563</v>
      </c>
      <c r="ADG39" s="620" t="s">
        <v>2563</v>
      </c>
      <c r="ADH39" s="620" t="s">
        <v>2563</v>
      </c>
      <c r="ADI39" s="620" t="s">
        <v>2563</v>
      </c>
      <c r="ADJ39" s="620" t="s">
        <v>2563</v>
      </c>
      <c r="ADK39" s="620" t="s">
        <v>2563</v>
      </c>
      <c r="ADL39" s="620" t="s">
        <v>2563</v>
      </c>
      <c r="ADM39" s="620" t="s">
        <v>2563</v>
      </c>
      <c r="ADN39" s="620" t="s">
        <v>2563</v>
      </c>
      <c r="ADO39" s="620" t="s">
        <v>2563</v>
      </c>
      <c r="ADP39" s="620" t="s">
        <v>2563</v>
      </c>
      <c r="ADQ39" s="620" t="s">
        <v>2563</v>
      </c>
      <c r="ADR39" s="620" t="s">
        <v>2563</v>
      </c>
      <c r="ADS39" s="620" t="s">
        <v>2563</v>
      </c>
      <c r="ADT39" s="620" t="s">
        <v>2563</v>
      </c>
      <c r="ADU39" s="620" t="s">
        <v>2563</v>
      </c>
      <c r="ADV39" s="620" t="s">
        <v>2563</v>
      </c>
      <c r="ADW39" s="620" t="s">
        <v>2563</v>
      </c>
      <c r="ADX39" s="620" t="s">
        <v>2563</v>
      </c>
      <c r="ADY39" s="620" t="s">
        <v>2563</v>
      </c>
      <c r="ADZ39" s="620" t="s">
        <v>2563</v>
      </c>
      <c r="AEA39" s="620" t="s">
        <v>2563</v>
      </c>
      <c r="AEB39" s="620" t="s">
        <v>2563</v>
      </c>
      <c r="AEC39" s="620" t="s">
        <v>2563</v>
      </c>
      <c r="AED39" s="620" t="s">
        <v>2563</v>
      </c>
      <c r="AEE39" s="620" t="s">
        <v>2563</v>
      </c>
      <c r="AEF39" s="620" t="s">
        <v>2563</v>
      </c>
      <c r="AEG39" s="620" t="s">
        <v>2563</v>
      </c>
      <c r="AEH39" s="620" t="s">
        <v>2563</v>
      </c>
      <c r="AEI39" s="620" t="s">
        <v>2563</v>
      </c>
      <c r="AEJ39" s="620" t="s">
        <v>2563</v>
      </c>
      <c r="AEK39" s="620" t="s">
        <v>2563</v>
      </c>
      <c r="AEL39" s="620" t="s">
        <v>2563</v>
      </c>
      <c r="AEM39" s="620" t="s">
        <v>2563</v>
      </c>
      <c r="AEN39" s="620" t="s">
        <v>2563</v>
      </c>
      <c r="AEO39" s="620" t="s">
        <v>2563</v>
      </c>
      <c r="AEP39" s="620" t="s">
        <v>2563</v>
      </c>
      <c r="AEQ39" s="620" t="s">
        <v>2563</v>
      </c>
      <c r="AER39" s="620" t="s">
        <v>2563</v>
      </c>
      <c r="AES39" s="620" t="s">
        <v>2563</v>
      </c>
      <c r="AET39" s="620" t="s">
        <v>2563</v>
      </c>
      <c r="AEU39" s="620" t="s">
        <v>2563</v>
      </c>
      <c r="AEV39" s="620" t="s">
        <v>2563</v>
      </c>
      <c r="AEW39" s="620" t="s">
        <v>2563</v>
      </c>
      <c r="AEX39" s="620" t="s">
        <v>2563</v>
      </c>
      <c r="AEY39" s="620" t="s">
        <v>2563</v>
      </c>
      <c r="AEZ39" s="620" t="s">
        <v>2563</v>
      </c>
      <c r="AFA39" s="620" t="s">
        <v>2563</v>
      </c>
      <c r="AFB39" s="620" t="s">
        <v>2563</v>
      </c>
      <c r="AFC39" s="620" t="s">
        <v>2563</v>
      </c>
      <c r="AFD39" s="620" t="s">
        <v>2563</v>
      </c>
      <c r="AFE39" s="620" t="s">
        <v>2563</v>
      </c>
      <c r="AFF39" s="620" t="s">
        <v>2563</v>
      </c>
      <c r="AFG39" s="620" t="s">
        <v>2563</v>
      </c>
      <c r="AFH39" s="620" t="s">
        <v>2563</v>
      </c>
      <c r="AFI39" s="620" t="s">
        <v>2563</v>
      </c>
      <c r="AFJ39" s="620" t="s">
        <v>2563</v>
      </c>
      <c r="AFK39" s="620" t="s">
        <v>2563</v>
      </c>
      <c r="AFL39" s="620" t="s">
        <v>2563</v>
      </c>
      <c r="AFM39" s="620" t="s">
        <v>2563</v>
      </c>
      <c r="AFN39" s="620" t="s">
        <v>2563</v>
      </c>
      <c r="AFO39" s="620" t="s">
        <v>2563</v>
      </c>
      <c r="AFP39" s="620" t="s">
        <v>2563</v>
      </c>
      <c r="AFQ39" s="620" t="s">
        <v>2563</v>
      </c>
      <c r="AFR39" s="620" t="s">
        <v>2563</v>
      </c>
      <c r="AFS39" s="620" t="s">
        <v>2563</v>
      </c>
      <c r="AFT39" s="620" t="s">
        <v>2563</v>
      </c>
      <c r="AFU39" s="620" t="s">
        <v>2563</v>
      </c>
      <c r="AFV39" s="620" t="s">
        <v>2563</v>
      </c>
      <c r="AFW39" s="620" t="s">
        <v>2563</v>
      </c>
      <c r="AFX39" s="620" t="s">
        <v>2563</v>
      </c>
      <c r="AFY39" s="620" t="s">
        <v>2563</v>
      </c>
      <c r="AFZ39" s="620" t="s">
        <v>2563</v>
      </c>
      <c r="AGA39" s="620" t="s">
        <v>2563</v>
      </c>
      <c r="AGB39" s="620" t="s">
        <v>2563</v>
      </c>
      <c r="AGC39" s="620" t="s">
        <v>2563</v>
      </c>
      <c r="AGD39" s="620" t="s">
        <v>2563</v>
      </c>
      <c r="AGE39" s="620" t="s">
        <v>2563</v>
      </c>
      <c r="AGF39" s="620" t="s">
        <v>2563</v>
      </c>
      <c r="AGG39" s="620" t="s">
        <v>2563</v>
      </c>
      <c r="AGH39" s="620" t="s">
        <v>2563</v>
      </c>
      <c r="AGI39" s="620" t="s">
        <v>2563</v>
      </c>
      <c r="AGJ39" s="620" t="s">
        <v>2563</v>
      </c>
      <c r="AGK39" s="620" t="s">
        <v>2563</v>
      </c>
      <c r="AGL39" s="620" t="s">
        <v>2563</v>
      </c>
      <c r="AGM39" s="620" t="s">
        <v>2563</v>
      </c>
      <c r="AGN39" s="620" t="s">
        <v>2563</v>
      </c>
      <c r="AGO39" s="620" t="s">
        <v>2563</v>
      </c>
      <c r="AGP39" s="620" t="s">
        <v>2563</v>
      </c>
      <c r="AGQ39" s="620" t="s">
        <v>2563</v>
      </c>
      <c r="AGR39" s="620" t="s">
        <v>2563</v>
      </c>
      <c r="AGS39" s="620" t="s">
        <v>2563</v>
      </c>
      <c r="AGT39" s="620" t="s">
        <v>2563</v>
      </c>
      <c r="AGU39" s="620" t="s">
        <v>2563</v>
      </c>
      <c r="AGV39" s="620" t="s">
        <v>2563</v>
      </c>
      <c r="AGW39" s="620" t="s">
        <v>2563</v>
      </c>
      <c r="AGX39" s="620" t="s">
        <v>2563</v>
      </c>
      <c r="AGY39" s="620" t="s">
        <v>2563</v>
      </c>
      <c r="AGZ39" s="620" t="s">
        <v>2563</v>
      </c>
      <c r="AHA39" s="620" t="s">
        <v>2563</v>
      </c>
      <c r="AHB39" s="620" t="s">
        <v>2563</v>
      </c>
      <c r="AHC39" s="620" t="s">
        <v>2563</v>
      </c>
      <c r="AHD39" s="620" t="s">
        <v>2563</v>
      </c>
      <c r="AHE39" s="620" t="s">
        <v>2563</v>
      </c>
      <c r="AHF39" s="620" t="s">
        <v>2563</v>
      </c>
      <c r="AHG39" s="620" t="s">
        <v>2563</v>
      </c>
      <c r="AHH39" s="620" t="s">
        <v>2563</v>
      </c>
      <c r="AHI39" s="620" t="s">
        <v>2563</v>
      </c>
      <c r="AHJ39" s="620" t="s">
        <v>2563</v>
      </c>
      <c r="AHK39" s="620" t="s">
        <v>2563</v>
      </c>
      <c r="AHL39" s="620" t="s">
        <v>2563</v>
      </c>
      <c r="AHM39" s="620" t="s">
        <v>2563</v>
      </c>
      <c r="AHN39" s="620" t="s">
        <v>2563</v>
      </c>
      <c r="AHO39" s="620" t="s">
        <v>2563</v>
      </c>
      <c r="AHP39" s="620" t="s">
        <v>2563</v>
      </c>
      <c r="AHQ39" s="620" t="s">
        <v>2563</v>
      </c>
      <c r="AHR39" s="620" t="s">
        <v>2563</v>
      </c>
      <c r="AHS39" s="620" t="s">
        <v>2563</v>
      </c>
      <c r="AHT39" s="620" t="s">
        <v>2563</v>
      </c>
      <c r="AHU39" s="620" t="s">
        <v>2563</v>
      </c>
      <c r="AHV39" s="620" t="s">
        <v>2563</v>
      </c>
      <c r="AHW39" s="620" t="s">
        <v>2563</v>
      </c>
      <c r="AHX39" s="620" t="s">
        <v>2563</v>
      </c>
      <c r="AHY39" s="620" t="s">
        <v>2563</v>
      </c>
      <c r="AHZ39" s="620" t="s">
        <v>2563</v>
      </c>
      <c r="AIA39" s="620" t="s">
        <v>2563</v>
      </c>
      <c r="AIB39" s="620" t="s">
        <v>2563</v>
      </c>
      <c r="AIC39" s="620" t="s">
        <v>2563</v>
      </c>
      <c r="AID39" s="620" t="s">
        <v>2563</v>
      </c>
      <c r="AIE39" s="620" t="s">
        <v>2563</v>
      </c>
      <c r="AIF39" s="620" t="s">
        <v>2563</v>
      </c>
      <c r="AIG39" s="620" t="s">
        <v>2563</v>
      </c>
      <c r="AIH39" s="620" t="s">
        <v>2563</v>
      </c>
      <c r="AII39" s="620" t="s">
        <v>2563</v>
      </c>
      <c r="AIJ39" s="620" t="s">
        <v>2563</v>
      </c>
      <c r="AIK39" s="620" t="s">
        <v>2563</v>
      </c>
      <c r="AIL39" s="620" t="s">
        <v>2563</v>
      </c>
      <c r="AIM39" s="620" t="s">
        <v>2563</v>
      </c>
      <c r="AIN39" s="620" t="s">
        <v>2563</v>
      </c>
      <c r="AIO39" s="620" t="s">
        <v>2563</v>
      </c>
      <c r="AIP39" s="620" t="s">
        <v>2563</v>
      </c>
      <c r="AIQ39" s="620" t="s">
        <v>2563</v>
      </c>
      <c r="AIR39" s="620" t="s">
        <v>2563</v>
      </c>
      <c r="AIS39" s="620" t="s">
        <v>2563</v>
      </c>
      <c r="AIT39" s="620" t="s">
        <v>2563</v>
      </c>
      <c r="AIU39" s="620" t="s">
        <v>2563</v>
      </c>
      <c r="AIV39" s="620" t="s">
        <v>2563</v>
      </c>
      <c r="AIW39" s="620" t="s">
        <v>2563</v>
      </c>
      <c r="AIX39" s="620" t="s">
        <v>2563</v>
      </c>
      <c r="AIY39" s="620" t="s">
        <v>2563</v>
      </c>
      <c r="AIZ39" s="620" t="s">
        <v>2563</v>
      </c>
      <c r="AJA39" s="620" t="s">
        <v>2563</v>
      </c>
      <c r="AJB39" s="620" t="s">
        <v>2563</v>
      </c>
      <c r="AJC39" s="620" t="s">
        <v>2563</v>
      </c>
      <c r="AJD39" s="620" t="s">
        <v>2563</v>
      </c>
      <c r="AJE39" s="620" t="s">
        <v>2563</v>
      </c>
      <c r="AJF39" s="620" t="s">
        <v>2563</v>
      </c>
      <c r="AJG39" s="620" t="s">
        <v>2563</v>
      </c>
      <c r="AJH39" s="620" t="s">
        <v>2563</v>
      </c>
      <c r="AJI39" s="620" t="s">
        <v>2563</v>
      </c>
      <c r="AJJ39" s="620" t="s">
        <v>2563</v>
      </c>
      <c r="AJK39" s="620" t="s">
        <v>2563</v>
      </c>
      <c r="AJL39" s="620" t="s">
        <v>2563</v>
      </c>
      <c r="AJM39" s="620" t="s">
        <v>2563</v>
      </c>
      <c r="AJN39" s="620" t="s">
        <v>2563</v>
      </c>
      <c r="AJO39" s="620" t="s">
        <v>2563</v>
      </c>
      <c r="AJP39" s="620" t="s">
        <v>2563</v>
      </c>
      <c r="AJQ39" s="620" t="s">
        <v>2563</v>
      </c>
      <c r="AJR39" s="620" t="s">
        <v>2563</v>
      </c>
      <c r="AJS39" s="620" t="s">
        <v>2563</v>
      </c>
      <c r="AJT39" s="620" t="s">
        <v>2563</v>
      </c>
      <c r="AJU39" s="620" t="s">
        <v>2563</v>
      </c>
      <c r="AJV39" s="620" t="s">
        <v>2563</v>
      </c>
      <c r="AJW39" s="620" t="s">
        <v>2563</v>
      </c>
      <c r="AJX39" s="620" t="s">
        <v>2563</v>
      </c>
      <c r="AJY39" s="620" t="s">
        <v>2563</v>
      </c>
      <c r="AJZ39" s="620" t="s">
        <v>2563</v>
      </c>
      <c r="AKA39" s="620" t="s">
        <v>2563</v>
      </c>
      <c r="AKB39" s="620" t="s">
        <v>2563</v>
      </c>
      <c r="AKC39" s="620" t="s">
        <v>2563</v>
      </c>
      <c r="AKD39" s="620" t="s">
        <v>2563</v>
      </c>
      <c r="AKE39" s="620" t="s">
        <v>2563</v>
      </c>
      <c r="AKF39" s="620" t="s">
        <v>2563</v>
      </c>
      <c r="AKG39" s="620" t="s">
        <v>2563</v>
      </c>
      <c r="AKH39" s="620" t="s">
        <v>2563</v>
      </c>
      <c r="AKI39" s="620" t="s">
        <v>2563</v>
      </c>
      <c r="AKJ39" s="620" t="s">
        <v>2563</v>
      </c>
      <c r="AKK39" s="620" t="s">
        <v>2563</v>
      </c>
      <c r="AKL39" s="620" t="s">
        <v>2563</v>
      </c>
      <c r="AKM39" s="620" t="s">
        <v>2563</v>
      </c>
      <c r="AKN39" s="620" t="s">
        <v>2563</v>
      </c>
      <c r="AKO39" s="620" t="s">
        <v>2563</v>
      </c>
      <c r="AKP39" s="620" t="s">
        <v>2563</v>
      </c>
      <c r="AKQ39" s="620" t="s">
        <v>2563</v>
      </c>
      <c r="AKR39" s="620" t="s">
        <v>2563</v>
      </c>
      <c r="AKS39" s="620" t="s">
        <v>2563</v>
      </c>
      <c r="AKT39" s="620" t="s">
        <v>2563</v>
      </c>
      <c r="AKU39" s="620" t="s">
        <v>2563</v>
      </c>
      <c r="AKV39" s="620" t="s">
        <v>2563</v>
      </c>
      <c r="AKW39" s="620" t="s">
        <v>2563</v>
      </c>
      <c r="AKX39" s="620" t="s">
        <v>2563</v>
      </c>
      <c r="AKY39" s="620" t="s">
        <v>2563</v>
      </c>
      <c r="AKZ39" s="620" t="s">
        <v>2563</v>
      </c>
      <c r="ALA39" s="620" t="s">
        <v>2563</v>
      </c>
      <c r="ALB39" s="620" t="s">
        <v>2563</v>
      </c>
      <c r="ALC39" s="620" t="s">
        <v>2563</v>
      </c>
      <c r="ALD39" s="620" t="s">
        <v>2563</v>
      </c>
      <c r="ALE39" s="620" t="s">
        <v>2563</v>
      </c>
      <c r="ALF39" s="620" t="s">
        <v>2563</v>
      </c>
      <c r="ALG39" s="620" t="s">
        <v>2563</v>
      </c>
      <c r="ALH39" s="620" t="s">
        <v>2563</v>
      </c>
      <c r="ALI39" s="620" t="s">
        <v>2563</v>
      </c>
      <c r="ALJ39" s="620" t="s">
        <v>2563</v>
      </c>
      <c r="ALK39" s="620" t="s">
        <v>2563</v>
      </c>
      <c r="ALL39" s="620" t="s">
        <v>2563</v>
      </c>
      <c r="ALM39" s="620" t="s">
        <v>2563</v>
      </c>
      <c r="ALN39" s="620" t="s">
        <v>2563</v>
      </c>
      <c r="ALO39" s="620" t="s">
        <v>2563</v>
      </c>
      <c r="ALP39" s="620" t="s">
        <v>2563</v>
      </c>
      <c r="ALQ39" s="620" t="s">
        <v>2563</v>
      </c>
      <c r="ALR39" s="620" t="s">
        <v>2563</v>
      </c>
      <c r="ALS39" s="620" t="s">
        <v>2563</v>
      </c>
      <c r="ALT39" s="620" t="s">
        <v>2563</v>
      </c>
      <c r="ALU39" s="620" t="s">
        <v>2563</v>
      </c>
      <c r="ALV39" s="620" t="s">
        <v>2563</v>
      </c>
      <c r="ALW39" s="620" t="s">
        <v>2563</v>
      </c>
      <c r="ALX39" s="620" t="s">
        <v>2563</v>
      </c>
      <c r="ALY39" s="620" t="s">
        <v>2563</v>
      </c>
      <c r="ALZ39" s="620" t="s">
        <v>2563</v>
      </c>
      <c r="AMA39" s="620" t="s">
        <v>2563</v>
      </c>
      <c r="AMB39" s="620" t="s">
        <v>2563</v>
      </c>
      <c r="AMC39" s="620" t="s">
        <v>2563</v>
      </c>
      <c r="AMD39" s="620" t="s">
        <v>2563</v>
      </c>
      <c r="AME39" s="620" t="s">
        <v>2563</v>
      </c>
      <c r="AMF39" s="620" t="s">
        <v>2563</v>
      </c>
      <c r="AMG39" s="620" t="s">
        <v>2563</v>
      </c>
      <c r="AMH39" s="620" t="s">
        <v>2563</v>
      </c>
      <c r="AMI39" s="620" t="s">
        <v>2563</v>
      </c>
      <c r="AMJ39" s="620" t="s">
        <v>2563</v>
      </c>
      <c r="AMK39" s="620" t="s">
        <v>2563</v>
      </c>
      <c r="AML39" s="620" t="s">
        <v>2563</v>
      </c>
      <c r="AMM39" s="620" t="s">
        <v>2563</v>
      </c>
      <c r="AMN39" s="620" t="s">
        <v>2563</v>
      </c>
      <c r="AMO39" s="620" t="s">
        <v>2563</v>
      </c>
      <c r="AMP39" s="620" t="s">
        <v>2563</v>
      </c>
      <c r="AMQ39" s="620" t="s">
        <v>2563</v>
      </c>
      <c r="AMR39" s="620" t="s">
        <v>2563</v>
      </c>
      <c r="AMS39" s="620" t="s">
        <v>2563</v>
      </c>
      <c r="AMT39" s="620" t="s">
        <v>2563</v>
      </c>
      <c r="AMU39" s="620" t="s">
        <v>2563</v>
      </c>
      <c r="AMV39" s="620" t="s">
        <v>2563</v>
      </c>
      <c r="AMW39" s="620" t="s">
        <v>2563</v>
      </c>
      <c r="AMX39" s="620" t="s">
        <v>2563</v>
      </c>
      <c r="AMY39" s="620" t="s">
        <v>2563</v>
      </c>
      <c r="AMZ39" s="620" t="s">
        <v>2563</v>
      </c>
      <c r="ANA39" s="620" t="s">
        <v>2563</v>
      </c>
      <c r="ANB39" s="620" t="s">
        <v>2563</v>
      </c>
      <c r="ANC39" s="620" t="s">
        <v>2563</v>
      </c>
      <c r="AND39" s="620" t="s">
        <v>2563</v>
      </c>
      <c r="ANE39" s="620" t="s">
        <v>2563</v>
      </c>
      <c r="ANF39" s="620" t="s">
        <v>2563</v>
      </c>
      <c r="ANG39" s="620" t="s">
        <v>2563</v>
      </c>
      <c r="ANH39" s="620" t="s">
        <v>2563</v>
      </c>
      <c r="ANI39" s="620" t="s">
        <v>2563</v>
      </c>
      <c r="ANJ39" s="620" t="s">
        <v>2563</v>
      </c>
      <c r="ANK39" s="620" t="s">
        <v>2563</v>
      </c>
      <c r="ANL39" s="620" t="s">
        <v>2563</v>
      </c>
      <c r="ANM39" s="620" t="s">
        <v>2563</v>
      </c>
      <c r="ANN39" s="620" t="s">
        <v>2563</v>
      </c>
      <c r="ANO39" s="620" t="s">
        <v>2563</v>
      </c>
      <c r="ANP39" s="620" t="s">
        <v>2563</v>
      </c>
      <c r="ANQ39" s="620" t="s">
        <v>2563</v>
      </c>
      <c r="ANR39" s="620" t="s">
        <v>2563</v>
      </c>
      <c r="ANS39" s="620" t="s">
        <v>2563</v>
      </c>
      <c r="ANT39" s="620" t="s">
        <v>2563</v>
      </c>
      <c r="ANU39" s="620" t="s">
        <v>2563</v>
      </c>
      <c r="ANV39" s="620" t="s">
        <v>2563</v>
      </c>
      <c r="ANW39" s="620" t="s">
        <v>2563</v>
      </c>
      <c r="ANX39" s="620" t="s">
        <v>2563</v>
      </c>
      <c r="ANY39" s="620" t="s">
        <v>2563</v>
      </c>
      <c r="ANZ39" s="620" t="s">
        <v>2563</v>
      </c>
      <c r="AOA39" s="620" t="s">
        <v>2563</v>
      </c>
      <c r="AOB39" s="620" t="s">
        <v>2563</v>
      </c>
      <c r="AOC39" s="620" t="s">
        <v>2563</v>
      </c>
      <c r="AOD39" s="620" t="s">
        <v>2563</v>
      </c>
      <c r="AOE39" s="620" t="s">
        <v>2563</v>
      </c>
      <c r="AOF39" s="620" t="s">
        <v>2563</v>
      </c>
      <c r="AOG39" s="620" t="s">
        <v>2563</v>
      </c>
      <c r="AOH39" s="620" t="s">
        <v>2563</v>
      </c>
      <c r="AOI39" s="620" t="s">
        <v>2563</v>
      </c>
      <c r="AOJ39" s="620" t="s">
        <v>2563</v>
      </c>
      <c r="AOK39" s="620" t="s">
        <v>2563</v>
      </c>
      <c r="AOL39" s="620" t="s">
        <v>2563</v>
      </c>
      <c r="AOM39" s="620" t="s">
        <v>2563</v>
      </c>
      <c r="AON39" s="620" t="s">
        <v>2563</v>
      </c>
      <c r="AOO39" s="620" t="s">
        <v>2563</v>
      </c>
      <c r="AOP39" s="620" t="s">
        <v>2563</v>
      </c>
      <c r="AOQ39" s="620" t="s">
        <v>2563</v>
      </c>
      <c r="AOR39" s="620" t="s">
        <v>2563</v>
      </c>
      <c r="AOS39" s="620" t="s">
        <v>2563</v>
      </c>
      <c r="AOT39" s="620" t="s">
        <v>2563</v>
      </c>
      <c r="AOU39" s="620" t="s">
        <v>2563</v>
      </c>
      <c r="AOV39" s="620" t="s">
        <v>2563</v>
      </c>
      <c r="AOW39" s="620" t="s">
        <v>2563</v>
      </c>
      <c r="AOX39" s="620" t="s">
        <v>2563</v>
      </c>
      <c r="AOY39" s="620" t="s">
        <v>2563</v>
      </c>
      <c r="AOZ39" s="620" t="s">
        <v>2563</v>
      </c>
      <c r="APA39" s="620" t="s">
        <v>2563</v>
      </c>
      <c r="APB39" s="620" t="s">
        <v>2563</v>
      </c>
      <c r="APC39" s="620" t="s">
        <v>2563</v>
      </c>
      <c r="APD39" s="620" t="s">
        <v>2563</v>
      </c>
      <c r="APE39" s="620" t="s">
        <v>2563</v>
      </c>
      <c r="APF39" s="620" t="s">
        <v>2563</v>
      </c>
      <c r="APG39" s="620" t="s">
        <v>2563</v>
      </c>
      <c r="APH39" s="620" t="s">
        <v>2563</v>
      </c>
      <c r="API39" s="620" t="s">
        <v>2563</v>
      </c>
      <c r="APJ39" s="620" t="s">
        <v>2563</v>
      </c>
      <c r="APK39" s="620" t="s">
        <v>2563</v>
      </c>
      <c r="APL39" s="620" t="s">
        <v>2563</v>
      </c>
      <c r="APM39" s="620" t="s">
        <v>2563</v>
      </c>
      <c r="APN39" s="620" t="s">
        <v>2563</v>
      </c>
      <c r="APO39" s="620" t="s">
        <v>2563</v>
      </c>
      <c r="APP39" s="620" t="s">
        <v>2563</v>
      </c>
      <c r="APQ39" s="620" t="s">
        <v>2563</v>
      </c>
      <c r="APR39" s="620" t="s">
        <v>2563</v>
      </c>
      <c r="APS39" s="620" t="s">
        <v>2563</v>
      </c>
      <c r="APT39" s="620" t="s">
        <v>2563</v>
      </c>
      <c r="APU39" s="620" t="s">
        <v>2563</v>
      </c>
      <c r="APV39" s="620" t="s">
        <v>2563</v>
      </c>
      <c r="APW39" s="620" t="s">
        <v>2563</v>
      </c>
      <c r="APX39" s="620" t="s">
        <v>2563</v>
      </c>
      <c r="APY39" s="620" t="s">
        <v>2563</v>
      </c>
      <c r="APZ39" s="620" t="s">
        <v>2563</v>
      </c>
      <c r="AQA39" s="620" t="s">
        <v>2563</v>
      </c>
      <c r="AQB39" s="620" t="s">
        <v>2563</v>
      </c>
      <c r="AQC39" s="620" t="s">
        <v>2563</v>
      </c>
      <c r="AQD39" s="620" t="s">
        <v>2563</v>
      </c>
      <c r="AQE39" s="620" t="s">
        <v>2563</v>
      </c>
      <c r="AQF39" s="620" t="s">
        <v>2563</v>
      </c>
      <c r="AQG39" s="620" t="s">
        <v>2563</v>
      </c>
      <c r="AQH39" s="620" t="s">
        <v>2563</v>
      </c>
      <c r="AQI39" s="620" t="s">
        <v>2563</v>
      </c>
      <c r="AQJ39" s="620" t="s">
        <v>2563</v>
      </c>
      <c r="AQK39" s="620" t="s">
        <v>2563</v>
      </c>
      <c r="AQL39" s="620" t="s">
        <v>2563</v>
      </c>
      <c r="AQM39" s="620" t="s">
        <v>2563</v>
      </c>
      <c r="AQN39" s="620" t="s">
        <v>2563</v>
      </c>
      <c r="AQO39" s="620" t="s">
        <v>2563</v>
      </c>
      <c r="AQP39" s="620" t="s">
        <v>2563</v>
      </c>
      <c r="AQQ39" s="620" t="s">
        <v>2563</v>
      </c>
      <c r="AQR39" s="620" t="s">
        <v>2563</v>
      </c>
      <c r="AQS39" s="620" t="s">
        <v>2563</v>
      </c>
      <c r="AQT39" s="620" t="s">
        <v>2563</v>
      </c>
      <c r="AQU39" s="620" t="s">
        <v>2563</v>
      </c>
      <c r="AQV39" s="620" t="s">
        <v>2563</v>
      </c>
      <c r="AQW39" s="620" t="s">
        <v>2563</v>
      </c>
      <c r="AQX39" s="620" t="s">
        <v>2563</v>
      </c>
      <c r="AQY39" s="620" t="s">
        <v>2563</v>
      </c>
      <c r="AQZ39" s="620" t="s">
        <v>2563</v>
      </c>
      <c r="ARA39" s="620" t="s">
        <v>2563</v>
      </c>
      <c r="ARB39" s="620" t="s">
        <v>2563</v>
      </c>
      <c r="ARC39" s="620" t="s">
        <v>2563</v>
      </c>
      <c r="ARD39" s="620" t="s">
        <v>2563</v>
      </c>
      <c r="ARE39" s="620" t="s">
        <v>2563</v>
      </c>
      <c r="ARF39" s="620" t="s">
        <v>2563</v>
      </c>
      <c r="ARG39" s="620" t="s">
        <v>2563</v>
      </c>
      <c r="ARH39" s="620" t="s">
        <v>2563</v>
      </c>
      <c r="ARI39" s="620" t="s">
        <v>2563</v>
      </c>
      <c r="ARJ39" s="620" t="s">
        <v>2563</v>
      </c>
      <c r="ARK39" s="620" t="s">
        <v>2563</v>
      </c>
      <c r="ARL39" s="620" t="s">
        <v>2563</v>
      </c>
      <c r="ARM39" s="620" t="s">
        <v>2563</v>
      </c>
      <c r="ARN39" s="620" t="s">
        <v>2563</v>
      </c>
      <c r="ARO39" s="620" t="s">
        <v>2563</v>
      </c>
      <c r="ARP39" s="620" t="s">
        <v>2563</v>
      </c>
      <c r="ARQ39" s="620" t="s">
        <v>2563</v>
      </c>
      <c r="ARR39" s="620" t="s">
        <v>2563</v>
      </c>
      <c r="ARS39" s="620" t="s">
        <v>2563</v>
      </c>
      <c r="ART39" s="620" t="s">
        <v>2563</v>
      </c>
      <c r="ARU39" s="620" t="s">
        <v>2563</v>
      </c>
      <c r="ARV39" s="620" t="s">
        <v>2563</v>
      </c>
      <c r="ARW39" s="620" t="s">
        <v>2563</v>
      </c>
      <c r="ARX39" s="620" t="s">
        <v>2563</v>
      </c>
      <c r="ARY39" s="620" t="s">
        <v>2563</v>
      </c>
      <c r="ARZ39" s="620" t="s">
        <v>2563</v>
      </c>
      <c r="ASA39" s="620" t="s">
        <v>2563</v>
      </c>
      <c r="ASB39" s="620" t="s">
        <v>2563</v>
      </c>
      <c r="ASC39" s="620" t="s">
        <v>2563</v>
      </c>
      <c r="ASD39" s="620" t="s">
        <v>2563</v>
      </c>
      <c r="ASE39" s="620" t="s">
        <v>2563</v>
      </c>
      <c r="ASF39" s="620" t="s">
        <v>2563</v>
      </c>
      <c r="ASG39" s="620" t="s">
        <v>2563</v>
      </c>
      <c r="ASH39" s="620" t="s">
        <v>2563</v>
      </c>
      <c r="ASI39" s="620" t="s">
        <v>2563</v>
      </c>
      <c r="ASJ39" s="620" t="s">
        <v>2563</v>
      </c>
      <c r="ASK39" s="620" t="s">
        <v>2563</v>
      </c>
      <c r="ASL39" s="620" t="s">
        <v>2563</v>
      </c>
      <c r="ASM39" s="620" t="s">
        <v>2563</v>
      </c>
      <c r="ASN39" s="620" t="s">
        <v>2563</v>
      </c>
      <c r="ASO39" s="620" t="s">
        <v>2563</v>
      </c>
      <c r="ASP39" s="620" t="s">
        <v>2563</v>
      </c>
      <c r="ASQ39" s="620" t="s">
        <v>2563</v>
      </c>
      <c r="ASR39" s="620" t="s">
        <v>2563</v>
      </c>
      <c r="ASS39" s="620" t="s">
        <v>2563</v>
      </c>
      <c r="AST39" s="620" t="s">
        <v>2563</v>
      </c>
      <c r="ASU39" s="620" t="s">
        <v>2563</v>
      </c>
      <c r="ASV39" s="620" t="s">
        <v>2563</v>
      </c>
      <c r="ASW39" s="620" t="s">
        <v>2563</v>
      </c>
      <c r="ASX39" s="620" t="s">
        <v>2563</v>
      </c>
      <c r="ASY39" s="620" t="s">
        <v>2563</v>
      </c>
      <c r="ASZ39" s="620" t="s">
        <v>2563</v>
      </c>
      <c r="ATA39" s="620" t="s">
        <v>2563</v>
      </c>
      <c r="ATB39" s="620" t="s">
        <v>2563</v>
      </c>
      <c r="ATC39" s="620" t="s">
        <v>2563</v>
      </c>
      <c r="ATD39" s="620" t="s">
        <v>2563</v>
      </c>
      <c r="ATE39" s="620" t="s">
        <v>2563</v>
      </c>
      <c r="ATF39" s="620" t="s">
        <v>2563</v>
      </c>
      <c r="ATG39" s="620" t="s">
        <v>2563</v>
      </c>
      <c r="ATH39" s="620" t="s">
        <v>2563</v>
      </c>
      <c r="ATI39" s="620" t="s">
        <v>2563</v>
      </c>
      <c r="ATJ39" s="620" t="s">
        <v>2563</v>
      </c>
      <c r="ATK39" s="620" t="s">
        <v>2563</v>
      </c>
      <c r="ATL39" s="620" t="s">
        <v>2563</v>
      </c>
      <c r="ATM39" s="620" t="s">
        <v>2563</v>
      </c>
      <c r="ATN39" s="620" t="s">
        <v>2563</v>
      </c>
      <c r="ATO39" s="620" t="s">
        <v>2563</v>
      </c>
      <c r="ATP39" s="620" t="s">
        <v>2563</v>
      </c>
      <c r="ATQ39" s="620" t="s">
        <v>2563</v>
      </c>
      <c r="ATR39" s="620" t="s">
        <v>2563</v>
      </c>
      <c r="ATS39" s="620" t="s">
        <v>2563</v>
      </c>
      <c r="ATT39" s="620" t="s">
        <v>2563</v>
      </c>
      <c r="ATU39" s="620" t="s">
        <v>2563</v>
      </c>
      <c r="ATV39" s="620" t="s">
        <v>2563</v>
      </c>
      <c r="ATW39" s="620" t="s">
        <v>2563</v>
      </c>
      <c r="ATX39" s="620" t="s">
        <v>2563</v>
      </c>
      <c r="ATY39" s="620" t="s">
        <v>2563</v>
      </c>
      <c r="ATZ39" s="620" t="s">
        <v>2563</v>
      </c>
      <c r="AUA39" s="620" t="s">
        <v>2563</v>
      </c>
      <c r="AUB39" s="620" t="s">
        <v>2563</v>
      </c>
      <c r="AUC39" s="620" t="s">
        <v>2563</v>
      </c>
      <c r="AUD39" s="620" t="s">
        <v>2563</v>
      </c>
      <c r="AUE39" s="620" t="s">
        <v>2563</v>
      </c>
      <c r="AUF39" s="620" t="s">
        <v>2563</v>
      </c>
      <c r="AUG39" s="620" t="s">
        <v>2563</v>
      </c>
      <c r="AUH39" s="620" t="s">
        <v>2563</v>
      </c>
      <c r="AUI39" s="620" t="s">
        <v>2563</v>
      </c>
      <c r="AUJ39" s="620" t="s">
        <v>2563</v>
      </c>
      <c r="AUK39" s="620" t="s">
        <v>2563</v>
      </c>
      <c r="AUL39" s="620" t="s">
        <v>2563</v>
      </c>
      <c r="AUM39" s="620" t="s">
        <v>2563</v>
      </c>
      <c r="AUN39" s="620" t="s">
        <v>2563</v>
      </c>
      <c r="AUO39" s="620" t="s">
        <v>2563</v>
      </c>
      <c r="AUP39" s="620" t="s">
        <v>2563</v>
      </c>
      <c r="AUQ39" s="620" t="s">
        <v>2563</v>
      </c>
      <c r="AUR39" s="620" t="s">
        <v>2563</v>
      </c>
      <c r="AUS39" s="620" t="s">
        <v>2563</v>
      </c>
      <c r="AUT39" s="620" t="s">
        <v>2563</v>
      </c>
      <c r="AUU39" s="620" t="s">
        <v>2563</v>
      </c>
      <c r="AUV39" s="620" t="s">
        <v>2563</v>
      </c>
      <c r="AUW39" s="620" t="s">
        <v>2563</v>
      </c>
      <c r="AUX39" s="620" t="s">
        <v>2563</v>
      </c>
      <c r="AUY39" s="620" t="s">
        <v>2563</v>
      </c>
      <c r="AUZ39" s="620" t="s">
        <v>2563</v>
      </c>
      <c r="AVA39" s="620" t="s">
        <v>2563</v>
      </c>
      <c r="AVB39" s="620" t="s">
        <v>2563</v>
      </c>
      <c r="AVC39" s="620" t="s">
        <v>2563</v>
      </c>
      <c r="AVD39" s="620" t="s">
        <v>2563</v>
      </c>
      <c r="AVE39" s="620" t="s">
        <v>2563</v>
      </c>
      <c r="AVF39" s="620" t="s">
        <v>2563</v>
      </c>
      <c r="AVG39" s="620" t="s">
        <v>2563</v>
      </c>
      <c r="AVH39" s="620" t="s">
        <v>2563</v>
      </c>
      <c r="AVI39" s="620" t="s">
        <v>2563</v>
      </c>
      <c r="AVJ39" s="620" t="s">
        <v>2563</v>
      </c>
      <c r="AVK39" s="620" t="s">
        <v>2563</v>
      </c>
      <c r="AVL39" s="620" t="s">
        <v>2563</v>
      </c>
      <c r="AVM39" s="620" t="s">
        <v>2563</v>
      </c>
      <c r="AVN39" s="620" t="s">
        <v>2563</v>
      </c>
      <c r="AVO39" s="620" t="s">
        <v>2563</v>
      </c>
      <c r="AVP39" s="620" t="s">
        <v>2563</v>
      </c>
      <c r="AVQ39" s="620" t="s">
        <v>2563</v>
      </c>
      <c r="AVR39" s="620" t="s">
        <v>2563</v>
      </c>
      <c r="AVS39" s="620" t="s">
        <v>2563</v>
      </c>
      <c r="AVT39" s="620" t="s">
        <v>2563</v>
      </c>
      <c r="AVU39" s="620" t="s">
        <v>2563</v>
      </c>
      <c r="AVV39" s="620" t="s">
        <v>2563</v>
      </c>
      <c r="AVW39" s="620" t="s">
        <v>2563</v>
      </c>
      <c r="AVX39" s="620" t="s">
        <v>2563</v>
      </c>
      <c r="AVY39" s="620" t="s">
        <v>2563</v>
      </c>
      <c r="AVZ39" s="620" t="s">
        <v>2563</v>
      </c>
      <c r="AWA39" s="620" t="s">
        <v>2563</v>
      </c>
      <c r="AWB39" s="620" t="s">
        <v>2563</v>
      </c>
      <c r="AWC39" s="620" t="s">
        <v>2563</v>
      </c>
      <c r="AWD39" s="620" t="s">
        <v>2563</v>
      </c>
      <c r="AWE39" s="620" t="s">
        <v>2563</v>
      </c>
      <c r="AWF39" s="620" t="s">
        <v>2563</v>
      </c>
      <c r="AWG39" s="620" t="s">
        <v>2563</v>
      </c>
      <c r="AWH39" s="620" t="s">
        <v>2563</v>
      </c>
      <c r="AWI39" s="620" t="s">
        <v>2563</v>
      </c>
      <c r="AWJ39" s="620" t="s">
        <v>2563</v>
      </c>
      <c r="AWK39" s="620" t="s">
        <v>2563</v>
      </c>
      <c r="AWL39" s="620" t="s">
        <v>2563</v>
      </c>
      <c r="AWM39" s="620" t="s">
        <v>2563</v>
      </c>
      <c r="AWN39" s="620" t="s">
        <v>2563</v>
      </c>
      <c r="AWO39" s="620" t="s">
        <v>2563</v>
      </c>
      <c r="AWP39" s="620" t="s">
        <v>2563</v>
      </c>
      <c r="AWQ39" s="620" t="s">
        <v>2563</v>
      </c>
      <c r="AWR39" s="620" t="s">
        <v>2563</v>
      </c>
      <c r="AWS39" s="620" t="s">
        <v>2563</v>
      </c>
      <c r="AWT39" s="620" t="s">
        <v>2563</v>
      </c>
      <c r="AWU39" s="620" t="s">
        <v>2563</v>
      </c>
      <c r="AWV39" s="620" t="s">
        <v>2563</v>
      </c>
      <c r="AWW39" s="620" t="s">
        <v>2563</v>
      </c>
      <c r="AWX39" s="620" t="s">
        <v>2563</v>
      </c>
      <c r="AWY39" s="620" t="s">
        <v>2563</v>
      </c>
      <c r="AWZ39" s="620" t="s">
        <v>2563</v>
      </c>
      <c r="AXA39" s="620" t="s">
        <v>2563</v>
      </c>
      <c r="AXB39" s="620" t="s">
        <v>2563</v>
      </c>
      <c r="AXC39" s="620" t="s">
        <v>2563</v>
      </c>
      <c r="AXD39" s="620" t="s">
        <v>2563</v>
      </c>
      <c r="AXE39" s="620" t="s">
        <v>2563</v>
      </c>
      <c r="AXF39" s="620" t="s">
        <v>2563</v>
      </c>
      <c r="AXG39" s="620" t="s">
        <v>2563</v>
      </c>
      <c r="AXH39" s="620" t="s">
        <v>2563</v>
      </c>
      <c r="AXI39" s="620" t="s">
        <v>2563</v>
      </c>
      <c r="AXJ39" s="620" t="s">
        <v>2563</v>
      </c>
      <c r="AXK39" s="620" t="s">
        <v>2563</v>
      </c>
      <c r="AXL39" s="620" t="s">
        <v>2563</v>
      </c>
      <c r="AXM39" s="620" t="s">
        <v>2563</v>
      </c>
      <c r="AXN39" s="620" t="s">
        <v>2563</v>
      </c>
      <c r="AXO39" s="620" t="s">
        <v>2563</v>
      </c>
      <c r="AXP39" s="620" t="s">
        <v>2563</v>
      </c>
      <c r="AXQ39" s="620" t="s">
        <v>2563</v>
      </c>
      <c r="AXR39" s="620" t="s">
        <v>2563</v>
      </c>
      <c r="AXS39" s="620" t="s">
        <v>2563</v>
      </c>
      <c r="AXT39" s="620" t="s">
        <v>2563</v>
      </c>
      <c r="AXU39" s="620" t="s">
        <v>2563</v>
      </c>
      <c r="AXV39" s="620" t="s">
        <v>2563</v>
      </c>
      <c r="AXW39" s="620" t="s">
        <v>2563</v>
      </c>
      <c r="AXX39" s="620" t="s">
        <v>2563</v>
      </c>
      <c r="AXY39" s="620" t="s">
        <v>2563</v>
      </c>
      <c r="AXZ39" s="620" t="s">
        <v>2563</v>
      </c>
      <c r="AYA39" s="620" t="s">
        <v>2563</v>
      </c>
      <c r="AYB39" s="620" t="s">
        <v>2563</v>
      </c>
      <c r="AYC39" s="620" t="s">
        <v>2563</v>
      </c>
      <c r="AYD39" s="620" t="s">
        <v>2563</v>
      </c>
      <c r="AYE39" s="620" t="s">
        <v>2563</v>
      </c>
      <c r="AYF39" s="620" t="s">
        <v>2563</v>
      </c>
      <c r="AYG39" s="620" t="s">
        <v>2563</v>
      </c>
      <c r="AYH39" s="620" t="s">
        <v>2563</v>
      </c>
      <c r="AYI39" s="620" t="s">
        <v>2563</v>
      </c>
      <c r="AYJ39" s="620" t="s">
        <v>2563</v>
      </c>
      <c r="AYK39" s="620" t="s">
        <v>2563</v>
      </c>
      <c r="AYL39" s="620" t="s">
        <v>2563</v>
      </c>
      <c r="AYM39" s="620" t="s">
        <v>2563</v>
      </c>
      <c r="AYN39" s="620" t="s">
        <v>2563</v>
      </c>
      <c r="AYO39" s="620" t="s">
        <v>2563</v>
      </c>
      <c r="AYP39" s="620" t="s">
        <v>2563</v>
      </c>
      <c r="AYQ39" s="620" t="s">
        <v>2563</v>
      </c>
      <c r="AYR39" s="620" t="s">
        <v>2563</v>
      </c>
      <c r="AYS39" s="620" t="s">
        <v>2563</v>
      </c>
      <c r="AYT39" s="620" t="s">
        <v>2563</v>
      </c>
      <c r="AYU39" s="620" t="s">
        <v>2563</v>
      </c>
      <c r="AYV39" s="620" t="s">
        <v>2563</v>
      </c>
      <c r="AYW39" s="620" t="s">
        <v>2563</v>
      </c>
      <c r="AYX39" s="620" t="s">
        <v>2563</v>
      </c>
      <c r="AYY39" s="620" t="s">
        <v>2563</v>
      </c>
      <c r="AYZ39" s="620" t="s">
        <v>2563</v>
      </c>
      <c r="AZA39" s="620" t="s">
        <v>2563</v>
      </c>
      <c r="AZB39" s="620" t="s">
        <v>2563</v>
      </c>
      <c r="AZC39" s="620" t="s">
        <v>2563</v>
      </c>
      <c r="AZD39" s="620" t="s">
        <v>2563</v>
      </c>
      <c r="AZE39" s="620" t="s">
        <v>2563</v>
      </c>
      <c r="AZF39" s="620" t="s">
        <v>2563</v>
      </c>
      <c r="AZG39" s="620" t="s">
        <v>2563</v>
      </c>
      <c r="AZH39" s="620" t="s">
        <v>2563</v>
      </c>
      <c r="AZI39" s="620" t="s">
        <v>2563</v>
      </c>
      <c r="AZJ39" s="620" t="s">
        <v>2563</v>
      </c>
      <c r="AZK39" s="620" t="s">
        <v>2563</v>
      </c>
      <c r="AZL39" s="620" t="s">
        <v>2563</v>
      </c>
      <c r="AZM39" s="620" t="s">
        <v>2563</v>
      </c>
      <c r="AZN39" s="620" t="s">
        <v>2563</v>
      </c>
      <c r="AZO39" s="620" t="s">
        <v>2563</v>
      </c>
      <c r="AZP39" s="620" t="s">
        <v>2563</v>
      </c>
      <c r="AZQ39" s="620" t="s">
        <v>2563</v>
      </c>
      <c r="AZR39" s="620" t="s">
        <v>2563</v>
      </c>
      <c r="AZS39" s="620" t="s">
        <v>2563</v>
      </c>
      <c r="AZT39" s="620" t="s">
        <v>2563</v>
      </c>
      <c r="AZU39" s="620" t="s">
        <v>2563</v>
      </c>
      <c r="AZV39" s="620" t="s">
        <v>2563</v>
      </c>
      <c r="AZW39" s="620" t="s">
        <v>2563</v>
      </c>
      <c r="AZX39" s="620" t="s">
        <v>2563</v>
      </c>
      <c r="AZY39" s="620" t="s">
        <v>2563</v>
      </c>
      <c r="AZZ39" s="620" t="s">
        <v>2563</v>
      </c>
      <c r="BAA39" s="620" t="s">
        <v>2563</v>
      </c>
      <c r="BAB39" s="620" t="s">
        <v>2563</v>
      </c>
      <c r="BAC39" s="620" t="s">
        <v>2563</v>
      </c>
      <c r="BAD39" s="620" t="s">
        <v>2563</v>
      </c>
      <c r="BAE39" s="620" t="s">
        <v>2563</v>
      </c>
      <c r="BAF39" s="620" t="s">
        <v>2563</v>
      </c>
      <c r="BAG39" s="620" t="s">
        <v>2563</v>
      </c>
      <c r="BAH39" s="620" t="s">
        <v>2563</v>
      </c>
      <c r="BAI39" s="620" t="s">
        <v>2563</v>
      </c>
      <c r="BAJ39" s="620" t="s">
        <v>2563</v>
      </c>
      <c r="BAK39" s="620" t="s">
        <v>2563</v>
      </c>
      <c r="BAL39" s="620" t="s">
        <v>2563</v>
      </c>
      <c r="BAM39" s="620" t="s">
        <v>2563</v>
      </c>
      <c r="BAN39" s="620" t="s">
        <v>2563</v>
      </c>
      <c r="BAO39" s="620" t="s">
        <v>2563</v>
      </c>
      <c r="BAP39" s="620" t="s">
        <v>2563</v>
      </c>
      <c r="BAQ39" s="620" t="s">
        <v>2563</v>
      </c>
      <c r="BAR39" s="620" t="s">
        <v>2563</v>
      </c>
      <c r="BAS39" s="620" t="s">
        <v>2563</v>
      </c>
      <c r="BAT39" s="620" t="s">
        <v>2563</v>
      </c>
      <c r="BAU39" s="620" t="s">
        <v>2563</v>
      </c>
      <c r="BAV39" s="620" t="s">
        <v>2563</v>
      </c>
      <c r="BAW39" s="620" t="s">
        <v>2563</v>
      </c>
      <c r="BAX39" s="620" t="s">
        <v>2563</v>
      </c>
      <c r="BAY39" s="620" t="s">
        <v>2563</v>
      </c>
      <c r="BAZ39" s="620" t="s">
        <v>2563</v>
      </c>
      <c r="BBA39" s="620" t="s">
        <v>2563</v>
      </c>
      <c r="BBB39" s="620" t="s">
        <v>2563</v>
      </c>
      <c r="BBC39" s="620" t="s">
        <v>2563</v>
      </c>
      <c r="BBD39" s="620" t="s">
        <v>2563</v>
      </c>
      <c r="BBE39" s="620" t="s">
        <v>2563</v>
      </c>
      <c r="BBF39" s="620" t="s">
        <v>2563</v>
      </c>
      <c r="BBG39" s="620" t="s">
        <v>2563</v>
      </c>
      <c r="BBH39" s="620" t="s">
        <v>2563</v>
      </c>
      <c r="BBI39" s="620" t="s">
        <v>2563</v>
      </c>
      <c r="BBJ39" s="620" t="s">
        <v>2563</v>
      </c>
      <c r="BBK39" s="620" t="s">
        <v>2563</v>
      </c>
      <c r="BBL39" s="620" t="s">
        <v>2563</v>
      </c>
      <c r="BBM39" s="620" t="s">
        <v>2563</v>
      </c>
      <c r="BBN39" s="620" t="s">
        <v>2563</v>
      </c>
      <c r="BBO39" s="620" t="s">
        <v>2563</v>
      </c>
      <c r="BBP39" s="620" t="s">
        <v>2563</v>
      </c>
      <c r="BBQ39" s="620" t="s">
        <v>2563</v>
      </c>
      <c r="BBR39" s="620" t="s">
        <v>2563</v>
      </c>
      <c r="BBS39" s="620" t="s">
        <v>2563</v>
      </c>
      <c r="BBT39" s="620" t="s">
        <v>2563</v>
      </c>
      <c r="BBU39" s="620" t="s">
        <v>2563</v>
      </c>
      <c r="BBV39" s="620" t="s">
        <v>2563</v>
      </c>
      <c r="BBW39" s="620" t="s">
        <v>2563</v>
      </c>
      <c r="BBX39" s="620" t="s">
        <v>2563</v>
      </c>
      <c r="BBY39" s="620" t="s">
        <v>2563</v>
      </c>
      <c r="BBZ39" s="620" t="s">
        <v>2563</v>
      </c>
      <c r="BCA39" s="620" t="s">
        <v>2563</v>
      </c>
      <c r="BCB39" s="620" t="s">
        <v>2563</v>
      </c>
      <c r="BCC39" s="620" t="s">
        <v>2563</v>
      </c>
      <c r="BCD39" s="620" t="s">
        <v>2563</v>
      </c>
      <c r="BCE39" s="620" t="s">
        <v>2563</v>
      </c>
      <c r="BCF39" s="620" t="s">
        <v>2563</v>
      </c>
      <c r="BCG39" s="620" t="s">
        <v>2563</v>
      </c>
      <c r="BCH39" s="620" t="s">
        <v>2563</v>
      </c>
      <c r="BCI39" s="620" t="s">
        <v>2563</v>
      </c>
      <c r="BCJ39" s="620" t="s">
        <v>2563</v>
      </c>
      <c r="BCK39" s="620" t="s">
        <v>2563</v>
      </c>
      <c r="BCL39" s="620" t="s">
        <v>2563</v>
      </c>
      <c r="BCM39" s="620" t="s">
        <v>2563</v>
      </c>
      <c r="BCN39" s="620" t="s">
        <v>2563</v>
      </c>
      <c r="BCO39" s="620" t="s">
        <v>2563</v>
      </c>
      <c r="BCP39" s="620" t="s">
        <v>2563</v>
      </c>
      <c r="BCQ39" s="620" t="s">
        <v>2563</v>
      </c>
      <c r="BCR39" s="620" t="s">
        <v>2563</v>
      </c>
      <c r="BCS39" s="620" t="s">
        <v>2563</v>
      </c>
      <c r="BCT39" s="620" t="s">
        <v>2563</v>
      </c>
      <c r="BCU39" s="620" t="s">
        <v>2563</v>
      </c>
      <c r="BCV39" s="620" t="s">
        <v>2563</v>
      </c>
      <c r="BCW39" s="620" t="s">
        <v>2563</v>
      </c>
      <c r="BCX39" s="620" t="s">
        <v>2563</v>
      </c>
      <c r="BCY39" s="620" t="s">
        <v>2563</v>
      </c>
      <c r="BCZ39" s="620" t="s">
        <v>2563</v>
      </c>
      <c r="BDA39" s="620" t="s">
        <v>2563</v>
      </c>
      <c r="BDB39" s="620" t="s">
        <v>2563</v>
      </c>
      <c r="BDC39" s="620" t="s">
        <v>2563</v>
      </c>
      <c r="BDD39" s="620" t="s">
        <v>2563</v>
      </c>
      <c r="BDE39" s="620" t="s">
        <v>2563</v>
      </c>
      <c r="BDF39" s="620" t="s">
        <v>2563</v>
      </c>
      <c r="BDG39" s="620" t="s">
        <v>2563</v>
      </c>
      <c r="BDH39" s="620" t="s">
        <v>2563</v>
      </c>
      <c r="BDI39" s="620" t="s">
        <v>2563</v>
      </c>
      <c r="BDJ39" s="620" t="s">
        <v>2563</v>
      </c>
      <c r="BDK39" s="620" t="s">
        <v>2563</v>
      </c>
      <c r="BDL39" s="620" t="s">
        <v>2563</v>
      </c>
      <c r="BDM39" s="620" t="s">
        <v>2563</v>
      </c>
      <c r="BDN39" s="620" t="s">
        <v>2563</v>
      </c>
      <c r="BDO39" s="620" t="s">
        <v>2563</v>
      </c>
      <c r="BDP39" s="620" t="s">
        <v>2563</v>
      </c>
      <c r="BDQ39" s="620" t="s">
        <v>2563</v>
      </c>
      <c r="BDR39" s="620" t="s">
        <v>2563</v>
      </c>
      <c r="BDS39" s="620" t="s">
        <v>2563</v>
      </c>
      <c r="BDT39" s="620" t="s">
        <v>2563</v>
      </c>
      <c r="BDU39" s="620" t="s">
        <v>2563</v>
      </c>
      <c r="BDV39" s="620" t="s">
        <v>2563</v>
      </c>
      <c r="BDW39" s="620" t="s">
        <v>2563</v>
      </c>
      <c r="BDX39" s="620" t="s">
        <v>2563</v>
      </c>
      <c r="BDY39" s="620" t="s">
        <v>2563</v>
      </c>
      <c r="BDZ39" s="620" t="s">
        <v>2563</v>
      </c>
      <c r="BEA39" s="620" t="s">
        <v>2563</v>
      </c>
      <c r="BEB39" s="620" t="s">
        <v>2563</v>
      </c>
      <c r="BEC39" s="620" t="s">
        <v>2563</v>
      </c>
      <c r="BED39" s="620" t="s">
        <v>2563</v>
      </c>
      <c r="BEE39" s="620" t="s">
        <v>2563</v>
      </c>
      <c r="BEF39" s="620" t="s">
        <v>2563</v>
      </c>
      <c r="BEG39" s="620" t="s">
        <v>2563</v>
      </c>
      <c r="BEH39" s="620" t="s">
        <v>2563</v>
      </c>
      <c r="BEI39" s="620" t="s">
        <v>2563</v>
      </c>
      <c r="BEJ39" s="620" t="s">
        <v>2563</v>
      </c>
      <c r="BEK39" s="620" t="s">
        <v>2563</v>
      </c>
      <c r="BEL39" s="620" t="s">
        <v>2563</v>
      </c>
      <c r="BEM39" s="620" t="s">
        <v>2563</v>
      </c>
      <c r="BEN39" s="620" t="s">
        <v>2563</v>
      </c>
      <c r="BEO39" s="620" t="s">
        <v>2563</v>
      </c>
      <c r="BEP39" s="620" t="s">
        <v>2563</v>
      </c>
      <c r="BEQ39" s="620" t="s">
        <v>2563</v>
      </c>
      <c r="BER39" s="620" t="s">
        <v>2563</v>
      </c>
      <c r="BES39" s="620" t="s">
        <v>2563</v>
      </c>
      <c r="BET39" s="620" t="s">
        <v>2563</v>
      </c>
      <c r="BEU39" s="620" t="s">
        <v>2563</v>
      </c>
      <c r="BEV39" s="620" t="s">
        <v>2563</v>
      </c>
      <c r="BEW39" s="620" t="s">
        <v>2563</v>
      </c>
      <c r="BEX39" s="620" t="s">
        <v>2563</v>
      </c>
      <c r="BEY39" s="620" t="s">
        <v>2563</v>
      </c>
      <c r="BEZ39" s="620" t="s">
        <v>2563</v>
      </c>
      <c r="BFA39" s="620" t="s">
        <v>2563</v>
      </c>
      <c r="BFB39" s="620" t="s">
        <v>2563</v>
      </c>
      <c r="BFC39" s="620" t="s">
        <v>2563</v>
      </c>
      <c r="BFD39" s="620" t="s">
        <v>2563</v>
      </c>
      <c r="BFE39" s="620" t="s">
        <v>2563</v>
      </c>
      <c r="BFF39" s="620" t="s">
        <v>2563</v>
      </c>
      <c r="BFG39" s="620" t="s">
        <v>2563</v>
      </c>
      <c r="BFH39" s="620" t="s">
        <v>2563</v>
      </c>
      <c r="BFI39" s="620" t="s">
        <v>2563</v>
      </c>
      <c r="BFJ39" s="620" t="s">
        <v>2563</v>
      </c>
      <c r="BFK39" s="620" t="s">
        <v>2563</v>
      </c>
      <c r="BFL39" s="620" t="s">
        <v>2563</v>
      </c>
      <c r="BFM39" s="620" t="s">
        <v>2563</v>
      </c>
      <c r="BFN39" s="620" t="s">
        <v>2563</v>
      </c>
      <c r="BFO39" s="620" t="s">
        <v>2563</v>
      </c>
      <c r="BFP39" s="620" t="s">
        <v>2563</v>
      </c>
      <c r="BFQ39" s="620" t="s">
        <v>2563</v>
      </c>
      <c r="BFR39" s="620" t="s">
        <v>2563</v>
      </c>
      <c r="BFS39" s="620" t="s">
        <v>2563</v>
      </c>
      <c r="BFT39" s="620" t="s">
        <v>2563</v>
      </c>
      <c r="BFU39" s="620" t="s">
        <v>2563</v>
      </c>
      <c r="BFV39" s="620" t="s">
        <v>2563</v>
      </c>
      <c r="BFW39" s="620" t="s">
        <v>2563</v>
      </c>
      <c r="BFX39" s="620" t="s">
        <v>2563</v>
      </c>
      <c r="BFY39" s="620" t="s">
        <v>2563</v>
      </c>
      <c r="BFZ39" s="620" t="s">
        <v>2563</v>
      </c>
      <c r="BGA39" s="620" t="s">
        <v>2563</v>
      </c>
      <c r="BGB39" s="620" t="s">
        <v>2563</v>
      </c>
      <c r="BGC39" s="620" t="s">
        <v>2563</v>
      </c>
      <c r="BGD39" s="620" t="s">
        <v>2563</v>
      </c>
      <c r="BGE39" s="620" t="s">
        <v>2563</v>
      </c>
      <c r="BGF39" s="620" t="s">
        <v>2563</v>
      </c>
      <c r="BGG39" s="620" t="s">
        <v>2563</v>
      </c>
      <c r="BGH39" s="620" t="s">
        <v>2563</v>
      </c>
      <c r="BGI39" s="620" t="s">
        <v>2563</v>
      </c>
      <c r="BGJ39" s="620" t="s">
        <v>2563</v>
      </c>
      <c r="BGK39" s="620" t="s">
        <v>2563</v>
      </c>
      <c r="BGL39" s="620" t="s">
        <v>2563</v>
      </c>
      <c r="BGM39" s="620" t="s">
        <v>2563</v>
      </c>
      <c r="BGN39" s="620" t="s">
        <v>2563</v>
      </c>
      <c r="BGO39" s="620" t="s">
        <v>2563</v>
      </c>
      <c r="BGP39" s="620" t="s">
        <v>2563</v>
      </c>
      <c r="BGQ39" s="620" t="s">
        <v>2563</v>
      </c>
      <c r="BGR39" s="620" t="s">
        <v>2563</v>
      </c>
      <c r="BGS39" s="620" t="s">
        <v>2563</v>
      </c>
      <c r="BGT39" s="620" t="s">
        <v>2563</v>
      </c>
      <c r="BGU39" s="620" t="s">
        <v>2563</v>
      </c>
      <c r="BGV39" s="620" t="s">
        <v>2563</v>
      </c>
      <c r="BGW39" s="620" t="s">
        <v>2563</v>
      </c>
      <c r="BGX39" s="620" t="s">
        <v>2563</v>
      </c>
      <c r="BGY39" s="620" t="s">
        <v>2563</v>
      </c>
      <c r="BGZ39" s="620" t="s">
        <v>2563</v>
      </c>
      <c r="BHA39" s="620" t="s">
        <v>2563</v>
      </c>
      <c r="BHB39" s="620" t="s">
        <v>2563</v>
      </c>
      <c r="BHC39" s="620" t="s">
        <v>2563</v>
      </c>
      <c r="BHD39" s="620" t="s">
        <v>2563</v>
      </c>
      <c r="BHE39" s="620" t="s">
        <v>2563</v>
      </c>
      <c r="BHF39" s="620" t="s">
        <v>2563</v>
      </c>
      <c r="BHG39" s="620" t="s">
        <v>2563</v>
      </c>
      <c r="BHH39" s="620" t="s">
        <v>2563</v>
      </c>
      <c r="BHI39" s="620" t="s">
        <v>2563</v>
      </c>
      <c r="BHJ39" s="620" t="s">
        <v>2563</v>
      </c>
      <c r="BHK39" s="620" t="s">
        <v>2563</v>
      </c>
      <c r="BHL39" s="620" t="s">
        <v>2563</v>
      </c>
      <c r="BHM39" s="620" t="s">
        <v>2563</v>
      </c>
      <c r="BHN39" s="620" t="s">
        <v>2563</v>
      </c>
      <c r="BHO39" s="620" t="s">
        <v>2563</v>
      </c>
      <c r="BHP39" s="620" t="s">
        <v>2563</v>
      </c>
      <c r="BHQ39" s="620" t="s">
        <v>2563</v>
      </c>
      <c r="BHR39" s="620" t="s">
        <v>2563</v>
      </c>
      <c r="BHS39" s="620" t="s">
        <v>2563</v>
      </c>
      <c r="BHT39" s="620" t="s">
        <v>2563</v>
      </c>
      <c r="BHU39" s="620" t="s">
        <v>2563</v>
      </c>
      <c r="BHV39" s="620" t="s">
        <v>2563</v>
      </c>
      <c r="BHW39" s="620" t="s">
        <v>2563</v>
      </c>
      <c r="BHX39" s="620" t="s">
        <v>2563</v>
      </c>
      <c r="BHY39" s="620" t="s">
        <v>2563</v>
      </c>
      <c r="BHZ39" s="620" t="s">
        <v>2563</v>
      </c>
      <c r="BIA39" s="620" t="s">
        <v>2563</v>
      </c>
      <c r="BIB39" s="620" t="s">
        <v>2563</v>
      </c>
      <c r="BIC39" s="620" t="s">
        <v>2563</v>
      </c>
      <c r="BID39" s="620" t="s">
        <v>2563</v>
      </c>
      <c r="BIE39" s="620" t="s">
        <v>2563</v>
      </c>
      <c r="BIF39" s="620" t="s">
        <v>2563</v>
      </c>
      <c r="BIG39" s="620" t="s">
        <v>2563</v>
      </c>
      <c r="BIH39" s="620" t="s">
        <v>2563</v>
      </c>
      <c r="BII39" s="620" t="s">
        <v>2563</v>
      </c>
      <c r="BIJ39" s="620" t="s">
        <v>2563</v>
      </c>
      <c r="BIK39" s="620" t="s">
        <v>2563</v>
      </c>
      <c r="BIL39" s="620" t="s">
        <v>2563</v>
      </c>
      <c r="BIM39" s="620" t="s">
        <v>2563</v>
      </c>
      <c r="BIN39" s="620" t="s">
        <v>2563</v>
      </c>
      <c r="BIO39" s="620" t="s">
        <v>2563</v>
      </c>
      <c r="BIP39" s="620" t="s">
        <v>2563</v>
      </c>
      <c r="BIQ39" s="620" t="s">
        <v>2563</v>
      </c>
      <c r="BIR39" s="620" t="s">
        <v>2563</v>
      </c>
      <c r="BIS39" s="620" t="s">
        <v>2563</v>
      </c>
      <c r="BIT39" s="620" t="s">
        <v>2563</v>
      </c>
      <c r="BIU39" s="620" t="s">
        <v>2563</v>
      </c>
      <c r="BIV39" s="620" t="s">
        <v>2563</v>
      </c>
      <c r="BIW39" s="620" t="s">
        <v>2563</v>
      </c>
      <c r="BIX39" s="620" t="s">
        <v>2563</v>
      </c>
      <c r="BIY39" s="620" t="s">
        <v>2563</v>
      </c>
      <c r="BIZ39" s="620" t="s">
        <v>2563</v>
      </c>
      <c r="BJA39" s="620" t="s">
        <v>2563</v>
      </c>
      <c r="BJB39" s="620" t="s">
        <v>2563</v>
      </c>
      <c r="BJC39" s="620" t="s">
        <v>2563</v>
      </c>
      <c r="BJD39" s="620" t="s">
        <v>2563</v>
      </c>
      <c r="BJE39" s="620" t="s">
        <v>2563</v>
      </c>
      <c r="BJF39" s="620" t="s">
        <v>2563</v>
      </c>
      <c r="BJG39" s="620" t="s">
        <v>2563</v>
      </c>
      <c r="BJH39" s="620" t="s">
        <v>2563</v>
      </c>
      <c r="BJI39" s="620" t="s">
        <v>2563</v>
      </c>
      <c r="BJJ39" s="620" t="s">
        <v>2563</v>
      </c>
      <c r="BJK39" s="620" t="s">
        <v>2563</v>
      </c>
      <c r="BJL39" s="620" t="s">
        <v>2563</v>
      </c>
      <c r="BJM39" s="620" t="s">
        <v>2563</v>
      </c>
      <c r="BJN39" s="620" t="s">
        <v>2563</v>
      </c>
      <c r="BJO39" s="620" t="s">
        <v>2563</v>
      </c>
      <c r="BJP39" s="620" t="s">
        <v>2563</v>
      </c>
      <c r="BJQ39" s="620" t="s">
        <v>2563</v>
      </c>
      <c r="BJR39" s="620" t="s">
        <v>2563</v>
      </c>
      <c r="BJS39" s="620" t="s">
        <v>2563</v>
      </c>
      <c r="BJT39" s="620" t="s">
        <v>2563</v>
      </c>
      <c r="BJU39" s="620" t="s">
        <v>2563</v>
      </c>
      <c r="BJV39" s="620" t="s">
        <v>2563</v>
      </c>
      <c r="BJW39" s="620" t="s">
        <v>2563</v>
      </c>
      <c r="BJX39" s="620" t="s">
        <v>2563</v>
      </c>
      <c r="BJY39" s="620" t="s">
        <v>2563</v>
      </c>
      <c r="BJZ39" s="620" t="s">
        <v>2563</v>
      </c>
      <c r="BKA39" s="620" t="s">
        <v>2563</v>
      </c>
      <c r="BKB39" s="620" t="s">
        <v>2563</v>
      </c>
      <c r="BKC39" s="620" t="s">
        <v>2563</v>
      </c>
      <c r="BKD39" s="620" t="s">
        <v>2563</v>
      </c>
      <c r="BKE39" s="620" t="s">
        <v>2563</v>
      </c>
      <c r="BKF39" s="620" t="s">
        <v>2563</v>
      </c>
      <c r="BKG39" s="620" t="s">
        <v>2563</v>
      </c>
      <c r="BKH39" s="620" t="s">
        <v>2563</v>
      </c>
      <c r="BKI39" s="620" t="s">
        <v>2563</v>
      </c>
      <c r="BKJ39" s="620" t="s">
        <v>2563</v>
      </c>
      <c r="BKK39" s="620" t="s">
        <v>2563</v>
      </c>
      <c r="BKL39" s="620" t="s">
        <v>2563</v>
      </c>
      <c r="BKM39" s="620" t="s">
        <v>2563</v>
      </c>
      <c r="BKN39" s="620" t="s">
        <v>2563</v>
      </c>
      <c r="BKO39" s="620" t="s">
        <v>2563</v>
      </c>
      <c r="BKP39" s="620" t="s">
        <v>2563</v>
      </c>
      <c r="BKQ39" s="620" t="s">
        <v>2563</v>
      </c>
      <c r="BKR39" s="620" t="s">
        <v>2563</v>
      </c>
      <c r="BKS39" s="620" t="s">
        <v>2563</v>
      </c>
      <c r="BKT39" s="620" t="s">
        <v>2563</v>
      </c>
      <c r="BKU39" s="620" t="s">
        <v>2563</v>
      </c>
      <c r="BKV39" s="620" t="s">
        <v>2563</v>
      </c>
      <c r="BKW39" s="620" t="s">
        <v>2563</v>
      </c>
      <c r="BKX39" s="620" t="s">
        <v>2563</v>
      </c>
      <c r="BKY39" s="620" t="s">
        <v>2563</v>
      </c>
      <c r="BKZ39" s="620" t="s">
        <v>2563</v>
      </c>
      <c r="BLA39" s="620" t="s">
        <v>2563</v>
      </c>
      <c r="BLB39" s="620" t="s">
        <v>2563</v>
      </c>
      <c r="BLC39" s="620" t="s">
        <v>2563</v>
      </c>
      <c r="BLD39" s="620" t="s">
        <v>2563</v>
      </c>
      <c r="BLE39" s="620" t="s">
        <v>2563</v>
      </c>
      <c r="BLF39" s="620" t="s">
        <v>2563</v>
      </c>
      <c r="BLG39" s="620" t="s">
        <v>2563</v>
      </c>
      <c r="BLH39" s="620" t="s">
        <v>2563</v>
      </c>
      <c r="BLI39" s="620" t="s">
        <v>2563</v>
      </c>
      <c r="BLJ39" s="620" t="s">
        <v>2563</v>
      </c>
      <c r="BLK39" s="620" t="s">
        <v>2563</v>
      </c>
      <c r="BLL39" s="620" t="s">
        <v>2563</v>
      </c>
      <c r="BLM39" s="620" t="s">
        <v>2563</v>
      </c>
      <c r="BLN39" s="620" t="s">
        <v>2563</v>
      </c>
      <c r="BLO39" s="620" t="s">
        <v>2563</v>
      </c>
      <c r="BLP39" s="620" t="s">
        <v>2563</v>
      </c>
      <c r="BLQ39" s="620" t="s">
        <v>2563</v>
      </c>
      <c r="BLR39" s="620" t="s">
        <v>2563</v>
      </c>
      <c r="BLS39" s="620" t="s">
        <v>2563</v>
      </c>
      <c r="BLT39" s="620" t="s">
        <v>2563</v>
      </c>
      <c r="BLU39" s="620" t="s">
        <v>2563</v>
      </c>
      <c r="BLV39" s="620" t="s">
        <v>2563</v>
      </c>
      <c r="BLW39" s="620" t="s">
        <v>2563</v>
      </c>
      <c r="BLX39" s="620" t="s">
        <v>2563</v>
      </c>
      <c r="BLY39" s="620" t="s">
        <v>2563</v>
      </c>
      <c r="BLZ39" s="620" t="s">
        <v>2563</v>
      </c>
      <c r="BMA39" s="620" t="s">
        <v>2563</v>
      </c>
      <c r="BMB39" s="620" t="s">
        <v>2563</v>
      </c>
      <c r="BMC39" s="620" t="s">
        <v>2563</v>
      </c>
      <c r="BMD39" s="620" t="s">
        <v>2563</v>
      </c>
      <c r="BME39" s="620" t="s">
        <v>2563</v>
      </c>
      <c r="BMF39" s="620" t="s">
        <v>2563</v>
      </c>
      <c r="BMG39" s="620" t="s">
        <v>2563</v>
      </c>
      <c r="BMH39" s="620" t="s">
        <v>2563</v>
      </c>
      <c r="BMI39" s="620" t="s">
        <v>2563</v>
      </c>
      <c r="BMJ39" s="620" t="s">
        <v>2563</v>
      </c>
      <c r="BMK39" s="620" t="s">
        <v>2563</v>
      </c>
      <c r="BML39" s="620" t="s">
        <v>2563</v>
      </c>
      <c r="BMM39" s="620" t="s">
        <v>2563</v>
      </c>
      <c r="BMN39" s="620" t="s">
        <v>2563</v>
      </c>
      <c r="BMO39" s="620" t="s">
        <v>2563</v>
      </c>
      <c r="BMP39" s="620" t="s">
        <v>2563</v>
      </c>
      <c r="BMQ39" s="620" t="s">
        <v>2563</v>
      </c>
      <c r="BMR39" s="620" t="s">
        <v>2563</v>
      </c>
      <c r="BMS39" s="620" t="s">
        <v>2563</v>
      </c>
      <c r="BMT39" s="620" t="s">
        <v>2563</v>
      </c>
      <c r="BMU39" s="620" t="s">
        <v>2563</v>
      </c>
      <c r="BMV39" s="620" t="s">
        <v>2563</v>
      </c>
      <c r="BMW39" s="620" t="s">
        <v>2563</v>
      </c>
      <c r="BMX39" s="620" t="s">
        <v>2563</v>
      </c>
      <c r="BMY39" s="620" t="s">
        <v>2563</v>
      </c>
      <c r="BMZ39" s="620" t="s">
        <v>2563</v>
      </c>
      <c r="BNA39" s="620" t="s">
        <v>2563</v>
      </c>
      <c r="BNB39" s="620" t="s">
        <v>2563</v>
      </c>
      <c r="BNC39" s="620" t="s">
        <v>2563</v>
      </c>
      <c r="BND39" s="620" t="s">
        <v>2563</v>
      </c>
      <c r="BNE39" s="620" t="s">
        <v>2563</v>
      </c>
      <c r="BNF39" s="620" t="s">
        <v>2563</v>
      </c>
      <c r="BNG39" s="620" t="s">
        <v>2563</v>
      </c>
      <c r="BNH39" s="620" t="s">
        <v>2563</v>
      </c>
      <c r="BNI39" s="620" t="s">
        <v>2563</v>
      </c>
      <c r="BNJ39" s="620" t="s">
        <v>2563</v>
      </c>
      <c r="BNK39" s="620" t="s">
        <v>2563</v>
      </c>
      <c r="BNL39" s="620" t="s">
        <v>2563</v>
      </c>
      <c r="BNM39" s="620" t="s">
        <v>2563</v>
      </c>
      <c r="BNN39" s="620" t="s">
        <v>2563</v>
      </c>
      <c r="BNO39" s="620" t="s">
        <v>2563</v>
      </c>
      <c r="BNP39" s="620" t="s">
        <v>2563</v>
      </c>
      <c r="BNQ39" s="620" t="s">
        <v>2563</v>
      </c>
      <c r="BNR39" s="620" t="s">
        <v>2563</v>
      </c>
      <c r="BNS39" s="620" t="s">
        <v>2563</v>
      </c>
      <c r="BNT39" s="620" t="s">
        <v>2563</v>
      </c>
      <c r="BNU39" s="620" t="s">
        <v>2563</v>
      </c>
      <c r="BNV39" s="620" t="s">
        <v>2563</v>
      </c>
      <c r="BNW39" s="620" t="s">
        <v>2563</v>
      </c>
      <c r="BNX39" s="620" t="s">
        <v>2563</v>
      </c>
      <c r="BNY39" s="620" t="s">
        <v>2563</v>
      </c>
      <c r="BNZ39" s="620" t="s">
        <v>2563</v>
      </c>
      <c r="BOA39" s="620" t="s">
        <v>2563</v>
      </c>
      <c r="BOB39" s="620" t="s">
        <v>2563</v>
      </c>
      <c r="BOC39" s="620" t="s">
        <v>2563</v>
      </c>
      <c r="BOD39" s="620" t="s">
        <v>2563</v>
      </c>
      <c r="BOE39" s="620" t="s">
        <v>2563</v>
      </c>
      <c r="BOF39" s="620" t="s">
        <v>2563</v>
      </c>
      <c r="BOG39" s="620" t="s">
        <v>2563</v>
      </c>
      <c r="BOH39" s="620" t="s">
        <v>2563</v>
      </c>
      <c r="BOI39" s="620" t="s">
        <v>2563</v>
      </c>
      <c r="BOJ39" s="620" t="s">
        <v>2563</v>
      </c>
      <c r="BOK39" s="620" t="s">
        <v>2563</v>
      </c>
      <c r="BOL39" s="620" t="s">
        <v>2563</v>
      </c>
      <c r="BOM39" s="620" t="s">
        <v>2563</v>
      </c>
      <c r="BON39" s="620" t="s">
        <v>2563</v>
      </c>
      <c r="BOO39" s="620" t="s">
        <v>2563</v>
      </c>
      <c r="BOP39" s="620" t="s">
        <v>2563</v>
      </c>
      <c r="BOQ39" s="620" t="s">
        <v>2563</v>
      </c>
      <c r="BOR39" s="620" t="s">
        <v>2563</v>
      </c>
      <c r="BOS39" s="620" t="s">
        <v>2563</v>
      </c>
      <c r="BOT39" s="620" t="s">
        <v>2563</v>
      </c>
      <c r="BOU39" s="620" t="s">
        <v>2563</v>
      </c>
      <c r="BOV39" s="620" t="s">
        <v>2563</v>
      </c>
      <c r="BOW39" s="620" t="s">
        <v>2563</v>
      </c>
      <c r="BOX39" s="620" t="s">
        <v>2563</v>
      </c>
      <c r="BOY39" s="620" t="s">
        <v>2563</v>
      </c>
      <c r="BOZ39" s="620" t="s">
        <v>2563</v>
      </c>
      <c r="BPA39" s="620" t="s">
        <v>2563</v>
      </c>
      <c r="BPB39" s="620" t="s">
        <v>2563</v>
      </c>
      <c r="BPC39" s="620" t="s">
        <v>2563</v>
      </c>
      <c r="BPD39" s="620" t="s">
        <v>2563</v>
      </c>
      <c r="BPE39" s="620" t="s">
        <v>2563</v>
      </c>
      <c r="BPF39" s="620" t="s">
        <v>2563</v>
      </c>
      <c r="BPG39" s="620" t="s">
        <v>2563</v>
      </c>
      <c r="BPH39" s="620" t="s">
        <v>2563</v>
      </c>
      <c r="BPI39" s="620" t="s">
        <v>2563</v>
      </c>
      <c r="BPJ39" s="620" t="s">
        <v>2563</v>
      </c>
      <c r="BPK39" s="620" t="s">
        <v>2563</v>
      </c>
      <c r="BPL39" s="620" t="s">
        <v>2563</v>
      </c>
      <c r="BPM39" s="620" t="s">
        <v>2563</v>
      </c>
      <c r="BPN39" s="620" t="s">
        <v>2563</v>
      </c>
      <c r="BPO39" s="620" t="s">
        <v>2563</v>
      </c>
      <c r="BPP39" s="620" t="s">
        <v>2563</v>
      </c>
      <c r="BPQ39" s="620" t="s">
        <v>2563</v>
      </c>
      <c r="BPR39" s="620" t="s">
        <v>2563</v>
      </c>
      <c r="BPS39" s="620" t="s">
        <v>2563</v>
      </c>
      <c r="BPT39" s="620" t="s">
        <v>2563</v>
      </c>
      <c r="BPU39" s="620" t="s">
        <v>2563</v>
      </c>
      <c r="BPV39" s="620" t="s">
        <v>2563</v>
      </c>
      <c r="BPW39" s="620" t="s">
        <v>2563</v>
      </c>
      <c r="BPX39" s="620" t="s">
        <v>2563</v>
      </c>
      <c r="BPY39" s="620" t="s">
        <v>2563</v>
      </c>
      <c r="BPZ39" s="620" t="s">
        <v>2563</v>
      </c>
      <c r="BQA39" s="620" t="s">
        <v>2563</v>
      </c>
      <c r="BQB39" s="620" t="s">
        <v>2563</v>
      </c>
      <c r="BQC39" s="620" t="s">
        <v>2563</v>
      </c>
      <c r="BQD39" s="620" t="s">
        <v>2563</v>
      </c>
      <c r="BQE39" s="620" t="s">
        <v>2563</v>
      </c>
      <c r="BQF39" s="620" t="s">
        <v>2563</v>
      </c>
      <c r="BQG39" s="620" t="s">
        <v>2563</v>
      </c>
      <c r="BQH39" s="620" t="s">
        <v>2563</v>
      </c>
      <c r="BQI39" s="620" t="s">
        <v>2563</v>
      </c>
      <c r="BQJ39" s="620" t="s">
        <v>2563</v>
      </c>
      <c r="BQK39" s="620" t="s">
        <v>2563</v>
      </c>
      <c r="BQL39" s="620" t="s">
        <v>2563</v>
      </c>
      <c r="BQM39" s="620" t="s">
        <v>2563</v>
      </c>
      <c r="BQN39" s="620" t="s">
        <v>2563</v>
      </c>
      <c r="BQO39" s="620" t="s">
        <v>2563</v>
      </c>
      <c r="BQP39" s="620" t="s">
        <v>2563</v>
      </c>
      <c r="BQQ39" s="620" t="s">
        <v>2563</v>
      </c>
      <c r="BQR39" s="620" t="s">
        <v>2563</v>
      </c>
      <c r="BQS39" s="620" t="s">
        <v>2563</v>
      </c>
      <c r="BQT39" s="620" t="s">
        <v>2563</v>
      </c>
      <c r="BQU39" s="620" t="s">
        <v>2563</v>
      </c>
      <c r="BQV39" s="620" t="s">
        <v>2563</v>
      </c>
      <c r="BQW39" s="620" t="s">
        <v>2563</v>
      </c>
      <c r="BQX39" s="620" t="s">
        <v>2563</v>
      </c>
      <c r="BQY39" s="620" t="s">
        <v>2563</v>
      </c>
      <c r="BQZ39" s="620" t="s">
        <v>2563</v>
      </c>
      <c r="BRA39" s="620" t="s">
        <v>2563</v>
      </c>
      <c r="BRB39" s="620" t="s">
        <v>2563</v>
      </c>
      <c r="BRC39" s="620" t="s">
        <v>2563</v>
      </c>
      <c r="BRD39" s="620" t="s">
        <v>2563</v>
      </c>
      <c r="BRE39" s="620" t="s">
        <v>2563</v>
      </c>
      <c r="BRF39" s="620" t="s">
        <v>2563</v>
      </c>
      <c r="BRG39" s="620" t="s">
        <v>2563</v>
      </c>
      <c r="BRH39" s="620" t="s">
        <v>2563</v>
      </c>
      <c r="BRI39" s="620" t="s">
        <v>2563</v>
      </c>
      <c r="BRJ39" s="620" t="s">
        <v>2563</v>
      </c>
      <c r="BRK39" s="620" t="s">
        <v>2563</v>
      </c>
      <c r="BRL39" s="620" t="s">
        <v>2563</v>
      </c>
      <c r="BRM39" s="620" t="s">
        <v>2563</v>
      </c>
      <c r="BRN39" s="620" t="s">
        <v>2563</v>
      </c>
      <c r="BRO39" s="620" t="s">
        <v>2563</v>
      </c>
      <c r="BRP39" s="620" t="s">
        <v>2563</v>
      </c>
      <c r="BRQ39" s="620" t="s">
        <v>2563</v>
      </c>
      <c r="BRR39" s="620" t="s">
        <v>2563</v>
      </c>
      <c r="BRS39" s="620" t="s">
        <v>2563</v>
      </c>
      <c r="BRT39" s="620" t="s">
        <v>2563</v>
      </c>
      <c r="BRU39" s="620" t="s">
        <v>2563</v>
      </c>
      <c r="BRV39" s="620" t="s">
        <v>2563</v>
      </c>
      <c r="BRW39" s="620" t="s">
        <v>2563</v>
      </c>
      <c r="BRX39" s="620" t="s">
        <v>2563</v>
      </c>
      <c r="BRY39" s="620" t="s">
        <v>2563</v>
      </c>
      <c r="BRZ39" s="620" t="s">
        <v>2563</v>
      </c>
      <c r="BSA39" s="620" t="s">
        <v>2563</v>
      </c>
      <c r="BSB39" s="620" t="s">
        <v>2563</v>
      </c>
      <c r="BSC39" s="620" t="s">
        <v>2563</v>
      </c>
      <c r="BSD39" s="620" t="s">
        <v>2563</v>
      </c>
      <c r="BSE39" s="620" t="s">
        <v>2563</v>
      </c>
      <c r="BSF39" s="620" t="s">
        <v>2563</v>
      </c>
      <c r="BSG39" s="620" t="s">
        <v>2563</v>
      </c>
      <c r="BSH39" s="620" t="s">
        <v>2563</v>
      </c>
      <c r="BSI39" s="620" t="s">
        <v>2563</v>
      </c>
      <c r="BSJ39" s="620" t="s">
        <v>2563</v>
      </c>
      <c r="BSK39" s="620" t="s">
        <v>2563</v>
      </c>
      <c r="BSL39" s="620" t="s">
        <v>2563</v>
      </c>
      <c r="BSM39" s="620" t="s">
        <v>2563</v>
      </c>
      <c r="BSN39" s="620" t="s">
        <v>2563</v>
      </c>
      <c r="BSO39" s="620" t="s">
        <v>2563</v>
      </c>
      <c r="BSP39" s="620" t="s">
        <v>2563</v>
      </c>
      <c r="BSQ39" s="620" t="s">
        <v>2563</v>
      </c>
      <c r="BSR39" s="620" t="s">
        <v>2563</v>
      </c>
      <c r="BSS39" s="620" t="s">
        <v>2563</v>
      </c>
      <c r="BST39" s="620" t="s">
        <v>2563</v>
      </c>
      <c r="BSU39" s="620" t="s">
        <v>2563</v>
      </c>
      <c r="BSV39" s="620" t="s">
        <v>2563</v>
      </c>
      <c r="BSW39" s="620" t="s">
        <v>2563</v>
      </c>
      <c r="BSX39" s="620" t="s">
        <v>2563</v>
      </c>
      <c r="BSY39" s="620" t="s">
        <v>2563</v>
      </c>
      <c r="BSZ39" s="620" t="s">
        <v>2563</v>
      </c>
      <c r="BTA39" s="620" t="s">
        <v>2563</v>
      </c>
      <c r="BTB39" s="620" t="s">
        <v>2563</v>
      </c>
      <c r="BTC39" s="620" t="s">
        <v>2563</v>
      </c>
      <c r="BTD39" s="620" t="s">
        <v>2563</v>
      </c>
      <c r="BTE39" s="620" t="s">
        <v>2563</v>
      </c>
      <c r="BTF39" s="620" t="s">
        <v>2563</v>
      </c>
      <c r="BTG39" s="620" t="s">
        <v>2563</v>
      </c>
      <c r="BTH39" s="620" t="s">
        <v>2563</v>
      </c>
      <c r="BTI39" s="620" t="s">
        <v>2563</v>
      </c>
      <c r="BTJ39" s="620" t="s">
        <v>2563</v>
      </c>
      <c r="BTK39" s="620" t="s">
        <v>2563</v>
      </c>
      <c r="BTL39" s="620" t="s">
        <v>2563</v>
      </c>
      <c r="BTM39" s="620" t="s">
        <v>2563</v>
      </c>
      <c r="BTN39" s="620" t="s">
        <v>2563</v>
      </c>
      <c r="BTO39" s="620" t="s">
        <v>2563</v>
      </c>
      <c r="BTP39" s="620" t="s">
        <v>2563</v>
      </c>
      <c r="BTQ39" s="620" t="s">
        <v>2563</v>
      </c>
      <c r="BTR39" s="620" t="s">
        <v>2563</v>
      </c>
      <c r="BTS39" s="620" t="s">
        <v>2563</v>
      </c>
      <c r="BTT39" s="620" t="s">
        <v>2563</v>
      </c>
      <c r="BTU39" s="620" t="s">
        <v>2563</v>
      </c>
      <c r="BTV39" s="620" t="s">
        <v>2563</v>
      </c>
      <c r="BTW39" s="620" t="s">
        <v>2563</v>
      </c>
      <c r="BTX39" s="620" t="s">
        <v>2563</v>
      </c>
      <c r="BTY39" s="620" t="s">
        <v>2563</v>
      </c>
      <c r="BTZ39" s="620" t="s">
        <v>2563</v>
      </c>
      <c r="BUA39" s="620" t="s">
        <v>2563</v>
      </c>
      <c r="BUB39" s="620" t="s">
        <v>2563</v>
      </c>
      <c r="BUC39" s="620" t="s">
        <v>2563</v>
      </c>
      <c r="BUD39" s="620" t="s">
        <v>2563</v>
      </c>
      <c r="BUE39" s="620" t="s">
        <v>2563</v>
      </c>
      <c r="BUF39" s="620" t="s">
        <v>2563</v>
      </c>
      <c r="BUG39" s="620" t="s">
        <v>2563</v>
      </c>
      <c r="BUH39" s="620" t="s">
        <v>2563</v>
      </c>
      <c r="BUI39" s="620" t="s">
        <v>2563</v>
      </c>
      <c r="BUJ39" s="620" t="s">
        <v>2563</v>
      </c>
      <c r="BUK39" s="620" t="s">
        <v>2563</v>
      </c>
      <c r="BUL39" s="620" t="s">
        <v>2563</v>
      </c>
      <c r="BUM39" s="620" t="s">
        <v>2563</v>
      </c>
      <c r="BUN39" s="620" t="s">
        <v>2563</v>
      </c>
      <c r="BUO39" s="620" t="s">
        <v>2563</v>
      </c>
      <c r="BUP39" s="620" t="s">
        <v>2563</v>
      </c>
      <c r="BUQ39" s="620" t="s">
        <v>2563</v>
      </c>
      <c r="BUR39" s="620" t="s">
        <v>2563</v>
      </c>
      <c r="BUS39" s="620" t="s">
        <v>2563</v>
      </c>
      <c r="BUT39" s="620" t="s">
        <v>2563</v>
      </c>
      <c r="BUU39" s="620" t="s">
        <v>2563</v>
      </c>
      <c r="BUV39" s="620" t="s">
        <v>2563</v>
      </c>
      <c r="BUW39" s="620" t="s">
        <v>2563</v>
      </c>
      <c r="BUX39" s="620" t="s">
        <v>2563</v>
      </c>
      <c r="BUY39" s="620" t="s">
        <v>2563</v>
      </c>
      <c r="BUZ39" s="620" t="s">
        <v>2563</v>
      </c>
      <c r="BVA39" s="620" t="s">
        <v>2563</v>
      </c>
      <c r="BVB39" s="620" t="s">
        <v>2563</v>
      </c>
      <c r="BVC39" s="620" t="s">
        <v>2563</v>
      </c>
      <c r="BVD39" s="620" t="s">
        <v>2563</v>
      </c>
      <c r="BVE39" s="620" t="s">
        <v>2563</v>
      </c>
      <c r="BVF39" s="620" t="s">
        <v>2563</v>
      </c>
      <c r="BVG39" s="620" t="s">
        <v>2563</v>
      </c>
      <c r="BVH39" s="620" t="s">
        <v>2563</v>
      </c>
      <c r="BVI39" s="620" t="s">
        <v>2563</v>
      </c>
      <c r="BVJ39" s="620" t="s">
        <v>2563</v>
      </c>
      <c r="BVK39" s="620" t="s">
        <v>2563</v>
      </c>
      <c r="BVL39" s="620" t="s">
        <v>2563</v>
      </c>
      <c r="BVM39" s="620" t="s">
        <v>2563</v>
      </c>
      <c r="BVN39" s="620" t="s">
        <v>2563</v>
      </c>
      <c r="BVO39" s="620" t="s">
        <v>2563</v>
      </c>
      <c r="BVP39" s="620" t="s">
        <v>2563</v>
      </c>
      <c r="BVQ39" s="620" t="s">
        <v>2563</v>
      </c>
      <c r="BVR39" s="620" t="s">
        <v>2563</v>
      </c>
      <c r="BVS39" s="620" t="s">
        <v>2563</v>
      </c>
      <c r="BVT39" s="620" t="s">
        <v>2563</v>
      </c>
      <c r="BVU39" s="620" t="s">
        <v>2563</v>
      </c>
      <c r="BVV39" s="620" t="s">
        <v>2563</v>
      </c>
      <c r="BVW39" s="620" t="s">
        <v>2563</v>
      </c>
      <c r="BVX39" s="620" t="s">
        <v>2563</v>
      </c>
      <c r="BVY39" s="620" t="s">
        <v>2563</v>
      </c>
      <c r="BVZ39" s="620" t="s">
        <v>2563</v>
      </c>
      <c r="BWA39" s="620" t="s">
        <v>2563</v>
      </c>
      <c r="BWB39" s="620" t="s">
        <v>2563</v>
      </c>
      <c r="BWC39" s="620" t="s">
        <v>2563</v>
      </c>
      <c r="BWD39" s="620" t="s">
        <v>2563</v>
      </c>
      <c r="BWE39" s="620" t="s">
        <v>2563</v>
      </c>
      <c r="BWF39" s="620" t="s">
        <v>2563</v>
      </c>
      <c r="BWG39" s="620" t="s">
        <v>2563</v>
      </c>
      <c r="BWH39" s="620" t="s">
        <v>2563</v>
      </c>
      <c r="BWI39" s="620" t="s">
        <v>2563</v>
      </c>
      <c r="BWJ39" s="620" t="s">
        <v>2563</v>
      </c>
      <c r="BWK39" s="620" t="s">
        <v>2563</v>
      </c>
      <c r="BWL39" s="620" t="s">
        <v>2563</v>
      </c>
      <c r="BWM39" s="620" t="s">
        <v>2563</v>
      </c>
      <c r="BWN39" s="620" t="s">
        <v>2563</v>
      </c>
      <c r="BWO39" s="620" t="s">
        <v>2563</v>
      </c>
      <c r="BWP39" s="620" t="s">
        <v>2563</v>
      </c>
      <c r="BWQ39" s="620" t="s">
        <v>2563</v>
      </c>
      <c r="BWR39" s="620" t="s">
        <v>2563</v>
      </c>
      <c r="BWS39" s="620" t="s">
        <v>2563</v>
      </c>
      <c r="BWT39" s="620" t="s">
        <v>2563</v>
      </c>
      <c r="BWU39" s="620" t="s">
        <v>2563</v>
      </c>
      <c r="BWV39" s="620" t="s">
        <v>2563</v>
      </c>
      <c r="BWW39" s="620" t="s">
        <v>2563</v>
      </c>
      <c r="BWX39" s="620" t="s">
        <v>2563</v>
      </c>
      <c r="BWY39" s="620" t="s">
        <v>2563</v>
      </c>
      <c r="BWZ39" s="620" t="s">
        <v>2563</v>
      </c>
      <c r="BXA39" s="620" t="s">
        <v>2563</v>
      </c>
      <c r="BXB39" s="620" t="s">
        <v>2563</v>
      </c>
      <c r="BXC39" s="620" t="s">
        <v>2563</v>
      </c>
      <c r="BXD39" s="620" t="s">
        <v>2563</v>
      </c>
      <c r="BXE39" s="620" t="s">
        <v>2563</v>
      </c>
      <c r="BXF39" s="620" t="s">
        <v>2563</v>
      </c>
      <c r="BXG39" s="620" t="s">
        <v>2563</v>
      </c>
      <c r="BXH39" s="620" t="s">
        <v>2563</v>
      </c>
      <c r="BXI39" s="620" t="s">
        <v>2563</v>
      </c>
      <c r="BXJ39" s="620" t="s">
        <v>2563</v>
      </c>
      <c r="BXK39" s="620" t="s">
        <v>2563</v>
      </c>
      <c r="BXL39" s="620" t="s">
        <v>2563</v>
      </c>
      <c r="BXM39" s="620" t="s">
        <v>2563</v>
      </c>
      <c r="BXN39" s="620" t="s">
        <v>2563</v>
      </c>
      <c r="BXO39" s="620" t="s">
        <v>2563</v>
      </c>
      <c r="BXP39" s="620" t="s">
        <v>2563</v>
      </c>
      <c r="BXQ39" s="620" t="s">
        <v>2563</v>
      </c>
      <c r="BXR39" s="620" t="s">
        <v>2563</v>
      </c>
      <c r="BXS39" s="620" t="s">
        <v>2563</v>
      </c>
      <c r="BXT39" s="620" t="s">
        <v>2563</v>
      </c>
      <c r="BXU39" s="620" t="s">
        <v>2563</v>
      </c>
      <c r="BXV39" s="620" t="s">
        <v>2563</v>
      </c>
      <c r="BXW39" s="620" t="s">
        <v>2563</v>
      </c>
      <c r="BXX39" s="620" t="s">
        <v>2563</v>
      </c>
      <c r="BXY39" s="620" t="s">
        <v>2563</v>
      </c>
      <c r="BXZ39" s="620" t="s">
        <v>2563</v>
      </c>
      <c r="BYA39" s="620" t="s">
        <v>2563</v>
      </c>
      <c r="BYB39" s="620" t="s">
        <v>2563</v>
      </c>
      <c r="BYC39" s="620" t="s">
        <v>2563</v>
      </c>
      <c r="BYD39" s="620" t="s">
        <v>2563</v>
      </c>
      <c r="BYE39" s="620" t="s">
        <v>2563</v>
      </c>
      <c r="BYF39" s="620" t="s">
        <v>2563</v>
      </c>
      <c r="BYG39" s="620" t="s">
        <v>2563</v>
      </c>
      <c r="BYH39" s="620" t="s">
        <v>2563</v>
      </c>
      <c r="BYI39" s="620" t="s">
        <v>2563</v>
      </c>
      <c r="BYJ39" s="620" t="s">
        <v>2563</v>
      </c>
      <c r="BYK39" s="620" t="s">
        <v>2563</v>
      </c>
      <c r="BYL39" s="620" t="s">
        <v>2563</v>
      </c>
      <c r="BYM39" s="620" t="s">
        <v>2563</v>
      </c>
      <c r="BYN39" s="620" t="s">
        <v>2563</v>
      </c>
      <c r="BYO39" s="620" t="s">
        <v>2563</v>
      </c>
      <c r="BYP39" s="620" t="s">
        <v>2563</v>
      </c>
      <c r="BYQ39" s="620" t="s">
        <v>2563</v>
      </c>
      <c r="BYR39" s="620" t="s">
        <v>2563</v>
      </c>
      <c r="BYS39" s="620" t="s">
        <v>2563</v>
      </c>
      <c r="BYT39" s="620" t="s">
        <v>2563</v>
      </c>
      <c r="BYU39" s="620" t="s">
        <v>2563</v>
      </c>
      <c r="BYV39" s="620" t="s">
        <v>2563</v>
      </c>
      <c r="BYW39" s="620" t="s">
        <v>2563</v>
      </c>
      <c r="BYX39" s="620" t="s">
        <v>2563</v>
      </c>
      <c r="BYY39" s="620" t="s">
        <v>2563</v>
      </c>
      <c r="BYZ39" s="620" t="s">
        <v>2563</v>
      </c>
      <c r="BZA39" s="620" t="s">
        <v>2563</v>
      </c>
      <c r="BZB39" s="620" t="s">
        <v>2563</v>
      </c>
      <c r="BZC39" s="620" t="s">
        <v>2563</v>
      </c>
      <c r="BZD39" s="620" t="s">
        <v>2563</v>
      </c>
      <c r="BZE39" s="620" t="s">
        <v>2563</v>
      </c>
      <c r="BZF39" s="620" t="s">
        <v>2563</v>
      </c>
      <c r="BZG39" s="620" t="s">
        <v>2563</v>
      </c>
      <c r="BZH39" s="620" t="s">
        <v>2563</v>
      </c>
      <c r="BZI39" s="620" t="s">
        <v>2563</v>
      </c>
      <c r="BZJ39" s="620" t="s">
        <v>2563</v>
      </c>
      <c r="BZK39" s="620" t="s">
        <v>2563</v>
      </c>
      <c r="BZL39" s="620" t="s">
        <v>2563</v>
      </c>
      <c r="BZM39" s="620" t="s">
        <v>2563</v>
      </c>
      <c r="BZN39" s="620" t="s">
        <v>2563</v>
      </c>
      <c r="BZO39" s="620" t="s">
        <v>2563</v>
      </c>
      <c r="BZP39" s="620" t="s">
        <v>2563</v>
      </c>
      <c r="BZQ39" s="620" t="s">
        <v>2563</v>
      </c>
      <c r="BZR39" s="620" t="s">
        <v>2563</v>
      </c>
      <c r="BZS39" s="620" t="s">
        <v>2563</v>
      </c>
      <c r="BZT39" s="620" t="s">
        <v>2563</v>
      </c>
      <c r="BZU39" s="620" t="s">
        <v>2563</v>
      </c>
      <c r="BZV39" s="620" t="s">
        <v>2563</v>
      </c>
      <c r="BZW39" s="620" t="s">
        <v>2563</v>
      </c>
      <c r="BZX39" s="620" t="s">
        <v>2563</v>
      </c>
      <c r="BZY39" s="620" t="s">
        <v>2563</v>
      </c>
      <c r="BZZ39" s="620" t="s">
        <v>2563</v>
      </c>
      <c r="CAA39" s="620" t="s">
        <v>2563</v>
      </c>
      <c r="CAB39" s="620" t="s">
        <v>2563</v>
      </c>
      <c r="CAC39" s="620" t="s">
        <v>2563</v>
      </c>
      <c r="CAD39" s="620" t="s">
        <v>2563</v>
      </c>
      <c r="CAE39" s="620" t="s">
        <v>2563</v>
      </c>
      <c r="CAF39" s="620" t="s">
        <v>2563</v>
      </c>
      <c r="CAG39" s="620" t="s">
        <v>2563</v>
      </c>
      <c r="CAH39" s="620" t="s">
        <v>2563</v>
      </c>
      <c r="CAI39" s="620" t="s">
        <v>2563</v>
      </c>
      <c r="CAJ39" s="620" t="s">
        <v>2563</v>
      </c>
      <c r="CAK39" s="620" t="s">
        <v>2563</v>
      </c>
      <c r="CAL39" s="620" t="s">
        <v>2563</v>
      </c>
      <c r="CAM39" s="620" t="s">
        <v>2563</v>
      </c>
      <c r="CAN39" s="620" t="s">
        <v>2563</v>
      </c>
      <c r="CAO39" s="620" t="s">
        <v>2563</v>
      </c>
      <c r="CAP39" s="620" t="s">
        <v>2563</v>
      </c>
      <c r="CAQ39" s="620" t="s">
        <v>2563</v>
      </c>
      <c r="CAR39" s="620" t="s">
        <v>2563</v>
      </c>
      <c r="CAS39" s="620" t="s">
        <v>2563</v>
      </c>
      <c r="CAT39" s="620" t="s">
        <v>2563</v>
      </c>
      <c r="CAU39" s="620" t="s">
        <v>2563</v>
      </c>
      <c r="CAV39" s="620" t="s">
        <v>2563</v>
      </c>
      <c r="CAW39" s="620" t="s">
        <v>2563</v>
      </c>
      <c r="CAX39" s="620" t="s">
        <v>2563</v>
      </c>
      <c r="CAY39" s="620" t="s">
        <v>2563</v>
      </c>
      <c r="CAZ39" s="620" t="s">
        <v>2563</v>
      </c>
      <c r="CBA39" s="620" t="s">
        <v>2563</v>
      </c>
      <c r="CBB39" s="620" t="s">
        <v>2563</v>
      </c>
      <c r="CBC39" s="620" t="s">
        <v>2563</v>
      </c>
      <c r="CBD39" s="620" t="s">
        <v>2563</v>
      </c>
      <c r="CBE39" s="620" t="s">
        <v>2563</v>
      </c>
      <c r="CBF39" s="620" t="s">
        <v>2563</v>
      </c>
      <c r="CBG39" s="620" t="s">
        <v>2563</v>
      </c>
      <c r="CBH39" s="620" t="s">
        <v>2563</v>
      </c>
      <c r="CBI39" s="620" t="s">
        <v>2563</v>
      </c>
      <c r="CBJ39" s="620" t="s">
        <v>2563</v>
      </c>
      <c r="CBK39" s="620" t="s">
        <v>2563</v>
      </c>
      <c r="CBL39" s="620" t="s">
        <v>2563</v>
      </c>
      <c r="CBM39" s="620" t="s">
        <v>2563</v>
      </c>
      <c r="CBN39" s="620" t="s">
        <v>2563</v>
      </c>
      <c r="CBO39" s="620" t="s">
        <v>2563</v>
      </c>
      <c r="CBP39" s="620" t="s">
        <v>2563</v>
      </c>
      <c r="CBQ39" s="620" t="s">
        <v>2563</v>
      </c>
      <c r="CBR39" s="620" t="s">
        <v>2563</v>
      </c>
      <c r="CBS39" s="620" t="s">
        <v>2563</v>
      </c>
      <c r="CBT39" s="620" t="s">
        <v>2563</v>
      </c>
      <c r="CBU39" s="620" t="s">
        <v>2563</v>
      </c>
      <c r="CBV39" s="620" t="s">
        <v>2563</v>
      </c>
      <c r="CBW39" s="620" t="s">
        <v>2563</v>
      </c>
      <c r="CBX39" s="620" t="s">
        <v>2563</v>
      </c>
      <c r="CBY39" s="620" t="s">
        <v>2563</v>
      </c>
      <c r="CBZ39" s="620" t="s">
        <v>2563</v>
      </c>
      <c r="CCA39" s="620" t="s">
        <v>2563</v>
      </c>
      <c r="CCB39" s="620" t="s">
        <v>2563</v>
      </c>
      <c r="CCC39" s="620" t="s">
        <v>2563</v>
      </c>
      <c r="CCD39" s="620" t="s">
        <v>2563</v>
      </c>
      <c r="CCE39" s="620" t="s">
        <v>2563</v>
      </c>
      <c r="CCF39" s="620" t="s">
        <v>2563</v>
      </c>
      <c r="CCG39" s="620" t="s">
        <v>2563</v>
      </c>
      <c r="CCH39" s="620" t="s">
        <v>2563</v>
      </c>
      <c r="CCI39" s="620" t="s">
        <v>2563</v>
      </c>
      <c r="CCJ39" s="620" t="s">
        <v>2563</v>
      </c>
      <c r="CCK39" s="620" t="s">
        <v>2563</v>
      </c>
      <c r="CCL39" s="620" t="s">
        <v>2563</v>
      </c>
      <c r="CCM39" s="620" t="s">
        <v>2563</v>
      </c>
      <c r="CCN39" s="620" t="s">
        <v>2563</v>
      </c>
      <c r="CCO39" s="620" t="s">
        <v>2563</v>
      </c>
      <c r="CCP39" s="620" t="s">
        <v>2563</v>
      </c>
      <c r="CCQ39" s="620" t="s">
        <v>2563</v>
      </c>
      <c r="CCR39" s="620" t="s">
        <v>2563</v>
      </c>
      <c r="CCS39" s="620" t="s">
        <v>2563</v>
      </c>
      <c r="CCT39" s="620" t="s">
        <v>2563</v>
      </c>
      <c r="CCU39" s="620" t="s">
        <v>2563</v>
      </c>
      <c r="CCV39" s="620" t="s">
        <v>2563</v>
      </c>
      <c r="CCW39" s="620" t="s">
        <v>2563</v>
      </c>
      <c r="CCX39" s="620" t="s">
        <v>2563</v>
      </c>
      <c r="CCY39" s="620" t="s">
        <v>2563</v>
      </c>
      <c r="CCZ39" s="620" t="s">
        <v>2563</v>
      </c>
      <c r="CDA39" s="620" t="s">
        <v>2563</v>
      </c>
      <c r="CDB39" s="620" t="s">
        <v>2563</v>
      </c>
      <c r="CDC39" s="620" t="s">
        <v>2563</v>
      </c>
      <c r="CDD39" s="620" t="s">
        <v>2563</v>
      </c>
      <c r="CDE39" s="620" t="s">
        <v>2563</v>
      </c>
      <c r="CDF39" s="620" t="s">
        <v>2563</v>
      </c>
      <c r="CDG39" s="620" t="s">
        <v>2563</v>
      </c>
      <c r="CDH39" s="620" t="s">
        <v>2563</v>
      </c>
      <c r="CDI39" s="620" t="s">
        <v>2563</v>
      </c>
      <c r="CDJ39" s="620" t="s">
        <v>2563</v>
      </c>
      <c r="CDK39" s="620" t="s">
        <v>2563</v>
      </c>
      <c r="CDL39" s="620" t="s">
        <v>2563</v>
      </c>
      <c r="CDM39" s="620" t="s">
        <v>2563</v>
      </c>
      <c r="CDN39" s="620" t="s">
        <v>2563</v>
      </c>
      <c r="CDO39" s="620" t="s">
        <v>2563</v>
      </c>
      <c r="CDP39" s="620" t="s">
        <v>2563</v>
      </c>
      <c r="CDQ39" s="620" t="s">
        <v>2563</v>
      </c>
      <c r="CDR39" s="620" t="s">
        <v>2563</v>
      </c>
      <c r="CDS39" s="620" t="s">
        <v>2563</v>
      </c>
      <c r="CDT39" s="620" t="s">
        <v>2563</v>
      </c>
      <c r="CDU39" s="620" t="s">
        <v>2563</v>
      </c>
      <c r="CDV39" s="620" t="s">
        <v>2563</v>
      </c>
      <c r="CDW39" s="620" t="s">
        <v>2563</v>
      </c>
      <c r="CDX39" s="620" t="s">
        <v>2563</v>
      </c>
      <c r="CDY39" s="620" t="s">
        <v>2563</v>
      </c>
      <c r="CDZ39" s="620" t="s">
        <v>2563</v>
      </c>
      <c r="CEA39" s="620" t="s">
        <v>2563</v>
      </c>
      <c r="CEB39" s="620" t="s">
        <v>2563</v>
      </c>
      <c r="CEC39" s="620" t="s">
        <v>2563</v>
      </c>
      <c r="CED39" s="620" t="s">
        <v>2563</v>
      </c>
      <c r="CEE39" s="620" t="s">
        <v>2563</v>
      </c>
      <c r="CEF39" s="620" t="s">
        <v>2563</v>
      </c>
      <c r="CEG39" s="620" t="s">
        <v>2563</v>
      </c>
      <c r="CEH39" s="620" t="s">
        <v>2563</v>
      </c>
      <c r="CEI39" s="620" t="s">
        <v>2563</v>
      </c>
      <c r="CEJ39" s="620" t="s">
        <v>2563</v>
      </c>
      <c r="CEK39" s="620" t="s">
        <v>2563</v>
      </c>
      <c r="CEL39" s="620" t="s">
        <v>2563</v>
      </c>
      <c r="CEM39" s="620" t="s">
        <v>2563</v>
      </c>
      <c r="CEN39" s="620" t="s">
        <v>2563</v>
      </c>
      <c r="CEO39" s="620" t="s">
        <v>2563</v>
      </c>
      <c r="CEP39" s="620" t="s">
        <v>2563</v>
      </c>
      <c r="CEQ39" s="620" t="s">
        <v>2563</v>
      </c>
      <c r="CER39" s="620" t="s">
        <v>2563</v>
      </c>
      <c r="CES39" s="620" t="s">
        <v>2563</v>
      </c>
      <c r="CET39" s="620" t="s">
        <v>2563</v>
      </c>
      <c r="CEU39" s="620" t="s">
        <v>2563</v>
      </c>
      <c r="CEV39" s="620" t="s">
        <v>2563</v>
      </c>
      <c r="CEW39" s="620" t="s">
        <v>2563</v>
      </c>
      <c r="CEX39" s="620" t="s">
        <v>2563</v>
      </c>
      <c r="CEY39" s="620" t="s">
        <v>2563</v>
      </c>
      <c r="CEZ39" s="620" t="s">
        <v>2563</v>
      </c>
      <c r="CFA39" s="620" t="s">
        <v>2563</v>
      </c>
      <c r="CFB39" s="620" t="s">
        <v>2563</v>
      </c>
      <c r="CFC39" s="620" t="s">
        <v>2563</v>
      </c>
      <c r="CFD39" s="620" t="s">
        <v>2563</v>
      </c>
      <c r="CFE39" s="620" t="s">
        <v>2563</v>
      </c>
      <c r="CFF39" s="620" t="s">
        <v>2563</v>
      </c>
      <c r="CFG39" s="620" t="s">
        <v>2563</v>
      </c>
      <c r="CFH39" s="620" t="s">
        <v>2563</v>
      </c>
      <c r="CFI39" s="620" t="s">
        <v>2563</v>
      </c>
      <c r="CFJ39" s="620" t="s">
        <v>2563</v>
      </c>
      <c r="CFK39" s="620" t="s">
        <v>2563</v>
      </c>
      <c r="CFL39" s="620" t="s">
        <v>2563</v>
      </c>
      <c r="CFM39" s="620" t="s">
        <v>2563</v>
      </c>
      <c r="CFN39" s="620" t="s">
        <v>2563</v>
      </c>
      <c r="CFO39" s="620" t="s">
        <v>2563</v>
      </c>
      <c r="CFP39" s="620" t="s">
        <v>2563</v>
      </c>
      <c r="CFQ39" s="620" t="s">
        <v>2563</v>
      </c>
      <c r="CFR39" s="620" t="s">
        <v>2563</v>
      </c>
      <c r="CFS39" s="620" t="s">
        <v>2563</v>
      </c>
      <c r="CFT39" s="620" t="s">
        <v>2563</v>
      </c>
      <c r="CFU39" s="620" t="s">
        <v>2563</v>
      </c>
      <c r="CFV39" s="620" t="s">
        <v>2563</v>
      </c>
      <c r="CFW39" s="620" t="s">
        <v>2563</v>
      </c>
      <c r="CFX39" s="620" t="s">
        <v>2563</v>
      </c>
      <c r="CFY39" s="620" t="s">
        <v>2563</v>
      </c>
      <c r="CFZ39" s="620" t="s">
        <v>2563</v>
      </c>
      <c r="CGA39" s="620" t="s">
        <v>2563</v>
      </c>
      <c r="CGB39" s="620" t="s">
        <v>2563</v>
      </c>
      <c r="CGC39" s="620" t="s">
        <v>2563</v>
      </c>
      <c r="CGD39" s="620" t="s">
        <v>2563</v>
      </c>
      <c r="CGE39" s="620" t="s">
        <v>2563</v>
      </c>
      <c r="CGF39" s="620" t="s">
        <v>2563</v>
      </c>
      <c r="CGG39" s="620" t="s">
        <v>2563</v>
      </c>
      <c r="CGH39" s="620" t="s">
        <v>2563</v>
      </c>
      <c r="CGI39" s="620" t="s">
        <v>2563</v>
      </c>
      <c r="CGJ39" s="620" t="s">
        <v>2563</v>
      </c>
      <c r="CGK39" s="620" t="s">
        <v>2563</v>
      </c>
      <c r="CGL39" s="620" t="s">
        <v>2563</v>
      </c>
      <c r="CGM39" s="620" t="s">
        <v>2563</v>
      </c>
      <c r="CGN39" s="620" t="s">
        <v>2563</v>
      </c>
      <c r="CGO39" s="620" t="s">
        <v>2563</v>
      </c>
      <c r="CGP39" s="620" t="s">
        <v>2563</v>
      </c>
      <c r="CGQ39" s="620" t="s">
        <v>2563</v>
      </c>
      <c r="CGR39" s="620" t="s">
        <v>2563</v>
      </c>
      <c r="CGS39" s="620" t="s">
        <v>2563</v>
      </c>
      <c r="CGT39" s="620" t="s">
        <v>2563</v>
      </c>
      <c r="CGU39" s="620" t="s">
        <v>2563</v>
      </c>
      <c r="CGV39" s="620" t="s">
        <v>2563</v>
      </c>
      <c r="CGW39" s="620" t="s">
        <v>2563</v>
      </c>
      <c r="CGX39" s="620" t="s">
        <v>2563</v>
      </c>
      <c r="CGY39" s="620" t="s">
        <v>2563</v>
      </c>
      <c r="CGZ39" s="620" t="s">
        <v>2563</v>
      </c>
      <c r="CHA39" s="620" t="s">
        <v>2563</v>
      </c>
      <c r="CHB39" s="620" t="s">
        <v>2563</v>
      </c>
      <c r="CHC39" s="620" t="s">
        <v>2563</v>
      </c>
      <c r="CHD39" s="620" t="s">
        <v>2563</v>
      </c>
      <c r="CHE39" s="620" t="s">
        <v>2563</v>
      </c>
      <c r="CHF39" s="620" t="s">
        <v>2563</v>
      </c>
      <c r="CHG39" s="620" t="s">
        <v>2563</v>
      </c>
      <c r="CHH39" s="620" t="s">
        <v>2563</v>
      </c>
      <c r="CHI39" s="620" t="s">
        <v>2563</v>
      </c>
      <c r="CHJ39" s="620" t="s">
        <v>2563</v>
      </c>
      <c r="CHK39" s="620" t="s">
        <v>2563</v>
      </c>
      <c r="CHL39" s="620" t="s">
        <v>2563</v>
      </c>
      <c r="CHM39" s="620" t="s">
        <v>2563</v>
      </c>
      <c r="CHN39" s="620" t="s">
        <v>2563</v>
      </c>
      <c r="CHO39" s="620" t="s">
        <v>2563</v>
      </c>
      <c r="CHP39" s="620" t="s">
        <v>2563</v>
      </c>
      <c r="CHQ39" s="620" t="s">
        <v>2563</v>
      </c>
      <c r="CHR39" s="620" t="s">
        <v>2563</v>
      </c>
      <c r="CHS39" s="620" t="s">
        <v>2563</v>
      </c>
      <c r="CHT39" s="620" t="s">
        <v>2563</v>
      </c>
      <c r="CHU39" s="620" t="s">
        <v>2563</v>
      </c>
      <c r="CHV39" s="620" t="s">
        <v>2563</v>
      </c>
      <c r="CHW39" s="620" t="s">
        <v>2563</v>
      </c>
      <c r="CHX39" s="620" t="s">
        <v>2563</v>
      </c>
      <c r="CHY39" s="620" t="s">
        <v>2563</v>
      </c>
      <c r="CHZ39" s="620" t="s">
        <v>2563</v>
      </c>
      <c r="CIA39" s="620" t="s">
        <v>2563</v>
      </c>
      <c r="CIB39" s="620" t="s">
        <v>2563</v>
      </c>
      <c r="CIC39" s="620" t="s">
        <v>2563</v>
      </c>
      <c r="CID39" s="620" t="s">
        <v>2563</v>
      </c>
      <c r="CIE39" s="620" t="s">
        <v>2563</v>
      </c>
      <c r="CIF39" s="620" t="s">
        <v>2563</v>
      </c>
      <c r="CIG39" s="620" t="s">
        <v>2563</v>
      </c>
      <c r="CIH39" s="620" t="s">
        <v>2563</v>
      </c>
      <c r="CII39" s="620" t="s">
        <v>2563</v>
      </c>
      <c r="CIJ39" s="620" t="s">
        <v>2563</v>
      </c>
      <c r="CIK39" s="620" t="s">
        <v>2563</v>
      </c>
      <c r="CIL39" s="620" t="s">
        <v>2563</v>
      </c>
      <c r="CIM39" s="620" t="s">
        <v>2563</v>
      </c>
      <c r="CIN39" s="620" t="s">
        <v>2563</v>
      </c>
      <c r="CIO39" s="620" t="s">
        <v>2563</v>
      </c>
      <c r="CIP39" s="620" t="s">
        <v>2563</v>
      </c>
      <c r="CIQ39" s="620" t="s">
        <v>2563</v>
      </c>
      <c r="CIR39" s="620" t="s">
        <v>2563</v>
      </c>
      <c r="CIS39" s="620" t="s">
        <v>2563</v>
      </c>
      <c r="CIT39" s="620" t="s">
        <v>2563</v>
      </c>
      <c r="CIU39" s="620" t="s">
        <v>2563</v>
      </c>
      <c r="CIV39" s="620" t="s">
        <v>2563</v>
      </c>
      <c r="CIW39" s="620" t="s">
        <v>2563</v>
      </c>
      <c r="CIX39" s="620" t="s">
        <v>2563</v>
      </c>
      <c r="CIY39" s="620" t="s">
        <v>2563</v>
      </c>
      <c r="CIZ39" s="620" t="s">
        <v>2563</v>
      </c>
      <c r="CJA39" s="620" t="s">
        <v>2563</v>
      </c>
      <c r="CJB39" s="620" t="s">
        <v>2563</v>
      </c>
      <c r="CJC39" s="620" t="s">
        <v>2563</v>
      </c>
      <c r="CJD39" s="620" t="s">
        <v>2563</v>
      </c>
      <c r="CJE39" s="620" t="s">
        <v>2563</v>
      </c>
      <c r="CJF39" s="620" t="s">
        <v>2563</v>
      </c>
      <c r="CJG39" s="620" t="s">
        <v>2563</v>
      </c>
      <c r="CJH39" s="620" t="s">
        <v>2563</v>
      </c>
      <c r="CJI39" s="620" t="s">
        <v>2563</v>
      </c>
      <c r="CJJ39" s="620" t="s">
        <v>2563</v>
      </c>
      <c r="CJK39" s="620" t="s">
        <v>2563</v>
      </c>
      <c r="CJL39" s="620" t="s">
        <v>2563</v>
      </c>
      <c r="CJM39" s="620" t="s">
        <v>2563</v>
      </c>
      <c r="CJN39" s="620" t="s">
        <v>2563</v>
      </c>
      <c r="CJO39" s="620" t="s">
        <v>2563</v>
      </c>
      <c r="CJP39" s="620" t="s">
        <v>2563</v>
      </c>
      <c r="CJQ39" s="620" t="s">
        <v>2563</v>
      </c>
      <c r="CJR39" s="620" t="s">
        <v>2563</v>
      </c>
      <c r="CJS39" s="620" t="s">
        <v>2563</v>
      </c>
      <c r="CJT39" s="620" t="s">
        <v>2563</v>
      </c>
      <c r="CJU39" s="620" t="s">
        <v>2563</v>
      </c>
      <c r="CJV39" s="620" t="s">
        <v>2563</v>
      </c>
      <c r="CJW39" s="620" t="s">
        <v>2563</v>
      </c>
      <c r="CJX39" s="620" t="s">
        <v>2563</v>
      </c>
      <c r="CJY39" s="620" t="s">
        <v>2563</v>
      </c>
      <c r="CJZ39" s="620" t="s">
        <v>2563</v>
      </c>
      <c r="CKA39" s="620" t="s">
        <v>2563</v>
      </c>
      <c r="CKB39" s="620" t="s">
        <v>2563</v>
      </c>
      <c r="CKC39" s="620" t="s">
        <v>2563</v>
      </c>
      <c r="CKD39" s="620" t="s">
        <v>2563</v>
      </c>
      <c r="CKE39" s="620" t="s">
        <v>2563</v>
      </c>
      <c r="CKF39" s="620" t="s">
        <v>2563</v>
      </c>
      <c r="CKG39" s="620" t="s">
        <v>2563</v>
      </c>
      <c r="CKH39" s="620" t="s">
        <v>2563</v>
      </c>
      <c r="CKI39" s="620" t="s">
        <v>2563</v>
      </c>
      <c r="CKJ39" s="620" t="s">
        <v>2563</v>
      </c>
      <c r="CKK39" s="620" t="s">
        <v>2563</v>
      </c>
      <c r="CKL39" s="620" t="s">
        <v>2563</v>
      </c>
      <c r="CKM39" s="620" t="s">
        <v>2563</v>
      </c>
      <c r="CKN39" s="620" t="s">
        <v>2563</v>
      </c>
      <c r="CKO39" s="620" t="s">
        <v>2563</v>
      </c>
      <c r="CKP39" s="620" t="s">
        <v>2563</v>
      </c>
      <c r="CKQ39" s="620" t="s">
        <v>2563</v>
      </c>
      <c r="CKR39" s="620" t="s">
        <v>2563</v>
      </c>
      <c r="CKS39" s="620" t="s">
        <v>2563</v>
      </c>
      <c r="CKT39" s="620" t="s">
        <v>2563</v>
      </c>
      <c r="CKU39" s="620" t="s">
        <v>2563</v>
      </c>
      <c r="CKV39" s="620" t="s">
        <v>2563</v>
      </c>
      <c r="CKW39" s="620" t="s">
        <v>2563</v>
      </c>
      <c r="CKX39" s="620" t="s">
        <v>2563</v>
      </c>
      <c r="CKY39" s="620" t="s">
        <v>2563</v>
      </c>
      <c r="CKZ39" s="620" t="s">
        <v>2563</v>
      </c>
      <c r="CLA39" s="620" t="s">
        <v>2563</v>
      </c>
      <c r="CLB39" s="620" t="s">
        <v>2563</v>
      </c>
      <c r="CLC39" s="620" t="s">
        <v>2563</v>
      </c>
      <c r="CLD39" s="620" t="s">
        <v>2563</v>
      </c>
      <c r="CLE39" s="620" t="s">
        <v>2563</v>
      </c>
      <c r="CLF39" s="620" t="s">
        <v>2563</v>
      </c>
      <c r="CLG39" s="620" t="s">
        <v>2563</v>
      </c>
      <c r="CLH39" s="620" t="s">
        <v>2563</v>
      </c>
      <c r="CLI39" s="620" t="s">
        <v>2563</v>
      </c>
      <c r="CLJ39" s="620" t="s">
        <v>2563</v>
      </c>
      <c r="CLK39" s="620" t="s">
        <v>2563</v>
      </c>
      <c r="CLL39" s="620" t="s">
        <v>2563</v>
      </c>
      <c r="CLM39" s="620" t="s">
        <v>2563</v>
      </c>
      <c r="CLN39" s="620" t="s">
        <v>2563</v>
      </c>
      <c r="CLO39" s="620" t="s">
        <v>2563</v>
      </c>
      <c r="CLP39" s="620" t="s">
        <v>2563</v>
      </c>
      <c r="CLQ39" s="620" t="s">
        <v>2563</v>
      </c>
      <c r="CLR39" s="620" t="s">
        <v>2563</v>
      </c>
      <c r="CLS39" s="620" t="s">
        <v>2563</v>
      </c>
      <c r="CLT39" s="620" t="s">
        <v>2563</v>
      </c>
      <c r="CLU39" s="620" t="s">
        <v>2563</v>
      </c>
      <c r="CLV39" s="620" t="s">
        <v>2563</v>
      </c>
      <c r="CLW39" s="620" t="s">
        <v>2563</v>
      </c>
      <c r="CLX39" s="620" t="s">
        <v>2563</v>
      </c>
      <c r="CLY39" s="620" t="s">
        <v>2563</v>
      </c>
      <c r="CLZ39" s="620" t="s">
        <v>2563</v>
      </c>
      <c r="CMA39" s="620" t="s">
        <v>2563</v>
      </c>
      <c r="CMB39" s="620" t="s">
        <v>2563</v>
      </c>
      <c r="CMC39" s="620" t="s">
        <v>2563</v>
      </c>
      <c r="CMD39" s="620" t="s">
        <v>2563</v>
      </c>
      <c r="CME39" s="620" t="s">
        <v>2563</v>
      </c>
      <c r="CMF39" s="620" t="s">
        <v>2563</v>
      </c>
      <c r="CMG39" s="620" t="s">
        <v>2563</v>
      </c>
      <c r="CMH39" s="620" t="s">
        <v>2563</v>
      </c>
      <c r="CMI39" s="620" t="s">
        <v>2563</v>
      </c>
      <c r="CMJ39" s="620" t="s">
        <v>2563</v>
      </c>
      <c r="CMK39" s="620" t="s">
        <v>2563</v>
      </c>
      <c r="CML39" s="620" t="s">
        <v>2563</v>
      </c>
      <c r="CMM39" s="620" t="s">
        <v>2563</v>
      </c>
      <c r="CMN39" s="620" t="s">
        <v>2563</v>
      </c>
      <c r="CMO39" s="620" t="s">
        <v>2563</v>
      </c>
      <c r="CMP39" s="620" t="s">
        <v>2563</v>
      </c>
      <c r="CMQ39" s="620" t="s">
        <v>2563</v>
      </c>
      <c r="CMR39" s="620" t="s">
        <v>2563</v>
      </c>
      <c r="CMS39" s="620" t="s">
        <v>2563</v>
      </c>
      <c r="CMT39" s="620" t="s">
        <v>2563</v>
      </c>
      <c r="CMU39" s="620" t="s">
        <v>2563</v>
      </c>
      <c r="CMV39" s="620" t="s">
        <v>2563</v>
      </c>
      <c r="CMW39" s="620" t="s">
        <v>2563</v>
      </c>
      <c r="CMX39" s="620" t="s">
        <v>2563</v>
      </c>
      <c r="CMY39" s="620" t="s">
        <v>2563</v>
      </c>
      <c r="CMZ39" s="620" t="s">
        <v>2563</v>
      </c>
      <c r="CNA39" s="620" t="s">
        <v>2563</v>
      </c>
      <c r="CNB39" s="620" t="s">
        <v>2563</v>
      </c>
      <c r="CNC39" s="620" t="s">
        <v>2563</v>
      </c>
      <c r="CND39" s="620" t="s">
        <v>2563</v>
      </c>
      <c r="CNE39" s="620" t="s">
        <v>2563</v>
      </c>
      <c r="CNF39" s="620" t="s">
        <v>2563</v>
      </c>
      <c r="CNG39" s="620" t="s">
        <v>2563</v>
      </c>
      <c r="CNH39" s="620" t="s">
        <v>2563</v>
      </c>
      <c r="CNI39" s="620" t="s">
        <v>2563</v>
      </c>
      <c r="CNJ39" s="620" t="s">
        <v>2563</v>
      </c>
      <c r="CNK39" s="620" t="s">
        <v>2563</v>
      </c>
      <c r="CNL39" s="620" t="s">
        <v>2563</v>
      </c>
      <c r="CNM39" s="620" t="s">
        <v>2563</v>
      </c>
      <c r="CNN39" s="620" t="s">
        <v>2563</v>
      </c>
      <c r="CNO39" s="620" t="s">
        <v>2563</v>
      </c>
      <c r="CNP39" s="620" t="s">
        <v>2563</v>
      </c>
      <c r="CNQ39" s="620" t="s">
        <v>2563</v>
      </c>
      <c r="CNR39" s="620" t="s">
        <v>2563</v>
      </c>
      <c r="CNS39" s="620" t="s">
        <v>2563</v>
      </c>
      <c r="CNT39" s="620" t="s">
        <v>2563</v>
      </c>
      <c r="CNU39" s="620" t="s">
        <v>2563</v>
      </c>
      <c r="CNV39" s="620" t="s">
        <v>2563</v>
      </c>
      <c r="CNW39" s="620" t="s">
        <v>2563</v>
      </c>
      <c r="CNX39" s="620" t="s">
        <v>2563</v>
      </c>
      <c r="CNY39" s="620" t="s">
        <v>2563</v>
      </c>
      <c r="CNZ39" s="620" t="s">
        <v>2563</v>
      </c>
      <c r="COA39" s="620" t="s">
        <v>2563</v>
      </c>
      <c r="COB39" s="620" t="s">
        <v>2563</v>
      </c>
      <c r="COC39" s="620" t="s">
        <v>2563</v>
      </c>
      <c r="COD39" s="620" t="s">
        <v>2563</v>
      </c>
      <c r="COE39" s="620" t="s">
        <v>2563</v>
      </c>
      <c r="COF39" s="620" t="s">
        <v>2563</v>
      </c>
      <c r="COG39" s="620" t="s">
        <v>2563</v>
      </c>
      <c r="COH39" s="620" t="s">
        <v>2563</v>
      </c>
      <c r="COI39" s="620" t="s">
        <v>2563</v>
      </c>
      <c r="COJ39" s="620" t="s">
        <v>2563</v>
      </c>
      <c r="COK39" s="620" t="s">
        <v>2563</v>
      </c>
      <c r="COL39" s="620" t="s">
        <v>2563</v>
      </c>
      <c r="COM39" s="620" t="s">
        <v>2563</v>
      </c>
      <c r="CON39" s="620" t="s">
        <v>2563</v>
      </c>
      <c r="COO39" s="620" t="s">
        <v>2563</v>
      </c>
      <c r="COP39" s="620" t="s">
        <v>2563</v>
      </c>
      <c r="COQ39" s="620" t="s">
        <v>2563</v>
      </c>
      <c r="COR39" s="620" t="s">
        <v>2563</v>
      </c>
      <c r="COS39" s="620" t="s">
        <v>2563</v>
      </c>
      <c r="COT39" s="620" t="s">
        <v>2563</v>
      </c>
      <c r="COU39" s="620" t="s">
        <v>2563</v>
      </c>
      <c r="COV39" s="620" t="s">
        <v>2563</v>
      </c>
      <c r="COW39" s="620" t="s">
        <v>2563</v>
      </c>
      <c r="COX39" s="620" t="s">
        <v>2563</v>
      </c>
      <c r="COY39" s="620" t="s">
        <v>2563</v>
      </c>
      <c r="COZ39" s="620" t="s">
        <v>2563</v>
      </c>
      <c r="CPA39" s="620" t="s">
        <v>2563</v>
      </c>
      <c r="CPB39" s="620" t="s">
        <v>2563</v>
      </c>
      <c r="CPC39" s="620" t="s">
        <v>2563</v>
      </c>
      <c r="CPD39" s="620" t="s">
        <v>2563</v>
      </c>
      <c r="CPE39" s="620" t="s">
        <v>2563</v>
      </c>
      <c r="CPF39" s="620" t="s">
        <v>2563</v>
      </c>
      <c r="CPG39" s="620" t="s">
        <v>2563</v>
      </c>
      <c r="CPH39" s="620" t="s">
        <v>2563</v>
      </c>
      <c r="CPI39" s="620" t="s">
        <v>2563</v>
      </c>
      <c r="CPJ39" s="620" t="s">
        <v>2563</v>
      </c>
      <c r="CPK39" s="620" t="s">
        <v>2563</v>
      </c>
      <c r="CPL39" s="620" t="s">
        <v>2563</v>
      </c>
      <c r="CPM39" s="620" t="s">
        <v>2563</v>
      </c>
      <c r="CPN39" s="620" t="s">
        <v>2563</v>
      </c>
      <c r="CPO39" s="620" t="s">
        <v>2563</v>
      </c>
      <c r="CPP39" s="620" t="s">
        <v>2563</v>
      </c>
      <c r="CPQ39" s="620" t="s">
        <v>2563</v>
      </c>
      <c r="CPR39" s="620" t="s">
        <v>2563</v>
      </c>
      <c r="CPS39" s="620" t="s">
        <v>2563</v>
      </c>
      <c r="CPT39" s="620" t="s">
        <v>2563</v>
      </c>
      <c r="CPU39" s="620" t="s">
        <v>2563</v>
      </c>
      <c r="CPV39" s="620" t="s">
        <v>2563</v>
      </c>
      <c r="CPW39" s="620" t="s">
        <v>2563</v>
      </c>
      <c r="CPX39" s="620" t="s">
        <v>2563</v>
      </c>
      <c r="CPY39" s="620" t="s">
        <v>2563</v>
      </c>
      <c r="CPZ39" s="620" t="s">
        <v>2563</v>
      </c>
      <c r="CQA39" s="620" t="s">
        <v>2563</v>
      </c>
      <c r="CQB39" s="620" t="s">
        <v>2563</v>
      </c>
      <c r="CQC39" s="620" t="s">
        <v>2563</v>
      </c>
      <c r="CQD39" s="620" t="s">
        <v>2563</v>
      </c>
      <c r="CQE39" s="620" t="s">
        <v>2563</v>
      </c>
      <c r="CQF39" s="620" t="s">
        <v>2563</v>
      </c>
      <c r="CQG39" s="620" t="s">
        <v>2563</v>
      </c>
      <c r="CQH39" s="620" t="s">
        <v>2563</v>
      </c>
      <c r="CQI39" s="620" t="s">
        <v>2563</v>
      </c>
      <c r="CQJ39" s="620" t="s">
        <v>2563</v>
      </c>
      <c r="CQK39" s="620" t="s">
        <v>2563</v>
      </c>
      <c r="CQL39" s="620" t="s">
        <v>2563</v>
      </c>
      <c r="CQM39" s="620" t="s">
        <v>2563</v>
      </c>
      <c r="CQN39" s="620" t="s">
        <v>2563</v>
      </c>
      <c r="CQO39" s="620" t="s">
        <v>2563</v>
      </c>
      <c r="CQP39" s="620" t="s">
        <v>2563</v>
      </c>
      <c r="CQQ39" s="620" t="s">
        <v>2563</v>
      </c>
      <c r="CQR39" s="620" t="s">
        <v>2563</v>
      </c>
      <c r="CQS39" s="620" t="s">
        <v>2563</v>
      </c>
      <c r="CQT39" s="620" t="s">
        <v>2563</v>
      </c>
      <c r="CQU39" s="620" t="s">
        <v>2563</v>
      </c>
      <c r="CQV39" s="620" t="s">
        <v>2563</v>
      </c>
      <c r="CQW39" s="620" t="s">
        <v>2563</v>
      </c>
      <c r="CQX39" s="620" t="s">
        <v>2563</v>
      </c>
      <c r="CQY39" s="620" t="s">
        <v>2563</v>
      </c>
      <c r="CQZ39" s="620" t="s">
        <v>2563</v>
      </c>
      <c r="CRA39" s="620" t="s">
        <v>2563</v>
      </c>
      <c r="CRB39" s="620" t="s">
        <v>2563</v>
      </c>
      <c r="CRC39" s="620" t="s">
        <v>2563</v>
      </c>
      <c r="CRD39" s="620" t="s">
        <v>2563</v>
      </c>
      <c r="CRE39" s="620" t="s">
        <v>2563</v>
      </c>
      <c r="CRF39" s="620" t="s">
        <v>2563</v>
      </c>
      <c r="CRG39" s="620" t="s">
        <v>2563</v>
      </c>
      <c r="CRH39" s="620" t="s">
        <v>2563</v>
      </c>
      <c r="CRI39" s="620" t="s">
        <v>2563</v>
      </c>
      <c r="CRJ39" s="620" t="s">
        <v>2563</v>
      </c>
      <c r="CRK39" s="620" t="s">
        <v>2563</v>
      </c>
      <c r="CRL39" s="620" t="s">
        <v>2563</v>
      </c>
      <c r="CRM39" s="620" t="s">
        <v>2563</v>
      </c>
      <c r="CRN39" s="620" t="s">
        <v>2563</v>
      </c>
      <c r="CRO39" s="620" t="s">
        <v>2563</v>
      </c>
      <c r="CRP39" s="620" t="s">
        <v>2563</v>
      </c>
      <c r="CRQ39" s="620" t="s">
        <v>2563</v>
      </c>
      <c r="CRR39" s="620" t="s">
        <v>2563</v>
      </c>
      <c r="CRS39" s="620" t="s">
        <v>2563</v>
      </c>
      <c r="CRT39" s="620" t="s">
        <v>2563</v>
      </c>
      <c r="CRU39" s="620" t="s">
        <v>2563</v>
      </c>
      <c r="CRV39" s="620" t="s">
        <v>2563</v>
      </c>
      <c r="CRW39" s="620" t="s">
        <v>2563</v>
      </c>
      <c r="CRX39" s="620" t="s">
        <v>2563</v>
      </c>
      <c r="CRY39" s="620" t="s">
        <v>2563</v>
      </c>
      <c r="CRZ39" s="620" t="s">
        <v>2563</v>
      </c>
      <c r="CSA39" s="620" t="s">
        <v>2563</v>
      </c>
      <c r="CSB39" s="620" t="s">
        <v>2563</v>
      </c>
      <c r="CSC39" s="620" t="s">
        <v>2563</v>
      </c>
      <c r="CSD39" s="620" t="s">
        <v>2563</v>
      </c>
      <c r="CSE39" s="620" t="s">
        <v>2563</v>
      </c>
      <c r="CSF39" s="620" t="s">
        <v>2563</v>
      </c>
      <c r="CSG39" s="620" t="s">
        <v>2563</v>
      </c>
      <c r="CSH39" s="620" t="s">
        <v>2563</v>
      </c>
      <c r="CSI39" s="620" t="s">
        <v>2563</v>
      </c>
      <c r="CSJ39" s="620" t="s">
        <v>2563</v>
      </c>
      <c r="CSK39" s="620" t="s">
        <v>2563</v>
      </c>
      <c r="CSL39" s="620" t="s">
        <v>2563</v>
      </c>
      <c r="CSM39" s="620" t="s">
        <v>2563</v>
      </c>
      <c r="CSN39" s="620" t="s">
        <v>2563</v>
      </c>
      <c r="CSO39" s="620" t="s">
        <v>2563</v>
      </c>
      <c r="CSP39" s="620" t="s">
        <v>2563</v>
      </c>
      <c r="CSQ39" s="620" t="s">
        <v>2563</v>
      </c>
      <c r="CSR39" s="620" t="s">
        <v>2563</v>
      </c>
      <c r="CSS39" s="620" t="s">
        <v>2563</v>
      </c>
      <c r="CST39" s="620" t="s">
        <v>2563</v>
      </c>
      <c r="CSU39" s="620" t="s">
        <v>2563</v>
      </c>
      <c r="CSV39" s="620" t="s">
        <v>2563</v>
      </c>
      <c r="CSW39" s="620" t="s">
        <v>2563</v>
      </c>
      <c r="CSX39" s="620" t="s">
        <v>2563</v>
      </c>
      <c r="CSY39" s="620" t="s">
        <v>2563</v>
      </c>
      <c r="CSZ39" s="620" t="s">
        <v>2563</v>
      </c>
      <c r="CTA39" s="620" t="s">
        <v>2563</v>
      </c>
      <c r="CTB39" s="620" t="s">
        <v>2563</v>
      </c>
      <c r="CTC39" s="620" t="s">
        <v>2563</v>
      </c>
      <c r="CTD39" s="620" t="s">
        <v>2563</v>
      </c>
      <c r="CTE39" s="620" t="s">
        <v>2563</v>
      </c>
      <c r="CTF39" s="620" t="s">
        <v>2563</v>
      </c>
      <c r="CTG39" s="620" t="s">
        <v>2563</v>
      </c>
      <c r="CTH39" s="620" t="s">
        <v>2563</v>
      </c>
      <c r="CTI39" s="620" t="s">
        <v>2563</v>
      </c>
      <c r="CTJ39" s="620" t="s">
        <v>2563</v>
      </c>
      <c r="CTK39" s="620" t="s">
        <v>2563</v>
      </c>
      <c r="CTL39" s="620" t="s">
        <v>2563</v>
      </c>
      <c r="CTM39" s="620" t="s">
        <v>2563</v>
      </c>
      <c r="CTN39" s="620" t="s">
        <v>2563</v>
      </c>
      <c r="CTO39" s="620" t="s">
        <v>2563</v>
      </c>
      <c r="CTP39" s="620" t="s">
        <v>2563</v>
      </c>
      <c r="CTQ39" s="620" t="s">
        <v>2563</v>
      </c>
      <c r="CTR39" s="620" t="s">
        <v>2563</v>
      </c>
      <c r="CTS39" s="620" t="s">
        <v>2563</v>
      </c>
      <c r="CTT39" s="620" t="s">
        <v>2563</v>
      </c>
      <c r="CTU39" s="620" t="s">
        <v>2563</v>
      </c>
      <c r="CTV39" s="620" t="s">
        <v>2563</v>
      </c>
      <c r="CTW39" s="620" t="s">
        <v>2563</v>
      </c>
      <c r="CTX39" s="620" t="s">
        <v>2563</v>
      </c>
      <c r="CTY39" s="620" t="s">
        <v>2563</v>
      </c>
      <c r="CTZ39" s="620" t="s">
        <v>2563</v>
      </c>
      <c r="CUA39" s="620" t="s">
        <v>2563</v>
      </c>
      <c r="CUB39" s="620" t="s">
        <v>2563</v>
      </c>
      <c r="CUC39" s="620" t="s">
        <v>2563</v>
      </c>
      <c r="CUD39" s="620" t="s">
        <v>2563</v>
      </c>
      <c r="CUE39" s="620" t="s">
        <v>2563</v>
      </c>
      <c r="CUF39" s="620" t="s">
        <v>2563</v>
      </c>
      <c r="CUG39" s="620" t="s">
        <v>2563</v>
      </c>
      <c r="CUH39" s="620" t="s">
        <v>2563</v>
      </c>
      <c r="CUI39" s="620" t="s">
        <v>2563</v>
      </c>
      <c r="CUJ39" s="620" t="s">
        <v>2563</v>
      </c>
      <c r="CUK39" s="620" t="s">
        <v>2563</v>
      </c>
      <c r="CUL39" s="620" t="s">
        <v>2563</v>
      </c>
      <c r="CUM39" s="620" t="s">
        <v>2563</v>
      </c>
      <c r="CUN39" s="620" t="s">
        <v>2563</v>
      </c>
      <c r="CUO39" s="620" t="s">
        <v>2563</v>
      </c>
      <c r="CUP39" s="620" t="s">
        <v>2563</v>
      </c>
      <c r="CUQ39" s="620" t="s">
        <v>2563</v>
      </c>
      <c r="CUR39" s="620" t="s">
        <v>2563</v>
      </c>
      <c r="CUS39" s="620" t="s">
        <v>2563</v>
      </c>
      <c r="CUT39" s="620" t="s">
        <v>2563</v>
      </c>
      <c r="CUU39" s="620" t="s">
        <v>2563</v>
      </c>
      <c r="CUV39" s="620" t="s">
        <v>2563</v>
      </c>
      <c r="CUW39" s="620" t="s">
        <v>2563</v>
      </c>
      <c r="CUX39" s="620" t="s">
        <v>2563</v>
      </c>
      <c r="CUY39" s="620" t="s">
        <v>2563</v>
      </c>
      <c r="CUZ39" s="620" t="s">
        <v>2563</v>
      </c>
      <c r="CVA39" s="620" t="s">
        <v>2563</v>
      </c>
      <c r="CVB39" s="620" t="s">
        <v>2563</v>
      </c>
      <c r="CVC39" s="620" t="s">
        <v>2563</v>
      </c>
      <c r="CVD39" s="620" t="s">
        <v>2563</v>
      </c>
      <c r="CVE39" s="620" t="s">
        <v>2563</v>
      </c>
      <c r="CVF39" s="620" t="s">
        <v>2563</v>
      </c>
      <c r="CVG39" s="620" t="s">
        <v>2563</v>
      </c>
      <c r="CVH39" s="620" t="s">
        <v>2563</v>
      </c>
      <c r="CVI39" s="620" t="s">
        <v>2563</v>
      </c>
      <c r="CVJ39" s="620" t="s">
        <v>2563</v>
      </c>
      <c r="CVK39" s="620" t="s">
        <v>2563</v>
      </c>
      <c r="CVL39" s="620" t="s">
        <v>2563</v>
      </c>
      <c r="CVM39" s="620" t="s">
        <v>2563</v>
      </c>
      <c r="CVN39" s="620" t="s">
        <v>2563</v>
      </c>
      <c r="CVO39" s="620" t="s">
        <v>2563</v>
      </c>
      <c r="CVP39" s="620" t="s">
        <v>2563</v>
      </c>
      <c r="CVQ39" s="620" t="s">
        <v>2563</v>
      </c>
      <c r="CVR39" s="620" t="s">
        <v>2563</v>
      </c>
      <c r="CVS39" s="620" t="s">
        <v>2563</v>
      </c>
      <c r="CVT39" s="620" t="s">
        <v>2563</v>
      </c>
      <c r="CVU39" s="620" t="s">
        <v>2563</v>
      </c>
      <c r="CVV39" s="620" t="s">
        <v>2563</v>
      </c>
      <c r="CVW39" s="620" t="s">
        <v>2563</v>
      </c>
      <c r="CVX39" s="620" t="s">
        <v>2563</v>
      </c>
      <c r="CVY39" s="620" t="s">
        <v>2563</v>
      </c>
      <c r="CVZ39" s="620" t="s">
        <v>2563</v>
      </c>
      <c r="CWA39" s="620" t="s">
        <v>2563</v>
      </c>
      <c r="CWB39" s="620" t="s">
        <v>2563</v>
      </c>
      <c r="CWC39" s="620" t="s">
        <v>2563</v>
      </c>
      <c r="CWD39" s="620" t="s">
        <v>2563</v>
      </c>
      <c r="CWE39" s="620" t="s">
        <v>2563</v>
      </c>
      <c r="CWF39" s="620" t="s">
        <v>2563</v>
      </c>
      <c r="CWG39" s="620" t="s">
        <v>2563</v>
      </c>
      <c r="CWH39" s="620" t="s">
        <v>2563</v>
      </c>
      <c r="CWI39" s="620" t="s">
        <v>2563</v>
      </c>
      <c r="CWJ39" s="620" t="s">
        <v>2563</v>
      </c>
      <c r="CWK39" s="620" t="s">
        <v>2563</v>
      </c>
      <c r="CWL39" s="620" t="s">
        <v>2563</v>
      </c>
      <c r="CWM39" s="620" t="s">
        <v>2563</v>
      </c>
      <c r="CWN39" s="620" t="s">
        <v>2563</v>
      </c>
      <c r="CWO39" s="620" t="s">
        <v>2563</v>
      </c>
      <c r="CWP39" s="620" t="s">
        <v>2563</v>
      </c>
      <c r="CWQ39" s="620" t="s">
        <v>2563</v>
      </c>
      <c r="CWR39" s="620" t="s">
        <v>2563</v>
      </c>
      <c r="CWS39" s="620" t="s">
        <v>2563</v>
      </c>
      <c r="CWT39" s="620" t="s">
        <v>2563</v>
      </c>
      <c r="CWU39" s="620" t="s">
        <v>2563</v>
      </c>
      <c r="CWV39" s="620" t="s">
        <v>2563</v>
      </c>
      <c r="CWW39" s="620" t="s">
        <v>2563</v>
      </c>
      <c r="CWX39" s="620" t="s">
        <v>2563</v>
      </c>
      <c r="CWY39" s="620" t="s">
        <v>2563</v>
      </c>
      <c r="CWZ39" s="620" t="s">
        <v>2563</v>
      </c>
      <c r="CXA39" s="620" t="s">
        <v>2563</v>
      </c>
      <c r="CXB39" s="620" t="s">
        <v>2563</v>
      </c>
      <c r="CXC39" s="620" t="s">
        <v>2563</v>
      </c>
      <c r="CXD39" s="620" t="s">
        <v>2563</v>
      </c>
      <c r="CXE39" s="620" t="s">
        <v>2563</v>
      </c>
      <c r="CXF39" s="620" t="s">
        <v>2563</v>
      </c>
      <c r="CXG39" s="620" t="s">
        <v>2563</v>
      </c>
      <c r="CXH39" s="620" t="s">
        <v>2563</v>
      </c>
      <c r="CXI39" s="620" t="s">
        <v>2563</v>
      </c>
      <c r="CXJ39" s="620" t="s">
        <v>2563</v>
      </c>
      <c r="CXK39" s="620" t="s">
        <v>2563</v>
      </c>
      <c r="CXL39" s="620" t="s">
        <v>2563</v>
      </c>
      <c r="CXM39" s="620" t="s">
        <v>2563</v>
      </c>
      <c r="CXN39" s="620" t="s">
        <v>2563</v>
      </c>
      <c r="CXO39" s="620" t="s">
        <v>2563</v>
      </c>
      <c r="CXP39" s="620" t="s">
        <v>2563</v>
      </c>
      <c r="CXQ39" s="620" t="s">
        <v>2563</v>
      </c>
      <c r="CXR39" s="620" t="s">
        <v>2563</v>
      </c>
      <c r="CXS39" s="620" t="s">
        <v>2563</v>
      </c>
      <c r="CXT39" s="620" t="s">
        <v>2563</v>
      </c>
      <c r="CXU39" s="620" t="s">
        <v>2563</v>
      </c>
      <c r="CXV39" s="620" t="s">
        <v>2563</v>
      </c>
      <c r="CXW39" s="620" t="s">
        <v>2563</v>
      </c>
      <c r="CXX39" s="620" t="s">
        <v>2563</v>
      </c>
      <c r="CXY39" s="620" t="s">
        <v>2563</v>
      </c>
      <c r="CXZ39" s="620" t="s">
        <v>2563</v>
      </c>
      <c r="CYA39" s="620" t="s">
        <v>2563</v>
      </c>
      <c r="CYB39" s="620" t="s">
        <v>2563</v>
      </c>
      <c r="CYC39" s="620" t="s">
        <v>2563</v>
      </c>
      <c r="CYD39" s="620" t="s">
        <v>2563</v>
      </c>
      <c r="CYE39" s="620" t="s">
        <v>2563</v>
      </c>
      <c r="CYF39" s="620" t="s">
        <v>2563</v>
      </c>
      <c r="CYG39" s="620" t="s">
        <v>2563</v>
      </c>
      <c r="CYH39" s="620" t="s">
        <v>2563</v>
      </c>
      <c r="CYI39" s="620" t="s">
        <v>2563</v>
      </c>
      <c r="CYJ39" s="620" t="s">
        <v>2563</v>
      </c>
      <c r="CYK39" s="620" t="s">
        <v>2563</v>
      </c>
      <c r="CYL39" s="620" t="s">
        <v>2563</v>
      </c>
      <c r="CYM39" s="620" t="s">
        <v>2563</v>
      </c>
      <c r="CYN39" s="620" t="s">
        <v>2563</v>
      </c>
      <c r="CYO39" s="620" t="s">
        <v>2563</v>
      </c>
      <c r="CYP39" s="620" t="s">
        <v>2563</v>
      </c>
      <c r="CYQ39" s="620" t="s">
        <v>2563</v>
      </c>
      <c r="CYR39" s="620" t="s">
        <v>2563</v>
      </c>
      <c r="CYS39" s="620" t="s">
        <v>2563</v>
      </c>
      <c r="CYT39" s="620" t="s">
        <v>2563</v>
      </c>
      <c r="CYU39" s="620" t="s">
        <v>2563</v>
      </c>
      <c r="CYV39" s="620" t="s">
        <v>2563</v>
      </c>
      <c r="CYW39" s="620" t="s">
        <v>2563</v>
      </c>
      <c r="CYX39" s="620" t="s">
        <v>2563</v>
      </c>
      <c r="CYY39" s="620" t="s">
        <v>2563</v>
      </c>
      <c r="CYZ39" s="620" t="s">
        <v>2563</v>
      </c>
      <c r="CZA39" s="620" t="s">
        <v>2563</v>
      </c>
      <c r="CZB39" s="620" t="s">
        <v>2563</v>
      </c>
      <c r="CZC39" s="620" t="s">
        <v>2563</v>
      </c>
      <c r="CZD39" s="620" t="s">
        <v>2563</v>
      </c>
      <c r="CZE39" s="620" t="s">
        <v>2563</v>
      </c>
      <c r="CZF39" s="620" t="s">
        <v>2563</v>
      </c>
      <c r="CZG39" s="620" t="s">
        <v>2563</v>
      </c>
      <c r="CZH39" s="620" t="s">
        <v>2563</v>
      </c>
      <c r="CZI39" s="620" t="s">
        <v>2563</v>
      </c>
      <c r="CZJ39" s="620" t="s">
        <v>2563</v>
      </c>
      <c r="CZK39" s="620" t="s">
        <v>2563</v>
      </c>
      <c r="CZL39" s="620" t="s">
        <v>2563</v>
      </c>
      <c r="CZM39" s="620" t="s">
        <v>2563</v>
      </c>
      <c r="CZN39" s="620" t="s">
        <v>2563</v>
      </c>
      <c r="CZO39" s="620" t="s">
        <v>2563</v>
      </c>
      <c r="CZP39" s="620" t="s">
        <v>2563</v>
      </c>
      <c r="CZQ39" s="620" t="s">
        <v>2563</v>
      </c>
      <c r="CZR39" s="620" t="s">
        <v>2563</v>
      </c>
      <c r="CZS39" s="620" t="s">
        <v>2563</v>
      </c>
      <c r="CZT39" s="620" t="s">
        <v>2563</v>
      </c>
      <c r="CZU39" s="620" t="s">
        <v>2563</v>
      </c>
      <c r="CZV39" s="620" t="s">
        <v>2563</v>
      </c>
      <c r="CZW39" s="620" t="s">
        <v>2563</v>
      </c>
      <c r="CZX39" s="620" t="s">
        <v>2563</v>
      </c>
      <c r="CZY39" s="620" t="s">
        <v>2563</v>
      </c>
      <c r="CZZ39" s="620" t="s">
        <v>2563</v>
      </c>
      <c r="DAA39" s="620" t="s">
        <v>2563</v>
      </c>
      <c r="DAB39" s="620" t="s">
        <v>2563</v>
      </c>
      <c r="DAC39" s="620" t="s">
        <v>2563</v>
      </c>
      <c r="DAD39" s="620" t="s">
        <v>2563</v>
      </c>
      <c r="DAE39" s="620" t="s">
        <v>2563</v>
      </c>
      <c r="DAF39" s="620" t="s">
        <v>2563</v>
      </c>
      <c r="DAG39" s="620" t="s">
        <v>2563</v>
      </c>
      <c r="DAH39" s="620" t="s">
        <v>2563</v>
      </c>
      <c r="DAI39" s="620" t="s">
        <v>2563</v>
      </c>
      <c r="DAJ39" s="620" t="s">
        <v>2563</v>
      </c>
      <c r="DAK39" s="620" t="s">
        <v>2563</v>
      </c>
      <c r="DAL39" s="620" t="s">
        <v>2563</v>
      </c>
      <c r="DAM39" s="620" t="s">
        <v>2563</v>
      </c>
      <c r="DAN39" s="620" t="s">
        <v>2563</v>
      </c>
      <c r="DAO39" s="620" t="s">
        <v>2563</v>
      </c>
      <c r="DAP39" s="620" t="s">
        <v>2563</v>
      </c>
      <c r="DAQ39" s="620" t="s">
        <v>2563</v>
      </c>
      <c r="DAR39" s="620" t="s">
        <v>2563</v>
      </c>
      <c r="DAS39" s="620" t="s">
        <v>2563</v>
      </c>
      <c r="DAT39" s="620" t="s">
        <v>2563</v>
      </c>
      <c r="DAU39" s="620" t="s">
        <v>2563</v>
      </c>
      <c r="DAV39" s="620" t="s">
        <v>2563</v>
      </c>
      <c r="DAW39" s="620" t="s">
        <v>2563</v>
      </c>
      <c r="DAX39" s="620" t="s">
        <v>2563</v>
      </c>
      <c r="DAY39" s="620" t="s">
        <v>2563</v>
      </c>
      <c r="DAZ39" s="620" t="s">
        <v>2563</v>
      </c>
      <c r="DBA39" s="620" t="s">
        <v>2563</v>
      </c>
      <c r="DBB39" s="620" t="s">
        <v>2563</v>
      </c>
      <c r="DBC39" s="620" t="s">
        <v>2563</v>
      </c>
      <c r="DBD39" s="620" t="s">
        <v>2563</v>
      </c>
      <c r="DBE39" s="620" t="s">
        <v>2563</v>
      </c>
      <c r="DBF39" s="620" t="s">
        <v>2563</v>
      </c>
      <c r="DBG39" s="620" t="s">
        <v>2563</v>
      </c>
      <c r="DBH39" s="620" t="s">
        <v>2563</v>
      </c>
      <c r="DBI39" s="620" t="s">
        <v>2563</v>
      </c>
      <c r="DBJ39" s="620" t="s">
        <v>2563</v>
      </c>
      <c r="DBK39" s="620" t="s">
        <v>2563</v>
      </c>
      <c r="DBL39" s="620" t="s">
        <v>2563</v>
      </c>
      <c r="DBM39" s="620" t="s">
        <v>2563</v>
      </c>
      <c r="DBN39" s="620" t="s">
        <v>2563</v>
      </c>
      <c r="DBO39" s="620" t="s">
        <v>2563</v>
      </c>
      <c r="DBP39" s="620" t="s">
        <v>2563</v>
      </c>
      <c r="DBQ39" s="620" t="s">
        <v>2563</v>
      </c>
      <c r="DBR39" s="620" t="s">
        <v>2563</v>
      </c>
      <c r="DBS39" s="620" t="s">
        <v>2563</v>
      </c>
      <c r="DBT39" s="620" t="s">
        <v>2563</v>
      </c>
      <c r="DBU39" s="620" t="s">
        <v>2563</v>
      </c>
      <c r="DBV39" s="620" t="s">
        <v>2563</v>
      </c>
      <c r="DBW39" s="620" t="s">
        <v>2563</v>
      </c>
      <c r="DBX39" s="620" t="s">
        <v>2563</v>
      </c>
      <c r="DBY39" s="620" t="s">
        <v>2563</v>
      </c>
      <c r="DBZ39" s="620" t="s">
        <v>2563</v>
      </c>
      <c r="DCA39" s="620" t="s">
        <v>2563</v>
      </c>
      <c r="DCB39" s="620" t="s">
        <v>2563</v>
      </c>
      <c r="DCC39" s="620" t="s">
        <v>2563</v>
      </c>
      <c r="DCD39" s="620" t="s">
        <v>2563</v>
      </c>
      <c r="DCE39" s="620" t="s">
        <v>2563</v>
      </c>
      <c r="DCF39" s="620" t="s">
        <v>2563</v>
      </c>
      <c r="DCG39" s="620" t="s">
        <v>2563</v>
      </c>
      <c r="DCH39" s="620" t="s">
        <v>2563</v>
      </c>
      <c r="DCI39" s="620" t="s">
        <v>2563</v>
      </c>
      <c r="DCJ39" s="620" t="s">
        <v>2563</v>
      </c>
      <c r="DCK39" s="620" t="s">
        <v>2563</v>
      </c>
      <c r="DCL39" s="620" t="s">
        <v>2563</v>
      </c>
      <c r="DCM39" s="620" t="s">
        <v>2563</v>
      </c>
      <c r="DCN39" s="620" t="s">
        <v>2563</v>
      </c>
      <c r="DCO39" s="620" t="s">
        <v>2563</v>
      </c>
      <c r="DCP39" s="620" t="s">
        <v>2563</v>
      </c>
      <c r="DCQ39" s="620" t="s">
        <v>2563</v>
      </c>
      <c r="DCR39" s="620" t="s">
        <v>2563</v>
      </c>
      <c r="DCS39" s="620" t="s">
        <v>2563</v>
      </c>
      <c r="DCT39" s="620" t="s">
        <v>2563</v>
      </c>
      <c r="DCU39" s="620" t="s">
        <v>2563</v>
      </c>
      <c r="DCV39" s="620" t="s">
        <v>2563</v>
      </c>
      <c r="DCW39" s="620" t="s">
        <v>2563</v>
      </c>
      <c r="DCX39" s="620" t="s">
        <v>2563</v>
      </c>
      <c r="DCY39" s="620" t="s">
        <v>2563</v>
      </c>
      <c r="DCZ39" s="620" t="s">
        <v>2563</v>
      </c>
      <c r="DDA39" s="620" t="s">
        <v>2563</v>
      </c>
      <c r="DDB39" s="620" t="s">
        <v>2563</v>
      </c>
      <c r="DDC39" s="620" t="s">
        <v>2563</v>
      </c>
      <c r="DDD39" s="620" t="s">
        <v>2563</v>
      </c>
      <c r="DDE39" s="620" t="s">
        <v>2563</v>
      </c>
      <c r="DDF39" s="620" t="s">
        <v>2563</v>
      </c>
      <c r="DDG39" s="620" t="s">
        <v>2563</v>
      </c>
      <c r="DDH39" s="620" t="s">
        <v>2563</v>
      </c>
      <c r="DDI39" s="620" t="s">
        <v>2563</v>
      </c>
      <c r="DDJ39" s="620" t="s">
        <v>2563</v>
      </c>
      <c r="DDK39" s="620" t="s">
        <v>2563</v>
      </c>
      <c r="DDL39" s="620" t="s">
        <v>2563</v>
      </c>
      <c r="DDM39" s="620" t="s">
        <v>2563</v>
      </c>
      <c r="DDN39" s="620" t="s">
        <v>2563</v>
      </c>
      <c r="DDO39" s="620" t="s">
        <v>2563</v>
      </c>
      <c r="DDP39" s="620" t="s">
        <v>2563</v>
      </c>
      <c r="DDQ39" s="620" t="s">
        <v>2563</v>
      </c>
      <c r="DDR39" s="620" t="s">
        <v>2563</v>
      </c>
      <c r="DDS39" s="620" t="s">
        <v>2563</v>
      </c>
      <c r="DDT39" s="620" t="s">
        <v>2563</v>
      </c>
      <c r="DDU39" s="620" t="s">
        <v>2563</v>
      </c>
      <c r="DDV39" s="620" t="s">
        <v>2563</v>
      </c>
      <c r="DDW39" s="620" t="s">
        <v>2563</v>
      </c>
      <c r="DDX39" s="620" t="s">
        <v>2563</v>
      </c>
      <c r="DDY39" s="620" t="s">
        <v>2563</v>
      </c>
      <c r="DDZ39" s="620" t="s">
        <v>2563</v>
      </c>
      <c r="DEA39" s="620" t="s">
        <v>2563</v>
      </c>
      <c r="DEB39" s="620" t="s">
        <v>2563</v>
      </c>
      <c r="DEC39" s="620" t="s">
        <v>2563</v>
      </c>
      <c r="DED39" s="620" t="s">
        <v>2563</v>
      </c>
      <c r="DEE39" s="620" t="s">
        <v>2563</v>
      </c>
      <c r="DEF39" s="620" t="s">
        <v>2563</v>
      </c>
      <c r="DEG39" s="620" t="s">
        <v>2563</v>
      </c>
      <c r="DEH39" s="620" t="s">
        <v>2563</v>
      </c>
      <c r="DEI39" s="620" t="s">
        <v>2563</v>
      </c>
      <c r="DEJ39" s="620" t="s">
        <v>2563</v>
      </c>
      <c r="DEK39" s="620" t="s">
        <v>2563</v>
      </c>
      <c r="DEL39" s="620" t="s">
        <v>2563</v>
      </c>
      <c r="DEM39" s="620" t="s">
        <v>2563</v>
      </c>
      <c r="DEN39" s="620" t="s">
        <v>2563</v>
      </c>
      <c r="DEO39" s="620" t="s">
        <v>2563</v>
      </c>
      <c r="DEP39" s="620" t="s">
        <v>2563</v>
      </c>
      <c r="DEQ39" s="620" t="s">
        <v>2563</v>
      </c>
      <c r="DER39" s="620" t="s">
        <v>2563</v>
      </c>
      <c r="DES39" s="620" t="s">
        <v>2563</v>
      </c>
      <c r="DET39" s="620" t="s">
        <v>2563</v>
      </c>
      <c r="DEU39" s="620" t="s">
        <v>2563</v>
      </c>
      <c r="DEV39" s="620" t="s">
        <v>2563</v>
      </c>
      <c r="DEW39" s="620" t="s">
        <v>2563</v>
      </c>
      <c r="DEX39" s="620" t="s">
        <v>2563</v>
      </c>
      <c r="DEY39" s="620" t="s">
        <v>2563</v>
      </c>
      <c r="DEZ39" s="620" t="s">
        <v>2563</v>
      </c>
      <c r="DFA39" s="620" t="s">
        <v>2563</v>
      </c>
      <c r="DFB39" s="620" t="s">
        <v>2563</v>
      </c>
      <c r="DFC39" s="620" t="s">
        <v>2563</v>
      </c>
      <c r="DFD39" s="620" t="s">
        <v>2563</v>
      </c>
      <c r="DFE39" s="620" t="s">
        <v>2563</v>
      </c>
      <c r="DFF39" s="620" t="s">
        <v>2563</v>
      </c>
      <c r="DFG39" s="620" t="s">
        <v>2563</v>
      </c>
      <c r="DFH39" s="620" t="s">
        <v>2563</v>
      </c>
      <c r="DFI39" s="620" t="s">
        <v>2563</v>
      </c>
      <c r="DFJ39" s="620" t="s">
        <v>2563</v>
      </c>
      <c r="DFK39" s="620" t="s">
        <v>2563</v>
      </c>
      <c r="DFL39" s="620" t="s">
        <v>2563</v>
      </c>
      <c r="DFM39" s="620" t="s">
        <v>2563</v>
      </c>
      <c r="DFN39" s="620" t="s">
        <v>2563</v>
      </c>
      <c r="DFO39" s="620" t="s">
        <v>2563</v>
      </c>
      <c r="DFP39" s="620" t="s">
        <v>2563</v>
      </c>
      <c r="DFQ39" s="620" t="s">
        <v>2563</v>
      </c>
      <c r="DFR39" s="620" t="s">
        <v>2563</v>
      </c>
      <c r="DFS39" s="620" t="s">
        <v>2563</v>
      </c>
      <c r="DFT39" s="620" t="s">
        <v>2563</v>
      </c>
      <c r="DFU39" s="620" t="s">
        <v>2563</v>
      </c>
      <c r="DFV39" s="620" t="s">
        <v>2563</v>
      </c>
      <c r="DFW39" s="620" t="s">
        <v>2563</v>
      </c>
      <c r="DFX39" s="620" t="s">
        <v>2563</v>
      </c>
      <c r="DFY39" s="620" t="s">
        <v>2563</v>
      </c>
      <c r="DFZ39" s="620" t="s">
        <v>2563</v>
      </c>
      <c r="DGA39" s="620" t="s">
        <v>2563</v>
      </c>
      <c r="DGB39" s="620" t="s">
        <v>2563</v>
      </c>
      <c r="DGC39" s="620" t="s">
        <v>2563</v>
      </c>
      <c r="DGD39" s="620" t="s">
        <v>2563</v>
      </c>
      <c r="DGE39" s="620" t="s">
        <v>2563</v>
      </c>
      <c r="DGF39" s="620" t="s">
        <v>2563</v>
      </c>
      <c r="DGG39" s="620" t="s">
        <v>2563</v>
      </c>
      <c r="DGH39" s="620" t="s">
        <v>2563</v>
      </c>
      <c r="DGI39" s="620" t="s">
        <v>2563</v>
      </c>
      <c r="DGJ39" s="620" t="s">
        <v>2563</v>
      </c>
      <c r="DGK39" s="620" t="s">
        <v>2563</v>
      </c>
      <c r="DGL39" s="620" t="s">
        <v>2563</v>
      </c>
      <c r="DGM39" s="620" t="s">
        <v>2563</v>
      </c>
      <c r="DGN39" s="620" t="s">
        <v>2563</v>
      </c>
      <c r="DGO39" s="620" t="s">
        <v>2563</v>
      </c>
      <c r="DGP39" s="620" t="s">
        <v>2563</v>
      </c>
      <c r="DGQ39" s="620" t="s">
        <v>2563</v>
      </c>
      <c r="DGR39" s="620" t="s">
        <v>2563</v>
      </c>
      <c r="DGS39" s="620" t="s">
        <v>2563</v>
      </c>
      <c r="DGT39" s="620" t="s">
        <v>2563</v>
      </c>
      <c r="DGU39" s="620" t="s">
        <v>2563</v>
      </c>
      <c r="DGV39" s="620" t="s">
        <v>2563</v>
      </c>
      <c r="DGW39" s="620" t="s">
        <v>2563</v>
      </c>
      <c r="DGX39" s="620" t="s">
        <v>2563</v>
      </c>
      <c r="DGY39" s="620" t="s">
        <v>2563</v>
      </c>
      <c r="DGZ39" s="620" t="s">
        <v>2563</v>
      </c>
      <c r="DHA39" s="620" t="s">
        <v>2563</v>
      </c>
      <c r="DHB39" s="620" t="s">
        <v>2563</v>
      </c>
      <c r="DHC39" s="620" t="s">
        <v>2563</v>
      </c>
      <c r="DHD39" s="620" t="s">
        <v>2563</v>
      </c>
      <c r="DHE39" s="620" t="s">
        <v>2563</v>
      </c>
      <c r="DHF39" s="620" t="s">
        <v>2563</v>
      </c>
      <c r="DHG39" s="620" t="s">
        <v>2563</v>
      </c>
      <c r="DHH39" s="620" t="s">
        <v>2563</v>
      </c>
      <c r="DHI39" s="620" t="s">
        <v>2563</v>
      </c>
      <c r="DHJ39" s="620" t="s">
        <v>2563</v>
      </c>
      <c r="DHK39" s="620" t="s">
        <v>2563</v>
      </c>
      <c r="DHL39" s="620" t="s">
        <v>2563</v>
      </c>
      <c r="DHM39" s="620" t="s">
        <v>2563</v>
      </c>
      <c r="DHN39" s="620" t="s">
        <v>2563</v>
      </c>
      <c r="DHO39" s="620" t="s">
        <v>2563</v>
      </c>
      <c r="DHP39" s="620" t="s">
        <v>2563</v>
      </c>
      <c r="DHQ39" s="620" t="s">
        <v>2563</v>
      </c>
      <c r="DHR39" s="620" t="s">
        <v>2563</v>
      </c>
      <c r="DHS39" s="620" t="s">
        <v>2563</v>
      </c>
      <c r="DHT39" s="620" t="s">
        <v>2563</v>
      </c>
      <c r="DHU39" s="620" t="s">
        <v>2563</v>
      </c>
      <c r="DHV39" s="620" t="s">
        <v>2563</v>
      </c>
      <c r="DHW39" s="620" t="s">
        <v>2563</v>
      </c>
      <c r="DHX39" s="620" t="s">
        <v>2563</v>
      </c>
      <c r="DHY39" s="620" t="s">
        <v>2563</v>
      </c>
      <c r="DHZ39" s="620" t="s">
        <v>2563</v>
      </c>
      <c r="DIA39" s="620" t="s">
        <v>2563</v>
      </c>
      <c r="DIB39" s="620" t="s">
        <v>2563</v>
      </c>
      <c r="DIC39" s="620" t="s">
        <v>2563</v>
      </c>
      <c r="DID39" s="620" t="s">
        <v>2563</v>
      </c>
      <c r="DIE39" s="620" t="s">
        <v>2563</v>
      </c>
      <c r="DIF39" s="620" t="s">
        <v>2563</v>
      </c>
      <c r="DIG39" s="620" t="s">
        <v>2563</v>
      </c>
      <c r="DIH39" s="620" t="s">
        <v>2563</v>
      </c>
      <c r="DII39" s="620" t="s">
        <v>2563</v>
      </c>
      <c r="DIJ39" s="620" t="s">
        <v>2563</v>
      </c>
      <c r="DIK39" s="620" t="s">
        <v>2563</v>
      </c>
      <c r="DIL39" s="620" t="s">
        <v>2563</v>
      </c>
      <c r="DIM39" s="620" t="s">
        <v>2563</v>
      </c>
      <c r="DIN39" s="620" t="s">
        <v>2563</v>
      </c>
      <c r="DIO39" s="620" t="s">
        <v>2563</v>
      </c>
      <c r="DIP39" s="620" t="s">
        <v>2563</v>
      </c>
      <c r="DIQ39" s="620" t="s">
        <v>2563</v>
      </c>
      <c r="DIR39" s="620" t="s">
        <v>2563</v>
      </c>
      <c r="DIS39" s="620" t="s">
        <v>2563</v>
      </c>
      <c r="DIT39" s="620" t="s">
        <v>2563</v>
      </c>
      <c r="DIU39" s="620" t="s">
        <v>2563</v>
      </c>
      <c r="DIV39" s="620" t="s">
        <v>2563</v>
      </c>
      <c r="DIW39" s="620" t="s">
        <v>2563</v>
      </c>
      <c r="DIX39" s="620" t="s">
        <v>2563</v>
      </c>
      <c r="DIY39" s="620" t="s">
        <v>2563</v>
      </c>
      <c r="DIZ39" s="620" t="s">
        <v>2563</v>
      </c>
      <c r="DJA39" s="620" t="s">
        <v>2563</v>
      </c>
      <c r="DJB39" s="620" t="s">
        <v>2563</v>
      </c>
      <c r="DJC39" s="620" t="s">
        <v>2563</v>
      </c>
      <c r="DJD39" s="620" t="s">
        <v>2563</v>
      </c>
      <c r="DJE39" s="620" t="s">
        <v>2563</v>
      </c>
      <c r="DJF39" s="620" t="s">
        <v>2563</v>
      </c>
      <c r="DJG39" s="620" t="s">
        <v>2563</v>
      </c>
      <c r="DJH39" s="620" t="s">
        <v>2563</v>
      </c>
      <c r="DJI39" s="620" t="s">
        <v>2563</v>
      </c>
      <c r="DJJ39" s="620" t="s">
        <v>2563</v>
      </c>
      <c r="DJK39" s="620" t="s">
        <v>2563</v>
      </c>
      <c r="DJL39" s="620" t="s">
        <v>2563</v>
      </c>
      <c r="DJM39" s="620" t="s">
        <v>2563</v>
      </c>
      <c r="DJN39" s="620" t="s">
        <v>2563</v>
      </c>
      <c r="DJO39" s="620" t="s">
        <v>2563</v>
      </c>
      <c r="DJP39" s="620" t="s">
        <v>2563</v>
      </c>
      <c r="DJQ39" s="620" t="s">
        <v>2563</v>
      </c>
      <c r="DJR39" s="620" t="s">
        <v>2563</v>
      </c>
      <c r="DJS39" s="620" t="s">
        <v>2563</v>
      </c>
      <c r="DJT39" s="620" t="s">
        <v>2563</v>
      </c>
      <c r="DJU39" s="620" t="s">
        <v>2563</v>
      </c>
      <c r="DJV39" s="620" t="s">
        <v>2563</v>
      </c>
      <c r="DJW39" s="620" t="s">
        <v>2563</v>
      </c>
      <c r="DJX39" s="620" t="s">
        <v>2563</v>
      </c>
      <c r="DJY39" s="620" t="s">
        <v>2563</v>
      </c>
      <c r="DJZ39" s="620" t="s">
        <v>2563</v>
      </c>
      <c r="DKA39" s="620" t="s">
        <v>2563</v>
      </c>
      <c r="DKB39" s="620" t="s">
        <v>2563</v>
      </c>
      <c r="DKC39" s="620" t="s">
        <v>2563</v>
      </c>
      <c r="DKD39" s="620" t="s">
        <v>2563</v>
      </c>
      <c r="DKE39" s="620" t="s">
        <v>2563</v>
      </c>
      <c r="DKF39" s="620" t="s">
        <v>2563</v>
      </c>
      <c r="DKG39" s="620" t="s">
        <v>2563</v>
      </c>
      <c r="DKH39" s="620" t="s">
        <v>2563</v>
      </c>
      <c r="DKI39" s="620" t="s">
        <v>2563</v>
      </c>
      <c r="DKJ39" s="620" t="s">
        <v>2563</v>
      </c>
      <c r="DKK39" s="620" t="s">
        <v>2563</v>
      </c>
      <c r="DKL39" s="620" t="s">
        <v>2563</v>
      </c>
      <c r="DKM39" s="620" t="s">
        <v>2563</v>
      </c>
      <c r="DKN39" s="620" t="s">
        <v>2563</v>
      </c>
      <c r="DKO39" s="620" t="s">
        <v>2563</v>
      </c>
      <c r="DKP39" s="620" t="s">
        <v>2563</v>
      </c>
      <c r="DKQ39" s="620" t="s">
        <v>2563</v>
      </c>
      <c r="DKR39" s="620" t="s">
        <v>2563</v>
      </c>
      <c r="DKS39" s="620" t="s">
        <v>2563</v>
      </c>
      <c r="DKT39" s="620" t="s">
        <v>2563</v>
      </c>
      <c r="DKU39" s="620" t="s">
        <v>2563</v>
      </c>
      <c r="DKV39" s="620" t="s">
        <v>2563</v>
      </c>
      <c r="DKW39" s="620" t="s">
        <v>2563</v>
      </c>
      <c r="DKX39" s="620" t="s">
        <v>2563</v>
      </c>
      <c r="DKY39" s="620" t="s">
        <v>2563</v>
      </c>
      <c r="DKZ39" s="620" t="s">
        <v>2563</v>
      </c>
      <c r="DLA39" s="620" t="s">
        <v>2563</v>
      </c>
      <c r="DLB39" s="620" t="s">
        <v>2563</v>
      </c>
      <c r="DLC39" s="620" t="s">
        <v>2563</v>
      </c>
      <c r="DLD39" s="620" t="s">
        <v>2563</v>
      </c>
      <c r="DLE39" s="620" t="s">
        <v>2563</v>
      </c>
      <c r="DLF39" s="620" t="s">
        <v>2563</v>
      </c>
      <c r="DLG39" s="620" t="s">
        <v>2563</v>
      </c>
      <c r="DLH39" s="620" t="s">
        <v>2563</v>
      </c>
      <c r="DLI39" s="620" t="s">
        <v>2563</v>
      </c>
      <c r="DLJ39" s="620" t="s">
        <v>2563</v>
      </c>
      <c r="DLK39" s="620" t="s">
        <v>2563</v>
      </c>
      <c r="DLL39" s="620" t="s">
        <v>2563</v>
      </c>
      <c r="DLM39" s="620" t="s">
        <v>2563</v>
      </c>
      <c r="DLN39" s="620" t="s">
        <v>2563</v>
      </c>
      <c r="DLO39" s="620" t="s">
        <v>2563</v>
      </c>
      <c r="DLP39" s="620" t="s">
        <v>2563</v>
      </c>
      <c r="DLQ39" s="620" t="s">
        <v>2563</v>
      </c>
      <c r="DLR39" s="620" t="s">
        <v>2563</v>
      </c>
      <c r="DLS39" s="620" t="s">
        <v>2563</v>
      </c>
      <c r="DLT39" s="620" t="s">
        <v>2563</v>
      </c>
      <c r="DLU39" s="620" t="s">
        <v>2563</v>
      </c>
      <c r="DLV39" s="620" t="s">
        <v>2563</v>
      </c>
      <c r="DLW39" s="620" t="s">
        <v>2563</v>
      </c>
      <c r="DLX39" s="620" t="s">
        <v>2563</v>
      </c>
      <c r="DLY39" s="620" t="s">
        <v>2563</v>
      </c>
      <c r="DLZ39" s="620" t="s">
        <v>2563</v>
      </c>
      <c r="DMA39" s="620" t="s">
        <v>2563</v>
      </c>
      <c r="DMB39" s="620" t="s">
        <v>2563</v>
      </c>
      <c r="DMC39" s="620" t="s">
        <v>2563</v>
      </c>
      <c r="DMD39" s="620" t="s">
        <v>2563</v>
      </c>
      <c r="DME39" s="620" t="s">
        <v>2563</v>
      </c>
      <c r="DMF39" s="620" t="s">
        <v>2563</v>
      </c>
      <c r="DMG39" s="620" t="s">
        <v>2563</v>
      </c>
      <c r="DMH39" s="620" t="s">
        <v>2563</v>
      </c>
      <c r="DMI39" s="620" t="s">
        <v>2563</v>
      </c>
      <c r="DMJ39" s="620" t="s">
        <v>2563</v>
      </c>
      <c r="DMK39" s="620" t="s">
        <v>2563</v>
      </c>
      <c r="DML39" s="620" t="s">
        <v>2563</v>
      </c>
      <c r="DMM39" s="620" t="s">
        <v>2563</v>
      </c>
      <c r="DMN39" s="620" t="s">
        <v>2563</v>
      </c>
      <c r="DMO39" s="620" t="s">
        <v>2563</v>
      </c>
      <c r="DMP39" s="620" t="s">
        <v>2563</v>
      </c>
      <c r="DMQ39" s="620" t="s">
        <v>2563</v>
      </c>
      <c r="DMR39" s="620" t="s">
        <v>2563</v>
      </c>
      <c r="DMS39" s="620" t="s">
        <v>2563</v>
      </c>
      <c r="DMT39" s="620" t="s">
        <v>2563</v>
      </c>
      <c r="DMU39" s="620" t="s">
        <v>2563</v>
      </c>
      <c r="DMV39" s="620" t="s">
        <v>2563</v>
      </c>
      <c r="DMW39" s="620" t="s">
        <v>2563</v>
      </c>
      <c r="DMX39" s="620" t="s">
        <v>2563</v>
      </c>
      <c r="DMY39" s="620" t="s">
        <v>2563</v>
      </c>
      <c r="DMZ39" s="620" t="s">
        <v>2563</v>
      </c>
      <c r="DNA39" s="620" t="s">
        <v>2563</v>
      </c>
      <c r="DNB39" s="620" t="s">
        <v>2563</v>
      </c>
      <c r="DNC39" s="620" t="s">
        <v>2563</v>
      </c>
      <c r="DND39" s="620" t="s">
        <v>2563</v>
      </c>
      <c r="DNE39" s="620" t="s">
        <v>2563</v>
      </c>
      <c r="DNF39" s="620" t="s">
        <v>2563</v>
      </c>
      <c r="DNG39" s="620" t="s">
        <v>2563</v>
      </c>
      <c r="DNH39" s="620" t="s">
        <v>2563</v>
      </c>
      <c r="DNI39" s="620" t="s">
        <v>2563</v>
      </c>
      <c r="DNJ39" s="620" t="s">
        <v>2563</v>
      </c>
      <c r="DNK39" s="620" t="s">
        <v>2563</v>
      </c>
      <c r="DNL39" s="620" t="s">
        <v>2563</v>
      </c>
      <c r="DNM39" s="620" t="s">
        <v>2563</v>
      </c>
      <c r="DNN39" s="620" t="s">
        <v>2563</v>
      </c>
      <c r="DNO39" s="620" t="s">
        <v>2563</v>
      </c>
      <c r="DNP39" s="620" t="s">
        <v>2563</v>
      </c>
      <c r="DNQ39" s="620" t="s">
        <v>2563</v>
      </c>
      <c r="DNR39" s="620" t="s">
        <v>2563</v>
      </c>
      <c r="DNS39" s="620" t="s">
        <v>2563</v>
      </c>
      <c r="DNT39" s="620" t="s">
        <v>2563</v>
      </c>
      <c r="DNU39" s="620" t="s">
        <v>2563</v>
      </c>
      <c r="DNV39" s="620" t="s">
        <v>2563</v>
      </c>
      <c r="DNW39" s="620" t="s">
        <v>2563</v>
      </c>
      <c r="DNX39" s="620" t="s">
        <v>2563</v>
      </c>
      <c r="DNY39" s="620" t="s">
        <v>2563</v>
      </c>
      <c r="DNZ39" s="620" t="s">
        <v>2563</v>
      </c>
      <c r="DOA39" s="620" t="s">
        <v>2563</v>
      </c>
      <c r="DOB39" s="620" t="s">
        <v>2563</v>
      </c>
      <c r="DOC39" s="620" t="s">
        <v>2563</v>
      </c>
      <c r="DOD39" s="620" t="s">
        <v>2563</v>
      </c>
      <c r="DOE39" s="620" t="s">
        <v>2563</v>
      </c>
      <c r="DOF39" s="620" t="s">
        <v>2563</v>
      </c>
      <c r="DOG39" s="620" t="s">
        <v>2563</v>
      </c>
      <c r="DOH39" s="620" t="s">
        <v>2563</v>
      </c>
      <c r="DOI39" s="620" t="s">
        <v>2563</v>
      </c>
      <c r="DOJ39" s="620" t="s">
        <v>2563</v>
      </c>
      <c r="DOK39" s="620" t="s">
        <v>2563</v>
      </c>
      <c r="DOL39" s="620" t="s">
        <v>2563</v>
      </c>
      <c r="DOM39" s="620" t="s">
        <v>2563</v>
      </c>
      <c r="DON39" s="620" t="s">
        <v>2563</v>
      </c>
      <c r="DOO39" s="620" t="s">
        <v>2563</v>
      </c>
      <c r="DOP39" s="620" t="s">
        <v>2563</v>
      </c>
      <c r="DOQ39" s="620" t="s">
        <v>2563</v>
      </c>
      <c r="DOR39" s="620" t="s">
        <v>2563</v>
      </c>
      <c r="DOS39" s="620" t="s">
        <v>2563</v>
      </c>
      <c r="DOT39" s="620" t="s">
        <v>2563</v>
      </c>
      <c r="DOU39" s="620" t="s">
        <v>2563</v>
      </c>
      <c r="DOV39" s="620" t="s">
        <v>2563</v>
      </c>
      <c r="DOW39" s="620" t="s">
        <v>2563</v>
      </c>
      <c r="DOX39" s="620" t="s">
        <v>2563</v>
      </c>
      <c r="DOY39" s="620" t="s">
        <v>2563</v>
      </c>
      <c r="DOZ39" s="620" t="s">
        <v>2563</v>
      </c>
      <c r="DPA39" s="620" t="s">
        <v>2563</v>
      </c>
      <c r="DPB39" s="620" t="s">
        <v>2563</v>
      </c>
      <c r="DPC39" s="620" t="s">
        <v>2563</v>
      </c>
      <c r="DPD39" s="620" t="s">
        <v>2563</v>
      </c>
      <c r="DPE39" s="620" t="s">
        <v>2563</v>
      </c>
      <c r="DPF39" s="620" t="s">
        <v>2563</v>
      </c>
      <c r="DPG39" s="620" t="s">
        <v>2563</v>
      </c>
      <c r="DPH39" s="620" t="s">
        <v>2563</v>
      </c>
      <c r="DPI39" s="620" t="s">
        <v>2563</v>
      </c>
      <c r="DPJ39" s="620" t="s">
        <v>2563</v>
      </c>
      <c r="DPK39" s="620" t="s">
        <v>2563</v>
      </c>
      <c r="DPL39" s="620" t="s">
        <v>2563</v>
      </c>
      <c r="DPM39" s="620" t="s">
        <v>2563</v>
      </c>
      <c r="DPN39" s="620" t="s">
        <v>2563</v>
      </c>
      <c r="DPO39" s="620" t="s">
        <v>2563</v>
      </c>
      <c r="DPP39" s="620" t="s">
        <v>2563</v>
      </c>
      <c r="DPQ39" s="620" t="s">
        <v>2563</v>
      </c>
      <c r="DPR39" s="620" t="s">
        <v>2563</v>
      </c>
      <c r="DPS39" s="620" t="s">
        <v>2563</v>
      </c>
      <c r="DPT39" s="620" t="s">
        <v>2563</v>
      </c>
      <c r="DPU39" s="620" t="s">
        <v>2563</v>
      </c>
      <c r="DPV39" s="620" t="s">
        <v>2563</v>
      </c>
      <c r="DPW39" s="620" t="s">
        <v>2563</v>
      </c>
      <c r="DPX39" s="620" t="s">
        <v>2563</v>
      </c>
      <c r="DPY39" s="620" t="s">
        <v>2563</v>
      </c>
      <c r="DPZ39" s="620" t="s">
        <v>2563</v>
      </c>
      <c r="DQA39" s="620" t="s">
        <v>2563</v>
      </c>
      <c r="DQB39" s="620" t="s">
        <v>2563</v>
      </c>
      <c r="DQC39" s="620" t="s">
        <v>2563</v>
      </c>
      <c r="DQD39" s="620" t="s">
        <v>2563</v>
      </c>
      <c r="DQE39" s="620" t="s">
        <v>2563</v>
      </c>
      <c r="DQF39" s="620" t="s">
        <v>2563</v>
      </c>
      <c r="DQG39" s="620" t="s">
        <v>2563</v>
      </c>
      <c r="DQH39" s="620" t="s">
        <v>2563</v>
      </c>
      <c r="DQI39" s="620" t="s">
        <v>2563</v>
      </c>
      <c r="DQJ39" s="620" t="s">
        <v>2563</v>
      </c>
      <c r="DQK39" s="620" t="s">
        <v>2563</v>
      </c>
      <c r="DQL39" s="620" t="s">
        <v>2563</v>
      </c>
      <c r="DQM39" s="620" t="s">
        <v>2563</v>
      </c>
      <c r="DQN39" s="620" t="s">
        <v>2563</v>
      </c>
      <c r="DQO39" s="620" t="s">
        <v>2563</v>
      </c>
      <c r="DQP39" s="620" t="s">
        <v>2563</v>
      </c>
      <c r="DQQ39" s="620" t="s">
        <v>2563</v>
      </c>
      <c r="DQR39" s="620" t="s">
        <v>2563</v>
      </c>
      <c r="DQS39" s="620" t="s">
        <v>2563</v>
      </c>
      <c r="DQT39" s="620" t="s">
        <v>2563</v>
      </c>
      <c r="DQU39" s="620" t="s">
        <v>2563</v>
      </c>
      <c r="DQV39" s="620" t="s">
        <v>2563</v>
      </c>
      <c r="DQW39" s="620" t="s">
        <v>2563</v>
      </c>
      <c r="DQX39" s="620" t="s">
        <v>2563</v>
      </c>
      <c r="DQY39" s="620" t="s">
        <v>2563</v>
      </c>
      <c r="DQZ39" s="620" t="s">
        <v>2563</v>
      </c>
      <c r="DRA39" s="620" t="s">
        <v>2563</v>
      </c>
      <c r="DRB39" s="620" t="s">
        <v>2563</v>
      </c>
      <c r="DRC39" s="620" t="s">
        <v>2563</v>
      </c>
      <c r="DRD39" s="620" t="s">
        <v>2563</v>
      </c>
      <c r="DRE39" s="620" t="s">
        <v>2563</v>
      </c>
      <c r="DRF39" s="620" t="s">
        <v>2563</v>
      </c>
      <c r="DRG39" s="620" t="s">
        <v>2563</v>
      </c>
      <c r="DRH39" s="620" t="s">
        <v>2563</v>
      </c>
      <c r="DRI39" s="620" t="s">
        <v>2563</v>
      </c>
      <c r="DRJ39" s="620" t="s">
        <v>2563</v>
      </c>
      <c r="DRK39" s="620" t="s">
        <v>2563</v>
      </c>
      <c r="DRL39" s="620" t="s">
        <v>2563</v>
      </c>
      <c r="DRM39" s="620" t="s">
        <v>2563</v>
      </c>
      <c r="DRN39" s="620" t="s">
        <v>2563</v>
      </c>
      <c r="DRO39" s="620" t="s">
        <v>2563</v>
      </c>
      <c r="DRP39" s="620" t="s">
        <v>2563</v>
      </c>
      <c r="DRQ39" s="620" t="s">
        <v>2563</v>
      </c>
      <c r="DRR39" s="620" t="s">
        <v>2563</v>
      </c>
      <c r="DRS39" s="620" t="s">
        <v>2563</v>
      </c>
      <c r="DRT39" s="620" t="s">
        <v>2563</v>
      </c>
      <c r="DRU39" s="620" t="s">
        <v>2563</v>
      </c>
      <c r="DRV39" s="620" t="s">
        <v>2563</v>
      </c>
      <c r="DRW39" s="620" t="s">
        <v>2563</v>
      </c>
      <c r="DRX39" s="620" t="s">
        <v>2563</v>
      </c>
      <c r="DRY39" s="620" t="s">
        <v>2563</v>
      </c>
      <c r="DRZ39" s="620" t="s">
        <v>2563</v>
      </c>
      <c r="DSA39" s="620" t="s">
        <v>2563</v>
      </c>
      <c r="DSB39" s="620" t="s">
        <v>2563</v>
      </c>
      <c r="DSC39" s="620" t="s">
        <v>2563</v>
      </c>
      <c r="DSD39" s="620" t="s">
        <v>2563</v>
      </c>
      <c r="DSE39" s="620" t="s">
        <v>2563</v>
      </c>
      <c r="DSF39" s="620" t="s">
        <v>2563</v>
      </c>
      <c r="DSG39" s="620" t="s">
        <v>2563</v>
      </c>
      <c r="DSH39" s="620" t="s">
        <v>2563</v>
      </c>
      <c r="DSI39" s="620" t="s">
        <v>2563</v>
      </c>
      <c r="DSJ39" s="620" t="s">
        <v>2563</v>
      </c>
      <c r="DSK39" s="620" t="s">
        <v>2563</v>
      </c>
      <c r="DSL39" s="620" t="s">
        <v>2563</v>
      </c>
      <c r="DSM39" s="620" t="s">
        <v>2563</v>
      </c>
      <c r="DSN39" s="620" t="s">
        <v>2563</v>
      </c>
      <c r="DSO39" s="620" t="s">
        <v>2563</v>
      </c>
      <c r="DSP39" s="620" t="s">
        <v>2563</v>
      </c>
      <c r="DSQ39" s="620" t="s">
        <v>2563</v>
      </c>
      <c r="DSR39" s="620" t="s">
        <v>2563</v>
      </c>
      <c r="DSS39" s="620" t="s">
        <v>2563</v>
      </c>
      <c r="DST39" s="620" t="s">
        <v>2563</v>
      </c>
      <c r="DSU39" s="620" t="s">
        <v>2563</v>
      </c>
      <c r="DSV39" s="620" t="s">
        <v>2563</v>
      </c>
      <c r="DSW39" s="620" t="s">
        <v>2563</v>
      </c>
      <c r="DSX39" s="620" t="s">
        <v>2563</v>
      </c>
      <c r="DSY39" s="620" t="s">
        <v>2563</v>
      </c>
      <c r="DSZ39" s="620" t="s">
        <v>2563</v>
      </c>
      <c r="DTA39" s="620" t="s">
        <v>2563</v>
      </c>
      <c r="DTB39" s="620" t="s">
        <v>2563</v>
      </c>
      <c r="DTC39" s="620" t="s">
        <v>2563</v>
      </c>
      <c r="DTD39" s="620" t="s">
        <v>2563</v>
      </c>
      <c r="DTE39" s="620" t="s">
        <v>2563</v>
      </c>
      <c r="DTF39" s="620" t="s">
        <v>2563</v>
      </c>
      <c r="DTG39" s="620" t="s">
        <v>2563</v>
      </c>
      <c r="DTH39" s="620" t="s">
        <v>2563</v>
      </c>
      <c r="DTI39" s="620" t="s">
        <v>2563</v>
      </c>
      <c r="DTJ39" s="620" t="s">
        <v>2563</v>
      </c>
      <c r="DTK39" s="620" t="s">
        <v>2563</v>
      </c>
      <c r="DTL39" s="620" t="s">
        <v>2563</v>
      </c>
      <c r="DTM39" s="620" t="s">
        <v>2563</v>
      </c>
      <c r="DTN39" s="620" t="s">
        <v>2563</v>
      </c>
      <c r="DTO39" s="620" t="s">
        <v>2563</v>
      </c>
      <c r="DTP39" s="620" t="s">
        <v>2563</v>
      </c>
      <c r="DTQ39" s="620" t="s">
        <v>2563</v>
      </c>
      <c r="DTR39" s="620" t="s">
        <v>2563</v>
      </c>
      <c r="DTS39" s="620" t="s">
        <v>2563</v>
      </c>
      <c r="DTT39" s="620" t="s">
        <v>2563</v>
      </c>
      <c r="DTU39" s="620" t="s">
        <v>2563</v>
      </c>
      <c r="DTV39" s="620" t="s">
        <v>2563</v>
      </c>
      <c r="DTW39" s="620" t="s">
        <v>2563</v>
      </c>
      <c r="DTX39" s="620" t="s">
        <v>2563</v>
      </c>
      <c r="DTY39" s="620" t="s">
        <v>2563</v>
      </c>
      <c r="DTZ39" s="620" t="s">
        <v>2563</v>
      </c>
      <c r="DUA39" s="620" t="s">
        <v>2563</v>
      </c>
      <c r="DUB39" s="620" t="s">
        <v>2563</v>
      </c>
      <c r="DUC39" s="620" t="s">
        <v>2563</v>
      </c>
      <c r="DUD39" s="620" t="s">
        <v>2563</v>
      </c>
      <c r="DUE39" s="620" t="s">
        <v>2563</v>
      </c>
      <c r="DUF39" s="620" t="s">
        <v>2563</v>
      </c>
      <c r="DUG39" s="620" t="s">
        <v>2563</v>
      </c>
      <c r="DUH39" s="620" t="s">
        <v>2563</v>
      </c>
      <c r="DUI39" s="620" t="s">
        <v>2563</v>
      </c>
      <c r="DUJ39" s="620" t="s">
        <v>2563</v>
      </c>
      <c r="DUK39" s="620" t="s">
        <v>2563</v>
      </c>
      <c r="DUL39" s="620" t="s">
        <v>2563</v>
      </c>
      <c r="DUM39" s="620" t="s">
        <v>2563</v>
      </c>
      <c r="DUN39" s="620" t="s">
        <v>2563</v>
      </c>
      <c r="DUO39" s="620" t="s">
        <v>2563</v>
      </c>
      <c r="DUP39" s="620" t="s">
        <v>2563</v>
      </c>
      <c r="DUQ39" s="620" t="s">
        <v>2563</v>
      </c>
      <c r="DUR39" s="620" t="s">
        <v>2563</v>
      </c>
      <c r="DUS39" s="620" t="s">
        <v>2563</v>
      </c>
      <c r="DUT39" s="620" t="s">
        <v>2563</v>
      </c>
      <c r="DUU39" s="620" t="s">
        <v>2563</v>
      </c>
      <c r="DUV39" s="620" t="s">
        <v>2563</v>
      </c>
      <c r="DUW39" s="620" t="s">
        <v>2563</v>
      </c>
      <c r="DUX39" s="620" t="s">
        <v>2563</v>
      </c>
      <c r="DUY39" s="620" t="s">
        <v>2563</v>
      </c>
      <c r="DUZ39" s="620" t="s">
        <v>2563</v>
      </c>
      <c r="DVA39" s="620" t="s">
        <v>2563</v>
      </c>
      <c r="DVB39" s="620" t="s">
        <v>2563</v>
      </c>
      <c r="DVC39" s="620" t="s">
        <v>2563</v>
      </c>
      <c r="DVD39" s="620" t="s">
        <v>2563</v>
      </c>
      <c r="DVE39" s="620" t="s">
        <v>2563</v>
      </c>
      <c r="DVF39" s="620" t="s">
        <v>2563</v>
      </c>
      <c r="DVG39" s="620" t="s">
        <v>2563</v>
      </c>
      <c r="DVH39" s="620" t="s">
        <v>2563</v>
      </c>
      <c r="DVI39" s="620" t="s">
        <v>2563</v>
      </c>
      <c r="DVJ39" s="620" t="s">
        <v>2563</v>
      </c>
      <c r="DVK39" s="620" t="s">
        <v>2563</v>
      </c>
      <c r="DVL39" s="620" t="s">
        <v>2563</v>
      </c>
      <c r="DVM39" s="620" t="s">
        <v>2563</v>
      </c>
      <c r="DVN39" s="620" t="s">
        <v>2563</v>
      </c>
      <c r="DVO39" s="620" t="s">
        <v>2563</v>
      </c>
      <c r="DVP39" s="620" t="s">
        <v>2563</v>
      </c>
      <c r="DVQ39" s="620" t="s">
        <v>2563</v>
      </c>
      <c r="DVR39" s="620" t="s">
        <v>2563</v>
      </c>
      <c r="DVS39" s="620" t="s">
        <v>2563</v>
      </c>
      <c r="DVT39" s="620" t="s">
        <v>2563</v>
      </c>
      <c r="DVU39" s="620" t="s">
        <v>2563</v>
      </c>
      <c r="DVV39" s="620" t="s">
        <v>2563</v>
      </c>
      <c r="DVW39" s="620" t="s">
        <v>2563</v>
      </c>
      <c r="DVX39" s="620" t="s">
        <v>2563</v>
      </c>
      <c r="DVY39" s="620" t="s">
        <v>2563</v>
      </c>
      <c r="DVZ39" s="620" t="s">
        <v>2563</v>
      </c>
      <c r="DWA39" s="620" t="s">
        <v>2563</v>
      </c>
      <c r="DWB39" s="620" t="s">
        <v>2563</v>
      </c>
      <c r="DWC39" s="620" t="s">
        <v>2563</v>
      </c>
      <c r="DWD39" s="620" t="s">
        <v>2563</v>
      </c>
      <c r="DWE39" s="620" t="s">
        <v>2563</v>
      </c>
      <c r="DWF39" s="620" t="s">
        <v>2563</v>
      </c>
      <c r="DWG39" s="620" t="s">
        <v>2563</v>
      </c>
      <c r="DWH39" s="620" t="s">
        <v>2563</v>
      </c>
      <c r="DWI39" s="620" t="s">
        <v>2563</v>
      </c>
      <c r="DWJ39" s="620" t="s">
        <v>2563</v>
      </c>
      <c r="DWK39" s="620" t="s">
        <v>2563</v>
      </c>
      <c r="DWL39" s="620" t="s">
        <v>2563</v>
      </c>
      <c r="DWM39" s="620" t="s">
        <v>2563</v>
      </c>
      <c r="DWN39" s="620" t="s">
        <v>2563</v>
      </c>
      <c r="DWO39" s="620" t="s">
        <v>2563</v>
      </c>
      <c r="DWP39" s="620" t="s">
        <v>2563</v>
      </c>
      <c r="DWQ39" s="620" t="s">
        <v>2563</v>
      </c>
      <c r="DWR39" s="620" t="s">
        <v>2563</v>
      </c>
      <c r="DWS39" s="620" t="s">
        <v>2563</v>
      </c>
      <c r="DWT39" s="620" t="s">
        <v>2563</v>
      </c>
      <c r="DWU39" s="620" t="s">
        <v>2563</v>
      </c>
      <c r="DWV39" s="620" t="s">
        <v>2563</v>
      </c>
      <c r="DWW39" s="620" t="s">
        <v>2563</v>
      </c>
      <c r="DWX39" s="620" t="s">
        <v>2563</v>
      </c>
      <c r="DWY39" s="620" t="s">
        <v>2563</v>
      </c>
      <c r="DWZ39" s="620" t="s">
        <v>2563</v>
      </c>
      <c r="DXA39" s="620" t="s">
        <v>2563</v>
      </c>
      <c r="DXB39" s="620" t="s">
        <v>2563</v>
      </c>
      <c r="DXC39" s="620" t="s">
        <v>2563</v>
      </c>
      <c r="DXD39" s="620" t="s">
        <v>2563</v>
      </c>
      <c r="DXE39" s="620" t="s">
        <v>2563</v>
      </c>
      <c r="DXF39" s="620" t="s">
        <v>2563</v>
      </c>
      <c r="DXG39" s="620" t="s">
        <v>2563</v>
      </c>
      <c r="DXH39" s="620" t="s">
        <v>2563</v>
      </c>
      <c r="DXI39" s="620" t="s">
        <v>2563</v>
      </c>
      <c r="DXJ39" s="620" t="s">
        <v>2563</v>
      </c>
      <c r="DXK39" s="620" t="s">
        <v>2563</v>
      </c>
      <c r="DXL39" s="620" t="s">
        <v>2563</v>
      </c>
      <c r="DXM39" s="620" t="s">
        <v>2563</v>
      </c>
      <c r="DXN39" s="620" t="s">
        <v>2563</v>
      </c>
      <c r="DXO39" s="620" t="s">
        <v>2563</v>
      </c>
      <c r="DXP39" s="620" t="s">
        <v>2563</v>
      </c>
      <c r="DXQ39" s="620" t="s">
        <v>2563</v>
      </c>
      <c r="DXR39" s="620" t="s">
        <v>2563</v>
      </c>
      <c r="DXS39" s="620" t="s">
        <v>2563</v>
      </c>
      <c r="DXT39" s="620" t="s">
        <v>2563</v>
      </c>
      <c r="DXU39" s="620" t="s">
        <v>2563</v>
      </c>
      <c r="DXV39" s="620" t="s">
        <v>2563</v>
      </c>
      <c r="DXW39" s="620" t="s">
        <v>2563</v>
      </c>
      <c r="DXX39" s="620" t="s">
        <v>2563</v>
      </c>
      <c r="DXY39" s="620" t="s">
        <v>2563</v>
      </c>
      <c r="DXZ39" s="620" t="s">
        <v>2563</v>
      </c>
      <c r="DYA39" s="620" t="s">
        <v>2563</v>
      </c>
      <c r="DYB39" s="620" t="s">
        <v>2563</v>
      </c>
      <c r="DYC39" s="620" t="s">
        <v>2563</v>
      </c>
      <c r="DYD39" s="620" t="s">
        <v>2563</v>
      </c>
      <c r="DYE39" s="620" t="s">
        <v>2563</v>
      </c>
      <c r="DYF39" s="620" t="s">
        <v>2563</v>
      </c>
      <c r="DYG39" s="620" t="s">
        <v>2563</v>
      </c>
      <c r="DYH39" s="620" t="s">
        <v>2563</v>
      </c>
      <c r="DYI39" s="620" t="s">
        <v>2563</v>
      </c>
      <c r="DYJ39" s="620" t="s">
        <v>2563</v>
      </c>
      <c r="DYK39" s="620" t="s">
        <v>2563</v>
      </c>
      <c r="DYL39" s="620" t="s">
        <v>2563</v>
      </c>
      <c r="DYM39" s="620" t="s">
        <v>2563</v>
      </c>
      <c r="DYN39" s="620" t="s">
        <v>2563</v>
      </c>
      <c r="DYO39" s="620" t="s">
        <v>2563</v>
      </c>
      <c r="DYP39" s="620" t="s">
        <v>2563</v>
      </c>
      <c r="DYQ39" s="620" t="s">
        <v>2563</v>
      </c>
      <c r="DYR39" s="620" t="s">
        <v>2563</v>
      </c>
      <c r="DYS39" s="620" t="s">
        <v>2563</v>
      </c>
      <c r="DYT39" s="620" t="s">
        <v>2563</v>
      </c>
      <c r="DYU39" s="620" t="s">
        <v>2563</v>
      </c>
      <c r="DYV39" s="620" t="s">
        <v>2563</v>
      </c>
      <c r="DYW39" s="620" t="s">
        <v>2563</v>
      </c>
      <c r="DYX39" s="620" t="s">
        <v>2563</v>
      </c>
      <c r="DYY39" s="620" t="s">
        <v>2563</v>
      </c>
      <c r="DYZ39" s="620" t="s">
        <v>2563</v>
      </c>
      <c r="DZA39" s="620" t="s">
        <v>2563</v>
      </c>
      <c r="DZB39" s="620" t="s">
        <v>2563</v>
      </c>
      <c r="DZC39" s="620" t="s">
        <v>2563</v>
      </c>
      <c r="DZD39" s="620" t="s">
        <v>2563</v>
      </c>
      <c r="DZE39" s="620" t="s">
        <v>2563</v>
      </c>
      <c r="DZF39" s="620" t="s">
        <v>2563</v>
      </c>
      <c r="DZG39" s="620" t="s">
        <v>2563</v>
      </c>
      <c r="DZH39" s="620" t="s">
        <v>2563</v>
      </c>
      <c r="DZI39" s="620" t="s">
        <v>2563</v>
      </c>
      <c r="DZJ39" s="620" t="s">
        <v>2563</v>
      </c>
      <c r="DZK39" s="620" t="s">
        <v>2563</v>
      </c>
      <c r="DZL39" s="620" t="s">
        <v>2563</v>
      </c>
      <c r="DZM39" s="620" t="s">
        <v>2563</v>
      </c>
      <c r="DZN39" s="620" t="s">
        <v>2563</v>
      </c>
      <c r="DZO39" s="620" t="s">
        <v>2563</v>
      </c>
      <c r="DZP39" s="620" t="s">
        <v>2563</v>
      </c>
      <c r="DZQ39" s="620" t="s">
        <v>2563</v>
      </c>
      <c r="DZR39" s="620" t="s">
        <v>2563</v>
      </c>
      <c r="DZS39" s="620" t="s">
        <v>2563</v>
      </c>
      <c r="DZT39" s="620" t="s">
        <v>2563</v>
      </c>
      <c r="DZU39" s="620" t="s">
        <v>2563</v>
      </c>
      <c r="DZV39" s="620" t="s">
        <v>2563</v>
      </c>
      <c r="DZW39" s="620" t="s">
        <v>2563</v>
      </c>
      <c r="DZX39" s="620" t="s">
        <v>2563</v>
      </c>
      <c r="DZY39" s="620" t="s">
        <v>2563</v>
      </c>
      <c r="DZZ39" s="620" t="s">
        <v>2563</v>
      </c>
      <c r="EAA39" s="620" t="s">
        <v>2563</v>
      </c>
      <c r="EAB39" s="620" t="s">
        <v>2563</v>
      </c>
      <c r="EAC39" s="620" t="s">
        <v>2563</v>
      </c>
      <c r="EAD39" s="620" t="s">
        <v>2563</v>
      </c>
      <c r="EAE39" s="620" t="s">
        <v>2563</v>
      </c>
      <c r="EAF39" s="620" t="s">
        <v>2563</v>
      </c>
      <c r="EAG39" s="620" t="s">
        <v>2563</v>
      </c>
      <c r="EAH39" s="620" t="s">
        <v>2563</v>
      </c>
      <c r="EAI39" s="620" t="s">
        <v>2563</v>
      </c>
      <c r="EAJ39" s="620" t="s">
        <v>2563</v>
      </c>
      <c r="EAK39" s="620" t="s">
        <v>2563</v>
      </c>
      <c r="EAL39" s="620" t="s">
        <v>2563</v>
      </c>
      <c r="EAM39" s="620" t="s">
        <v>2563</v>
      </c>
      <c r="EAN39" s="620" t="s">
        <v>2563</v>
      </c>
      <c r="EAO39" s="620" t="s">
        <v>2563</v>
      </c>
      <c r="EAP39" s="620" t="s">
        <v>2563</v>
      </c>
      <c r="EAQ39" s="620" t="s">
        <v>2563</v>
      </c>
      <c r="EAR39" s="620" t="s">
        <v>2563</v>
      </c>
      <c r="EAS39" s="620" t="s">
        <v>2563</v>
      </c>
      <c r="EAT39" s="620" t="s">
        <v>2563</v>
      </c>
      <c r="EAU39" s="620" t="s">
        <v>2563</v>
      </c>
      <c r="EAV39" s="620" t="s">
        <v>2563</v>
      </c>
      <c r="EAW39" s="620" t="s">
        <v>2563</v>
      </c>
      <c r="EAX39" s="620" t="s">
        <v>2563</v>
      </c>
      <c r="EAY39" s="620" t="s">
        <v>2563</v>
      </c>
      <c r="EAZ39" s="620" t="s">
        <v>2563</v>
      </c>
      <c r="EBA39" s="620" t="s">
        <v>2563</v>
      </c>
      <c r="EBB39" s="620" t="s">
        <v>2563</v>
      </c>
      <c r="EBC39" s="620" t="s">
        <v>2563</v>
      </c>
      <c r="EBD39" s="620" t="s">
        <v>2563</v>
      </c>
      <c r="EBE39" s="620" t="s">
        <v>2563</v>
      </c>
      <c r="EBF39" s="620" t="s">
        <v>2563</v>
      </c>
      <c r="EBG39" s="620" t="s">
        <v>2563</v>
      </c>
      <c r="EBH39" s="620" t="s">
        <v>2563</v>
      </c>
      <c r="EBI39" s="620" t="s">
        <v>2563</v>
      </c>
      <c r="EBJ39" s="620" t="s">
        <v>2563</v>
      </c>
      <c r="EBK39" s="620" t="s">
        <v>2563</v>
      </c>
      <c r="EBL39" s="620" t="s">
        <v>2563</v>
      </c>
      <c r="EBM39" s="620" t="s">
        <v>2563</v>
      </c>
      <c r="EBN39" s="620" t="s">
        <v>2563</v>
      </c>
      <c r="EBO39" s="620" t="s">
        <v>2563</v>
      </c>
      <c r="EBP39" s="620" t="s">
        <v>2563</v>
      </c>
      <c r="EBQ39" s="620" t="s">
        <v>2563</v>
      </c>
      <c r="EBR39" s="620" t="s">
        <v>2563</v>
      </c>
      <c r="EBS39" s="620" t="s">
        <v>2563</v>
      </c>
      <c r="EBT39" s="620" t="s">
        <v>2563</v>
      </c>
      <c r="EBU39" s="620" t="s">
        <v>2563</v>
      </c>
      <c r="EBV39" s="620" t="s">
        <v>2563</v>
      </c>
      <c r="EBW39" s="620" t="s">
        <v>2563</v>
      </c>
      <c r="EBX39" s="620" t="s">
        <v>2563</v>
      </c>
      <c r="EBY39" s="620" t="s">
        <v>2563</v>
      </c>
      <c r="EBZ39" s="620" t="s">
        <v>2563</v>
      </c>
      <c r="ECA39" s="620" t="s">
        <v>2563</v>
      </c>
      <c r="ECB39" s="620" t="s">
        <v>2563</v>
      </c>
      <c r="ECC39" s="620" t="s">
        <v>2563</v>
      </c>
      <c r="ECD39" s="620" t="s">
        <v>2563</v>
      </c>
      <c r="ECE39" s="620" t="s">
        <v>2563</v>
      </c>
      <c r="ECF39" s="620" t="s">
        <v>2563</v>
      </c>
      <c r="ECG39" s="620" t="s">
        <v>2563</v>
      </c>
      <c r="ECH39" s="620" t="s">
        <v>2563</v>
      </c>
      <c r="ECI39" s="620" t="s">
        <v>2563</v>
      </c>
      <c r="ECJ39" s="620" t="s">
        <v>2563</v>
      </c>
      <c r="ECK39" s="620" t="s">
        <v>2563</v>
      </c>
      <c r="ECL39" s="620" t="s">
        <v>2563</v>
      </c>
      <c r="ECM39" s="620" t="s">
        <v>2563</v>
      </c>
      <c r="ECN39" s="620" t="s">
        <v>2563</v>
      </c>
      <c r="ECO39" s="620" t="s">
        <v>2563</v>
      </c>
      <c r="ECP39" s="620" t="s">
        <v>2563</v>
      </c>
      <c r="ECQ39" s="620" t="s">
        <v>2563</v>
      </c>
      <c r="ECR39" s="620" t="s">
        <v>2563</v>
      </c>
      <c r="ECS39" s="620" t="s">
        <v>2563</v>
      </c>
      <c r="ECT39" s="620" t="s">
        <v>2563</v>
      </c>
      <c r="ECU39" s="620" t="s">
        <v>2563</v>
      </c>
      <c r="ECV39" s="620" t="s">
        <v>2563</v>
      </c>
      <c r="ECW39" s="620" t="s">
        <v>2563</v>
      </c>
      <c r="ECX39" s="620" t="s">
        <v>2563</v>
      </c>
      <c r="ECY39" s="620" t="s">
        <v>2563</v>
      </c>
      <c r="ECZ39" s="620" t="s">
        <v>2563</v>
      </c>
      <c r="EDA39" s="620" t="s">
        <v>2563</v>
      </c>
      <c r="EDB39" s="620" t="s">
        <v>2563</v>
      </c>
      <c r="EDC39" s="620" t="s">
        <v>2563</v>
      </c>
      <c r="EDD39" s="620" t="s">
        <v>2563</v>
      </c>
      <c r="EDE39" s="620" t="s">
        <v>2563</v>
      </c>
      <c r="EDF39" s="620" t="s">
        <v>2563</v>
      </c>
      <c r="EDG39" s="620" t="s">
        <v>2563</v>
      </c>
      <c r="EDH39" s="620" t="s">
        <v>2563</v>
      </c>
      <c r="EDI39" s="620" t="s">
        <v>2563</v>
      </c>
      <c r="EDJ39" s="620" t="s">
        <v>2563</v>
      </c>
      <c r="EDK39" s="620" t="s">
        <v>2563</v>
      </c>
      <c r="EDL39" s="620" t="s">
        <v>2563</v>
      </c>
      <c r="EDM39" s="620" t="s">
        <v>2563</v>
      </c>
      <c r="EDN39" s="620" t="s">
        <v>2563</v>
      </c>
      <c r="EDO39" s="620" t="s">
        <v>2563</v>
      </c>
      <c r="EDP39" s="620" t="s">
        <v>2563</v>
      </c>
      <c r="EDQ39" s="620" t="s">
        <v>2563</v>
      </c>
      <c r="EDR39" s="620" t="s">
        <v>2563</v>
      </c>
      <c r="EDS39" s="620" t="s">
        <v>2563</v>
      </c>
      <c r="EDT39" s="620" t="s">
        <v>2563</v>
      </c>
      <c r="EDU39" s="620" t="s">
        <v>2563</v>
      </c>
      <c r="EDV39" s="620" t="s">
        <v>2563</v>
      </c>
      <c r="EDW39" s="620" t="s">
        <v>2563</v>
      </c>
      <c r="EDX39" s="620" t="s">
        <v>2563</v>
      </c>
      <c r="EDY39" s="620" t="s">
        <v>2563</v>
      </c>
      <c r="EDZ39" s="620" t="s">
        <v>2563</v>
      </c>
      <c r="EEA39" s="620" t="s">
        <v>2563</v>
      </c>
      <c r="EEB39" s="620" t="s">
        <v>2563</v>
      </c>
      <c r="EEC39" s="620" t="s">
        <v>2563</v>
      </c>
      <c r="EED39" s="620" t="s">
        <v>2563</v>
      </c>
      <c r="EEE39" s="620" t="s">
        <v>2563</v>
      </c>
      <c r="EEF39" s="620" t="s">
        <v>2563</v>
      </c>
      <c r="EEG39" s="620" t="s">
        <v>2563</v>
      </c>
      <c r="EEH39" s="620" t="s">
        <v>2563</v>
      </c>
      <c r="EEI39" s="620" t="s">
        <v>2563</v>
      </c>
      <c r="EEJ39" s="620" t="s">
        <v>2563</v>
      </c>
      <c r="EEK39" s="620" t="s">
        <v>2563</v>
      </c>
      <c r="EEL39" s="620" t="s">
        <v>2563</v>
      </c>
      <c r="EEM39" s="620" t="s">
        <v>2563</v>
      </c>
      <c r="EEN39" s="620" t="s">
        <v>2563</v>
      </c>
      <c r="EEO39" s="620" t="s">
        <v>2563</v>
      </c>
      <c r="EEP39" s="620" t="s">
        <v>2563</v>
      </c>
      <c r="EEQ39" s="620" t="s">
        <v>2563</v>
      </c>
      <c r="EER39" s="620" t="s">
        <v>2563</v>
      </c>
      <c r="EES39" s="620" t="s">
        <v>2563</v>
      </c>
      <c r="EET39" s="620" t="s">
        <v>2563</v>
      </c>
      <c r="EEU39" s="620" t="s">
        <v>2563</v>
      </c>
      <c r="EEV39" s="620" t="s">
        <v>2563</v>
      </c>
      <c r="EEW39" s="620" t="s">
        <v>2563</v>
      </c>
      <c r="EEX39" s="620" t="s">
        <v>2563</v>
      </c>
      <c r="EEY39" s="620" t="s">
        <v>2563</v>
      </c>
      <c r="EEZ39" s="620" t="s">
        <v>2563</v>
      </c>
      <c r="EFA39" s="620" t="s">
        <v>2563</v>
      </c>
      <c r="EFB39" s="620" t="s">
        <v>2563</v>
      </c>
      <c r="EFC39" s="620" t="s">
        <v>2563</v>
      </c>
      <c r="EFD39" s="620" t="s">
        <v>2563</v>
      </c>
      <c r="EFE39" s="620" t="s">
        <v>2563</v>
      </c>
      <c r="EFF39" s="620" t="s">
        <v>2563</v>
      </c>
      <c r="EFG39" s="620" t="s">
        <v>2563</v>
      </c>
      <c r="EFH39" s="620" t="s">
        <v>2563</v>
      </c>
      <c r="EFI39" s="620" t="s">
        <v>2563</v>
      </c>
      <c r="EFJ39" s="620" t="s">
        <v>2563</v>
      </c>
      <c r="EFK39" s="620" t="s">
        <v>2563</v>
      </c>
      <c r="EFL39" s="620" t="s">
        <v>2563</v>
      </c>
      <c r="EFM39" s="620" t="s">
        <v>2563</v>
      </c>
      <c r="EFN39" s="620" t="s">
        <v>2563</v>
      </c>
      <c r="EFO39" s="620" t="s">
        <v>2563</v>
      </c>
      <c r="EFP39" s="620" t="s">
        <v>2563</v>
      </c>
      <c r="EFQ39" s="620" t="s">
        <v>2563</v>
      </c>
      <c r="EFR39" s="620" t="s">
        <v>2563</v>
      </c>
      <c r="EFS39" s="620" t="s">
        <v>2563</v>
      </c>
      <c r="EFT39" s="620" t="s">
        <v>2563</v>
      </c>
      <c r="EFU39" s="620" t="s">
        <v>2563</v>
      </c>
      <c r="EFV39" s="620" t="s">
        <v>2563</v>
      </c>
      <c r="EFW39" s="620" t="s">
        <v>2563</v>
      </c>
      <c r="EFX39" s="620" t="s">
        <v>2563</v>
      </c>
      <c r="EFY39" s="620" t="s">
        <v>2563</v>
      </c>
      <c r="EFZ39" s="620" t="s">
        <v>2563</v>
      </c>
      <c r="EGA39" s="620" t="s">
        <v>2563</v>
      </c>
      <c r="EGB39" s="620" t="s">
        <v>2563</v>
      </c>
      <c r="EGC39" s="620" t="s">
        <v>2563</v>
      </c>
      <c r="EGD39" s="620" t="s">
        <v>2563</v>
      </c>
      <c r="EGE39" s="620" t="s">
        <v>2563</v>
      </c>
      <c r="EGF39" s="620" t="s">
        <v>2563</v>
      </c>
      <c r="EGG39" s="620" t="s">
        <v>2563</v>
      </c>
      <c r="EGH39" s="620" t="s">
        <v>2563</v>
      </c>
      <c r="EGI39" s="620" t="s">
        <v>2563</v>
      </c>
      <c r="EGJ39" s="620" t="s">
        <v>2563</v>
      </c>
      <c r="EGK39" s="620" t="s">
        <v>2563</v>
      </c>
      <c r="EGL39" s="620" t="s">
        <v>2563</v>
      </c>
      <c r="EGM39" s="620" t="s">
        <v>2563</v>
      </c>
      <c r="EGN39" s="620" t="s">
        <v>2563</v>
      </c>
      <c r="EGO39" s="620" t="s">
        <v>2563</v>
      </c>
      <c r="EGP39" s="620" t="s">
        <v>2563</v>
      </c>
      <c r="EGQ39" s="620" t="s">
        <v>2563</v>
      </c>
      <c r="EGR39" s="620" t="s">
        <v>2563</v>
      </c>
      <c r="EGS39" s="620" t="s">
        <v>2563</v>
      </c>
      <c r="EGT39" s="620" t="s">
        <v>2563</v>
      </c>
      <c r="EGU39" s="620" t="s">
        <v>2563</v>
      </c>
      <c r="EGV39" s="620" t="s">
        <v>2563</v>
      </c>
      <c r="EGW39" s="620" t="s">
        <v>2563</v>
      </c>
      <c r="EGX39" s="620" t="s">
        <v>2563</v>
      </c>
      <c r="EGY39" s="620" t="s">
        <v>2563</v>
      </c>
      <c r="EGZ39" s="620" t="s">
        <v>2563</v>
      </c>
      <c r="EHA39" s="620" t="s">
        <v>2563</v>
      </c>
      <c r="EHB39" s="620" t="s">
        <v>2563</v>
      </c>
      <c r="EHC39" s="620" t="s">
        <v>2563</v>
      </c>
      <c r="EHD39" s="620" t="s">
        <v>2563</v>
      </c>
      <c r="EHE39" s="620" t="s">
        <v>2563</v>
      </c>
      <c r="EHF39" s="620" t="s">
        <v>2563</v>
      </c>
      <c r="EHG39" s="620" t="s">
        <v>2563</v>
      </c>
      <c r="EHH39" s="620" t="s">
        <v>2563</v>
      </c>
      <c r="EHI39" s="620" t="s">
        <v>2563</v>
      </c>
      <c r="EHJ39" s="620" t="s">
        <v>2563</v>
      </c>
      <c r="EHK39" s="620" t="s">
        <v>2563</v>
      </c>
      <c r="EHL39" s="620" t="s">
        <v>2563</v>
      </c>
      <c r="EHM39" s="620" t="s">
        <v>2563</v>
      </c>
      <c r="EHN39" s="620" t="s">
        <v>2563</v>
      </c>
      <c r="EHO39" s="620" t="s">
        <v>2563</v>
      </c>
      <c r="EHP39" s="620" t="s">
        <v>2563</v>
      </c>
      <c r="EHQ39" s="620" t="s">
        <v>2563</v>
      </c>
      <c r="EHR39" s="620" t="s">
        <v>2563</v>
      </c>
      <c r="EHS39" s="620" t="s">
        <v>2563</v>
      </c>
      <c r="EHT39" s="620" t="s">
        <v>2563</v>
      </c>
      <c r="EHU39" s="620" t="s">
        <v>2563</v>
      </c>
      <c r="EHV39" s="620" t="s">
        <v>2563</v>
      </c>
      <c r="EHW39" s="620" t="s">
        <v>2563</v>
      </c>
      <c r="EHX39" s="620" t="s">
        <v>2563</v>
      </c>
      <c r="EHY39" s="620" t="s">
        <v>2563</v>
      </c>
      <c r="EHZ39" s="620" t="s">
        <v>2563</v>
      </c>
      <c r="EIA39" s="620" t="s">
        <v>2563</v>
      </c>
      <c r="EIB39" s="620" t="s">
        <v>2563</v>
      </c>
      <c r="EIC39" s="620" t="s">
        <v>2563</v>
      </c>
      <c r="EID39" s="620" t="s">
        <v>2563</v>
      </c>
      <c r="EIE39" s="620" t="s">
        <v>2563</v>
      </c>
      <c r="EIF39" s="620" t="s">
        <v>2563</v>
      </c>
      <c r="EIG39" s="620" t="s">
        <v>2563</v>
      </c>
      <c r="EIH39" s="620" t="s">
        <v>2563</v>
      </c>
      <c r="EII39" s="620" t="s">
        <v>2563</v>
      </c>
      <c r="EIJ39" s="620" t="s">
        <v>2563</v>
      </c>
      <c r="EIK39" s="620" t="s">
        <v>2563</v>
      </c>
      <c r="EIL39" s="620" t="s">
        <v>2563</v>
      </c>
      <c r="EIM39" s="620" t="s">
        <v>2563</v>
      </c>
      <c r="EIN39" s="620" t="s">
        <v>2563</v>
      </c>
      <c r="EIO39" s="620" t="s">
        <v>2563</v>
      </c>
      <c r="EIP39" s="620" t="s">
        <v>2563</v>
      </c>
      <c r="EIQ39" s="620" t="s">
        <v>2563</v>
      </c>
      <c r="EIR39" s="620" t="s">
        <v>2563</v>
      </c>
      <c r="EIS39" s="620" t="s">
        <v>2563</v>
      </c>
      <c r="EIT39" s="620" t="s">
        <v>2563</v>
      </c>
      <c r="EIU39" s="620" t="s">
        <v>2563</v>
      </c>
      <c r="EIV39" s="620" t="s">
        <v>2563</v>
      </c>
      <c r="EIW39" s="620" t="s">
        <v>2563</v>
      </c>
      <c r="EIX39" s="620" t="s">
        <v>2563</v>
      </c>
      <c r="EIY39" s="620" t="s">
        <v>2563</v>
      </c>
      <c r="EIZ39" s="620" t="s">
        <v>2563</v>
      </c>
      <c r="EJA39" s="620" t="s">
        <v>2563</v>
      </c>
      <c r="EJB39" s="620" t="s">
        <v>2563</v>
      </c>
      <c r="EJC39" s="620" t="s">
        <v>2563</v>
      </c>
      <c r="EJD39" s="620" t="s">
        <v>2563</v>
      </c>
      <c r="EJE39" s="620" t="s">
        <v>2563</v>
      </c>
      <c r="EJF39" s="620" t="s">
        <v>2563</v>
      </c>
      <c r="EJG39" s="620" t="s">
        <v>2563</v>
      </c>
      <c r="EJH39" s="620" t="s">
        <v>2563</v>
      </c>
      <c r="EJI39" s="620" t="s">
        <v>2563</v>
      </c>
      <c r="EJJ39" s="620" t="s">
        <v>2563</v>
      </c>
      <c r="EJK39" s="620" t="s">
        <v>2563</v>
      </c>
      <c r="EJL39" s="620" t="s">
        <v>2563</v>
      </c>
      <c r="EJM39" s="620" t="s">
        <v>2563</v>
      </c>
      <c r="EJN39" s="620" t="s">
        <v>2563</v>
      </c>
      <c r="EJO39" s="620" t="s">
        <v>2563</v>
      </c>
      <c r="EJP39" s="620" t="s">
        <v>2563</v>
      </c>
      <c r="EJQ39" s="620" t="s">
        <v>2563</v>
      </c>
      <c r="EJR39" s="620" t="s">
        <v>2563</v>
      </c>
      <c r="EJS39" s="620" t="s">
        <v>2563</v>
      </c>
      <c r="EJT39" s="620" t="s">
        <v>2563</v>
      </c>
      <c r="EJU39" s="620" t="s">
        <v>2563</v>
      </c>
      <c r="EJV39" s="620" t="s">
        <v>2563</v>
      </c>
      <c r="EJW39" s="620" t="s">
        <v>2563</v>
      </c>
      <c r="EJX39" s="620" t="s">
        <v>2563</v>
      </c>
      <c r="EJY39" s="620" t="s">
        <v>2563</v>
      </c>
      <c r="EJZ39" s="620" t="s">
        <v>2563</v>
      </c>
      <c r="EKA39" s="620" t="s">
        <v>2563</v>
      </c>
      <c r="EKB39" s="620" t="s">
        <v>2563</v>
      </c>
      <c r="EKC39" s="620" t="s">
        <v>2563</v>
      </c>
      <c r="EKD39" s="620" t="s">
        <v>2563</v>
      </c>
      <c r="EKE39" s="620" t="s">
        <v>2563</v>
      </c>
      <c r="EKF39" s="620" t="s">
        <v>2563</v>
      </c>
      <c r="EKG39" s="620" t="s">
        <v>2563</v>
      </c>
      <c r="EKH39" s="620" t="s">
        <v>2563</v>
      </c>
      <c r="EKI39" s="620" t="s">
        <v>2563</v>
      </c>
      <c r="EKJ39" s="620" t="s">
        <v>2563</v>
      </c>
      <c r="EKK39" s="620" t="s">
        <v>2563</v>
      </c>
      <c r="EKL39" s="620" t="s">
        <v>2563</v>
      </c>
      <c r="EKM39" s="620" t="s">
        <v>2563</v>
      </c>
      <c r="EKN39" s="620" t="s">
        <v>2563</v>
      </c>
      <c r="EKO39" s="620" t="s">
        <v>2563</v>
      </c>
      <c r="EKP39" s="620" t="s">
        <v>2563</v>
      </c>
      <c r="EKQ39" s="620" t="s">
        <v>2563</v>
      </c>
      <c r="EKR39" s="620" t="s">
        <v>2563</v>
      </c>
      <c r="EKS39" s="620" t="s">
        <v>2563</v>
      </c>
      <c r="EKT39" s="620" t="s">
        <v>2563</v>
      </c>
      <c r="EKU39" s="620" t="s">
        <v>2563</v>
      </c>
      <c r="EKV39" s="620" t="s">
        <v>2563</v>
      </c>
      <c r="EKW39" s="620" t="s">
        <v>2563</v>
      </c>
      <c r="EKX39" s="620" t="s">
        <v>2563</v>
      </c>
      <c r="EKY39" s="620" t="s">
        <v>2563</v>
      </c>
      <c r="EKZ39" s="620" t="s">
        <v>2563</v>
      </c>
      <c r="ELA39" s="620" t="s">
        <v>2563</v>
      </c>
      <c r="ELB39" s="620" t="s">
        <v>2563</v>
      </c>
      <c r="ELC39" s="620" t="s">
        <v>2563</v>
      </c>
      <c r="ELD39" s="620" t="s">
        <v>2563</v>
      </c>
      <c r="ELE39" s="620" t="s">
        <v>2563</v>
      </c>
      <c r="ELF39" s="620" t="s">
        <v>2563</v>
      </c>
      <c r="ELG39" s="620" t="s">
        <v>2563</v>
      </c>
      <c r="ELH39" s="620" t="s">
        <v>2563</v>
      </c>
      <c r="ELI39" s="620" t="s">
        <v>2563</v>
      </c>
      <c r="ELJ39" s="620" t="s">
        <v>2563</v>
      </c>
      <c r="ELK39" s="620" t="s">
        <v>2563</v>
      </c>
      <c r="ELL39" s="620" t="s">
        <v>2563</v>
      </c>
      <c r="ELM39" s="620" t="s">
        <v>2563</v>
      </c>
      <c r="ELN39" s="620" t="s">
        <v>2563</v>
      </c>
      <c r="ELO39" s="620" t="s">
        <v>2563</v>
      </c>
      <c r="ELP39" s="620" t="s">
        <v>2563</v>
      </c>
      <c r="ELQ39" s="620" t="s">
        <v>2563</v>
      </c>
      <c r="ELR39" s="620" t="s">
        <v>2563</v>
      </c>
      <c r="ELS39" s="620" t="s">
        <v>2563</v>
      </c>
      <c r="ELT39" s="620" t="s">
        <v>2563</v>
      </c>
      <c r="ELU39" s="620" t="s">
        <v>2563</v>
      </c>
      <c r="ELV39" s="620" t="s">
        <v>2563</v>
      </c>
      <c r="ELW39" s="620" t="s">
        <v>2563</v>
      </c>
      <c r="ELX39" s="620" t="s">
        <v>2563</v>
      </c>
      <c r="ELY39" s="620" t="s">
        <v>2563</v>
      </c>
      <c r="ELZ39" s="620" t="s">
        <v>2563</v>
      </c>
      <c r="EMA39" s="620" t="s">
        <v>2563</v>
      </c>
      <c r="EMB39" s="620" t="s">
        <v>2563</v>
      </c>
      <c r="EMC39" s="620" t="s">
        <v>2563</v>
      </c>
      <c r="EMD39" s="620" t="s">
        <v>2563</v>
      </c>
      <c r="EME39" s="620" t="s">
        <v>2563</v>
      </c>
      <c r="EMF39" s="620" t="s">
        <v>2563</v>
      </c>
      <c r="EMG39" s="620" t="s">
        <v>2563</v>
      </c>
      <c r="EMH39" s="620" t="s">
        <v>2563</v>
      </c>
      <c r="EMI39" s="620" t="s">
        <v>2563</v>
      </c>
      <c r="EMJ39" s="620" t="s">
        <v>2563</v>
      </c>
      <c r="EMK39" s="620" t="s">
        <v>2563</v>
      </c>
      <c r="EML39" s="620" t="s">
        <v>2563</v>
      </c>
      <c r="EMM39" s="620" t="s">
        <v>2563</v>
      </c>
      <c r="EMN39" s="620" t="s">
        <v>2563</v>
      </c>
      <c r="EMO39" s="620" t="s">
        <v>2563</v>
      </c>
      <c r="EMP39" s="620" t="s">
        <v>2563</v>
      </c>
      <c r="EMQ39" s="620" t="s">
        <v>2563</v>
      </c>
      <c r="EMR39" s="620" t="s">
        <v>2563</v>
      </c>
      <c r="EMS39" s="620" t="s">
        <v>2563</v>
      </c>
      <c r="EMT39" s="620" t="s">
        <v>2563</v>
      </c>
      <c r="EMU39" s="620" t="s">
        <v>2563</v>
      </c>
      <c r="EMV39" s="620" t="s">
        <v>2563</v>
      </c>
      <c r="EMW39" s="620" t="s">
        <v>2563</v>
      </c>
      <c r="EMX39" s="620" t="s">
        <v>2563</v>
      </c>
      <c r="EMY39" s="620" t="s">
        <v>2563</v>
      </c>
      <c r="EMZ39" s="620" t="s">
        <v>2563</v>
      </c>
      <c r="ENA39" s="620" t="s">
        <v>2563</v>
      </c>
      <c r="ENB39" s="620" t="s">
        <v>2563</v>
      </c>
      <c r="ENC39" s="620" t="s">
        <v>2563</v>
      </c>
      <c r="END39" s="620" t="s">
        <v>2563</v>
      </c>
      <c r="ENE39" s="620" t="s">
        <v>2563</v>
      </c>
      <c r="ENF39" s="620" t="s">
        <v>2563</v>
      </c>
      <c r="ENG39" s="620" t="s">
        <v>2563</v>
      </c>
      <c r="ENH39" s="620" t="s">
        <v>2563</v>
      </c>
      <c r="ENI39" s="620" t="s">
        <v>2563</v>
      </c>
      <c r="ENJ39" s="620" t="s">
        <v>2563</v>
      </c>
      <c r="ENK39" s="620" t="s">
        <v>2563</v>
      </c>
      <c r="ENL39" s="620" t="s">
        <v>2563</v>
      </c>
      <c r="ENM39" s="620" t="s">
        <v>2563</v>
      </c>
      <c r="ENN39" s="620" t="s">
        <v>2563</v>
      </c>
      <c r="ENO39" s="620" t="s">
        <v>2563</v>
      </c>
      <c r="ENP39" s="620" t="s">
        <v>2563</v>
      </c>
      <c r="ENQ39" s="620" t="s">
        <v>2563</v>
      </c>
      <c r="ENR39" s="620" t="s">
        <v>2563</v>
      </c>
      <c r="ENS39" s="620" t="s">
        <v>2563</v>
      </c>
      <c r="ENT39" s="620" t="s">
        <v>2563</v>
      </c>
      <c r="ENU39" s="620" t="s">
        <v>2563</v>
      </c>
      <c r="ENV39" s="620" t="s">
        <v>2563</v>
      </c>
      <c r="ENW39" s="620" t="s">
        <v>2563</v>
      </c>
      <c r="ENX39" s="620" t="s">
        <v>2563</v>
      </c>
      <c r="ENY39" s="620" t="s">
        <v>2563</v>
      </c>
      <c r="ENZ39" s="620" t="s">
        <v>2563</v>
      </c>
      <c r="EOA39" s="620" t="s">
        <v>2563</v>
      </c>
      <c r="EOB39" s="620" t="s">
        <v>2563</v>
      </c>
      <c r="EOC39" s="620" t="s">
        <v>2563</v>
      </c>
      <c r="EOD39" s="620" t="s">
        <v>2563</v>
      </c>
      <c r="EOE39" s="620" t="s">
        <v>2563</v>
      </c>
      <c r="EOF39" s="620" t="s">
        <v>2563</v>
      </c>
      <c r="EOG39" s="620" t="s">
        <v>2563</v>
      </c>
      <c r="EOH39" s="620" t="s">
        <v>2563</v>
      </c>
      <c r="EOI39" s="620" t="s">
        <v>2563</v>
      </c>
      <c r="EOJ39" s="620" t="s">
        <v>2563</v>
      </c>
      <c r="EOK39" s="620" t="s">
        <v>2563</v>
      </c>
      <c r="EOL39" s="620" t="s">
        <v>2563</v>
      </c>
      <c r="EOM39" s="620" t="s">
        <v>2563</v>
      </c>
      <c r="EON39" s="620" t="s">
        <v>2563</v>
      </c>
      <c r="EOO39" s="620" t="s">
        <v>2563</v>
      </c>
      <c r="EOP39" s="620" t="s">
        <v>2563</v>
      </c>
      <c r="EOQ39" s="620" t="s">
        <v>2563</v>
      </c>
      <c r="EOR39" s="620" t="s">
        <v>2563</v>
      </c>
      <c r="EOS39" s="620" t="s">
        <v>2563</v>
      </c>
      <c r="EOT39" s="620" t="s">
        <v>2563</v>
      </c>
      <c r="EOU39" s="620" t="s">
        <v>2563</v>
      </c>
      <c r="EOV39" s="620" t="s">
        <v>2563</v>
      </c>
      <c r="EOW39" s="620" t="s">
        <v>2563</v>
      </c>
      <c r="EOX39" s="620" t="s">
        <v>2563</v>
      </c>
      <c r="EOY39" s="620" t="s">
        <v>2563</v>
      </c>
      <c r="EOZ39" s="620" t="s">
        <v>2563</v>
      </c>
      <c r="EPA39" s="620" t="s">
        <v>2563</v>
      </c>
      <c r="EPB39" s="620" t="s">
        <v>2563</v>
      </c>
      <c r="EPC39" s="620" t="s">
        <v>2563</v>
      </c>
      <c r="EPD39" s="620" t="s">
        <v>2563</v>
      </c>
      <c r="EPE39" s="620" t="s">
        <v>2563</v>
      </c>
      <c r="EPF39" s="620" t="s">
        <v>2563</v>
      </c>
      <c r="EPG39" s="620" t="s">
        <v>2563</v>
      </c>
      <c r="EPH39" s="620" t="s">
        <v>2563</v>
      </c>
      <c r="EPI39" s="620" t="s">
        <v>2563</v>
      </c>
      <c r="EPJ39" s="620" t="s">
        <v>2563</v>
      </c>
      <c r="EPK39" s="620" t="s">
        <v>2563</v>
      </c>
      <c r="EPL39" s="620" t="s">
        <v>2563</v>
      </c>
      <c r="EPM39" s="620" t="s">
        <v>2563</v>
      </c>
      <c r="EPN39" s="620" t="s">
        <v>2563</v>
      </c>
      <c r="EPO39" s="620" t="s">
        <v>2563</v>
      </c>
      <c r="EPP39" s="620" t="s">
        <v>2563</v>
      </c>
      <c r="EPQ39" s="620" t="s">
        <v>2563</v>
      </c>
      <c r="EPR39" s="620" t="s">
        <v>2563</v>
      </c>
      <c r="EPS39" s="620" t="s">
        <v>2563</v>
      </c>
      <c r="EPT39" s="620" t="s">
        <v>2563</v>
      </c>
      <c r="EPU39" s="620" t="s">
        <v>2563</v>
      </c>
      <c r="EPV39" s="620" t="s">
        <v>2563</v>
      </c>
      <c r="EPW39" s="620" t="s">
        <v>2563</v>
      </c>
      <c r="EPX39" s="620" t="s">
        <v>2563</v>
      </c>
      <c r="EPY39" s="620" t="s">
        <v>2563</v>
      </c>
      <c r="EPZ39" s="620" t="s">
        <v>2563</v>
      </c>
      <c r="EQA39" s="620" t="s">
        <v>2563</v>
      </c>
      <c r="EQB39" s="620" t="s">
        <v>2563</v>
      </c>
      <c r="EQC39" s="620" t="s">
        <v>2563</v>
      </c>
      <c r="EQD39" s="620" t="s">
        <v>2563</v>
      </c>
      <c r="EQE39" s="620" t="s">
        <v>2563</v>
      </c>
      <c r="EQF39" s="620" t="s">
        <v>2563</v>
      </c>
      <c r="EQG39" s="620" t="s">
        <v>2563</v>
      </c>
      <c r="EQH39" s="620" t="s">
        <v>2563</v>
      </c>
      <c r="EQI39" s="620" t="s">
        <v>2563</v>
      </c>
      <c r="EQJ39" s="620" t="s">
        <v>2563</v>
      </c>
      <c r="EQK39" s="620" t="s">
        <v>2563</v>
      </c>
      <c r="EQL39" s="620" t="s">
        <v>2563</v>
      </c>
      <c r="EQM39" s="620" t="s">
        <v>2563</v>
      </c>
      <c r="EQN39" s="620" t="s">
        <v>2563</v>
      </c>
      <c r="EQO39" s="620" t="s">
        <v>2563</v>
      </c>
      <c r="EQP39" s="620" t="s">
        <v>2563</v>
      </c>
      <c r="EQQ39" s="620" t="s">
        <v>2563</v>
      </c>
      <c r="EQR39" s="620" t="s">
        <v>2563</v>
      </c>
      <c r="EQS39" s="620" t="s">
        <v>2563</v>
      </c>
      <c r="EQT39" s="620" t="s">
        <v>2563</v>
      </c>
      <c r="EQU39" s="620" t="s">
        <v>2563</v>
      </c>
      <c r="EQV39" s="620" t="s">
        <v>2563</v>
      </c>
      <c r="EQW39" s="620" t="s">
        <v>2563</v>
      </c>
      <c r="EQX39" s="620" t="s">
        <v>2563</v>
      </c>
      <c r="EQY39" s="620" t="s">
        <v>2563</v>
      </c>
      <c r="EQZ39" s="620" t="s">
        <v>2563</v>
      </c>
      <c r="ERA39" s="620" t="s">
        <v>2563</v>
      </c>
      <c r="ERB39" s="620" t="s">
        <v>2563</v>
      </c>
      <c r="ERC39" s="620" t="s">
        <v>2563</v>
      </c>
      <c r="ERD39" s="620" t="s">
        <v>2563</v>
      </c>
      <c r="ERE39" s="620" t="s">
        <v>2563</v>
      </c>
      <c r="ERF39" s="620" t="s">
        <v>2563</v>
      </c>
      <c r="ERG39" s="620" t="s">
        <v>2563</v>
      </c>
      <c r="ERH39" s="620" t="s">
        <v>2563</v>
      </c>
      <c r="ERI39" s="620" t="s">
        <v>2563</v>
      </c>
      <c r="ERJ39" s="620" t="s">
        <v>2563</v>
      </c>
      <c r="ERK39" s="620" t="s">
        <v>2563</v>
      </c>
      <c r="ERL39" s="620" t="s">
        <v>2563</v>
      </c>
      <c r="ERM39" s="620" t="s">
        <v>2563</v>
      </c>
      <c r="ERN39" s="620" t="s">
        <v>2563</v>
      </c>
      <c r="ERO39" s="620" t="s">
        <v>2563</v>
      </c>
      <c r="ERP39" s="620" t="s">
        <v>2563</v>
      </c>
      <c r="ERQ39" s="620" t="s">
        <v>2563</v>
      </c>
      <c r="ERR39" s="620" t="s">
        <v>2563</v>
      </c>
      <c r="ERS39" s="620" t="s">
        <v>2563</v>
      </c>
      <c r="ERT39" s="620" t="s">
        <v>2563</v>
      </c>
      <c r="ERU39" s="620" t="s">
        <v>2563</v>
      </c>
      <c r="ERV39" s="620" t="s">
        <v>2563</v>
      </c>
      <c r="ERW39" s="620" t="s">
        <v>2563</v>
      </c>
      <c r="ERX39" s="620" t="s">
        <v>2563</v>
      </c>
      <c r="ERY39" s="620" t="s">
        <v>2563</v>
      </c>
      <c r="ERZ39" s="620" t="s">
        <v>2563</v>
      </c>
      <c r="ESA39" s="620" t="s">
        <v>2563</v>
      </c>
      <c r="ESB39" s="620" t="s">
        <v>2563</v>
      </c>
      <c r="ESC39" s="620" t="s">
        <v>2563</v>
      </c>
      <c r="ESD39" s="620" t="s">
        <v>2563</v>
      </c>
      <c r="ESE39" s="620" t="s">
        <v>2563</v>
      </c>
      <c r="ESF39" s="620" t="s">
        <v>2563</v>
      </c>
      <c r="ESG39" s="620" t="s">
        <v>2563</v>
      </c>
      <c r="ESH39" s="620" t="s">
        <v>2563</v>
      </c>
      <c r="ESI39" s="620" t="s">
        <v>2563</v>
      </c>
      <c r="ESJ39" s="620" t="s">
        <v>2563</v>
      </c>
      <c r="ESK39" s="620" t="s">
        <v>2563</v>
      </c>
      <c r="ESL39" s="620" t="s">
        <v>2563</v>
      </c>
      <c r="ESM39" s="620" t="s">
        <v>2563</v>
      </c>
      <c r="ESN39" s="620" t="s">
        <v>2563</v>
      </c>
      <c r="ESO39" s="620" t="s">
        <v>2563</v>
      </c>
      <c r="ESP39" s="620" t="s">
        <v>2563</v>
      </c>
      <c r="ESQ39" s="620" t="s">
        <v>2563</v>
      </c>
      <c r="ESR39" s="620" t="s">
        <v>2563</v>
      </c>
      <c r="ESS39" s="620" t="s">
        <v>2563</v>
      </c>
      <c r="EST39" s="620" t="s">
        <v>2563</v>
      </c>
      <c r="ESU39" s="620" t="s">
        <v>2563</v>
      </c>
      <c r="ESV39" s="620" t="s">
        <v>2563</v>
      </c>
      <c r="ESW39" s="620" t="s">
        <v>2563</v>
      </c>
      <c r="ESX39" s="620" t="s">
        <v>2563</v>
      </c>
      <c r="ESY39" s="620" t="s">
        <v>2563</v>
      </c>
      <c r="ESZ39" s="620" t="s">
        <v>2563</v>
      </c>
      <c r="ETA39" s="620" t="s">
        <v>2563</v>
      </c>
      <c r="ETB39" s="620" t="s">
        <v>2563</v>
      </c>
      <c r="ETC39" s="620" t="s">
        <v>2563</v>
      </c>
      <c r="ETD39" s="620" t="s">
        <v>2563</v>
      </c>
      <c r="ETE39" s="620" t="s">
        <v>2563</v>
      </c>
      <c r="ETF39" s="620" t="s">
        <v>2563</v>
      </c>
      <c r="ETG39" s="620" t="s">
        <v>2563</v>
      </c>
      <c r="ETH39" s="620" t="s">
        <v>2563</v>
      </c>
      <c r="ETI39" s="620" t="s">
        <v>2563</v>
      </c>
      <c r="ETJ39" s="620" t="s">
        <v>2563</v>
      </c>
      <c r="ETK39" s="620" t="s">
        <v>2563</v>
      </c>
      <c r="ETL39" s="620" t="s">
        <v>2563</v>
      </c>
      <c r="ETM39" s="620" t="s">
        <v>2563</v>
      </c>
      <c r="ETN39" s="620" t="s">
        <v>2563</v>
      </c>
      <c r="ETO39" s="620" t="s">
        <v>2563</v>
      </c>
      <c r="ETP39" s="620" t="s">
        <v>2563</v>
      </c>
      <c r="ETQ39" s="620" t="s">
        <v>2563</v>
      </c>
      <c r="ETR39" s="620" t="s">
        <v>2563</v>
      </c>
      <c r="ETS39" s="620" t="s">
        <v>2563</v>
      </c>
      <c r="ETT39" s="620" t="s">
        <v>2563</v>
      </c>
      <c r="ETU39" s="620" t="s">
        <v>2563</v>
      </c>
      <c r="ETV39" s="620" t="s">
        <v>2563</v>
      </c>
      <c r="ETW39" s="620" t="s">
        <v>2563</v>
      </c>
      <c r="ETX39" s="620" t="s">
        <v>2563</v>
      </c>
      <c r="ETY39" s="620" t="s">
        <v>2563</v>
      </c>
      <c r="ETZ39" s="620" t="s">
        <v>2563</v>
      </c>
      <c r="EUA39" s="620" t="s">
        <v>2563</v>
      </c>
      <c r="EUB39" s="620" t="s">
        <v>2563</v>
      </c>
      <c r="EUC39" s="620" t="s">
        <v>2563</v>
      </c>
      <c r="EUD39" s="620" t="s">
        <v>2563</v>
      </c>
      <c r="EUE39" s="620" t="s">
        <v>2563</v>
      </c>
      <c r="EUF39" s="620" t="s">
        <v>2563</v>
      </c>
      <c r="EUG39" s="620" t="s">
        <v>2563</v>
      </c>
      <c r="EUH39" s="620" t="s">
        <v>2563</v>
      </c>
      <c r="EUI39" s="620" t="s">
        <v>2563</v>
      </c>
      <c r="EUJ39" s="620" t="s">
        <v>2563</v>
      </c>
      <c r="EUK39" s="620" t="s">
        <v>2563</v>
      </c>
      <c r="EUL39" s="620" t="s">
        <v>2563</v>
      </c>
      <c r="EUM39" s="620" t="s">
        <v>2563</v>
      </c>
      <c r="EUN39" s="620" t="s">
        <v>2563</v>
      </c>
      <c r="EUO39" s="620" t="s">
        <v>2563</v>
      </c>
      <c r="EUP39" s="620" t="s">
        <v>2563</v>
      </c>
      <c r="EUQ39" s="620" t="s">
        <v>2563</v>
      </c>
      <c r="EUR39" s="620" t="s">
        <v>2563</v>
      </c>
      <c r="EUS39" s="620" t="s">
        <v>2563</v>
      </c>
      <c r="EUT39" s="620" t="s">
        <v>2563</v>
      </c>
      <c r="EUU39" s="620" t="s">
        <v>2563</v>
      </c>
      <c r="EUV39" s="620" t="s">
        <v>2563</v>
      </c>
      <c r="EUW39" s="620" t="s">
        <v>2563</v>
      </c>
      <c r="EUX39" s="620" t="s">
        <v>2563</v>
      </c>
      <c r="EUY39" s="620" t="s">
        <v>2563</v>
      </c>
      <c r="EUZ39" s="620" t="s">
        <v>2563</v>
      </c>
      <c r="EVA39" s="620" t="s">
        <v>2563</v>
      </c>
      <c r="EVB39" s="620" t="s">
        <v>2563</v>
      </c>
      <c r="EVC39" s="620" t="s">
        <v>2563</v>
      </c>
      <c r="EVD39" s="620" t="s">
        <v>2563</v>
      </c>
      <c r="EVE39" s="620" t="s">
        <v>2563</v>
      </c>
      <c r="EVF39" s="620" t="s">
        <v>2563</v>
      </c>
      <c r="EVG39" s="620" t="s">
        <v>2563</v>
      </c>
      <c r="EVH39" s="620" t="s">
        <v>2563</v>
      </c>
      <c r="EVI39" s="620" t="s">
        <v>2563</v>
      </c>
      <c r="EVJ39" s="620" t="s">
        <v>2563</v>
      </c>
      <c r="EVK39" s="620" t="s">
        <v>2563</v>
      </c>
      <c r="EVL39" s="620" t="s">
        <v>2563</v>
      </c>
      <c r="EVM39" s="620" t="s">
        <v>2563</v>
      </c>
      <c r="EVN39" s="620" t="s">
        <v>2563</v>
      </c>
      <c r="EVO39" s="620" t="s">
        <v>2563</v>
      </c>
      <c r="EVP39" s="620" t="s">
        <v>2563</v>
      </c>
      <c r="EVQ39" s="620" t="s">
        <v>2563</v>
      </c>
      <c r="EVR39" s="620" t="s">
        <v>2563</v>
      </c>
      <c r="EVS39" s="620" t="s">
        <v>2563</v>
      </c>
      <c r="EVT39" s="620" t="s">
        <v>2563</v>
      </c>
      <c r="EVU39" s="620" t="s">
        <v>2563</v>
      </c>
      <c r="EVV39" s="620" t="s">
        <v>2563</v>
      </c>
      <c r="EVW39" s="620" t="s">
        <v>2563</v>
      </c>
      <c r="EVX39" s="620" t="s">
        <v>2563</v>
      </c>
      <c r="EVY39" s="620" t="s">
        <v>2563</v>
      </c>
      <c r="EVZ39" s="620" t="s">
        <v>2563</v>
      </c>
      <c r="EWA39" s="620" t="s">
        <v>2563</v>
      </c>
      <c r="EWB39" s="620" t="s">
        <v>2563</v>
      </c>
      <c r="EWC39" s="620" t="s">
        <v>2563</v>
      </c>
      <c r="EWD39" s="620" t="s">
        <v>2563</v>
      </c>
      <c r="EWE39" s="620" t="s">
        <v>2563</v>
      </c>
      <c r="EWF39" s="620" t="s">
        <v>2563</v>
      </c>
      <c r="EWG39" s="620" t="s">
        <v>2563</v>
      </c>
      <c r="EWH39" s="620" t="s">
        <v>2563</v>
      </c>
      <c r="EWI39" s="620" t="s">
        <v>2563</v>
      </c>
      <c r="EWJ39" s="620" t="s">
        <v>2563</v>
      </c>
      <c r="EWK39" s="620" t="s">
        <v>2563</v>
      </c>
      <c r="EWL39" s="620" t="s">
        <v>2563</v>
      </c>
      <c r="EWM39" s="620" t="s">
        <v>2563</v>
      </c>
      <c r="EWN39" s="620" t="s">
        <v>2563</v>
      </c>
      <c r="EWO39" s="620" t="s">
        <v>2563</v>
      </c>
      <c r="EWP39" s="620" t="s">
        <v>2563</v>
      </c>
      <c r="EWQ39" s="620" t="s">
        <v>2563</v>
      </c>
      <c r="EWR39" s="620" t="s">
        <v>2563</v>
      </c>
      <c r="EWS39" s="620" t="s">
        <v>2563</v>
      </c>
      <c r="EWT39" s="620" t="s">
        <v>2563</v>
      </c>
      <c r="EWU39" s="620" t="s">
        <v>2563</v>
      </c>
      <c r="EWV39" s="620" t="s">
        <v>2563</v>
      </c>
      <c r="EWW39" s="620" t="s">
        <v>2563</v>
      </c>
      <c r="EWX39" s="620" t="s">
        <v>2563</v>
      </c>
      <c r="EWY39" s="620" t="s">
        <v>2563</v>
      </c>
      <c r="EWZ39" s="620" t="s">
        <v>2563</v>
      </c>
      <c r="EXA39" s="620" t="s">
        <v>2563</v>
      </c>
      <c r="EXB39" s="620" t="s">
        <v>2563</v>
      </c>
      <c r="EXC39" s="620" t="s">
        <v>2563</v>
      </c>
      <c r="EXD39" s="620" t="s">
        <v>2563</v>
      </c>
      <c r="EXE39" s="620" t="s">
        <v>2563</v>
      </c>
      <c r="EXF39" s="620" t="s">
        <v>2563</v>
      </c>
      <c r="EXG39" s="620" t="s">
        <v>2563</v>
      </c>
      <c r="EXH39" s="620" t="s">
        <v>2563</v>
      </c>
      <c r="EXI39" s="620" t="s">
        <v>2563</v>
      </c>
      <c r="EXJ39" s="620" t="s">
        <v>2563</v>
      </c>
      <c r="EXK39" s="620" t="s">
        <v>2563</v>
      </c>
      <c r="EXL39" s="620" t="s">
        <v>2563</v>
      </c>
      <c r="EXM39" s="620" t="s">
        <v>2563</v>
      </c>
      <c r="EXN39" s="620" t="s">
        <v>2563</v>
      </c>
      <c r="EXO39" s="620" t="s">
        <v>2563</v>
      </c>
      <c r="EXP39" s="620" t="s">
        <v>2563</v>
      </c>
      <c r="EXQ39" s="620" t="s">
        <v>2563</v>
      </c>
      <c r="EXR39" s="620" t="s">
        <v>2563</v>
      </c>
      <c r="EXS39" s="620" t="s">
        <v>2563</v>
      </c>
      <c r="EXT39" s="620" t="s">
        <v>2563</v>
      </c>
      <c r="EXU39" s="620" t="s">
        <v>2563</v>
      </c>
      <c r="EXV39" s="620" t="s">
        <v>2563</v>
      </c>
      <c r="EXW39" s="620" t="s">
        <v>2563</v>
      </c>
      <c r="EXX39" s="620" t="s">
        <v>2563</v>
      </c>
      <c r="EXY39" s="620" t="s">
        <v>2563</v>
      </c>
      <c r="EXZ39" s="620" t="s">
        <v>2563</v>
      </c>
      <c r="EYA39" s="620" t="s">
        <v>2563</v>
      </c>
      <c r="EYB39" s="620" t="s">
        <v>2563</v>
      </c>
      <c r="EYC39" s="620" t="s">
        <v>2563</v>
      </c>
      <c r="EYD39" s="620" t="s">
        <v>2563</v>
      </c>
      <c r="EYE39" s="620" t="s">
        <v>2563</v>
      </c>
      <c r="EYF39" s="620" t="s">
        <v>2563</v>
      </c>
      <c r="EYG39" s="620" t="s">
        <v>2563</v>
      </c>
      <c r="EYH39" s="620" t="s">
        <v>2563</v>
      </c>
      <c r="EYI39" s="620" t="s">
        <v>2563</v>
      </c>
      <c r="EYJ39" s="620" t="s">
        <v>2563</v>
      </c>
      <c r="EYK39" s="620" t="s">
        <v>2563</v>
      </c>
      <c r="EYL39" s="620" t="s">
        <v>2563</v>
      </c>
      <c r="EYM39" s="620" t="s">
        <v>2563</v>
      </c>
      <c r="EYN39" s="620" t="s">
        <v>2563</v>
      </c>
      <c r="EYO39" s="620" t="s">
        <v>2563</v>
      </c>
      <c r="EYP39" s="620" t="s">
        <v>2563</v>
      </c>
      <c r="EYQ39" s="620" t="s">
        <v>2563</v>
      </c>
      <c r="EYR39" s="620" t="s">
        <v>2563</v>
      </c>
      <c r="EYS39" s="620" t="s">
        <v>2563</v>
      </c>
      <c r="EYT39" s="620" t="s">
        <v>2563</v>
      </c>
      <c r="EYU39" s="620" t="s">
        <v>2563</v>
      </c>
      <c r="EYV39" s="620" t="s">
        <v>2563</v>
      </c>
      <c r="EYW39" s="620" t="s">
        <v>2563</v>
      </c>
      <c r="EYX39" s="620" t="s">
        <v>2563</v>
      </c>
      <c r="EYY39" s="620" t="s">
        <v>2563</v>
      </c>
      <c r="EYZ39" s="620" t="s">
        <v>2563</v>
      </c>
      <c r="EZA39" s="620" t="s">
        <v>2563</v>
      </c>
      <c r="EZB39" s="620" t="s">
        <v>2563</v>
      </c>
      <c r="EZC39" s="620" t="s">
        <v>2563</v>
      </c>
      <c r="EZD39" s="620" t="s">
        <v>2563</v>
      </c>
      <c r="EZE39" s="620" t="s">
        <v>2563</v>
      </c>
      <c r="EZF39" s="620" t="s">
        <v>2563</v>
      </c>
      <c r="EZG39" s="620" t="s">
        <v>2563</v>
      </c>
      <c r="EZH39" s="620" t="s">
        <v>2563</v>
      </c>
      <c r="EZI39" s="620" t="s">
        <v>2563</v>
      </c>
      <c r="EZJ39" s="620" t="s">
        <v>2563</v>
      </c>
      <c r="EZK39" s="620" t="s">
        <v>2563</v>
      </c>
      <c r="EZL39" s="620" t="s">
        <v>2563</v>
      </c>
      <c r="EZM39" s="620" t="s">
        <v>2563</v>
      </c>
      <c r="EZN39" s="620" t="s">
        <v>2563</v>
      </c>
      <c r="EZO39" s="620" t="s">
        <v>2563</v>
      </c>
      <c r="EZP39" s="620" t="s">
        <v>2563</v>
      </c>
      <c r="EZQ39" s="620" t="s">
        <v>2563</v>
      </c>
      <c r="EZR39" s="620" t="s">
        <v>2563</v>
      </c>
      <c r="EZS39" s="620" t="s">
        <v>2563</v>
      </c>
      <c r="EZT39" s="620" t="s">
        <v>2563</v>
      </c>
      <c r="EZU39" s="620" t="s">
        <v>2563</v>
      </c>
      <c r="EZV39" s="620" t="s">
        <v>2563</v>
      </c>
      <c r="EZW39" s="620" t="s">
        <v>2563</v>
      </c>
      <c r="EZX39" s="620" t="s">
        <v>2563</v>
      </c>
      <c r="EZY39" s="620" t="s">
        <v>2563</v>
      </c>
      <c r="EZZ39" s="620" t="s">
        <v>2563</v>
      </c>
      <c r="FAA39" s="620" t="s">
        <v>2563</v>
      </c>
      <c r="FAB39" s="620" t="s">
        <v>2563</v>
      </c>
      <c r="FAC39" s="620" t="s">
        <v>2563</v>
      </c>
      <c r="FAD39" s="620" t="s">
        <v>2563</v>
      </c>
      <c r="FAE39" s="620" t="s">
        <v>2563</v>
      </c>
      <c r="FAF39" s="620" t="s">
        <v>2563</v>
      </c>
      <c r="FAG39" s="620" t="s">
        <v>2563</v>
      </c>
      <c r="FAH39" s="620" t="s">
        <v>2563</v>
      </c>
      <c r="FAI39" s="620" t="s">
        <v>2563</v>
      </c>
      <c r="FAJ39" s="620" t="s">
        <v>2563</v>
      </c>
      <c r="FAK39" s="620" t="s">
        <v>2563</v>
      </c>
      <c r="FAL39" s="620" t="s">
        <v>2563</v>
      </c>
      <c r="FAM39" s="620" t="s">
        <v>2563</v>
      </c>
      <c r="FAN39" s="620" t="s">
        <v>2563</v>
      </c>
      <c r="FAO39" s="620" t="s">
        <v>2563</v>
      </c>
      <c r="FAP39" s="620" t="s">
        <v>2563</v>
      </c>
      <c r="FAQ39" s="620" t="s">
        <v>2563</v>
      </c>
      <c r="FAR39" s="620" t="s">
        <v>2563</v>
      </c>
      <c r="FAS39" s="620" t="s">
        <v>2563</v>
      </c>
      <c r="FAT39" s="620" t="s">
        <v>2563</v>
      </c>
      <c r="FAU39" s="620" t="s">
        <v>2563</v>
      </c>
      <c r="FAV39" s="620" t="s">
        <v>2563</v>
      </c>
      <c r="FAW39" s="620" t="s">
        <v>2563</v>
      </c>
      <c r="FAX39" s="620" t="s">
        <v>2563</v>
      </c>
      <c r="FAY39" s="620" t="s">
        <v>2563</v>
      </c>
      <c r="FAZ39" s="620" t="s">
        <v>2563</v>
      </c>
      <c r="FBA39" s="620" t="s">
        <v>2563</v>
      </c>
      <c r="FBB39" s="620" t="s">
        <v>2563</v>
      </c>
      <c r="FBC39" s="620" t="s">
        <v>2563</v>
      </c>
      <c r="FBD39" s="620" t="s">
        <v>2563</v>
      </c>
      <c r="FBE39" s="620" t="s">
        <v>2563</v>
      </c>
      <c r="FBF39" s="620" t="s">
        <v>2563</v>
      </c>
      <c r="FBG39" s="620" t="s">
        <v>2563</v>
      </c>
      <c r="FBH39" s="620" t="s">
        <v>2563</v>
      </c>
      <c r="FBI39" s="620" t="s">
        <v>2563</v>
      </c>
      <c r="FBJ39" s="620" t="s">
        <v>2563</v>
      </c>
      <c r="FBK39" s="620" t="s">
        <v>2563</v>
      </c>
      <c r="FBL39" s="620" t="s">
        <v>2563</v>
      </c>
      <c r="FBM39" s="620" t="s">
        <v>2563</v>
      </c>
      <c r="FBN39" s="620" t="s">
        <v>2563</v>
      </c>
      <c r="FBO39" s="620" t="s">
        <v>2563</v>
      </c>
      <c r="FBP39" s="620" t="s">
        <v>2563</v>
      </c>
      <c r="FBQ39" s="620" t="s">
        <v>2563</v>
      </c>
      <c r="FBR39" s="620" t="s">
        <v>2563</v>
      </c>
      <c r="FBS39" s="620" t="s">
        <v>2563</v>
      </c>
      <c r="FBT39" s="620" t="s">
        <v>2563</v>
      </c>
      <c r="FBU39" s="620" t="s">
        <v>2563</v>
      </c>
      <c r="FBV39" s="620" t="s">
        <v>2563</v>
      </c>
      <c r="FBW39" s="620" t="s">
        <v>2563</v>
      </c>
      <c r="FBX39" s="620" t="s">
        <v>2563</v>
      </c>
      <c r="FBY39" s="620" t="s">
        <v>2563</v>
      </c>
      <c r="FBZ39" s="620" t="s">
        <v>2563</v>
      </c>
      <c r="FCA39" s="620" t="s">
        <v>2563</v>
      </c>
      <c r="FCB39" s="620" t="s">
        <v>2563</v>
      </c>
      <c r="FCC39" s="620" t="s">
        <v>2563</v>
      </c>
      <c r="FCD39" s="620" t="s">
        <v>2563</v>
      </c>
      <c r="FCE39" s="620" t="s">
        <v>2563</v>
      </c>
      <c r="FCF39" s="620" t="s">
        <v>2563</v>
      </c>
      <c r="FCG39" s="620" t="s">
        <v>2563</v>
      </c>
      <c r="FCH39" s="620" t="s">
        <v>2563</v>
      </c>
      <c r="FCI39" s="620" t="s">
        <v>2563</v>
      </c>
      <c r="FCJ39" s="620" t="s">
        <v>2563</v>
      </c>
      <c r="FCK39" s="620" t="s">
        <v>2563</v>
      </c>
      <c r="FCL39" s="620" t="s">
        <v>2563</v>
      </c>
      <c r="FCM39" s="620" t="s">
        <v>2563</v>
      </c>
      <c r="FCN39" s="620" t="s">
        <v>2563</v>
      </c>
      <c r="FCO39" s="620" t="s">
        <v>2563</v>
      </c>
      <c r="FCP39" s="620" t="s">
        <v>2563</v>
      </c>
      <c r="FCQ39" s="620" t="s">
        <v>2563</v>
      </c>
      <c r="FCR39" s="620" t="s">
        <v>2563</v>
      </c>
      <c r="FCS39" s="620" t="s">
        <v>2563</v>
      </c>
      <c r="FCT39" s="620" t="s">
        <v>2563</v>
      </c>
      <c r="FCU39" s="620" t="s">
        <v>2563</v>
      </c>
      <c r="FCV39" s="620" t="s">
        <v>2563</v>
      </c>
      <c r="FCW39" s="620" t="s">
        <v>2563</v>
      </c>
      <c r="FCX39" s="620" t="s">
        <v>2563</v>
      </c>
      <c r="FCY39" s="620" t="s">
        <v>2563</v>
      </c>
      <c r="FCZ39" s="620" t="s">
        <v>2563</v>
      </c>
      <c r="FDA39" s="620" t="s">
        <v>2563</v>
      </c>
      <c r="FDB39" s="620" t="s">
        <v>2563</v>
      </c>
      <c r="FDC39" s="620" t="s">
        <v>2563</v>
      </c>
      <c r="FDD39" s="620" t="s">
        <v>2563</v>
      </c>
      <c r="FDE39" s="620" t="s">
        <v>2563</v>
      </c>
      <c r="FDF39" s="620" t="s">
        <v>2563</v>
      </c>
      <c r="FDG39" s="620" t="s">
        <v>2563</v>
      </c>
      <c r="FDH39" s="620" t="s">
        <v>2563</v>
      </c>
      <c r="FDI39" s="620" t="s">
        <v>2563</v>
      </c>
      <c r="FDJ39" s="620" t="s">
        <v>2563</v>
      </c>
      <c r="FDK39" s="620" t="s">
        <v>2563</v>
      </c>
      <c r="FDL39" s="620" t="s">
        <v>2563</v>
      </c>
      <c r="FDM39" s="620" t="s">
        <v>2563</v>
      </c>
      <c r="FDN39" s="620" t="s">
        <v>2563</v>
      </c>
      <c r="FDO39" s="620" t="s">
        <v>2563</v>
      </c>
      <c r="FDP39" s="620" t="s">
        <v>2563</v>
      </c>
      <c r="FDQ39" s="620" t="s">
        <v>2563</v>
      </c>
      <c r="FDR39" s="620" t="s">
        <v>2563</v>
      </c>
      <c r="FDS39" s="620" t="s">
        <v>2563</v>
      </c>
      <c r="FDT39" s="620" t="s">
        <v>2563</v>
      </c>
      <c r="FDU39" s="620" t="s">
        <v>2563</v>
      </c>
      <c r="FDV39" s="620" t="s">
        <v>2563</v>
      </c>
      <c r="FDW39" s="620" t="s">
        <v>2563</v>
      </c>
      <c r="FDX39" s="620" t="s">
        <v>2563</v>
      </c>
      <c r="FDY39" s="620" t="s">
        <v>2563</v>
      </c>
      <c r="FDZ39" s="620" t="s">
        <v>2563</v>
      </c>
      <c r="FEA39" s="620" t="s">
        <v>2563</v>
      </c>
      <c r="FEB39" s="620" t="s">
        <v>2563</v>
      </c>
      <c r="FEC39" s="620" t="s">
        <v>2563</v>
      </c>
      <c r="FED39" s="620" t="s">
        <v>2563</v>
      </c>
      <c r="FEE39" s="620" t="s">
        <v>2563</v>
      </c>
      <c r="FEF39" s="620" t="s">
        <v>2563</v>
      </c>
      <c r="FEG39" s="620" t="s">
        <v>2563</v>
      </c>
      <c r="FEH39" s="620" t="s">
        <v>2563</v>
      </c>
      <c r="FEI39" s="620" t="s">
        <v>2563</v>
      </c>
      <c r="FEJ39" s="620" t="s">
        <v>2563</v>
      </c>
      <c r="FEK39" s="620" t="s">
        <v>2563</v>
      </c>
      <c r="FEL39" s="620" t="s">
        <v>2563</v>
      </c>
      <c r="FEM39" s="620" t="s">
        <v>2563</v>
      </c>
      <c r="FEN39" s="620" t="s">
        <v>2563</v>
      </c>
      <c r="FEO39" s="620" t="s">
        <v>2563</v>
      </c>
      <c r="FEP39" s="620" t="s">
        <v>2563</v>
      </c>
      <c r="FEQ39" s="620" t="s">
        <v>2563</v>
      </c>
      <c r="FER39" s="620" t="s">
        <v>2563</v>
      </c>
      <c r="FES39" s="620" t="s">
        <v>2563</v>
      </c>
      <c r="FET39" s="620" t="s">
        <v>2563</v>
      </c>
      <c r="FEU39" s="620" t="s">
        <v>2563</v>
      </c>
      <c r="FEV39" s="620" t="s">
        <v>2563</v>
      </c>
      <c r="FEW39" s="620" t="s">
        <v>2563</v>
      </c>
      <c r="FEX39" s="620" t="s">
        <v>2563</v>
      </c>
      <c r="FEY39" s="620" t="s">
        <v>2563</v>
      </c>
      <c r="FEZ39" s="620" t="s">
        <v>2563</v>
      </c>
      <c r="FFA39" s="620" t="s">
        <v>2563</v>
      </c>
      <c r="FFB39" s="620" t="s">
        <v>2563</v>
      </c>
      <c r="FFC39" s="620" t="s">
        <v>2563</v>
      </c>
      <c r="FFD39" s="620" t="s">
        <v>2563</v>
      </c>
      <c r="FFE39" s="620" t="s">
        <v>2563</v>
      </c>
      <c r="FFF39" s="620" t="s">
        <v>2563</v>
      </c>
      <c r="FFG39" s="620" t="s">
        <v>2563</v>
      </c>
      <c r="FFH39" s="620" t="s">
        <v>2563</v>
      </c>
      <c r="FFI39" s="620" t="s">
        <v>2563</v>
      </c>
      <c r="FFJ39" s="620" t="s">
        <v>2563</v>
      </c>
      <c r="FFK39" s="620" t="s">
        <v>2563</v>
      </c>
      <c r="FFL39" s="620" t="s">
        <v>2563</v>
      </c>
      <c r="FFM39" s="620" t="s">
        <v>2563</v>
      </c>
      <c r="FFN39" s="620" t="s">
        <v>2563</v>
      </c>
      <c r="FFO39" s="620" t="s">
        <v>2563</v>
      </c>
      <c r="FFP39" s="620" t="s">
        <v>2563</v>
      </c>
      <c r="FFQ39" s="620" t="s">
        <v>2563</v>
      </c>
      <c r="FFR39" s="620" t="s">
        <v>2563</v>
      </c>
      <c r="FFS39" s="620" t="s">
        <v>2563</v>
      </c>
      <c r="FFT39" s="620" t="s">
        <v>2563</v>
      </c>
      <c r="FFU39" s="620" t="s">
        <v>2563</v>
      </c>
      <c r="FFV39" s="620" t="s">
        <v>2563</v>
      </c>
      <c r="FFW39" s="620" t="s">
        <v>2563</v>
      </c>
      <c r="FFX39" s="620" t="s">
        <v>2563</v>
      </c>
      <c r="FFY39" s="620" t="s">
        <v>2563</v>
      </c>
      <c r="FFZ39" s="620" t="s">
        <v>2563</v>
      </c>
      <c r="FGA39" s="620" t="s">
        <v>2563</v>
      </c>
      <c r="FGB39" s="620" t="s">
        <v>2563</v>
      </c>
      <c r="FGC39" s="620" t="s">
        <v>2563</v>
      </c>
      <c r="FGD39" s="620" t="s">
        <v>2563</v>
      </c>
      <c r="FGE39" s="620" t="s">
        <v>2563</v>
      </c>
      <c r="FGF39" s="620" t="s">
        <v>2563</v>
      </c>
      <c r="FGG39" s="620" t="s">
        <v>2563</v>
      </c>
      <c r="FGH39" s="620" t="s">
        <v>2563</v>
      </c>
      <c r="FGI39" s="620" t="s">
        <v>2563</v>
      </c>
      <c r="FGJ39" s="620" t="s">
        <v>2563</v>
      </c>
      <c r="FGK39" s="620" t="s">
        <v>2563</v>
      </c>
      <c r="FGL39" s="620" t="s">
        <v>2563</v>
      </c>
      <c r="FGM39" s="620" t="s">
        <v>2563</v>
      </c>
      <c r="FGN39" s="620" t="s">
        <v>2563</v>
      </c>
      <c r="FGO39" s="620" t="s">
        <v>2563</v>
      </c>
      <c r="FGP39" s="620" t="s">
        <v>2563</v>
      </c>
      <c r="FGQ39" s="620" t="s">
        <v>2563</v>
      </c>
      <c r="FGR39" s="620" t="s">
        <v>2563</v>
      </c>
      <c r="FGS39" s="620" t="s">
        <v>2563</v>
      </c>
      <c r="FGT39" s="620" t="s">
        <v>2563</v>
      </c>
      <c r="FGU39" s="620" t="s">
        <v>2563</v>
      </c>
      <c r="FGV39" s="620" t="s">
        <v>2563</v>
      </c>
      <c r="FGW39" s="620" t="s">
        <v>2563</v>
      </c>
      <c r="FGX39" s="620" t="s">
        <v>2563</v>
      </c>
      <c r="FGY39" s="620" t="s">
        <v>2563</v>
      </c>
      <c r="FGZ39" s="620" t="s">
        <v>2563</v>
      </c>
      <c r="FHA39" s="620" t="s">
        <v>2563</v>
      </c>
      <c r="FHB39" s="620" t="s">
        <v>2563</v>
      </c>
      <c r="FHC39" s="620" t="s">
        <v>2563</v>
      </c>
      <c r="FHD39" s="620" t="s">
        <v>2563</v>
      </c>
      <c r="FHE39" s="620" t="s">
        <v>2563</v>
      </c>
      <c r="FHF39" s="620" t="s">
        <v>2563</v>
      </c>
      <c r="FHG39" s="620" t="s">
        <v>2563</v>
      </c>
      <c r="FHH39" s="620" t="s">
        <v>2563</v>
      </c>
      <c r="FHI39" s="620" t="s">
        <v>2563</v>
      </c>
      <c r="FHJ39" s="620" t="s">
        <v>2563</v>
      </c>
      <c r="FHK39" s="620" t="s">
        <v>2563</v>
      </c>
      <c r="FHL39" s="620" t="s">
        <v>2563</v>
      </c>
      <c r="FHM39" s="620" t="s">
        <v>2563</v>
      </c>
      <c r="FHN39" s="620" t="s">
        <v>2563</v>
      </c>
      <c r="FHO39" s="620" t="s">
        <v>2563</v>
      </c>
      <c r="FHP39" s="620" t="s">
        <v>2563</v>
      </c>
      <c r="FHQ39" s="620" t="s">
        <v>2563</v>
      </c>
      <c r="FHR39" s="620" t="s">
        <v>2563</v>
      </c>
      <c r="FHS39" s="620" t="s">
        <v>2563</v>
      </c>
      <c r="FHT39" s="620" t="s">
        <v>2563</v>
      </c>
      <c r="FHU39" s="620" t="s">
        <v>2563</v>
      </c>
      <c r="FHV39" s="620" t="s">
        <v>2563</v>
      </c>
      <c r="FHW39" s="620" t="s">
        <v>2563</v>
      </c>
      <c r="FHX39" s="620" t="s">
        <v>2563</v>
      </c>
      <c r="FHY39" s="620" t="s">
        <v>2563</v>
      </c>
      <c r="FHZ39" s="620" t="s">
        <v>2563</v>
      </c>
      <c r="FIA39" s="620" t="s">
        <v>2563</v>
      </c>
      <c r="FIB39" s="620" t="s">
        <v>2563</v>
      </c>
      <c r="FIC39" s="620" t="s">
        <v>2563</v>
      </c>
      <c r="FID39" s="620" t="s">
        <v>2563</v>
      </c>
      <c r="FIE39" s="620" t="s">
        <v>2563</v>
      </c>
      <c r="FIF39" s="620" t="s">
        <v>2563</v>
      </c>
      <c r="FIG39" s="620" t="s">
        <v>2563</v>
      </c>
      <c r="FIH39" s="620" t="s">
        <v>2563</v>
      </c>
      <c r="FII39" s="620" t="s">
        <v>2563</v>
      </c>
      <c r="FIJ39" s="620" t="s">
        <v>2563</v>
      </c>
      <c r="FIK39" s="620" t="s">
        <v>2563</v>
      </c>
      <c r="FIL39" s="620" t="s">
        <v>2563</v>
      </c>
      <c r="FIM39" s="620" t="s">
        <v>2563</v>
      </c>
      <c r="FIN39" s="620" t="s">
        <v>2563</v>
      </c>
      <c r="FIO39" s="620" t="s">
        <v>2563</v>
      </c>
      <c r="FIP39" s="620" t="s">
        <v>2563</v>
      </c>
      <c r="FIQ39" s="620" t="s">
        <v>2563</v>
      </c>
      <c r="FIR39" s="620" t="s">
        <v>2563</v>
      </c>
      <c r="FIS39" s="620" t="s">
        <v>2563</v>
      </c>
      <c r="FIT39" s="620" t="s">
        <v>2563</v>
      </c>
      <c r="FIU39" s="620" t="s">
        <v>2563</v>
      </c>
      <c r="FIV39" s="620" t="s">
        <v>2563</v>
      </c>
      <c r="FIW39" s="620" t="s">
        <v>2563</v>
      </c>
      <c r="FIX39" s="620" t="s">
        <v>2563</v>
      </c>
      <c r="FIY39" s="620" t="s">
        <v>2563</v>
      </c>
      <c r="FIZ39" s="620" t="s">
        <v>2563</v>
      </c>
      <c r="FJA39" s="620" t="s">
        <v>2563</v>
      </c>
      <c r="FJB39" s="620" t="s">
        <v>2563</v>
      </c>
      <c r="FJC39" s="620" t="s">
        <v>2563</v>
      </c>
      <c r="FJD39" s="620" t="s">
        <v>2563</v>
      </c>
      <c r="FJE39" s="620" t="s">
        <v>2563</v>
      </c>
      <c r="FJF39" s="620" t="s">
        <v>2563</v>
      </c>
      <c r="FJG39" s="620" t="s">
        <v>2563</v>
      </c>
      <c r="FJH39" s="620" t="s">
        <v>2563</v>
      </c>
      <c r="FJI39" s="620" t="s">
        <v>2563</v>
      </c>
      <c r="FJJ39" s="620" t="s">
        <v>2563</v>
      </c>
      <c r="FJK39" s="620" t="s">
        <v>2563</v>
      </c>
      <c r="FJL39" s="620" t="s">
        <v>2563</v>
      </c>
      <c r="FJM39" s="620" t="s">
        <v>2563</v>
      </c>
      <c r="FJN39" s="620" t="s">
        <v>2563</v>
      </c>
      <c r="FJO39" s="620" t="s">
        <v>2563</v>
      </c>
      <c r="FJP39" s="620" t="s">
        <v>2563</v>
      </c>
      <c r="FJQ39" s="620" t="s">
        <v>2563</v>
      </c>
      <c r="FJR39" s="620" t="s">
        <v>2563</v>
      </c>
      <c r="FJS39" s="620" t="s">
        <v>2563</v>
      </c>
      <c r="FJT39" s="620" t="s">
        <v>2563</v>
      </c>
      <c r="FJU39" s="620" t="s">
        <v>2563</v>
      </c>
      <c r="FJV39" s="620" t="s">
        <v>2563</v>
      </c>
      <c r="FJW39" s="620" t="s">
        <v>2563</v>
      </c>
      <c r="FJX39" s="620" t="s">
        <v>2563</v>
      </c>
      <c r="FJY39" s="620" t="s">
        <v>2563</v>
      </c>
      <c r="FJZ39" s="620" t="s">
        <v>2563</v>
      </c>
      <c r="FKA39" s="620" t="s">
        <v>2563</v>
      </c>
      <c r="FKB39" s="620" t="s">
        <v>2563</v>
      </c>
      <c r="FKC39" s="620" t="s">
        <v>2563</v>
      </c>
      <c r="FKD39" s="620" t="s">
        <v>2563</v>
      </c>
      <c r="FKE39" s="620" t="s">
        <v>2563</v>
      </c>
      <c r="FKF39" s="620" t="s">
        <v>2563</v>
      </c>
      <c r="FKG39" s="620" t="s">
        <v>2563</v>
      </c>
      <c r="FKH39" s="620" t="s">
        <v>2563</v>
      </c>
      <c r="FKI39" s="620" t="s">
        <v>2563</v>
      </c>
      <c r="FKJ39" s="620" t="s">
        <v>2563</v>
      </c>
      <c r="FKK39" s="620" t="s">
        <v>2563</v>
      </c>
      <c r="FKL39" s="620" t="s">
        <v>2563</v>
      </c>
      <c r="FKM39" s="620" t="s">
        <v>2563</v>
      </c>
      <c r="FKN39" s="620" t="s">
        <v>2563</v>
      </c>
      <c r="FKO39" s="620" t="s">
        <v>2563</v>
      </c>
      <c r="FKP39" s="620" t="s">
        <v>2563</v>
      </c>
      <c r="FKQ39" s="620" t="s">
        <v>2563</v>
      </c>
      <c r="FKR39" s="620" t="s">
        <v>2563</v>
      </c>
      <c r="FKS39" s="620" t="s">
        <v>2563</v>
      </c>
      <c r="FKT39" s="620" t="s">
        <v>2563</v>
      </c>
      <c r="FKU39" s="620" t="s">
        <v>2563</v>
      </c>
      <c r="FKV39" s="620" t="s">
        <v>2563</v>
      </c>
      <c r="FKW39" s="620" t="s">
        <v>2563</v>
      </c>
      <c r="FKX39" s="620" t="s">
        <v>2563</v>
      </c>
      <c r="FKY39" s="620" t="s">
        <v>2563</v>
      </c>
      <c r="FKZ39" s="620" t="s">
        <v>2563</v>
      </c>
      <c r="FLA39" s="620" t="s">
        <v>2563</v>
      </c>
      <c r="FLB39" s="620" t="s">
        <v>2563</v>
      </c>
      <c r="FLC39" s="620" t="s">
        <v>2563</v>
      </c>
      <c r="FLD39" s="620" t="s">
        <v>2563</v>
      </c>
      <c r="FLE39" s="620" t="s">
        <v>2563</v>
      </c>
      <c r="FLF39" s="620" t="s">
        <v>2563</v>
      </c>
      <c r="FLG39" s="620" t="s">
        <v>2563</v>
      </c>
      <c r="FLH39" s="620" t="s">
        <v>2563</v>
      </c>
      <c r="FLI39" s="620" t="s">
        <v>2563</v>
      </c>
      <c r="FLJ39" s="620" t="s">
        <v>2563</v>
      </c>
      <c r="FLK39" s="620" t="s">
        <v>2563</v>
      </c>
      <c r="FLL39" s="620" t="s">
        <v>2563</v>
      </c>
      <c r="FLM39" s="620" t="s">
        <v>2563</v>
      </c>
      <c r="FLN39" s="620" t="s">
        <v>2563</v>
      </c>
      <c r="FLO39" s="620" t="s">
        <v>2563</v>
      </c>
      <c r="FLP39" s="620" t="s">
        <v>2563</v>
      </c>
      <c r="FLQ39" s="620" t="s">
        <v>2563</v>
      </c>
      <c r="FLR39" s="620" t="s">
        <v>2563</v>
      </c>
      <c r="FLS39" s="620" t="s">
        <v>2563</v>
      </c>
      <c r="FLT39" s="620" t="s">
        <v>2563</v>
      </c>
      <c r="FLU39" s="620" t="s">
        <v>2563</v>
      </c>
      <c r="FLV39" s="620" t="s">
        <v>2563</v>
      </c>
      <c r="FLW39" s="620" t="s">
        <v>2563</v>
      </c>
      <c r="FLX39" s="620" t="s">
        <v>2563</v>
      </c>
      <c r="FLY39" s="620" t="s">
        <v>2563</v>
      </c>
      <c r="FLZ39" s="620" t="s">
        <v>2563</v>
      </c>
      <c r="FMA39" s="620" t="s">
        <v>2563</v>
      </c>
      <c r="FMB39" s="620" t="s">
        <v>2563</v>
      </c>
      <c r="FMC39" s="620" t="s">
        <v>2563</v>
      </c>
      <c r="FMD39" s="620" t="s">
        <v>2563</v>
      </c>
      <c r="FME39" s="620" t="s">
        <v>2563</v>
      </c>
      <c r="FMF39" s="620" t="s">
        <v>2563</v>
      </c>
      <c r="FMG39" s="620" t="s">
        <v>2563</v>
      </c>
      <c r="FMH39" s="620" t="s">
        <v>2563</v>
      </c>
      <c r="FMI39" s="620" t="s">
        <v>2563</v>
      </c>
      <c r="FMJ39" s="620" t="s">
        <v>2563</v>
      </c>
      <c r="FMK39" s="620" t="s">
        <v>2563</v>
      </c>
      <c r="FML39" s="620" t="s">
        <v>2563</v>
      </c>
      <c r="FMM39" s="620" t="s">
        <v>2563</v>
      </c>
      <c r="FMN39" s="620" t="s">
        <v>2563</v>
      </c>
      <c r="FMO39" s="620" t="s">
        <v>2563</v>
      </c>
      <c r="FMP39" s="620" t="s">
        <v>2563</v>
      </c>
      <c r="FMQ39" s="620" t="s">
        <v>2563</v>
      </c>
      <c r="FMR39" s="620" t="s">
        <v>2563</v>
      </c>
      <c r="FMS39" s="620" t="s">
        <v>2563</v>
      </c>
      <c r="FMT39" s="620" t="s">
        <v>2563</v>
      </c>
      <c r="FMU39" s="620" t="s">
        <v>2563</v>
      </c>
      <c r="FMV39" s="620" t="s">
        <v>2563</v>
      </c>
      <c r="FMW39" s="620" t="s">
        <v>2563</v>
      </c>
      <c r="FMX39" s="620" t="s">
        <v>2563</v>
      </c>
      <c r="FMY39" s="620" t="s">
        <v>2563</v>
      </c>
      <c r="FMZ39" s="620" t="s">
        <v>2563</v>
      </c>
      <c r="FNA39" s="620" t="s">
        <v>2563</v>
      </c>
      <c r="FNB39" s="620" t="s">
        <v>2563</v>
      </c>
      <c r="FNC39" s="620" t="s">
        <v>2563</v>
      </c>
      <c r="FND39" s="620" t="s">
        <v>2563</v>
      </c>
      <c r="FNE39" s="620" t="s">
        <v>2563</v>
      </c>
      <c r="FNF39" s="620" t="s">
        <v>2563</v>
      </c>
      <c r="FNG39" s="620" t="s">
        <v>2563</v>
      </c>
      <c r="FNH39" s="620" t="s">
        <v>2563</v>
      </c>
      <c r="FNI39" s="620" t="s">
        <v>2563</v>
      </c>
      <c r="FNJ39" s="620" t="s">
        <v>2563</v>
      </c>
      <c r="FNK39" s="620" t="s">
        <v>2563</v>
      </c>
      <c r="FNL39" s="620" t="s">
        <v>2563</v>
      </c>
      <c r="FNM39" s="620" t="s">
        <v>2563</v>
      </c>
      <c r="FNN39" s="620" t="s">
        <v>2563</v>
      </c>
      <c r="FNO39" s="620" t="s">
        <v>2563</v>
      </c>
      <c r="FNP39" s="620" t="s">
        <v>2563</v>
      </c>
      <c r="FNQ39" s="620" t="s">
        <v>2563</v>
      </c>
      <c r="FNR39" s="620" t="s">
        <v>2563</v>
      </c>
      <c r="FNS39" s="620" t="s">
        <v>2563</v>
      </c>
      <c r="FNT39" s="620" t="s">
        <v>2563</v>
      </c>
      <c r="FNU39" s="620" t="s">
        <v>2563</v>
      </c>
      <c r="FNV39" s="620" t="s">
        <v>2563</v>
      </c>
      <c r="FNW39" s="620" t="s">
        <v>2563</v>
      </c>
      <c r="FNX39" s="620" t="s">
        <v>2563</v>
      </c>
      <c r="FNY39" s="620" t="s">
        <v>2563</v>
      </c>
      <c r="FNZ39" s="620" t="s">
        <v>2563</v>
      </c>
      <c r="FOA39" s="620" t="s">
        <v>2563</v>
      </c>
      <c r="FOB39" s="620" t="s">
        <v>2563</v>
      </c>
      <c r="FOC39" s="620" t="s">
        <v>2563</v>
      </c>
      <c r="FOD39" s="620" t="s">
        <v>2563</v>
      </c>
      <c r="FOE39" s="620" t="s">
        <v>2563</v>
      </c>
      <c r="FOF39" s="620" t="s">
        <v>2563</v>
      </c>
      <c r="FOG39" s="620" t="s">
        <v>2563</v>
      </c>
      <c r="FOH39" s="620" t="s">
        <v>2563</v>
      </c>
      <c r="FOI39" s="620" t="s">
        <v>2563</v>
      </c>
      <c r="FOJ39" s="620" t="s">
        <v>2563</v>
      </c>
      <c r="FOK39" s="620" t="s">
        <v>2563</v>
      </c>
      <c r="FOL39" s="620" t="s">
        <v>2563</v>
      </c>
      <c r="FOM39" s="620" t="s">
        <v>2563</v>
      </c>
      <c r="FON39" s="620" t="s">
        <v>2563</v>
      </c>
      <c r="FOO39" s="620" t="s">
        <v>2563</v>
      </c>
      <c r="FOP39" s="620" t="s">
        <v>2563</v>
      </c>
      <c r="FOQ39" s="620" t="s">
        <v>2563</v>
      </c>
      <c r="FOR39" s="620" t="s">
        <v>2563</v>
      </c>
      <c r="FOS39" s="620" t="s">
        <v>2563</v>
      </c>
      <c r="FOT39" s="620" t="s">
        <v>2563</v>
      </c>
      <c r="FOU39" s="620" t="s">
        <v>2563</v>
      </c>
      <c r="FOV39" s="620" t="s">
        <v>2563</v>
      </c>
      <c r="FOW39" s="620" t="s">
        <v>2563</v>
      </c>
      <c r="FOX39" s="620" t="s">
        <v>2563</v>
      </c>
      <c r="FOY39" s="620" t="s">
        <v>2563</v>
      </c>
      <c r="FOZ39" s="620" t="s">
        <v>2563</v>
      </c>
      <c r="FPA39" s="620" t="s">
        <v>2563</v>
      </c>
      <c r="FPB39" s="620" t="s">
        <v>2563</v>
      </c>
      <c r="FPC39" s="620" t="s">
        <v>2563</v>
      </c>
      <c r="FPD39" s="620" t="s">
        <v>2563</v>
      </c>
      <c r="FPE39" s="620" t="s">
        <v>2563</v>
      </c>
      <c r="FPF39" s="620" t="s">
        <v>2563</v>
      </c>
      <c r="FPG39" s="620" t="s">
        <v>2563</v>
      </c>
      <c r="FPH39" s="620" t="s">
        <v>2563</v>
      </c>
      <c r="FPI39" s="620" t="s">
        <v>2563</v>
      </c>
      <c r="FPJ39" s="620" t="s">
        <v>2563</v>
      </c>
      <c r="FPK39" s="620" t="s">
        <v>2563</v>
      </c>
      <c r="FPL39" s="620" t="s">
        <v>2563</v>
      </c>
      <c r="FPM39" s="620" t="s">
        <v>2563</v>
      </c>
      <c r="FPN39" s="620" t="s">
        <v>2563</v>
      </c>
      <c r="FPO39" s="620" t="s">
        <v>2563</v>
      </c>
      <c r="FPP39" s="620" t="s">
        <v>2563</v>
      </c>
      <c r="FPQ39" s="620" t="s">
        <v>2563</v>
      </c>
      <c r="FPR39" s="620" t="s">
        <v>2563</v>
      </c>
      <c r="FPS39" s="620" t="s">
        <v>2563</v>
      </c>
      <c r="FPT39" s="620" t="s">
        <v>2563</v>
      </c>
      <c r="FPU39" s="620" t="s">
        <v>2563</v>
      </c>
      <c r="FPV39" s="620" t="s">
        <v>2563</v>
      </c>
      <c r="FPW39" s="620" t="s">
        <v>2563</v>
      </c>
      <c r="FPX39" s="620" t="s">
        <v>2563</v>
      </c>
      <c r="FPY39" s="620" t="s">
        <v>2563</v>
      </c>
      <c r="FPZ39" s="620" t="s">
        <v>2563</v>
      </c>
      <c r="FQA39" s="620" t="s">
        <v>2563</v>
      </c>
      <c r="FQB39" s="620" t="s">
        <v>2563</v>
      </c>
      <c r="FQC39" s="620" t="s">
        <v>2563</v>
      </c>
      <c r="FQD39" s="620" t="s">
        <v>2563</v>
      </c>
      <c r="FQE39" s="620" t="s">
        <v>2563</v>
      </c>
      <c r="FQF39" s="620" t="s">
        <v>2563</v>
      </c>
      <c r="FQG39" s="620" t="s">
        <v>2563</v>
      </c>
      <c r="FQH39" s="620" t="s">
        <v>2563</v>
      </c>
      <c r="FQI39" s="620" t="s">
        <v>2563</v>
      </c>
      <c r="FQJ39" s="620" t="s">
        <v>2563</v>
      </c>
      <c r="FQK39" s="620" t="s">
        <v>2563</v>
      </c>
      <c r="FQL39" s="620" t="s">
        <v>2563</v>
      </c>
      <c r="FQM39" s="620" t="s">
        <v>2563</v>
      </c>
      <c r="FQN39" s="620" t="s">
        <v>2563</v>
      </c>
      <c r="FQO39" s="620" t="s">
        <v>2563</v>
      </c>
      <c r="FQP39" s="620" t="s">
        <v>2563</v>
      </c>
      <c r="FQQ39" s="620" t="s">
        <v>2563</v>
      </c>
      <c r="FQR39" s="620" t="s">
        <v>2563</v>
      </c>
      <c r="FQS39" s="620" t="s">
        <v>2563</v>
      </c>
      <c r="FQT39" s="620" t="s">
        <v>2563</v>
      </c>
      <c r="FQU39" s="620" t="s">
        <v>2563</v>
      </c>
      <c r="FQV39" s="620" t="s">
        <v>2563</v>
      </c>
      <c r="FQW39" s="620" t="s">
        <v>2563</v>
      </c>
      <c r="FQX39" s="620" t="s">
        <v>2563</v>
      </c>
      <c r="FQY39" s="620" t="s">
        <v>2563</v>
      </c>
      <c r="FQZ39" s="620" t="s">
        <v>2563</v>
      </c>
      <c r="FRA39" s="620" t="s">
        <v>2563</v>
      </c>
      <c r="FRB39" s="620" t="s">
        <v>2563</v>
      </c>
      <c r="FRC39" s="620" t="s">
        <v>2563</v>
      </c>
      <c r="FRD39" s="620" t="s">
        <v>2563</v>
      </c>
      <c r="FRE39" s="620" t="s">
        <v>2563</v>
      </c>
      <c r="FRF39" s="620" t="s">
        <v>2563</v>
      </c>
      <c r="FRG39" s="620" t="s">
        <v>2563</v>
      </c>
      <c r="FRH39" s="620" t="s">
        <v>2563</v>
      </c>
      <c r="FRI39" s="620" t="s">
        <v>2563</v>
      </c>
      <c r="FRJ39" s="620" t="s">
        <v>2563</v>
      </c>
      <c r="FRK39" s="620" t="s">
        <v>2563</v>
      </c>
      <c r="FRL39" s="620" t="s">
        <v>2563</v>
      </c>
      <c r="FRM39" s="620" t="s">
        <v>2563</v>
      </c>
      <c r="FRN39" s="620" t="s">
        <v>2563</v>
      </c>
      <c r="FRO39" s="620" t="s">
        <v>2563</v>
      </c>
      <c r="FRP39" s="620" t="s">
        <v>2563</v>
      </c>
      <c r="FRQ39" s="620" t="s">
        <v>2563</v>
      </c>
      <c r="FRR39" s="620" t="s">
        <v>2563</v>
      </c>
      <c r="FRS39" s="620" t="s">
        <v>2563</v>
      </c>
      <c r="FRT39" s="620" t="s">
        <v>2563</v>
      </c>
      <c r="FRU39" s="620" t="s">
        <v>2563</v>
      </c>
      <c r="FRV39" s="620" t="s">
        <v>2563</v>
      </c>
      <c r="FRW39" s="620" t="s">
        <v>2563</v>
      </c>
      <c r="FRX39" s="620" t="s">
        <v>2563</v>
      </c>
      <c r="FRY39" s="620" t="s">
        <v>2563</v>
      </c>
      <c r="FRZ39" s="620" t="s">
        <v>2563</v>
      </c>
      <c r="FSA39" s="620" t="s">
        <v>2563</v>
      </c>
      <c r="FSB39" s="620" t="s">
        <v>2563</v>
      </c>
      <c r="FSC39" s="620" t="s">
        <v>2563</v>
      </c>
      <c r="FSD39" s="620" t="s">
        <v>2563</v>
      </c>
      <c r="FSE39" s="620" t="s">
        <v>2563</v>
      </c>
      <c r="FSF39" s="620" t="s">
        <v>2563</v>
      </c>
      <c r="FSG39" s="620" t="s">
        <v>2563</v>
      </c>
      <c r="FSH39" s="620" t="s">
        <v>2563</v>
      </c>
      <c r="FSI39" s="620" t="s">
        <v>2563</v>
      </c>
      <c r="FSJ39" s="620" t="s">
        <v>2563</v>
      </c>
      <c r="FSK39" s="620" t="s">
        <v>2563</v>
      </c>
      <c r="FSL39" s="620" t="s">
        <v>2563</v>
      </c>
      <c r="FSM39" s="620" t="s">
        <v>2563</v>
      </c>
      <c r="FSN39" s="620" t="s">
        <v>2563</v>
      </c>
      <c r="FSO39" s="620" t="s">
        <v>2563</v>
      </c>
      <c r="FSP39" s="620" t="s">
        <v>2563</v>
      </c>
      <c r="FSQ39" s="620" t="s">
        <v>2563</v>
      </c>
      <c r="FSR39" s="620" t="s">
        <v>2563</v>
      </c>
      <c r="FSS39" s="620" t="s">
        <v>2563</v>
      </c>
      <c r="FST39" s="620" t="s">
        <v>2563</v>
      </c>
      <c r="FSU39" s="620" t="s">
        <v>2563</v>
      </c>
      <c r="FSV39" s="620" t="s">
        <v>2563</v>
      </c>
      <c r="FSW39" s="620" t="s">
        <v>2563</v>
      </c>
      <c r="FSX39" s="620" t="s">
        <v>2563</v>
      </c>
      <c r="FSY39" s="620" t="s">
        <v>2563</v>
      </c>
      <c r="FSZ39" s="620" t="s">
        <v>2563</v>
      </c>
      <c r="FTA39" s="620" t="s">
        <v>2563</v>
      </c>
      <c r="FTB39" s="620" t="s">
        <v>2563</v>
      </c>
      <c r="FTC39" s="620" t="s">
        <v>2563</v>
      </c>
      <c r="FTD39" s="620" t="s">
        <v>2563</v>
      </c>
      <c r="FTE39" s="620" t="s">
        <v>2563</v>
      </c>
      <c r="FTF39" s="620" t="s">
        <v>2563</v>
      </c>
      <c r="FTG39" s="620" t="s">
        <v>2563</v>
      </c>
      <c r="FTH39" s="620" t="s">
        <v>2563</v>
      </c>
      <c r="FTI39" s="620" t="s">
        <v>2563</v>
      </c>
      <c r="FTJ39" s="620" t="s">
        <v>2563</v>
      </c>
      <c r="FTK39" s="620" t="s">
        <v>2563</v>
      </c>
      <c r="FTL39" s="620" t="s">
        <v>2563</v>
      </c>
      <c r="FTM39" s="620" t="s">
        <v>2563</v>
      </c>
      <c r="FTN39" s="620" t="s">
        <v>2563</v>
      </c>
      <c r="FTO39" s="620" t="s">
        <v>2563</v>
      </c>
      <c r="FTP39" s="620" t="s">
        <v>2563</v>
      </c>
      <c r="FTQ39" s="620" t="s">
        <v>2563</v>
      </c>
      <c r="FTR39" s="620" t="s">
        <v>2563</v>
      </c>
      <c r="FTS39" s="620" t="s">
        <v>2563</v>
      </c>
      <c r="FTT39" s="620" t="s">
        <v>2563</v>
      </c>
      <c r="FTU39" s="620" t="s">
        <v>2563</v>
      </c>
      <c r="FTV39" s="620" t="s">
        <v>2563</v>
      </c>
      <c r="FTW39" s="620" t="s">
        <v>2563</v>
      </c>
      <c r="FTX39" s="620" t="s">
        <v>2563</v>
      </c>
      <c r="FTY39" s="620" t="s">
        <v>2563</v>
      </c>
      <c r="FTZ39" s="620" t="s">
        <v>2563</v>
      </c>
      <c r="FUA39" s="620" t="s">
        <v>2563</v>
      </c>
      <c r="FUB39" s="620" t="s">
        <v>2563</v>
      </c>
      <c r="FUC39" s="620" t="s">
        <v>2563</v>
      </c>
      <c r="FUD39" s="620" t="s">
        <v>2563</v>
      </c>
      <c r="FUE39" s="620" t="s">
        <v>2563</v>
      </c>
      <c r="FUF39" s="620" t="s">
        <v>2563</v>
      </c>
      <c r="FUG39" s="620" t="s">
        <v>2563</v>
      </c>
      <c r="FUH39" s="620" t="s">
        <v>2563</v>
      </c>
      <c r="FUI39" s="620" t="s">
        <v>2563</v>
      </c>
      <c r="FUJ39" s="620" t="s">
        <v>2563</v>
      </c>
      <c r="FUK39" s="620" t="s">
        <v>2563</v>
      </c>
      <c r="FUL39" s="620" t="s">
        <v>2563</v>
      </c>
      <c r="FUM39" s="620" t="s">
        <v>2563</v>
      </c>
      <c r="FUN39" s="620" t="s">
        <v>2563</v>
      </c>
      <c r="FUO39" s="620" t="s">
        <v>2563</v>
      </c>
      <c r="FUP39" s="620" t="s">
        <v>2563</v>
      </c>
      <c r="FUQ39" s="620" t="s">
        <v>2563</v>
      </c>
      <c r="FUR39" s="620" t="s">
        <v>2563</v>
      </c>
      <c r="FUS39" s="620" t="s">
        <v>2563</v>
      </c>
      <c r="FUT39" s="620" t="s">
        <v>2563</v>
      </c>
      <c r="FUU39" s="620" t="s">
        <v>2563</v>
      </c>
      <c r="FUV39" s="620" t="s">
        <v>2563</v>
      </c>
      <c r="FUW39" s="620" t="s">
        <v>2563</v>
      </c>
      <c r="FUX39" s="620" t="s">
        <v>2563</v>
      </c>
      <c r="FUY39" s="620" t="s">
        <v>2563</v>
      </c>
      <c r="FUZ39" s="620" t="s">
        <v>2563</v>
      </c>
      <c r="FVA39" s="620" t="s">
        <v>2563</v>
      </c>
      <c r="FVB39" s="620" t="s">
        <v>2563</v>
      </c>
      <c r="FVC39" s="620" t="s">
        <v>2563</v>
      </c>
      <c r="FVD39" s="620" t="s">
        <v>2563</v>
      </c>
      <c r="FVE39" s="620" t="s">
        <v>2563</v>
      </c>
      <c r="FVF39" s="620" t="s">
        <v>2563</v>
      </c>
      <c r="FVG39" s="620" t="s">
        <v>2563</v>
      </c>
      <c r="FVH39" s="620" t="s">
        <v>2563</v>
      </c>
      <c r="FVI39" s="620" t="s">
        <v>2563</v>
      </c>
      <c r="FVJ39" s="620" t="s">
        <v>2563</v>
      </c>
      <c r="FVK39" s="620" t="s">
        <v>2563</v>
      </c>
      <c r="FVL39" s="620" t="s">
        <v>2563</v>
      </c>
      <c r="FVM39" s="620" t="s">
        <v>2563</v>
      </c>
      <c r="FVN39" s="620" t="s">
        <v>2563</v>
      </c>
      <c r="FVO39" s="620" t="s">
        <v>2563</v>
      </c>
      <c r="FVP39" s="620" t="s">
        <v>2563</v>
      </c>
      <c r="FVQ39" s="620" t="s">
        <v>2563</v>
      </c>
      <c r="FVR39" s="620" t="s">
        <v>2563</v>
      </c>
      <c r="FVS39" s="620" t="s">
        <v>2563</v>
      </c>
      <c r="FVT39" s="620" t="s">
        <v>2563</v>
      </c>
      <c r="FVU39" s="620" t="s">
        <v>2563</v>
      </c>
      <c r="FVV39" s="620" t="s">
        <v>2563</v>
      </c>
      <c r="FVW39" s="620" t="s">
        <v>2563</v>
      </c>
      <c r="FVX39" s="620" t="s">
        <v>2563</v>
      </c>
      <c r="FVY39" s="620" t="s">
        <v>2563</v>
      </c>
      <c r="FVZ39" s="620" t="s">
        <v>2563</v>
      </c>
      <c r="FWA39" s="620" t="s">
        <v>2563</v>
      </c>
      <c r="FWB39" s="620" t="s">
        <v>2563</v>
      </c>
      <c r="FWC39" s="620" t="s">
        <v>2563</v>
      </c>
      <c r="FWD39" s="620" t="s">
        <v>2563</v>
      </c>
      <c r="FWE39" s="620" t="s">
        <v>2563</v>
      </c>
      <c r="FWF39" s="620" t="s">
        <v>2563</v>
      </c>
      <c r="FWG39" s="620" t="s">
        <v>2563</v>
      </c>
      <c r="FWH39" s="620" t="s">
        <v>2563</v>
      </c>
      <c r="FWI39" s="620" t="s">
        <v>2563</v>
      </c>
      <c r="FWJ39" s="620" t="s">
        <v>2563</v>
      </c>
      <c r="FWK39" s="620" t="s">
        <v>2563</v>
      </c>
      <c r="FWL39" s="620" t="s">
        <v>2563</v>
      </c>
      <c r="FWM39" s="620" t="s">
        <v>2563</v>
      </c>
      <c r="FWN39" s="620" t="s">
        <v>2563</v>
      </c>
      <c r="FWO39" s="620" t="s">
        <v>2563</v>
      </c>
      <c r="FWP39" s="620" t="s">
        <v>2563</v>
      </c>
      <c r="FWQ39" s="620" t="s">
        <v>2563</v>
      </c>
      <c r="FWR39" s="620" t="s">
        <v>2563</v>
      </c>
      <c r="FWS39" s="620" t="s">
        <v>2563</v>
      </c>
      <c r="FWT39" s="620" t="s">
        <v>2563</v>
      </c>
      <c r="FWU39" s="620" t="s">
        <v>2563</v>
      </c>
      <c r="FWV39" s="620" t="s">
        <v>2563</v>
      </c>
      <c r="FWW39" s="620" t="s">
        <v>2563</v>
      </c>
      <c r="FWX39" s="620" t="s">
        <v>2563</v>
      </c>
      <c r="FWY39" s="620" t="s">
        <v>2563</v>
      </c>
      <c r="FWZ39" s="620" t="s">
        <v>2563</v>
      </c>
      <c r="FXA39" s="620" t="s">
        <v>2563</v>
      </c>
      <c r="FXB39" s="620" t="s">
        <v>2563</v>
      </c>
      <c r="FXC39" s="620" t="s">
        <v>2563</v>
      </c>
      <c r="FXD39" s="620" t="s">
        <v>2563</v>
      </c>
      <c r="FXE39" s="620" t="s">
        <v>2563</v>
      </c>
      <c r="FXF39" s="620" t="s">
        <v>2563</v>
      </c>
      <c r="FXG39" s="620" t="s">
        <v>2563</v>
      </c>
      <c r="FXH39" s="620" t="s">
        <v>2563</v>
      </c>
      <c r="FXI39" s="620" t="s">
        <v>2563</v>
      </c>
      <c r="FXJ39" s="620" t="s">
        <v>2563</v>
      </c>
      <c r="FXK39" s="620" t="s">
        <v>2563</v>
      </c>
      <c r="FXL39" s="620" t="s">
        <v>2563</v>
      </c>
      <c r="FXM39" s="620" t="s">
        <v>2563</v>
      </c>
      <c r="FXN39" s="620" t="s">
        <v>2563</v>
      </c>
      <c r="FXO39" s="620" t="s">
        <v>2563</v>
      </c>
      <c r="FXP39" s="620" t="s">
        <v>2563</v>
      </c>
      <c r="FXQ39" s="620" t="s">
        <v>2563</v>
      </c>
      <c r="FXR39" s="620" t="s">
        <v>2563</v>
      </c>
      <c r="FXS39" s="620" t="s">
        <v>2563</v>
      </c>
      <c r="FXT39" s="620" t="s">
        <v>2563</v>
      </c>
      <c r="FXU39" s="620" t="s">
        <v>2563</v>
      </c>
      <c r="FXV39" s="620" t="s">
        <v>2563</v>
      </c>
      <c r="FXW39" s="620" t="s">
        <v>2563</v>
      </c>
      <c r="FXX39" s="620" t="s">
        <v>2563</v>
      </c>
      <c r="FXY39" s="620" t="s">
        <v>2563</v>
      </c>
      <c r="FXZ39" s="620" t="s">
        <v>2563</v>
      </c>
      <c r="FYA39" s="620" t="s">
        <v>2563</v>
      </c>
      <c r="FYB39" s="620" t="s">
        <v>2563</v>
      </c>
      <c r="FYC39" s="620" t="s">
        <v>2563</v>
      </c>
      <c r="FYD39" s="620" t="s">
        <v>2563</v>
      </c>
      <c r="FYE39" s="620" t="s">
        <v>2563</v>
      </c>
      <c r="FYF39" s="620" t="s">
        <v>2563</v>
      </c>
      <c r="FYG39" s="620" t="s">
        <v>2563</v>
      </c>
      <c r="FYH39" s="620" t="s">
        <v>2563</v>
      </c>
      <c r="FYI39" s="620" t="s">
        <v>2563</v>
      </c>
      <c r="FYJ39" s="620" t="s">
        <v>2563</v>
      </c>
      <c r="FYK39" s="620" t="s">
        <v>2563</v>
      </c>
      <c r="FYL39" s="620" t="s">
        <v>2563</v>
      </c>
      <c r="FYM39" s="620" t="s">
        <v>2563</v>
      </c>
      <c r="FYN39" s="620" t="s">
        <v>2563</v>
      </c>
      <c r="FYO39" s="620" t="s">
        <v>2563</v>
      </c>
      <c r="FYP39" s="620" t="s">
        <v>2563</v>
      </c>
      <c r="FYQ39" s="620" t="s">
        <v>2563</v>
      </c>
      <c r="FYR39" s="620" t="s">
        <v>2563</v>
      </c>
      <c r="FYS39" s="620" t="s">
        <v>2563</v>
      </c>
      <c r="FYT39" s="620" t="s">
        <v>2563</v>
      </c>
      <c r="FYU39" s="620" t="s">
        <v>2563</v>
      </c>
      <c r="FYV39" s="620" t="s">
        <v>2563</v>
      </c>
      <c r="FYW39" s="620" t="s">
        <v>2563</v>
      </c>
      <c r="FYX39" s="620" t="s">
        <v>2563</v>
      </c>
      <c r="FYY39" s="620" t="s">
        <v>2563</v>
      </c>
      <c r="FYZ39" s="620" t="s">
        <v>2563</v>
      </c>
      <c r="FZA39" s="620" t="s">
        <v>2563</v>
      </c>
      <c r="FZB39" s="620" t="s">
        <v>2563</v>
      </c>
      <c r="FZC39" s="620" t="s">
        <v>2563</v>
      </c>
      <c r="FZD39" s="620" t="s">
        <v>2563</v>
      </c>
      <c r="FZE39" s="620" t="s">
        <v>2563</v>
      </c>
      <c r="FZF39" s="620" t="s">
        <v>2563</v>
      </c>
      <c r="FZG39" s="620" t="s">
        <v>2563</v>
      </c>
      <c r="FZH39" s="620" t="s">
        <v>2563</v>
      </c>
      <c r="FZI39" s="620" t="s">
        <v>2563</v>
      </c>
      <c r="FZJ39" s="620" t="s">
        <v>2563</v>
      </c>
      <c r="FZK39" s="620" t="s">
        <v>2563</v>
      </c>
      <c r="FZL39" s="620" t="s">
        <v>2563</v>
      </c>
      <c r="FZM39" s="620" t="s">
        <v>2563</v>
      </c>
      <c r="FZN39" s="620" t="s">
        <v>2563</v>
      </c>
      <c r="FZO39" s="620" t="s">
        <v>2563</v>
      </c>
      <c r="FZP39" s="620" t="s">
        <v>2563</v>
      </c>
      <c r="FZQ39" s="620" t="s">
        <v>2563</v>
      </c>
      <c r="FZR39" s="620" t="s">
        <v>2563</v>
      </c>
      <c r="FZS39" s="620" t="s">
        <v>2563</v>
      </c>
      <c r="FZT39" s="620" t="s">
        <v>2563</v>
      </c>
      <c r="FZU39" s="620" t="s">
        <v>2563</v>
      </c>
      <c r="FZV39" s="620" t="s">
        <v>2563</v>
      </c>
      <c r="FZW39" s="620" t="s">
        <v>2563</v>
      </c>
      <c r="FZX39" s="620" t="s">
        <v>2563</v>
      </c>
      <c r="FZY39" s="620" t="s">
        <v>2563</v>
      </c>
      <c r="FZZ39" s="620" t="s">
        <v>2563</v>
      </c>
      <c r="GAA39" s="620" t="s">
        <v>2563</v>
      </c>
      <c r="GAB39" s="620" t="s">
        <v>2563</v>
      </c>
      <c r="GAC39" s="620" t="s">
        <v>2563</v>
      </c>
      <c r="GAD39" s="620" t="s">
        <v>2563</v>
      </c>
      <c r="GAE39" s="620" t="s">
        <v>2563</v>
      </c>
      <c r="GAF39" s="620" t="s">
        <v>2563</v>
      </c>
      <c r="GAG39" s="620" t="s">
        <v>2563</v>
      </c>
      <c r="GAH39" s="620" t="s">
        <v>2563</v>
      </c>
      <c r="GAI39" s="620" t="s">
        <v>2563</v>
      </c>
      <c r="GAJ39" s="620" t="s">
        <v>2563</v>
      </c>
      <c r="GAK39" s="620" t="s">
        <v>2563</v>
      </c>
      <c r="GAL39" s="620" t="s">
        <v>2563</v>
      </c>
      <c r="GAM39" s="620" t="s">
        <v>2563</v>
      </c>
      <c r="GAN39" s="620" t="s">
        <v>2563</v>
      </c>
      <c r="GAO39" s="620" t="s">
        <v>2563</v>
      </c>
      <c r="GAP39" s="620" t="s">
        <v>2563</v>
      </c>
      <c r="GAQ39" s="620" t="s">
        <v>2563</v>
      </c>
      <c r="GAR39" s="620" t="s">
        <v>2563</v>
      </c>
      <c r="GAS39" s="620" t="s">
        <v>2563</v>
      </c>
      <c r="GAT39" s="620" t="s">
        <v>2563</v>
      </c>
      <c r="GAU39" s="620" t="s">
        <v>2563</v>
      </c>
      <c r="GAV39" s="620" t="s">
        <v>2563</v>
      </c>
      <c r="GAW39" s="620" t="s">
        <v>2563</v>
      </c>
      <c r="GAX39" s="620" t="s">
        <v>2563</v>
      </c>
      <c r="GAY39" s="620" t="s">
        <v>2563</v>
      </c>
      <c r="GAZ39" s="620" t="s">
        <v>2563</v>
      </c>
      <c r="GBA39" s="620" t="s">
        <v>2563</v>
      </c>
      <c r="GBB39" s="620" t="s">
        <v>2563</v>
      </c>
      <c r="GBC39" s="620" t="s">
        <v>2563</v>
      </c>
      <c r="GBD39" s="620" t="s">
        <v>2563</v>
      </c>
      <c r="GBE39" s="620" t="s">
        <v>2563</v>
      </c>
      <c r="GBF39" s="620" t="s">
        <v>2563</v>
      </c>
      <c r="GBG39" s="620" t="s">
        <v>2563</v>
      </c>
      <c r="GBH39" s="620" t="s">
        <v>2563</v>
      </c>
      <c r="GBI39" s="620" t="s">
        <v>2563</v>
      </c>
      <c r="GBJ39" s="620" t="s">
        <v>2563</v>
      </c>
      <c r="GBK39" s="620" t="s">
        <v>2563</v>
      </c>
      <c r="GBL39" s="620" t="s">
        <v>2563</v>
      </c>
      <c r="GBM39" s="620" t="s">
        <v>2563</v>
      </c>
      <c r="GBN39" s="620" t="s">
        <v>2563</v>
      </c>
      <c r="GBO39" s="620" t="s">
        <v>2563</v>
      </c>
      <c r="GBP39" s="620" t="s">
        <v>2563</v>
      </c>
      <c r="GBQ39" s="620" t="s">
        <v>2563</v>
      </c>
      <c r="GBR39" s="620" t="s">
        <v>2563</v>
      </c>
      <c r="GBS39" s="620" t="s">
        <v>2563</v>
      </c>
      <c r="GBT39" s="620" t="s">
        <v>2563</v>
      </c>
      <c r="GBU39" s="620" t="s">
        <v>2563</v>
      </c>
      <c r="GBV39" s="620" t="s">
        <v>2563</v>
      </c>
      <c r="GBW39" s="620" t="s">
        <v>2563</v>
      </c>
      <c r="GBX39" s="620" t="s">
        <v>2563</v>
      </c>
      <c r="GBY39" s="620" t="s">
        <v>2563</v>
      </c>
      <c r="GBZ39" s="620" t="s">
        <v>2563</v>
      </c>
      <c r="GCA39" s="620" t="s">
        <v>2563</v>
      </c>
      <c r="GCB39" s="620" t="s">
        <v>2563</v>
      </c>
      <c r="GCC39" s="620" t="s">
        <v>2563</v>
      </c>
      <c r="GCD39" s="620" t="s">
        <v>2563</v>
      </c>
      <c r="GCE39" s="620" t="s">
        <v>2563</v>
      </c>
      <c r="GCF39" s="620" t="s">
        <v>2563</v>
      </c>
      <c r="GCG39" s="620" t="s">
        <v>2563</v>
      </c>
      <c r="GCH39" s="620" t="s">
        <v>2563</v>
      </c>
      <c r="GCI39" s="620" t="s">
        <v>2563</v>
      </c>
      <c r="GCJ39" s="620" t="s">
        <v>2563</v>
      </c>
      <c r="GCK39" s="620" t="s">
        <v>2563</v>
      </c>
      <c r="GCL39" s="620" t="s">
        <v>2563</v>
      </c>
      <c r="GCM39" s="620" t="s">
        <v>2563</v>
      </c>
      <c r="GCN39" s="620" t="s">
        <v>2563</v>
      </c>
      <c r="GCO39" s="620" t="s">
        <v>2563</v>
      </c>
      <c r="GCP39" s="620" t="s">
        <v>2563</v>
      </c>
      <c r="GCQ39" s="620" t="s">
        <v>2563</v>
      </c>
      <c r="GCR39" s="620" t="s">
        <v>2563</v>
      </c>
      <c r="GCS39" s="620" t="s">
        <v>2563</v>
      </c>
      <c r="GCT39" s="620" t="s">
        <v>2563</v>
      </c>
      <c r="GCU39" s="620" t="s">
        <v>2563</v>
      </c>
      <c r="GCV39" s="620" t="s">
        <v>2563</v>
      </c>
      <c r="GCW39" s="620" t="s">
        <v>2563</v>
      </c>
      <c r="GCX39" s="620" t="s">
        <v>2563</v>
      </c>
      <c r="GCY39" s="620" t="s">
        <v>2563</v>
      </c>
      <c r="GCZ39" s="620" t="s">
        <v>2563</v>
      </c>
      <c r="GDA39" s="620" t="s">
        <v>2563</v>
      </c>
      <c r="GDB39" s="620" t="s">
        <v>2563</v>
      </c>
      <c r="GDC39" s="620" t="s">
        <v>2563</v>
      </c>
      <c r="GDD39" s="620" t="s">
        <v>2563</v>
      </c>
      <c r="GDE39" s="620" t="s">
        <v>2563</v>
      </c>
      <c r="GDF39" s="620" t="s">
        <v>2563</v>
      </c>
      <c r="GDG39" s="620" t="s">
        <v>2563</v>
      </c>
      <c r="GDH39" s="620" t="s">
        <v>2563</v>
      </c>
      <c r="GDI39" s="620" t="s">
        <v>2563</v>
      </c>
      <c r="GDJ39" s="620" t="s">
        <v>2563</v>
      </c>
      <c r="GDK39" s="620" t="s">
        <v>2563</v>
      </c>
      <c r="GDL39" s="620" t="s">
        <v>2563</v>
      </c>
      <c r="GDM39" s="620" t="s">
        <v>2563</v>
      </c>
      <c r="GDN39" s="620" t="s">
        <v>2563</v>
      </c>
      <c r="GDO39" s="620" t="s">
        <v>2563</v>
      </c>
      <c r="GDP39" s="620" t="s">
        <v>2563</v>
      </c>
      <c r="GDQ39" s="620" t="s">
        <v>2563</v>
      </c>
      <c r="GDR39" s="620" t="s">
        <v>2563</v>
      </c>
      <c r="GDS39" s="620" t="s">
        <v>2563</v>
      </c>
      <c r="GDT39" s="620" t="s">
        <v>2563</v>
      </c>
      <c r="GDU39" s="620" t="s">
        <v>2563</v>
      </c>
      <c r="GDV39" s="620" t="s">
        <v>2563</v>
      </c>
      <c r="GDW39" s="620" t="s">
        <v>2563</v>
      </c>
      <c r="GDX39" s="620" t="s">
        <v>2563</v>
      </c>
      <c r="GDY39" s="620" t="s">
        <v>2563</v>
      </c>
      <c r="GDZ39" s="620" t="s">
        <v>2563</v>
      </c>
      <c r="GEA39" s="620" t="s">
        <v>2563</v>
      </c>
      <c r="GEB39" s="620" t="s">
        <v>2563</v>
      </c>
      <c r="GEC39" s="620" t="s">
        <v>2563</v>
      </c>
      <c r="GED39" s="620" t="s">
        <v>2563</v>
      </c>
      <c r="GEE39" s="620" t="s">
        <v>2563</v>
      </c>
      <c r="GEF39" s="620" t="s">
        <v>2563</v>
      </c>
      <c r="GEG39" s="620" t="s">
        <v>2563</v>
      </c>
      <c r="GEH39" s="620" t="s">
        <v>2563</v>
      </c>
      <c r="GEI39" s="620" t="s">
        <v>2563</v>
      </c>
      <c r="GEJ39" s="620" t="s">
        <v>2563</v>
      </c>
      <c r="GEK39" s="620" t="s">
        <v>2563</v>
      </c>
      <c r="GEL39" s="620" t="s">
        <v>2563</v>
      </c>
      <c r="GEM39" s="620" t="s">
        <v>2563</v>
      </c>
      <c r="GEN39" s="620" t="s">
        <v>2563</v>
      </c>
      <c r="GEO39" s="620" t="s">
        <v>2563</v>
      </c>
      <c r="GEP39" s="620" t="s">
        <v>2563</v>
      </c>
      <c r="GEQ39" s="620" t="s">
        <v>2563</v>
      </c>
      <c r="GER39" s="620" t="s">
        <v>2563</v>
      </c>
      <c r="GES39" s="620" t="s">
        <v>2563</v>
      </c>
      <c r="GET39" s="620" t="s">
        <v>2563</v>
      </c>
      <c r="GEU39" s="620" t="s">
        <v>2563</v>
      </c>
      <c r="GEV39" s="620" t="s">
        <v>2563</v>
      </c>
      <c r="GEW39" s="620" t="s">
        <v>2563</v>
      </c>
      <c r="GEX39" s="620" t="s">
        <v>2563</v>
      </c>
      <c r="GEY39" s="620" t="s">
        <v>2563</v>
      </c>
      <c r="GEZ39" s="620" t="s">
        <v>2563</v>
      </c>
      <c r="GFA39" s="620" t="s">
        <v>2563</v>
      </c>
      <c r="GFB39" s="620" t="s">
        <v>2563</v>
      </c>
      <c r="GFC39" s="620" t="s">
        <v>2563</v>
      </c>
      <c r="GFD39" s="620" t="s">
        <v>2563</v>
      </c>
      <c r="GFE39" s="620" t="s">
        <v>2563</v>
      </c>
      <c r="GFF39" s="620" t="s">
        <v>2563</v>
      </c>
      <c r="GFG39" s="620" t="s">
        <v>2563</v>
      </c>
      <c r="GFH39" s="620" t="s">
        <v>2563</v>
      </c>
      <c r="GFI39" s="620" t="s">
        <v>2563</v>
      </c>
      <c r="GFJ39" s="620" t="s">
        <v>2563</v>
      </c>
      <c r="GFK39" s="620" t="s">
        <v>2563</v>
      </c>
      <c r="GFL39" s="620" t="s">
        <v>2563</v>
      </c>
      <c r="GFM39" s="620" t="s">
        <v>2563</v>
      </c>
      <c r="GFN39" s="620" t="s">
        <v>2563</v>
      </c>
      <c r="GFO39" s="620" t="s">
        <v>2563</v>
      </c>
      <c r="GFP39" s="620" t="s">
        <v>2563</v>
      </c>
      <c r="GFQ39" s="620" t="s">
        <v>2563</v>
      </c>
      <c r="GFR39" s="620" t="s">
        <v>2563</v>
      </c>
      <c r="GFS39" s="620" t="s">
        <v>2563</v>
      </c>
      <c r="GFT39" s="620" t="s">
        <v>2563</v>
      </c>
      <c r="GFU39" s="620" t="s">
        <v>2563</v>
      </c>
      <c r="GFV39" s="620" t="s">
        <v>2563</v>
      </c>
      <c r="GFW39" s="620" t="s">
        <v>2563</v>
      </c>
      <c r="GFX39" s="620" t="s">
        <v>2563</v>
      </c>
      <c r="GFY39" s="620" t="s">
        <v>2563</v>
      </c>
      <c r="GFZ39" s="620" t="s">
        <v>2563</v>
      </c>
      <c r="GGA39" s="620" t="s">
        <v>2563</v>
      </c>
      <c r="GGB39" s="620" t="s">
        <v>2563</v>
      </c>
      <c r="GGC39" s="620" t="s">
        <v>2563</v>
      </c>
      <c r="GGD39" s="620" t="s">
        <v>2563</v>
      </c>
      <c r="GGE39" s="620" t="s">
        <v>2563</v>
      </c>
      <c r="GGF39" s="620" t="s">
        <v>2563</v>
      </c>
      <c r="GGG39" s="620" t="s">
        <v>2563</v>
      </c>
      <c r="GGH39" s="620" t="s">
        <v>2563</v>
      </c>
      <c r="GGI39" s="620" t="s">
        <v>2563</v>
      </c>
      <c r="GGJ39" s="620" t="s">
        <v>2563</v>
      </c>
      <c r="GGK39" s="620" t="s">
        <v>2563</v>
      </c>
      <c r="GGL39" s="620" t="s">
        <v>2563</v>
      </c>
      <c r="GGM39" s="620" t="s">
        <v>2563</v>
      </c>
      <c r="GGN39" s="620" t="s">
        <v>2563</v>
      </c>
      <c r="GGO39" s="620" t="s">
        <v>2563</v>
      </c>
      <c r="GGP39" s="620" t="s">
        <v>2563</v>
      </c>
      <c r="GGQ39" s="620" t="s">
        <v>2563</v>
      </c>
      <c r="GGR39" s="620" t="s">
        <v>2563</v>
      </c>
      <c r="GGS39" s="620" t="s">
        <v>2563</v>
      </c>
      <c r="GGT39" s="620" t="s">
        <v>2563</v>
      </c>
      <c r="GGU39" s="620" t="s">
        <v>2563</v>
      </c>
      <c r="GGV39" s="620" t="s">
        <v>2563</v>
      </c>
      <c r="GGW39" s="620" t="s">
        <v>2563</v>
      </c>
      <c r="GGX39" s="620" t="s">
        <v>2563</v>
      </c>
      <c r="GGY39" s="620" t="s">
        <v>2563</v>
      </c>
      <c r="GGZ39" s="620" t="s">
        <v>2563</v>
      </c>
      <c r="GHA39" s="620" t="s">
        <v>2563</v>
      </c>
      <c r="GHB39" s="620" t="s">
        <v>2563</v>
      </c>
      <c r="GHC39" s="620" t="s">
        <v>2563</v>
      </c>
      <c r="GHD39" s="620" t="s">
        <v>2563</v>
      </c>
      <c r="GHE39" s="620" t="s">
        <v>2563</v>
      </c>
      <c r="GHF39" s="620" t="s">
        <v>2563</v>
      </c>
      <c r="GHG39" s="620" t="s">
        <v>2563</v>
      </c>
      <c r="GHH39" s="620" t="s">
        <v>2563</v>
      </c>
      <c r="GHI39" s="620" t="s">
        <v>2563</v>
      </c>
      <c r="GHJ39" s="620" t="s">
        <v>2563</v>
      </c>
      <c r="GHK39" s="620" t="s">
        <v>2563</v>
      </c>
      <c r="GHL39" s="620" t="s">
        <v>2563</v>
      </c>
      <c r="GHM39" s="620" t="s">
        <v>2563</v>
      </c>
      <c r="GHN39" s="620" t="s">
        <v>2563</v>
      </c>
      <c r="GHO39" s="620" t="s">
        <v>2563</v>
      </c>
      <c r="GHP39" s="620" t="s">
        <v>2563</v>
      </c>
      <c r="GHQ39" s="620" t="s">
        <v>2563</v>
      </c>
      <c r="GHR39" s="620" t="s">
        <v>2563</v>
      </c>
      <c r="GHS39" s="620" t="s">
        <v>2563</v>
      </c>
      <c r="GHT39" s="620" t="s">
        <v>2563</v>
      </c>
      <c r="GHU39" s="620" t="s">
        <v>2563</v>
      </c>
      <c r="GHV39" s="620" t="s">
        <v>2563</v>
      </c>
      <c r="GHW39" s="620" t="s">
        <v>2563</v>
      </c>
      <c r="GHX39" s="620" t="s">
        <v>2563</v>
      </c>
      <c r="GHY39" s="620" t="s">
        <v>2563</v>
      </c>
      <c r="GHZ39" s="620" t="s">
        <v>2563</v>
      </c>
      <c r="GIA39" s="620" t="s">
        <v>2563</v>
      </c>
      <c r="GIB39" s="620" t="s">
        <v>2563</v>
      </c>
      <c r="GIC39" s="620" t="s">
        <v>2563</v>
      </c>
      <c r="GID39" s="620" t="s">
        <v>2563</v>
      </c>
      <c r="GIE39" s="620" t="s">
        <v>2563</v>
      </c>
      <c r="GIF39" s="620" t="s">
        <v>2563</v>
      </c>
      <c r="GIG39" s="620" t="s">
        <v>2563</v>
      </c>
      <c r="GIH39" s="620" t="s">
        <v>2563</v>
      </c>
      <c r="GII39" s="620" t="s">
        <v>2563</v>
      </c>
      <c r="GIJ39" s="620" t="s">
        <v>2563</v>
      </c>
      <c r="GIK39" s="620" t="s">
        <v>2563</v>
      </c>
      <c r="GIL39" s="620" t="s">
        <v>2563</v>
      </c>
      <c r="GIM39" s="620" t="s">
        <v>2563</v>
      </c>
      <c r="GIN39" s="620" t="s">
        <v>2563</v>
      </c>
      <c r="GIO39" s="620" t="s">
        <v>2563</v>
      </c>
      <c r="GIP39" s="620" t="s">
        <v>2563</v>
      </c>
      <c r="GIQ39" s="620" t="s">
        <v>2563</v>
      </c>
      <c r="GIR39" s="620" t="s">
        <v>2563</v>
      </c>
      <c r="GIS39" s="620" t="s">
        <v>2563</v>
      </c>
      <c r="GIT39" s="620" t="s">
        <v>2563</v>
      </c>
      <c r="GIU39" s="620" t="s">
        <v>2563</v>
      </c>
      <c r="GIV39" s="620" t="s">
        <v>2563</v>
      </c>
      <c r="GIW39" s="620" t="s">
        <v>2563</v>
      </c>
      <c r="GIX39" s="620" t="s">
        <v>2563</v>
      </c>
      <c r="GIY39" s="620" t="s">
        <v>2563</v>
      </c>
      <c r="GIZ39" s="620" t="s">
        <v>2563</v>
      </c>
      <c r="GJA39" s="620" t="s">
        <v>2563</v>
      </c>
      <c r="GJB39" s="620" t="s">
        <v>2563</v>
      </c>
      <c r="GJC39" s="620" t="s">
        <v>2563</v>
      </c>
      <c r="GJD39" s="620" t="s">
        <v>2563</v>
      </c>
      <c r="GJE39" s="620" t="s">
        <v>2563</v>
      </c>
      <c r="GJF39" s="620" t="s">
        <v>2563</v>
      </c>
      <c r="GJG39" s="620" t="s">
        <v>2563</v>
      </c>
      <c r="GJH39" s="620" t="s">
        <v>2563</v>
      </c>
      <c r="GJI39" s="620" t="s">
        <v>2563</v>
      </c>
      <c r="GJJ39" s="620" t="s">
        <v>2563</v>
      </c>
      <c r="GJK39" s="620" t="s">
        <v>2563</v>
      </c>
      <c r="GJL39" s="620" t="s">
        <v>2563</v>
      </c>
      <c r="GJM39" s="620" t="s">
        <v>2563</v>
      </c>
      <c r="GJN39" s="620" t="s">
        <v>2563</v>
      </c>
      <c r="GJO39" s="620" t="s">
        <v>2563</v>
      </c>
      <c r="GJP39" s="620" t="s">
        <v>2563</v>
      </c>
      <c r="GJQ39" s="620" t="s">
        <v>2563</v>
      </c>
      <c r="GJR39" s="620" t="s">
        <v>2563</v>
      </c>
      <c r="GJS39" s="620" t="s">
        <v>2563</v>
      </c>
      <c r="GJT39" s="620" t="s">
        <v>2563</v>
      </c>
      <c r="GJU39" s="620" t="s">
        <v>2563</v>
      </c>
      <c r="GJV39" s="620" t="s">
        <v>2563</v>
      </c>
      <c r="GJW39" s="620" t="s">
        <v>2563</v>
      </c>
      <c r="GJX39" s="620" t="s">
        <v>2563</v>
      </c>
      <c r="GJY39" s="620" t="s">
        <v>2563</v>
      </c>
      <c r="GJZ39" s="620" t="s">
        <v>2563</v>
      </c>
      <c r="GKA39" s="620" t="s">
        <v>2563</v>
      </c>
      <c r="GKB39" s="620" t="s">
        <v>2563</v>
      </c>
      <c r="GKC39" s="620" t="s">
        <v>2563</v>
      </c>
      <c r="GKD39" s="620" t="s">
        <v>2563</v>
      </c>
      <c r="GKE39" s="620" t="s">
        <v>2563</v>
      </c>
      <c r="GKF39" s="620" t="s">
        <v>2563</v>
      </c>
      <c r="GKG39" s="620" t="s">
        <v>2563</v>
      </c>
      <c r="GKH39" s="620" t="s">
        <v>2563</v>
      </c>
      <c r="GKI39" s="620" t="s">
        <v>2563</v>
      </c>
      <c r="GKJ39" s="620" t="s">
        <v>2563</v>
      </c>
      <c r="GKK39" s="620" t="s">
        <v>2563</v>
      </c>
      <c r="GKL39" s="620" t="s">
        <v>2563</v>
      </c>
      <c r="GKM39" s="620" t="s">
        <v>2563</v>
      </c>
      <c r="GKN39" s="620" t="s">
        <v>2563</v>
      </c>
      <c r="GKO39" s="620" t="s">
        <v>2563</v>
      </c>
      <c r="GKP39" s="620" t="s">
        <v>2563</v>
      </c>
      <c r="GKQ39" s="620" t="s">
        <v>2563</v>
      </c>
      <c r="GKR39" s="620" t="s">
        <v>2563</v>
      </c>
      <c r="GKS39" s="620" t="s">
        <v>2563</v>
      </c>
      <c r="GKT39" s="620" t="s">
        <v>2563</v>
      </c>
      <c r="GKU39" s="620" t="s">
        <v>2563</v>
      </c>
      <c r="GKV39" s="620" t="s">
        <v>2563</v>
      </c>
      <c r="GKW39" s="620" t="s">
        <v>2563</v>
      </c>
      <c r="GKX39" s="620" t="s">
        <v>2563</v>
      </c>
      <c r="GKY39" s="620" t="s">
        <v>2563</v>
      </c>
      <c r="GKZ39" s="620" t="s">
        <v>2563</v>
      </c>
      <c r="GLA39" s="620" t="s">
        <v>2563</v>
      </c>
      <c r="GLB39" s="620" t="s">
        <v>2563</v>
      </c>
      <c r="GLC39" s="620" t="s">
        <v>2563</v>
      </c>
      <c r="GLD39" s="620" t="s">
        <v>2563</v>
      </c>
      <c r="GLE39" s="620" t="s">
        <v>2563</v>
      </c>
      <c r="GLF39" s="620" t="s">
        <v>2563</v>
      </c>
      <c r="GLG39" s="620" t="s">
        <v>2563</v>
      </c>
      <c r="GLH39" s="620" t="s">
        <v>2563</v>
      </c>
      <c r="GLI39" s="620" t="s">
        <v>2563</v>
      </c>
      <c r="GLJ39" s="620" t="s">
        <v>2563</v>
      </c>
      <c r="GLK39" s="620" t="s">
        <v>2563</v>
      </c>
      <c r="GLL39" s="620" t="s">
        <v>2563</v>
      </c>
      <c r="GLM39" s="620" t="s">
        <v>2563</v>
      </c>
      <c r="GLN39" s="620" t="s">
        <v>2563</v>
      </c>
      <c r="GLO39" s="620" t="s">
        <v>2563</v>
      </c>
      <c r="GLP39" s="620" t="s">
        <v>2563</v>
      </c>
      <c r="GLQ39" s="620" t="s">
        <v>2563</v>
      </c>
      <c r="GLR39" s="620" t="s">
        <v>2563</v>
      </c>
      <c r="GLS39" s="620" t="s">
        <v>2563</v>
      </c>
      <c r="GLT39" s="620" t="s">
        <v>2563</v>
      </c>
      <c r="GLU39" s="620" t="s">
        <v>2563</v>
      </c>
      <c r="GLV39" s="620" t="s">
        <v>2563</v>
      </c>
      <c r="GLW39" s="620" t="s">
        <v>2563</v>
      </c>
      <c r="GLX39" s="620" t="s">
        <v>2563</v>
      </c>
      <c r="GLY39" s="620" t="s">
        <v>2563</v>
      </c>
      <c r="GLZ39" s="620" t="s">
        <v>2563</v>
      </c>
      <c r="GMA39" s="620" t="s">
        <v>2563</v>
      </c>
      <c r="GMB39" s="620" t="s">
        <v>2563</v>
      </c>
      <c r="GMC39" s="620" t="s">
        <v>2563</v>
      </c>
      <c r="GMD39" s="620" t="s">
        <v>2563</v>
      </c>
      <c r="GME39" s="620" t="s">
        <v>2563</v>
      </c>
      <c r="GMF39" s="620" t="s">
        <v>2563</v>
      </c>
      <c r="GMG39" s="620" t="s">
        <v>2563</v>
      </c>
      <c r="GMH39" s="620" t="s">
        <v>2563</v>
      </c>
      <c r="GMI39" s="620" t="s">
        <v>2563</v>
      </c>
      <c r="GMJ39" s="620" t="s">
        <v>2563</v>
      </c>
      <c r="GMK39" s="620" t="s">
        <v>2563</v>
      </c>
      <c r="GML39" s="620" t="s">
        <v>2563</v>
      </c>
      <c r="GMM39" s="620" t="s">
        <v>2563</v>
      </c>
      <c r="GMN39" s="620" t="s">
        <v>2563</v>
      </c>
      <c r="GMO39" s="620" t="s">
        <v>2563</v>
      </c>
      <c r="GMP39" s="620" t="s">
        <v>2563</v>
      </c>
      <c r="GMQ39" s="620" t="s">
        <v>2563</v>
      </c>
      <c r="GMR39" s="620" t="s">
        <v>2563</v>
      </c>
      <c r="GMS39" s="620" t="s">
        <v>2563</v>
      </c>
      <c r="GMT39" s="620" t="s">
        <v>2563</v>
      </c>
      <c r="GMU39" s="620" t="s">
        <v>2563</v>
      </c>
      <c r="GMV39" s="620" t="s">
        <v>2563</v>
      </c>
      <c r="GMW39" s="620" t="s">
        <v>2563</v>
      </c>
      <c r="GMX39" s="620" t="s">
        <v>2563</v>
      </c>
      <c r="GMY39" s="620" t="s">
        <v>2563</v>
      </c>
      <c r="GMZ39" s="620" t="s">
        <v>2563</v>
      </c>
      <c r="GNA39" s="620" t="s">
        <v>2563</v>
      </c>
      <c r="GNB39" s="620" t="s">
        <v>2563</v>
      </c>
      <c r="GNC39" s="620" t="s">
        <v>2563</v>
      </c>
      <c r="GND39" s="620" t="s">
        <v>2563</v>
      </c>
      <c r="GNE39" s="620" t="s">
        <v>2563</v>
      </c>
      <c r="GNF39" s="620" t="s">
        <v>2563</v>
      </c>
      <c r="GNG39" s="620" t="s">
        <v>2563</v>
      </c>
      <c r="GNH39" s="620" t="s">
        <v>2563</v>
      </c>
      <c r="GNI39" s="620" t="s">
        <v>2563</v>
      </c>
      <c r="GNJ39" s="620" t="s">
        <v>2563</v>
      </c>
      <c r="GNK39" s="620" t="s">
        <v>2563</v>
      </c>
      <c r="GNL39" s="620" t="s">
        <v>2563</v>
      </c>
      <c r="GNM39" s="620" t="s">
        <v>2563</v>
      </c>
      <c r="GNN39" s="620" t="s">
        <v>2563</v>
      </c>
      <c r="GNO39" s="620" t="s">
        <v>2563</v>
      </c>
      <c r="GNP39" s="620" t="s">
        <v>2563</v>
      </c>
      <c r="GNQ39" s="620" t="s">
        <v>2563</v>
      </c>
      <c r="GNR39" s="620" t="s">
        <v>2563</v>
      </c>
      <c r="GNS39" s="620" t="s">
        <v>2563</v>
      </c>
      <c r="GNT39" s="620" t="s">
        <v>2563</v>
      </c>
      <c r="GNU39" s="620" t="s">
        <v>2563</v>
      </c>
      <c r="GNV39" s="620" t="s">
        <v>2563</v>
      </c>
      <c r="GNW39" s="620" t="s">
        <v>2563</v>
      </c>
      <c r="GNX39" s="620" t="s">
        <v>2563</v>
      </c>
      <c r="GNY39" s="620" t="s">
        <v>2563</v>
      </c>
      <c r="GNZ39" s="620" t="s">
        <v>2563</v>
      </c>
      <c r="GOA39" s="620" t="s">
        <v>2563</v>
      </c>
      <c r="GOB39" s="620" t="s">
        <v>2563</v>
      </c>
      <c r="GOC39" s="620" t="s">
        <v>2563</v>
      </c>
      <c r="GOD39" s="620" t="s">
        <v>2563</v>
      </c>
      <c r="GOE39" s="620" t="s">
        <v>2563</v>
      </c>
      <c r="GOF39" s="620" t="s">
        <v>2563</v>
      </c>
      <c r="GOG39" s="620" t="s">
        <v>2563</v>
      </c>
      <c r="GOH39" s="620" t="s">
        <v>2563</v>
      </c>
      <c r="GOI39" s="620" t="s">
        <v>2563</v>
      </c>
      <c r="GOJ39" s="620" t="s">
        <v>2563</v>
      </c>
      <c r="GOK39" s="620" t="s">
        <v>2563</v>
      </c>
      <c r="GOL39" s="620" t="s">
        <v>2563</v>
      </c>
      <c r="GOM39" s="620" t="s">
        <v>2563</v>
      </c>
      <c r="GON39" s="620" t="s">
        <v>2563</v>
      </c>
      <c r="GOO39" s="620" t="s">
        <v>2563</v>
      </c>
      <c r="GOP39" s="620" t="s">
        <v>2563</v>
      </c>
      <c r="GOQ39" s="620" t="s">
        <v>2563</v>
      </c>
      <c r="GOR39" s="620" t="s">
        <v>2563</v>
      </c>
      <c r="GOS39" s="620" t="s">
        <v>2563</v>
      </c>
      <c r="GOT39" s="620" t="s">
        <v>2563</v>
      </c>
      <c r="GOU39" s="620" t="s">
        <v>2563</v>
      </c>
      <c r="GOV39" s="620" t="s">
        <v>2563</v>
      </c>
      <c r="GOW39" s="620" t="s">
        <v>2563</v>
      </c>
      <c r="GOX39" s="620" t="s">
        <v>2563</v>
      </c>
      <c r="GOY39" s="620" t="s">
        <v>2563</v>
      </c>
      <c r="GOZ39" s="620" t="s">
        <v>2563</v>
      </c>
      <c r="GPA39" s="620" t="s">
        <v>2563</v>
      </c>
      <c r="GPB39" s="620" t="s">
        <v>2563</v>
      </c>
      <c r="GPC39" s="620" t="s">
        <v>2563</v>
      </c>
      <c r="GPD39" s="620" t="s">
        <v>2563</v>
      </c>
      <c r="GPE39" s="620" t="s">
        <v>2563</v>
      </c>
      <c r="GPF39" s="620" t="s">
        <v>2563</v>
      </c>
      <c r="GPG39" s="620" t="s">
        <v>2563</v>
      </c>
      <c r="GPH39" s="620" t="s">
        <v>2563</v>
      </c>
      <c r="GPI39" s="620" t="s">
        <v>2563</v>
      </c>
      <c r="GPJ39" s="620" t="s">
        <v>2563</v>
      </c>
      <c r="GPK39" s="620" t="s">
        <v>2563</v>
      </c>
      <c r="GPL39" s="620" t="s">
        <v>2563</v>
      </c>
      <c r="GPM39" s="620" t="s">
        <v>2563</v>
      </c>
      <c r="GPN39" s="620" t="s">
        <v>2563</v>
      </c>
      <c r="GPO39" s="620" t="s">
        <v>2563</v>
      </c>
      <c r="GPP39" s="620" t="s">
        <v>2563</v>
      </c>
      <c r="GPQ39" s="620" t="s">
        <v>2563</v>
      </c>
      <c r="GPR39" s="620" t="s">
        <v>2563</v>
      </c>
      <c r="GPS39" s="620" t="s">
        <v>2563</v>
      </c>
      <c r="GPT39" s="620" t="s">
        <v>2563</v>
      </c>
      <c r="GPU39" s="620" t="s">
        <v>2563</v>
      </c>
      <c r="GPV39" s="620" t="s">
        <v>2563</v>
      </c>
      <c r="GPW39" s="620" t="s">
        <v>2563</v>
      </c>
      <c r="GPX39" s="620" t="s">
        <v>2563</v>
      </c>
      <c r="GPY39" s="620" t="s">
        <v>2563</v>
      </c>
      <c r="GPZ39" s="620" t="s">
        <v>2563</v>
      </c>
      <c r="GQA39" s="620" t="s">
        <v>2563</v>
      </c>
      <c r="GQB39" s="620" t="s">
        <v>2563</v>
      </c>
      <c r="GQC39" s="620" t="s">
        <v>2563</v>
      </c>
      <c r="GQD39" s="620" t="s">
        <v>2563</v>
      </c>
      <c r="GQE39" s="620" t="s">
        <v>2563</v>
      </c>
      <c r="GQF39" s="620" t="s">
        <v>2563</v>
      </c>
      <c r="GQG39" s="620" t="s">
        <v>2563</v>
      </c>
      <c r="GQH39" s="620" t="s">
        <v>2563</v>
      </c>
      <c r="GQI39" s="620" t="s">
        <v>2563</v>
      </c>
      <c r="GQJ39" s="620" t="s">
        <v>2563</v>
      </c>
      <c r="GQK39" s="620" t="s">
        <v>2563</v>
      </c>
      <c r="GQL39" s="620" t="s">
        <v>2563</v>
      </c>
      <c r="GQM39" s="620" t="s">
        <v>2563</v>
      </c>
      <c r="GQN39" s="620" t="s">
        <v>2563</v>
      </c>
      <c r="GQO39" s="620" t="s">
        <v>2563</v>
      </c>
      <c r="GQP39" s="620" t="s">
        <v>2563</v>
      </c>
      <c r="GQQ39" s="620" t="s">
        <v>2563</v>
      </c>
      <c r="GQR39" s="620" t="s">
        <v>2563</v>
      </c>
      <c r="GQS39" s="620" t="s">
        <v>2563</v>
      </c>
      <c r="GQT39" s="620" t="s">
        <v>2563</v>
      </c>
      <c r="GQU39" s="620" t="s">
        <v>2563</v>
      </c>
      <c r="GQV39" s="620" t="s">
        <v>2563</v>
      </c>
      <c r="GQW39" s="620" t="s">
        <v>2563</v>
      </c>
      <c r="GQX39" s="620" t="s">
        <v>2563</v>
      </c>
      <c r="GQY39" s="620" t="s">
        <v>2563</v>
      </c>
      <c r="GQZ39" s="620" t="s">
        <v>2563</v>
      </c>
      <c r="GRA39" s="620" t="s">
        <v>2563</v>
      </c>
      <c r="GRB39" s="620" t="s">
        <v>2563</v>
      </c>
      <c r="GRC39" s="620" t="s">
        <v>2563</v>
      </c>
      <c r="GRD39" s="620" t="s">
        <v>2563</v>
      </c>
      <c r="GRE39" s="620" t="s">
        <v>2563</v>
      </c>
      <c r="GRF39" s="620" t="s">
        <v>2563</v>
      </c>
      <c r="GRG39" s="620" t="s">
        <v>2563</v>
      </c>
      <c r="GRH39" s="620" t="s">
        <v>2563</v>
      </c>
      <c r="GRI39" s="620" t="s">
        <v>2563</v>
      </c>
      <c r="GRJ39" s="620" t="s">
        <v>2563</v>
      </c>
      <c r="GRK39" s="620" t="s">
        <v>2563</v>
      </c>
      <c r="GRL39" s="620" t="s">
        <v>2563</v>
      </c>
      <c r="GRM39" s="620" t="s">
        <v>2563</v>
      </c>
      <c r="GRN39" s="620" t="s">
        <v>2563</v>
      </c>
      <c r="GRO39" s="620" t="s">
        <v>2563</v>
      </c>
      <c r="GRP39" s="620" t="s">
        <v>2563</v>
      </c>
      <c r="GRQ39" s="620" t="s">
        <v>2563</v>
      </c>
      <c r="GRR39" s="620" t="s">
        <v>2563</v>
      </c>
      <c r="GRS39" s="620" t="s">
        <v>2563</v>
      </c>
      <c r="GRT39" s="620" t="s">
        <v>2563</v>
      </c>
      <c r="GRU39" s="620" t="s">
        <v>2563</v>
      </c>
      <c r="GRV39" s="620" t="s">
        <v>2563</v>
      </c>
      <c r="GRW39" s="620" t="s">
        <v>2563</v>
      </c>
      <c r="GRX39" s="620" t="s">
        <v>2563</v>
      </c>
      <c r="GRY39" s="620" t="s">
        <v>2563</v>
      </c>
      <c r="GRZ39" s="620" t="s">
        <v>2563</v>
      </c>
      <c r="GSA39" s="620" t="s">
        <v>2563</v>
      </c>
      <c r="GSB39" s="620" t="s">
        <v>2563</v>
      </c>
      <c r="GSC39" s="620" t="s">
        <v>2563</v>
      </c>
      <c r="GSD39" s="620" t="s">
        <v>2563</v>
      </c>
      <c r="GSE39" s="620" t="s">
        <v>2563</v>
      </c>
      <c r="GSF39" s="620" t="s">
        <v>2563</v>
      </c>
      <c r="GSG39" s="620" t="s">
        <v>2563</v>
      </c>
      <c r="GSH39" s="620" t="s">
        <v>2563</v>
      </c>
      <c r="GSI39" s="620" t="s">
        <v>2563</v>
      </c>
      <c r="GSJ39" s="620" t="s">
        <v>2563</v>
      </c>
      <c r="GSK39" s="620" t="s">
        <v>2563</v>
      </c>
      <c r="GSL39" s="620" t="s">
        <v>2563</v>
      </c>
      <c r="GSM39" s="620" t="s">
        <v>2563</v>
      </c>
      <c r="GSN39" s="620" t="s">
        <v>2563</v>
      </c>
      <c r="GSO39" s="620" t="s">
        <v>2563</v>
      </c>
      <c r="GSP39" s="620" t="s">
        <v>2563</v>
      </c>
      <c r="GSQ39" s="620" t="s">
        <v>2563</v>
      </c>
      <c r="GSR39" s="620" t="s">
        <v>2563</v>
      </c>
      <c r="GSS39" s="620" t="s">
        <v>2563</v>
      </c>
      <c r="GST39" s="620" t="s">
        <v>2563</v>
      </c>
      <c r="GSU39" s="620" t="s">
        <v>2563</v>
      </c>
      <c r="GSV39" s="620" t="s">
        <v>2563</v>
      </c>
      <c r="GSW39" s="620" t="s">
        <v>2563</v>
      </c>
      <c r="GSX39" s="620" t="s">
        <v>2563</v>
      </c>
      <c r="GSY39" s="620" t="s">
        <v>2563</v>
      </c>
      <c r="GSZ39" s="620" t="s">
        <v>2563</v>
      </c>
      <c r="GTA39" s="620" t="s">
        <v>2563</v>
      </c>
      <c r="GTB39" s="620" t="s">
        <v>2563</v>
      </c>
      <c r="GTC39" s="620" t="s">
        <v>2563</v>
      </c>
      <c r="GTD39" s="620" t="s">
        <v>2563</v>
      </c>
      <c r="GTE39" s="620" t="s">
        <v>2563</v>
      </c>
      <c r="GTF39" s="620" t="s">
        <v>2563</v>
      </c>
      <c r="GTG39" s="620" t="s">
        <v>2563</v>
      </c>
      <c r="GTH39" s="620" t="s">
        <v>2563</v>
      </c>
      <c r="GTI39" s="620" t="s">
        <v>2563</v>
      </c>
      <c r="GTJ39" s="620" t="s">
        <v>2563</v>
      </c>
      <c r="GTK39" s="620" t="s">
        <v>2563</v>
      </c>
      <c r="GTL39" s="620" t="s">
        <v>2563</v>
      </c>
      <c r="GTM39" s="620" t="s">
        <v>2563</v>
      </c>
      <c r="GTN39" s="620" t="s">
        <v>2563</v>
      </c>
      <c r="GTO39" s="620" t="s">
        <v>2563</v>
      </c>
      <c r="GTP39" s="620" t="s">
        <v>2563</v>
      </c>
      <c r="GTQ39" s="620" t="s">
        <v>2563</v>
      </c>
      <c r="GTR39" s="620" t="s">
        <v>2563</v>
      </c>
      <c r="GTS39" s="620" t="s">
        <v>2563</v>
      </c>
      <c r="GTT39" s="620" t="s">
        <v>2563</v>
      </c>
      <c r="GTU39" s="620" t="s">
        <v>2563</v>
      </c>
      <c r="GTV39" s="620" t="s">
        <v>2563</v>
      </c>
      <c r="GTW39" s="620" t="s">
        <v>2563</v>
      </c>
      <c r="GTX39" s="620" t="s">
        <v>2563</v>
      </c>
      <c r="GTY39" s="620" t="s">
        <v>2563</v>
      </c>
      <c r="GTZ39" s="620" t="s">
        <v>2563</v>
      </c>
      <c r="GUA39" s="620" t="s">
        <v>2563</v>
      </c>
      <c r="GUB39" s="620" t="s">
        <v>2563</v>
      </c>
      <c r="GUC39" s="620" t="s">
        <v>2563</v>
      </c>
      <c r="GUD39" s="620" t="s">
        <v>2563</v>
      </c>
      <c r="GUE39" s="620" t="s">
        <v>2563</v>
      </c>
      <c r="GUF39" s="620" t="s">
        <v>2563</v>
      </c>
      <c r="GUG39" s="620" t="s">
        <v>2563</v>
      </c>
      <c r="GUH39" s="620" t="s">
        <v>2563</v>
      </c>
      <c r="GUI39" s="620" t="s">
        <v>2563</v>
      </c>
      <c r="GUJ39" s="620" t="s">
        <v>2563</v>
      </c>
      <c r="GUK39" s="620" t="s">
        <v>2563</v>
      </c>
      <c r="GUL39" s="620" t="s">
        <v>2563</v>
      </c>
      <c r="GUM39" s="620" t="s">
        <v>2563</v>
      </c>
      <c r="GUN39" s="620" t="s">
        <v>2563</v>
      </c>
      <c r="GUO39" s="620" t="s">
        <v>2563</v>
      </c>
      <c r="GUP39" s="620" t="s">
        <v>2563</v>
      </c>
      <c r="GUQ39" s="620" t="s">
        <v>2563</v>
      </c>
      <c r="GUR39" s="620" t="s">
        <v>2563</v>
      </c>
      <c r="GUS39" s="620" t="s">
        <v>2563</v>
      </c>
      <c r="GUT39" s="620" t="s">
        <v>2563</v>
      </c>
      <c r="GUU39" s="620" t="s">
        <v>2563</v>
      </c>
      <c r="GUV39" s="620" t="s">
        <v>2563</v>
      </c>
      <c r="GUW39" s="620" t="s">
        <v>2563</v>
      </c>
      <c r="GUX39" s="620" t="s">
        <v>2563</v>
      </c>
      <c r="GUY39" s="620" t="s">
        <v>2563</v>
      </c>
      <c r="GUZ39" s="620" t="s">
        <v>2563</v>
      </c>
      <c r="GVA39" s="620" t="s">
        <v>2563</v>
      </c>
      <c r="GVB39" s="620" t="s">
        <v>2563</v>
      </c>
      <c r="GVC39" s="620" t="s">
        <v>2563</v>
      </c>
      <c r="GVD39" s="620" t="s">
        <v>2563</v>
      </c>
      <c r="GVE39" s="620" t="s">
        <v>2563</v>
      </c>
      <c r="GVF39" s="620" t="s">
        <v>2563</v>
      </c>
      <c r="GVG39" s="620" t="s">
        <v>2563</v>
      </c>
      <c r="GVH39" s="620" t="s">
        <v>2563</v>
      </c>
      <c r="GVI39" s="620" t="s">
        <v>2563</v>
      </c>
      <c r="GVJ39" s="620" t="s">
        <v>2563</v>
      </c>
      <c r="GVK39" s="620" t="s">
        <v>2563</v>
      </c>
      <c r="GVL39" s="620" t="s">
        <v>2563</v>
      </c>
      <c r="GVM39" s="620" t="s">
        <v>2563</v>
      </c>
      <c r="GVN39" s="620" t="s">
        <v>2563</v>
      </c>
      <c r="GVO39" s="620" t="s">
        <v>2563</v>
      </c>
      <c r="GVP39" s="620" t="s">
        <v>2563</v>
      </c>
      <c r="GVQ39" s="620" t="s">
        <v>2563</v>
      </c>
      <c r="GVR39" s="620" t="s">
        <v>2563</v>
      </c>
      <c r="GVS39" s="620" t="s">
        <v>2563</v>
      </c>
      <c r="GVT39" s="620" t="s">
        <v>2563</v>
      </c>
      <c r="GVU39" s="620" t="s">
        <v>2563</v>
      </c>
      <c r="GVV39" s="620" t="s">
        <v>2563</v>
      </c>
      <c r="GVW39" s="620" t="s">
        <v>2563</v>
      </c>
      <c r="GVX39" s="620" t="s">
        <v>2563</v>
      </c>
      <c r="GVY39" s="620" t="s">
        <v>2563</v>
      </c>
      <c r="GVZ39" s="620" t="s">
        <v>2563</v>
      </c>
      <c r="GWA39" s="620" t="s">
        <v>2563</v>
      </c>
      <c r="GWB39" s="620" t="s">
        <v>2563</v>
      </c>
      <c r="GWC39" s="620" t="s">
        <v>2563</v>
      </c>
      <c r="GWD39" s="620" t="s">
        <v>2563</v>
      </c>
      <c r="GWE39" s="620" t="s">
        <v>2563</v>
      </c>
      <c r="GWF39" s="620" t="s">
        <v>2563</v>
      </c>
      <c r="GWG39" s="620" t="s">
        <v>2563</v>
      </c>
      <c r="GWH39" s="620" t="s">
        <v>2563</v>
      </c>
      <c r="GWI39" s="620" t="s">
        <v>2563</v>
      </c>
      <c r="GWJ39" s="620" t="s">
        <v>2563</v>
      </c>
      <c r="GWK39" s="620" t="s">
        <v>2563</v>
      </c>
      <c r="GWL39" s="620" t="s">
        <v>2563</v>
      </c>
      <c r="GWM39" s="620" t="s">
        <v>2563</v>
      </c>
      <c r="GWN39" s="620" t="s">
        <v>2563</v>
      </c>
      <c r="GWO39" s="620" t="s">
        <v>2563</v>
      </c>
      <c r="GWP39" s="620" t="s">
        <v>2563</v>
      </c>
      <c r="GWQ39" s="620" t="s">
        <v>2563</v>
      </c>
      <c r="GWR39" s="620" t="s">
        <v>2563</v>
      </c>
      <c r="GWS39" s="620" t="s">
        <v>2563</v>
      </c>
      <c r="GWT39" s="620" t="s">
        <v>2563</v>
      </c>
      <c r="GWU39" s="620" t="s">
        <v>2563</v>
      </c>
      <c r="GWV39" s="620" t="s">
        <v>2563</v>
      </c>
      <c r="GWW39" s="620" t="s">
        <v>2563</v>
      </c>
      <c r="GWX39" s="620" t="s">
        <v>2563</v>
      </c>
      <c r="GWY39" s="620" t="s">
        <v>2563</v>
      </c>
      <c r="GWZ39" s="620" t="s">
        <v>2563</v>
      </c>
      <c r="GXA39" s="620" t="s">
        <v>2563</v>
      </c>
      <c r="GXB39" s="620" t="s">
        <v>2563</v>
      </c>
      <c r="GXC39" s="620" t="s">
        <v>2563</v>
      </c>
      <c r="GXD39" s="620" t="s">
        <v>2563</v>
      </c>
      <c r="GXE39" s="620" t="s">
        <v>2563</v>
      </c>
      <c r="GXF39" s="620" t="s">
        <v>2563</v>
      </c>
      <c r="GXG39" s="620" t="s">
        <v>2563</v>
      </c>
      <c r="GXH39" s="620" t="s">
        <v>2563</v>
      </c>
      <c r="GXI39" s="620" t="s">
        <v>2563</v>
      </c>
      <c r="GXJ39" s="620" t="s">
        <v>2563</v>
      </c>
      <c r="GXK39" s="620" t="s">
        <v>2563</v>
      </c>
      <c r="GXL39" s="620" t="s">
        <v>2563</v>
      </c>
      <c r="GXM39" s="620" t="s">
        <v>2563</v>
      </c>
      <c r="GXN39" s="620" t="s">
        <v>2563</v>
      </c>
      <c r="GXO39" s="620" t="s">
        <v>2563</v>
      </c>
      <c r="GXP39" s="620" t="s">
        <v>2563</v>
      </c>
      <c r="GXQ39" s="620" t="s">
        <v>2563</v>
      </c>
      <c r="GXR39" s="620" t="s">
        <v>2563</v>
      </c>
      <c r="GXS39" s="620" t="s">
        <v>2563</v>
      </c>
      <c r="GXT39" s="620" t="s">
        <v>2563</v>
      </c>
      <c r="GXU39" s="620" t="s">
        <v>2563</v>
      </c>
      <c r="GXV39" s="620" t="s">
        <v>2563</v>
      </c>
      <c r="GXW39" s="620" t="s">
        <v>2563</v>
      </c>
      <c r="GXX39" s="620" t="s">
        <v>2563</v>
      </c>
      <c r="GXY39" s="620" t="s">
        <v>2563</v>
      </c>
      <c r="GXZ39" s="620" t="s">
        <v>2563</v>
      </c>
      <c r="GYA39" s="620" t="s">
        <v>2563</v>
      </c>
      <c r="GYB39" s="620" t="s">
        <v>2563</v>
      </c>
      <c r="GYC39" s="620" t="s">
        <v>2563</v>
      </c>
      <c r="GYD39" s="620" t="s">
        <v>2563</v>
      </c>
      <c r="GYE39" s="620" t="s">
        <v>2563</v>
      </c>
      <c r="GYF39" s="620" t="s">
        <v>2563</v>
      </c>
      <c r="GYG39" s="620" t="s">
        <v>2563</v>
      </c>
      <c r="GYH39" s="620" t="s">
        <v>2563</v>
      </c>
      <c r="GYI39" s="620" t="s">
        <v>2563</v>
      </c>
      <c r="GYJ39" s="620" t="s">
        <v>2563</v>
      </c>
      <c r="GYK39" s="620" t="s">
        <v>2563</v>
      </c>
      <c r="GYL39" s="620" t="s">
        <v>2563</v>
      </c>
      <c r="GYM39" s="620" t="s">
        <v>2563</v>
      </c>
      <c r="GYN39" s="620" t="s">
        <v>2563</v>
      </c>
      <c r="GYO39" s="620" t="s">
        <v>2563</v>
      </c>
      <c r="GYP39" s="620" t="s">
        <v>2563</v>
      </c>
      <c r="GYQ39" s="620" t="s">
        <v>2563</v>
      </c>
      <c r="GYR39" s="620" t="s">
        <v>2563</v>
      </c>
      <c r="GYS39" s="620" t="s">
        <v>2563</v>
      </c>
      <c r="GYT39" s="620" t="s">
        <v>2563</v>
      </c>
      <c r="GYU39" s="620" t="s">
        <v>2563</v>
      </c>
      <c r="GYV39" s="620" t="s">
        <v>2563</v>
      </c>
      <c r="GYW39" s="620" t="s">
        <v>2563</v>
      </c>
      <c r="GYX39" s="620" t="s">
        <v>2563</v>
      </c>
      <c r="GYY39" s="620" t="s">
        <v>2563</v>
      </c>
      <c r="GYZ39" s="620" t="s">
        <v>2563</v>
      </c>
      <c r="GZA39" s="620" t="s">
        <v>2563</v>
      </c>
      <c r="GZB39" s="620" t="s">
        <v>2563</v>
      </c>
      <c r="GZC39" s="620" t="s">
        <v>2563</v>
      </c>
      <c r="GZD39" s="620" t="s">
        <v>2563</v>
      </c>
      <c r="GZE39" s="620" t="s">
        <v>2563</v>
      </c>
      <c r="GZF39" s="620" t="s">
        <v>2563</v>
      </c>
      <c r="GZG39" s="620" t="s">
        <v>2563</v>
      </c>
      <c r="GZH39" s="620" t="s">
        <v>2563</v>
      </c>
      <c r="GZI39" s="620" t="s">
        <v>2563</v>
      </c>
      <c r="GZJ39" s="620" t="s">
        <v>2563</v>
      </c>
      <c r="GZK39" s="620" t="s">
        <v>2563</v>
      </c>
      <c r="GZL39" s="620" t="s">
        <v>2563</v>
      </c>
      <c r="GZM39" s="620" t="s">
        <v>2563</v>
      </c>
      <c r="GZN39" s="620" t="s">
        <v>2563</v>
      </c>
      <c r="GZO39" s="620" t="s">
        <v>2563</v>
      </c>
      <c r="GZP39" s="620" t="s">
        <v>2563</v>
      </c>
      <c r="GZQ39" s="620" t="s">
        <v>2563</v>
      </c>
      <c r="GZR39" s="620" t="s">
        <v>2563</v>
      </c>
      <c r="GZS39" s="620" t="s">
        <v>2563</v>
      </c>
      <c r="GZT39" s="620" t="s">
        <v>2563</v>
      </c>
      <c r="GZU39" s="620" t="s">
        <v>2563</v>
      </c>
      <c r="GZV39" s="620" t="s">
        <v>2563</v>
      </c>
      <c r="GZW39" s="620" t="s">
        <v>2563</v>
      </c>
      <c r="GZX39" s="620" t="s">
        <v>2563</v>
      </c>
      <c r="GZY39" s="620" t="s">
        <v>2563</v>
      </c>
      <c r="GZZ39" s="620" t="s">
        <v>2563</v>
      </c>
      <c r="HAA39" s="620" t="s">
        <v>2563</v>
      </c>
      <c r="HAB39" s="620" t="s">
        <v>2563</v>
      </c>
      <c r="HAC39" s="620" t="s">
        <v>2563</v>
      </c>
      <c r="HAD39" s="620" t="s">
        <v>2563</v>
      </c>
      <c r="HAE39" s="620" t="s">
        <v>2563</v>
      </c>
      <c r="HAF39" s="620" t="s">
        <v>2563</v>
      </c>
      <c r="HAG39" s="620" t="s">
        <v>2563</v>
      </c>
      <c r="HAH39" s="620" t="s">
        <v>2563</v>
      </c>
      <c r="HAI39" s="620" t="s">
        <v>2563</v>
      </c>
      <c r="HAJ39" s="620" t="s">
        <v>2563</v>
      </c>
      <c r="HAK39" s="620" t="s">
        <v>2563</v>
      </c>
      <c r="HAL39" s="620" t="s">
        <v>2563</v>
      </c>
      <c r="HAM39" s="620" t="s">
        <v>2563</v>
      </c>
      <c r="HAN39" s="620" t="s">
        <v>2563</v>
      </c>
      <c r="HAO39" s="620" t="s">
        <v>2563</v>
      </c>
      <c r="HAP39" s="620" t="s">
        <v>2563</v>
      </c>
      <c r="HAQ39" s="620" t="s">
        <v>2563</v>
      </c>
      <c r="HAR39" s="620" t="s">
        <v>2563</v>
      </c>
      <c r="HAS39" s="620" t="s">
        <v>2563</v>
      </c>
      <c r="HAT39" s="620" t="s">
        <v>2563</v>
      </c>
      <c r="HAU39" s="620" t="s">
        <v>2563</v>
      </c>
      <c r="HAV39" s="620" t="s">
        <v>2563</v>
      </c>
      <c r="HAW39" s="620" t="s">
        <v>2563</v>
      </c>
      <c r="HAX39" s="620" t="s">
        <v>2563</v>
      </c>
      <c r="HAY39" s="620" t="s">
        <v>2563</v>
      </c>
      <c r="HAZ39" s="620" t="s">
        <v>2563</v>
      </c>
      <c r="HBA39" s="620" t="s">
        <v>2563</v>
      </c>
      <c r="HBB39" s="620" t="s">
        <v>2563</v>
      </c>
      <c r="HBC39" s="620" t="s">
        <v>2563</v>
      </c>
      <c r="HBD39" s="620" t="s">
        <v>2563</v>
      </c>
      <c r="HBE39" s="620" t="s">
        <v>2563</v>
      </c>
      <c r="HBF39" s="620" t="s">
        <v>2563</v>
      </c>
      <c r="HBG39" s="620" t="s">
        <v>2563</v>
      </c>
      <c r="HBH39" s="620" t="s">
        <v>2563</v>
      </c>
      <c r="HBI39" s="620" t="s">
        <v>2563</v>
      </c>
      <c r="HBJ39" s="620" t="s">
        <v>2563</v>
      </c>
      <c r="HBK39" s="620" t="s">
        <v>2563</v>
      </c>
      <c r="HBL39" s="620" t="s">
        <v>2563</v>
      </c>
      <c r="HBM39" s="620" t="s">
        <v>2563</v>
      </c>
      <c r="HBN39" s="620" t="s">
        <v>2563</v>
      </c>
      <c r="HBO39" s="620" t="s">
        <v>2563</v>
      </c>
      <c r="HBP39" s="620" t="s">
        <v>2563</v>
      </c>
      <c r="HBQ39" s="620" t="s">
        <v>2563</v>
      </c>
      <c r="HBR39" s="620" t="s">
        <v>2563</v>
      </c>
      <c r="HBS39" s="620" t="s">
        <v>2563</v>
      </c>
      <c r="HBT39" s="620" t="s">
        <v>2563</v>
      </c>
      <c r="HBU39" s="620" t="s">
        <v>2563</v>
      </c>
      <c r="HBV39" s="620" t="s">
        <v>2563</v>
      </c>
      <c r="HBW39" s="620" t="s">
        <v>2563</v>
      </c>
      <c r="HBX39" s="620" t="s">
        <v>2563</v>
      </c>
      <c r="HBY39" s="620" t="s">
        <v>2563</v>
      </c>
      <c r="HBZ39" s="620" t="s">
        <v>2563</v>
      </c>
      <c r="HCA39" s="620" t="s">
        <v>2563</v>
      </c>
      <c r="HCB39" s="620" t="s">
        <v>2563</v>
      </c>
      <c r="HCC39" s="620" t="s">
        <v>2563</v>
      </c>
      <c r="HCD39" s="620" t="s">
        <v>2563</v>
      </c>
      <c r="HCE39" s="620" t="s">
        <v>2563</v>
      </c>
      <c r="HCF39" s="620" t="s">
        <v>2563</v>
      </c>
      <c r="HCG39" s="620" t="s">
        <v>2563</v>
      </c>
      <c r="HCH39" s="620" t="s">
        <v>2563</v>
      </c>
      <c r="HCI39" s="620" t="s">
        <v>2563</v>
      </c>
      <c r="HCJ39" s="620" t="s">
        <v>2563</v>
      </c>
      <c r="HCK39" s="620" t="s">
        <v>2563</v>
      </c>
      <c r="HCL39" s="620" t="s">
        <v>2563</v>
      </c>
      <c r="HCM39" s="620" t="s">
        <v>2563</v>
      </c>
      <c r="HCN39" s="620" t="s">
        <v>2563</v>
      </c>
      <c r="HCO39" s="620" t="s">
        <v>2563</v>
      </c>
      <c r="HCP39" s="620" t="s">
        <v>2563</v>
      </c>
      <c r="HCQ39" s="620" t="s">
        <v>2563</v>
      </c>
      <c r="HCR39" s="620" t="s">
        <v>2563</v>
      </c>
      <c r="HCS39" s="620" t="s">
        <v>2563</v>
      </c>
      <c r="HCT39" s="620" t="s">
        <v>2563</v>
      </c>
      <c r="HCU39" s="620" t="s">
        <v>2563</v>
      </c>
      <c r="HCV39" s="620" t="s">
        <v>2563</v>
      </c>
      <c r="HCW39" s="620" t="s">
        <v>2563</v>
      </c>
      <c r="HCX39" s="620" t="s">
        <v>2563</v>
      </c>
      <c r="HCY39" s="620" t="s">
        <v>2563</v>
      </c>
      <c r="HCZ39" s="620" t="s">
        <v>2563</v>
      </c>
      <c r="HDA39" s="620" t="s">
        <v>2563</v>
      </c>
      <c r="HDB39" s="620" t="s">
        <v>2563</v>
      </c>
      <c r="HDC39" s="620" t="s">
        <v>2563</v>
      </c>
      <c r="HDD39" s="620" t="s">
        <v>2563</v>
      </c>
      <c r="HDE39" s="620" t="s">
        <v>2563</v>
      </c>
      <c r="HDF39" s="620" t="s">
        <v>2563</v>
      </c>
      <c r="HDG39" s="620" t="s">
        <v>2563</v>
      </c>
      <c r="HDH39" s="620" t="s">
        <v>2563</v>
      </c>
      <c r="HDI39" s="620" t="s">
        <v>2563</v>
      </c>
      <c r="HDJ39" s="620" t="s">
        <v>2563</v>
      </c>
      <c r="HDK39" s="620" t="s">
        <v>2563</v>
      </c>
      <c r="HDL39" s="620" t="s">
        <v>2563</v>
      </c>
      <c r="HDM39" s="620" t="s">
        <v>2563</v>
      </c>
      <c r="HDN39" s="620" t="s">
        <v>2563</v>
      </c>
      <c r="HDO39" s="620" t="s">
        <v>2563</v>
      </c>
      <c r="HDP39" s="620" t="s">
        <v>2563</v>
      </c>
      <c r="HDQ39" s="620" t="s">
        <v>2563</v>
      </c>
      <c r="HDR39" s="620" t="s">
        <v>2563</v>
      </c>
      <c r="HDS39" s="620" t="s">
        <v>2563</v>
      </c>
      <c r="HDT39" s="620" t="s">
        <v>2563</v>
      </c>
      <c r="HDU39" s="620" t="s">
        <v>2563</v>
      </c>
      <c r="HDV39" s="620" t="s">
        <v>2563</v>
      </c>
      <c r="HDW39" s="620" t="s">
        <v>2563</v>
      </c>
      <c r="HDX39" s="620" t="s">
        <v>2563</v>
      </c>
      <c r="HDY39" s="620" t="s">
        <v>2563</v>
      </c>
      <c r="HDZ39" s="620" t="s">
        <v>2563</v>
      </c>
      <c r="HEA39" s="620" t="s">
        <v>2563</v>
      </c>
      <c r="HEB39" s="620" t="s">
        <v>2563</v>
      </c>
      <c r="HEC39" s="620" t="s">
        <v>2563</v>
      </c>
      <c r="HED39" s="620" t="s">
        <v>2563</v>
      </c>
      <c r="HEE39" s="620" t="s">
        <v>2563</v>
      </c>
      <c r="HEF39" s="620" t="s">
        <v>2563</v>
      </c>
      <c r="HEG39" s="620" t="s">
        <v>2563</v>
      </c>
      <c r="HEH39" s="620" t="s">
        <v>2563</v>
      </c>
      <c r="HEI39" s="620" t="s">
        <v>2563</v>
      </c>
      <c r="HEJ39" s="620" t="s">
        <v>2563</v>
      </c>
      <c r="HEK39" s="620" t="s">
        <v>2563</v>
      </c>
      <c r="HEL39" s="620" t="s">
        <v>2563</v>
      </c>
      <c r="HEM39" s="620" t="s">
        <v>2563</v>
      </c>
      <c r="HEN39" s="620" t="s">
        <v>2563</v>
      </c>
      <c r="HEO39" s="620" t="s">
        <v>2563</v>
      </c>
      <c r="HEP39" s="620" t="s">
        <v>2563</v>
      </c>
      <c r="HEQ39" s="620" t="s">
        <v>2563</v>
      </c>
      <c r="HER39" s="620" t="s">
        <v>2563</v>
      </c>
      <c r="HES39" s="620" t="s">
        <v>2563</v>
      </c>
      <c r="HET39" s="620" t="s">
        <v>2563</v>
      </c>
      <c r="HEU39" s="620" t="s">
        <v>2563</v>
      </c>
      <c r="HEV39" s="620" t="s">
        <v>2563</v>
      </c>
      <c r="HEW39" s="620" t="s">
        <v>2563</v>
      </c>
      <c r="HEX39" s="620" t="s">
        <v>2563</v>
      </c>
      <c r="HEY39" s="620" t="s">
        <v>2563</v>
      </c>
      <c r="HEZ39" s="620" t="s">
        <v>2563</v>
      </c>
      <c r="HFA39" s="620" t="s">
        <v>2563</v>
      </c>
      <c r="HFB39" s="620" t="s">
        <v>2563</v>
      </c>
      <c r="HFC39" s="620" t="s">
        <v>2563</v>
      </c>
      <c r="HFD39" s="620" t="s">
        <v>2563</v>
      </c>
      <c r="HFE39" s="620" t="s">
        <v>2563</v>
      </c>
      <c r="HFF39" s="620" t="s">
        <v>2563</v>
      </c>
      <c r="HFG39" s="620" t="s">
        <v>2563</v>
      </c>
      <c r="HFH39" s="620" t="s">
        <v>2563</v>
      </c>
      <c r="HFI39" s="620" t="s">
        <v>2563</v>
      </c>
      <c r="HFJ39" s="620" t="s">
        <v>2563</v>
      </c>
      <c r="HFK39" s="620" t="s">
        <v>2563</v>
      </c>
      <c r="HFL39" s="620" t="s">
        <v>2563</v>
      </c>
      <c r="HFM39" s="620" t="s">
        <v>2563</v>
      </c>
      <c r="HFN39" s="620" t="s">
        <v>2563</v>
      </c>
      <c r="HFO39" s="620" t="s">
        <v>2563</v>
      </c>
      <c r="HFP39" s="620" t="s">
        <v>2563</v>
      </c>
      <c r="HFQ39" s="620" t="s">
        <v>2563</v>
      </c>
      <c r="HFR39" s="620" t="s">
        <v>2563</v>
      </c>
      <c r="HFS39" s="620" t="s">
        <v>2563</v>
      </c>
      <c r="HFT39" s="620" t="s">
        <v>2563</v>
      </c>
      <c r="HFU39" s="620" t="s">
        <v>2563</v>
      </c>
      <c r="HFV39" s="620" t="s">
        <v>2563</v>
      </c>
      <c r="HFW39" s="620" t="s">
        <v>2563</v>
      </c>
      <c r="HFX39" s="620" t="s">
        <v>2563</v>
      </c>
      <c r="HFY39" s="620" t="s">
        <v>2563</v>
      </c>
      <c r="HFZ39" s="620" t="s">
        <v>2563</v>
      </c>
      <c r="HGA39" s="620" t="s">
        <v>2563</v>
      </c>
      <c r="HGB39" s="620" t="s">
        <v>2563</v>
      </c>
      <c r="HGC39" s="620" t="s">
        <v>2563</v>
      </c>
      <c r="HGD39" s="620" t="s">
        <v>2563</v>
      </c>
      <c r="HGE39" s="620" t="s">
        <v>2563</v>
      </c>
      <c r="HGF39" s="620" t="s">
        <v>2563</v>
      </c>
      <c r="HGG39" s="620" t="s">
        <v>2563</v>
      </c>
      <c r="HGH39" s="620" t="s">
        <v>2563</v>
      </c>
      <c r="HGI39" s="620" t="s">
        <v>2563</v>
      </c>
      <c r="HGJ39" s="620" t="s">
        <v>2563</v>
      </c>
      <c r="HGK39" s="620" t="s">
        <v>2563</v>
      </c>
      <c r="HGL39" s="620" t="s">
        <v>2563</v>
      </c>
      <c r="HGM39" s="620" t="s">
        <v>2563</v>
      </c>
      <c r="HGN39" s="620" t="s">
        <v>2563</v>
      </c>
      <c r="HGO39" s="620" t="s">
        <v>2563</v>
      </c>
      <c r="HGP39" s="620" t="s">
        <v>2563</v>
      </c>
      <c r="HGQ39" s="620" t="s">
        <v>2563</v>
      </c>
      <c r="HGR39" s="620" t="s">
        <v>2563</v>
      </c>
      <c r="HGS39" s="620" t="s">
        <v>2563</v>
      </c>
      <c r="HGT39" s="620" t="s">
        <v>2563</v>
      </c>
      <c r="HGU39" s="620" t="s">
        <v>2563</v>
      </c>
      <c r="HGV39" s="620" t="s">
        <v>2563</v>
      </c>
      <c r="HGW39" s="620" t="s">
        <v>2563</v>
      </c>
      <c r="HGX39" s="620" t="s">
        <v>2563</v>
      </c>
      <c r="HGY39" s="620" t="s">
        <v>2563</v>
      </c>
      <c r="HGZ39" s="620" t="s">
        <v>2563</v>
      </c>
      <c r="HHA39" s="620" t="s">
        <v>2563</v>
      </c>
      <c r="HHB39" s="620" t="s">
        <v>2563</v>
      </c>
      <c r="HHC39" s="620" t="s">
        <v>2563</v>
      </c>
      <c r="HHD39" s="620" t="s">
        <v>2563</v>
      </c>
      <c r="HHE39" s="620" t="s">
        <v>2563</v>
      </c>
      <c r="HHF39" s="620" t="s">
        <v>2563</v>
      </c>
      <c r="HHG39" s="620" t="s">
        <v>2563</v>
      </c>
      <c r="HHH39" s="620" t="s">
        <v>2563</v>
      </c>
      <c r="HHI39" s="620" t="s">
        <v>2563</v>
      </c>
      <c r="HHJ39" s="620" t="s">
        <v>2563</v>
      </c>
      <c r="HHK39" s="620" t="s">
        <v>2563</v>
      </c>
      <c r="HHL39" s="620" t="s">
        <v>2563</v>
      </c>
      <c r="HHM39" s="620" t="s">
        <v>2563</v>
      </c>
      <c r="HHN39" s="620" t="s">
        <v>2563</v>
      </c>
      <c r="HHO39" s="620" t="s">
        <v>2563</v>
      </c>
      <c r="HHP39" s="620" t="s">
        <v>2563</v>
      </c>
      <c r="HHQ39" s="620" t="s">
        <v>2563</v>
      </c>
      <c r="HHR39" s="620" t="s">
        <v>2563</v>
      </c>
      <c r="HHS39" s="620" t="s">
        <v>2563</v>
      </c>
      <c r="HHT39" s="620" t="s">
        <v>2563</v>
      </c>
      <c r="HHU39" s="620" t="s">
        <v>2563</v>
      </c>
      <c r="HHV39" s="620" t="s">
        <v>2563</v>
      </c>
      <c r="HHW39" s="620" t="s">
        <v>2563</v>
      </c>
      <c r="HHX39" s="620" t="s">
        <v>2563</v>
      </c>
      <c r="HHY39" s="620" t="s">
        <v>2563</v>
      </c>
      <c r="HHZ39" s="620" t="s">
        <v>2563</v>
      </c>
      <c r="HIA39" s="620" t="s">
        <v>2563</v>
      </c>
      <c r="HIB39" s="620" t="s">
        <v>2563</v>
      </c>
      <c r="HIC39" s="620" t="s">
        <v>2563</v>
      </c>
      <c r="HID39" s="620" t="s">
        <v>2563</v>
      </c>
      <c r="HIE39" s="620" t="s">
        <v>2563</v>
      </c>
      <c r="HIF39" s="620" t="s">
        <v>2563</v>
      </c>
      <c r="HIG39" s="620" t="s">
        <v>2563</v>
      </c>
      <c r="HIH39" s="620" t="s">
        <v>2563</v>
      </c>
      <c r="HII39" s="620" t="s">
        <v>2563</v>
      </c>
      <c r="HIJ39" s="620" t="s">
        <v>2563</v>
      </c>
      <c r="HIK39" s="620" t="s">
        <v>2563</v>
      </c>
      <c r="HIL39" s="620" t="s">
        <v>2563</v>
      </c>
      <c r="HIM39" s="620" t="s">
        <v>2563</v>
      </c>
      <c r="HIN39" s="620" t="s">
        <v>2563</v>
      </c>
      <c r="HIO39" s="620" t="s">
        <v>2563</v>
      </c>
      <c r="HIP39" s="620" t="s">
        <v>2563</v>
      </c>
      <c r="HIQ39" s="620" t="s">
        <v>2563</v>
      </c>
      <c r="HIR39" s="620" t="s">
        <v>2563</v>
      </c>
      <c r="HIS39" s="620" t="s">
        <v>2563</v>
      </c>
      <c r="HIT39" s="620" t="s">
        <v>2563</v>
      </c>
      <c r="HIU39" s="620" t="s">
        <v>2563</v>
      </c>
      <c r="HIV39" s="620" t="s">
        <v>2563</v>
      </c>
      <c r="HIW39" s="620" t="s">
        <v>2563</v>
      </c>
      <c r="HIX39" s="620" t="s">
        <v>2563</v>
      </c>
      <c r="HIY39" s="620" t="s">
        <v>2563</v>
      </c>
      <c r="HIZ39" s="620" t="s">
        <v>2563</v>
      </c>
      <c r="HJA39" s="620" t="s">
        <v>2563</v>
      </c>
      <c r="HJB39" s="620" t="s">
        <v>2563</v>
      </c>
      <c r="HJC39" s="620" t="s">
        <v>2563</v>
      </c>
      <c r="HJD39" s="620" t="s">
        <v>2563</v>
      </c>
      <c r="HJE39" s="620" t="s">
        <v>2563</v>
      </c>
      <c r="HJF39" s="620" t="s">
        <v>2563</v>
      </c>
      <c r="HJG39" s="620" t="s">
        <v>2563</v>
      </c>
      <c r="HJH39" s="620" t="s">
        <v>2563</v>
      </c>
      <c r="HJI39" s="620" t="s">
        <v>2563</v>
      </c>
      <c r="HJJ39" s="620" t="s">
        <v>2563</v>
      </c>
      <c r="HJK39" s="620" t="s">
        <v>2563</v>
      </c>
      <c r="HJL39" s="620" t="s">
        <v>2563</v>
      </c>
      <c r="HJM39" s="620" t="s">
        <v>2563</v>
      </c>
      <c r="HJN39" s="620" t="s">
        <v>2563</v>
      </c>
      <c r="HJO39" s="620" t="s">
        <v>2563</v>
      </c>
      <c r="HJP39" s="620" t="s">
        <v>2563</v>
      </c>
      <c r="HJQ39" s="620" t="s">
        <v>2563</v>
      </c>
      <c r="HJR39" s="620" t="s">
        <v>2563</v>
      </c>
      <c r="HJS39" s="620" t="s">
        <v>2563</v>
      </c>
      <c r="HJT39" s="620" t="s">
        <v>2563</v>
      </c>
      <c r="HJU39" s="620" t="s">
        <v>2563</v>
      </c>
      <c r="HJV39" s="620" t="s">
        <v>2563</v>
      </c>
      <c r="HJW39" s="620" t="s">
        <v>2563</v>
      </c>
      <c r="HJX39" s="620" t="s">
        <v>2563</v>
      </c>
      <c r="HJY39" s="620" t="s">
        <v>2563</v>
      </c>
      <c r="HJZ39" s="620" t="s">
        <v>2563</v>
      </c>
      <c r="HKA39" s="620" t="s">
        <v>2563</v>
      </c>
      <c r="HKB39" s="620" t="s">
        <v>2563</v>
      </c>
      <c r="HKC39" s="620" t="s">
        <v>2563</v>
      </c>
      <c r="HKD39" s="620" t="s">
        <v>2563</v>
      </c>
      <c r="HKE39" s="620" t="s">
        <v>2563</v>
      </c>
      <c r="HKF39" s="620" t="s">
        <v>2563</v>
      </c>
      <c r="HKG39" s="620" t="s">
        <v>2563</v>
      </c>
      <c r="HKH39" s="620" t="s">
        <v>2563</v>
      </c>
      <c r="HKI39" s="620" t="s">
        <v>2563</v>
      </c>
      <c r="HKJ39" s="620" t="s">
        <v>2563</v>
      </c>
      <c r="HKK39" s="620" t="s">
        <v>2563</v>
      </c>
      <c r="HKL39" s="620" t="s">
        <v>2563</v>
      </c>
      <c r="HKM39" s="620" t="s">
        <v>2563</v>
      </c>
      <c r="HKN39" s="620" t="s">
        <v>2563</v>
      </c>
      <c r="HKO39" s="620" t="s">
        <v>2563</v>
      </c>
      <c r="HKP39" s="620" t="s">
        <v>2563</v>
      </c>
      <c r="HKQ39" s="620" t="s">
        <v>2563</v>
      </c>
      <c r="HKR39" s="620" t="s">
        <v>2563</v>
      </c>
      <c r="HKS39" s="620" t="s">
        <v>2563</v>
      </c>
      <c r="HKT39" s="620" t="s">
        <v>2563</v>
      </c>
      <c r="HKU39" s="620" t="s">
        <v>2563</v>
      </c>
      <c r="HKV39" s="620" t="s">
        <v>2563</v>
      </c>
      <c r="HKW39" s="620" t="s">
        <v>2563</v>
      </c>
      <c r="HKX39" s="620" t="s">
        <v>2563</v>
      </c>
      <c r="HKY39" s="620" t="s">
        <v>2563</v>
      </c>
      <c r="HKZ39" s="620" t="s">
        <v>2563</v>
      </c>
      <c r="HLA39" s="620" t="s">
        <v>2563</v>
      </c>
      <c r="HLB39" s="620" t="s">
        <v>2563</v>
      </c>
      <c r="HLC39" s="620" t="s">
        <v>2563</v>
      </c>
      <c r="HLD39" s="620" t="s">
        <v>2563</v>
      </c>
      <c r="HLE39" s="620" t="s">
        <v>2563</v>
      </c>
      <c r="HLF39" s="620" t="s">
        <v>2563</v>
      </c>
      <c r="HLG39" s="620" t="s">
        <v>2563</v>
      </c>
      <c r="HLH39" s="620" t="s">
        <v>2563</v>
      </c>
      <c r="HLI39" s="620" t="s">
        <v>2563</v>
      </c>
      <c r="HLJ39" s="620" t="s">
        <v>2563</v>
      </c>
      <c r="HLK39" s="620" t="s">
        <v>2563</v>
      </c>
      <c r="HLL39" s="620" t="s">
        <v>2563</v>
      </c>
      <c r="HLM39" s="620" t="s">
        <v>2563</v>
      </c>
      <c r="HLN39" s="620" t="s">
        <v>2563</v>
      </c>
      <c r="HLO39" s="620" t="s">
        <v>2563</v>
      </c>
      <c r="HLP39" s="620" t="s">
        <v>2563</v>
      </c>
      <c r="HLQ39" s="620" t="s">
        <v>2563</v>
      </c>
      <c r="HLR39" s="620" t="s">
        <v>2563</v>
      </c>
      <c r="HLS39" s="620" t="s">
        <v>2563</v>
      </c>
      <c r="HLT39" s="620" t="s">
        <v>2563</v>
      </c>
      <c r="HLU39" s="620" t="s">
        <v>2563</v>
      </c>
      <c r="HLV39" s="620" t="s">
        <v>2563</v>
      </c>
      <c r="HLW39" s="620" t="s">
        <v>2563</v>
      </c>
      <c r="HLX39" s="620" t="s">
        <v>2563</v>
      </c>
      <c r="HLY39" s="620" t="s">
        <v>2563</v>
      </c>
      <c r="HLZ39" s="620" t="s">
        <v>2563</v>
      </c>
      <c r="HMA39" s="620" t="s">
        <v>2563</v>
      </c>
      <c r="HMB39" s="620" t="s">
        <v>2563</v>
      </c>
      <c r="HMC39" s="620" t="s">
        <v>2563</v>
      </c>
      <c r="HMD39" s="620" t="s">
        <v>2563</v>
      </c>
      <c r="HME39" s="620" t="s">
        <v>2563</v>
      </c>
      <c r="HMF39" s="620" t="s">
        <v>2563</v>
      </c>
      <c r="HMG39" s="620" t="s">
        <v>2563</v>
      </c>
      <c r="HMH39" s="620" t="s">
        <v>2563</v>
      </c>
      <c r="HMI39" s="620" t="s">
        <v>2563</v>
      </c>
      <c r="HMJ39" s="620" t="s">
        <v>2563</v>
      </c>
      <c r="HMK39" s="620" t="s">
        <v>2563</v>
      </c>
      <c r="HML39" s="620" t="s">
        <v>2563</v>
      </c>
      <c r="HMM39" s="620" t="s">
        <v>2563</v>
      </c>
      <c r="HMN39" s="620" t="s">
        <v>2563</v>
      </c>
      <c r="HMO39" s="620" t="s">
        <v>2563</v>
      </c>
      <c r="HMP39" s="620" t="s">
        <v>2563</v>
      </c>
      <c r="HMQ39" s="620" t="s">
        <v>2563</v>
      </c>
      <c r="HMR39" s="620" t="s">
        <v>2563</v>
      </c>
      <c r="HMS39" s="620" t="s">
        <v>2563</v>
      </c>
      <c r="HMT39" s="620" t="s">
        <v>2563</v>
      </c>
      <c r="HMU39" s="620" t="s">
        <v>2563</v>
      </c>
      <c r="HMV39" s="620" t="s">
        <v>2563</v>
      </c>
      <c r="HMW39" s="620" t="s">
        <v>2563</v>
      </c>
      <c r="HMX39" s="620" t="s">
        <v>2563</v>
      </c>
      <c r="HMY39" s="620" t="s">
        <v>2563</v>
      </c>
      <c r="HMZ39" s="620" t="s">
        <v>2563</v>
      </c>
      <c r="HNA39" s="620" t="s">
        <v>2563</v>
      </c>
      <c r="HNB39" s="620" t="s">
        <v>2563</v>
      </c>
      <c r="HNC39" s="620" t="s">
        <v>2563</v>
      </c>
      <c r="HND39" s="620" t="s">
        <v>2563</v>
      </c>
      <c r="HNE39" s="620" t="s">
        <v>2563</v>
      </c>
      <c r="HNF39" s="620" t="s">
        <v>2563</v>
      </c>
      <c r="HNG39" s="620" t="s">
        <v>2563</v>
      </c>
      <c r="HNH39" s="620" t="s">
        <v>2563</v>
      </c>
      <c r="HNI39" s="620" t="s">
        <v>2563</v>
      </c>
      <c r="HNJ39" s="620" t="s">
        <v>2563</v>
      </c>
      <c r="HNK39" s="620" t="s">
        <v>2563</v>
      </c>
      <c r="HNL39" s="620" t="s">
        <v>2563</v>
      </c>
      <c r="HNM39" s="620" t="s">
        <v>2563</v>
      </c>
      <c r="HNN39" s="620" t="s">
        <v>2563</v>
      </c>
      <c r="HNO39" s="620" t="s">
        <v>2563</v>
      </c>
      <c r="HNP39" s="620" t="s">
        <v>2563</v>
      </c>
      <c r="HNQ39" s="620" t="s">
        <v>2563</v>
      </c>
      <c r="HNR39" s="620" t="s">
        <v>2563</v>
      </c>
      <c r="HNS39" s="620" t="s">
        <v>2563</v>
      </c>
      <c r="HNT39" s="620" t="s">
        <v>2563</v>
      </c>
      <c r="HNU39" s="620" t="s">
        <v>2563</v>
      </c>
      <c r="HNV39" s="620" t="s">
        <v>2563</v>
      </c>
      <c r="HNW39" s="620" t="s">
        <v>2563</v>
      </c>
      <c r="HNX39" s="620" t="s">
        <v>2563</v>
      </c>
      <c r="HNY39" s="620" t="s">
        <v>2563</v>
      </c>
      <c r="HNZ39" s="620" t="s">
        <v>2563</v>
      </c>
      <c r="HOA39" s="620" t="s">
        <v>2563</v>
      </c>
      <c r="HOB39" s="620" t="s">
        <v>2563</v>
      </c>
      <c r="HOC39" s="620" t="s">
        <v>2563</v>
      </c>
      <c r="HOD39" s="620" t="s">
        <v>2563</v>
      </c>
      <c r="HOE39" s="620" t="s">
        <v>2563</v>
      </c>
      <c r="HOF39" s="620" t="s">
        <v>2563</v>
      </c>
      <c r="HOG39" s="620" t="s">
        <v>2563</v>
      </c>
      <c r="HOH39" s="620" t="s">
        <v>2563</v>
      </c>
      <c r="HOI39" s="620" t="s">
        <v>2563</v>
      </c>
      <c r="HOJ39" s="620" t="s">
        <v>2563</v>
      </c>
      <c r="HOK39" s="620" t="s">
        <v>2563</v>
      </c>
      <c r="HOL39" s="620" t="s">
        <v>2563</v>
      </c>
      <c r="HOM39" s="620" t="s">
        <v>2563</v>
      </c>
      <c r="HON39" s="620" t="s">
        <v>2563</v>
      </c>
      <c r="HOO39" s="620" t="s">
        <v>2563</v>
      </c>
      <c r="HOP39" s="620" t="s">
        <v>2563</v>
      </c>
      <c r="HOQ39" s="620" t="s">
        <v>2563</v>
      </c>
      <c r="HOR39" s="620" t="s">
        <v>2563</v>
      </c>
      <c r="HOS39" s="620" t="s">
        <v>2563</v>
      </c>
      <c r="HOT39" s="620" t="s">
        <v>2563</v>
      </c>
      <c r="HOU39" s="620" t="s">
        <v>2563</v>
      </c>
      <c r="HOV39" s="620" t="s">
        <v>2563</v>
      </c>
      <c r="HOW39" s="620" t="s">
        <v>2563</v>
      </c>
      <c r="HOX39" s="620" t="s">
        <v>2563</v>
      </c>
      <c r="HOY39" s="620" t="s">
        <v>2563</v>
      </c>
      <c r="HOZ39" s="620" t="s">
        <v>2563</v>
      </c>
      <c r="HPA39" s="620" t="s">
        <v>2563</v>
      </c>
      <c r="HPB39" s="620" t="s">
        <v>2563</v>
      </c>
      <c r="HPC39" s="620" t="s">
        <v>2563</v>
      </c>
      <c r="HPD39" s="620" t="s">
        <v>2563</v>
      </c>
      <c r="HPE39" s="620" t="s">
        <v>2563</v>
      </c>
      <c r="HPF39" s="620" t="s">
        <v>2563</v>
      </c>
      <c r="HPG39" s="620" t="s">
        <v>2563</v>
      </c>
      <c r="HPH39" s="620" t="s">
        <v>2563</v>
      </c>
      <c r="HPI39" s="620" t="s">
        <v>2563</v>
      </c>
      <c r="HPJ39" s="620" t="s">
        <v>2563</v>
      </c>
      <c r="HPK39" s="620" t="s">
        <v>2563</v>
      </c>
      <c r="HPL39" s="620" t="s">
        <v>2563</v>
      </c>
      <c r="HPM39" s="620" t="s">
        <v>2563</v>
      </c>
      <c r="HPN39" s="620" t="s">
        <v>2563</v>
      </c>
      <c r="HPO39" s="620" t="s">
        <v>2563</v>
      </c>
      <c r="HPP39" s="620" t="s">
        <v>2563</v>
      </c>
      <c r="HPQ39" s="620" t="s">
        <v>2563</v>
      </c>
      <c r="HPR39" s="620" t="s">
        <v>2563</v>
      </c>
      <c r="HPS39" s="620" t="s">
        <v>2563</v>
      </c>
      <c r="HPT39" s="620" t="s">
        <v>2563</v>
      </c>
      <c r="HPU39" s="620" t="s">
        <v>2563</v>
      </c>
      <c r="HPV39" s="620" t="s">
        <v>2563</v>
      </c>
      <c r="HPW39" s="620" t="s">
        <v>2563</v>
      </c>
      <c r="HPX39" s="620" t="s">
        <v>2563</v>
      </c>
      <c r="HPY39" s="620" t="s">
        <v>2563</v>
      </c>
      <c r="HPZ39" s="620" t="s">
        <v>2563</v>
      </c>
      <c r="HQA39" s="620" t="s">
        <v>2563</v>
      </c>
      <c r="HQB39" s="620" t="s">
        <v>2563</v>
      </c>
      <c r="HQC39" s="620" t="s">
        <v>2563</v>
      </c>
      <c r="HQD39" s="620" t="s">
        <v>2563</v>
      </c>
      <c r="HQE39" s="620" t="s">
        <v>2563</v>
      </c>
      <c r="HQF39" s="620" t="s">
        <v>2563</v>
      </c>
      <c r="HQG39" s="620" t="s">
        <v>2563</v>
      </c>
      <c r="HQH39" s="620" t="s">
        <v>2563</v>
      </c>
      <c r="HQI39" s="620" t="s">
        <v>2563</v>
      </c>
      <c r="HQJ39" s="620" t="s">
        <v>2563</v>
      </c>
      <c r="HQK39" s="620" t="s">
        <v>2563</v>
      </c>
      <c r="HQL39" s="620" t="s">
        <v>2563</v>
      </c>
      <c r="HQM39" s="620" t="s">
        <v>2563</v>
      </c>
      <c r="HQN39" s="620" t="s">
        <v>2563</v>
      </c>
      <c r="HQO39" s="620" t="s">
        <v>2563</v>
      </c>
      <c r="HQP39" s="620" t="s">
        <v>2563</v>
      </c>
      <c r="HQQ39" s="620" t="s">
        <v>2563</v>
      </c>
      <c r="HQR39" s="620" t="s">
        <v>2563</v>
      </c>
      <c r="HQS39" s="620" t="s">
        <v>2563</v>
      </c>
      <c r="HQT39" s="620" t="s">
        <v>2563</v>
      </c>
      <c r="HQU39" s="620" t="s">
        <v>2563</v>
      </c>
      <c r="HQV39" s="620" t="s">
        <v>2563</v>
      </c>
      <c r="HQW39" s="620" t="s">
        <v>2563</v>
      </c>
      <c r="HQX39" s="620" t="s">
        <v>2563</v>
      </c>
      <c r="HQY39" s="620" t="s">
        <v>2563</v>
      </c>
      <c r="HQZ39" s="620" t="s">
        <v>2563</v>
      </c>
      <c r="HRA39" s="620" t="s">
        <v>2563</v>
      </c>
      <c r="HRB39" s="620" t="s">
        <v>2563</v>
      </c>
      <c r="HRC39" s="620" t="s">
        <v>2563</v>
      </c>
      <c r="HRD39" s="620" t="s">
        <v>2563</v>
      </c>
      <c r="HRE39" s="620" t="s">
        <v>2563</v>
      </c>
      <c r="HRF39" s="620" t="s">
        <v>2563</v>
      </c>
      <c r="HRG39" s="620" t="s">
        <v>2563</v>
      </c>
      <c r="HRH39" s="620" t="s">
        <v>2563</v>
      </c>
      <c r="HRI39" s="620" t="s">
        <v>2563</v>
      </c>
      <c r="HRJ39" s="620" t="s">
        <v>2563</v>
      </c>
      <c r="HRK39" s="620" t="s">
        <v>2563</v>
      </c>
      <c r="HRL39" s="620" t="s">
        <v>2563</v>
      </c>
      <c r="HRM39" s="620" t="s">
        <v>2563</v>
      </c>
      <c r="HRN39" s="620" t="s">
        <v>2563</v>
      </c>
      <c r="HRO39" s="620" t="s">
        <v>2563</v>
      </c>
      <c r="HRP39" s="620" t="s">
        <v>2563</v>
      </c>
      <c r="HRQ39" s="620" t="s">
        <v>2563</v>
      </c>
      <c r="HRR39" s="620" t="s">
        <v>2563</v>
      </c>
      <c r="HRS39" s="620" t="s">
        <v>2563</v>
      </c>
      <c r="HRT39" s="620" t="s">
        <v>2563</v>
      </c>
      <c r="HRU39" s="620" t="s">
        <v>2563</v>
      </c>
      <c r="HRV39" s="620" t="s">
        <v>2563</v>
      </c>
      <c r="HRW39" s="620" t="s">
        <v>2563</v>
      </c>
      <c r="HRX39" s="620" t="s">
        <v>2563</v>
      </c>
      <c r="HRY39" s="620" t="s">
        <v>2563</v>
      </c>
      <c r="HRZ39" s="620" t="s">
        <v>2563</v>
      </c>
      <c r="HSA39" s="620" t="s">
        <v>2563</v>
      </c>
      <c r="HSB39" s="620" t="s">
        <v>2563</v>
      </c>
      <c r="HSC39" s="620" t="s">
        <v>2563</v>
      </c>
      <c r="HSD39" s="620" t="s">
        <v>2563</v>
      </c>
      <c r="HSE39" s="620" t="s">
        <v>2563</v>
      </c>
      <c r="HSF39" s="620" t="s">
        <v>2563</v>
      </c>
      <c r="HSG39" s="620" t="s">
        <v>2563</v>
      </c>
      <c r="HSH39" s="620" t="s">
        <v>2563</v>
      </c>
      <c r="HSI39" s="620" t="s">
        <v>2563</v>
      </c>
      <c r="HSJ39" s="620" t="s">
        <v>2563</v>
      </c>
      <c r="HSK39" s="620" t="s">
        <v>2563</v>
      </c>
      <c r="HSL39" s="620" t="s">
        <v>2563</v>
      </c>
      <c r="HSM39" s="620" t="s">
        <v>2563</v>
      </c>
      <c r="HSN39" s="620" t="s">
        <v>2563</v>
      </c>
      <c r="HSO39" s="620" t="s">
        <v>2563</v>
      </c>
      <c r="HSP39" s="620" t="s">
        <v>2563</v>
      </c>
      <c r="HSQ39" s="620" t="s">
        <v>2563</v>
      </c>
      <c r="HSR39" s="620" t="s">
        <v>2563</v>
      </c>
      <c r="HSS39" s="620" t="s">
        <v>2563</v>
      </c>
      <c r="HST39" s="620" t="s">
        <v>2563</v>
      </c>
      <c r="HSU39" s="620" t="s">
        <v>2563</v>
      </c>
      <c r="HSV39" s="620" t="s">
        <v>2563</v>
      </c>
      <c r="HSW39" s="620" t="s">
        <v>2563</v>
      </c>
      <c r="HSX39" s="620" t="s">
        <v>2563</v>
      </c>
      <c r="HSY39" s="620" t="s">
        <v>2563</v>
      </c>
      <c r="HSZ39" s="620" t="s">
        <v>2563</v>
      </c>
      <c r="HTA39" s="620" t="s">
        <v>2563</v>
      </c>
      <c r="HTB39" s="620" t="s">
        <v>2563</v>
      </c>
      <c r="HTC39" s="620" t="s">
        <v>2563</v>
      </c>
      <c r="HTD39" s="620" t="s">
        <v>2563</v>
      </c>
      <c r="HTE39" s="620" t="s">
        <v>2563</v>
      </c>
      <c r="HTF39" s="620" t="s">
        <v>2563</v>
      </c>
      <c r="HTG39" s="620" t="s">
        <v>2563</v>
      </c>
      <c r="HTH39" s="620" t="s">
        <v>2563</v>
      </c>
      <c r="HTI39" s="620" t="s">
        <v>2563</v>
      </c>
      <c r="HTJ39" s="620" t="s">
        <v>2563</v>
      </c>
      <c r="HTK39" s="620" t="s">
        <v>2563</v>
      </c>
      <c r="HTL39" s="620" t="s">
        <v>2563</v>
      </c>
      <c r="HTM39" s="620" t="s">
        <v>2563</v>
      </c>
      <c r="HTN39" s="620" t="s">
        <v>2563</v>
      </c>
      <c r="HTO39" s="620" t="s">
        <v>2563</v>
      </c>
      <c r="HTP39" s="620" t="s">
        <v>2563</v>
      </c>
      <c r="HTQ39" s="620" t="s">
        <v>2563</v>
      </c>
      <c r="HTR39" s="620" t="s">
        <v>2563</v>
      </c>
      <c r="HTS39" s="620" t="s">
        <v>2563</v>
      </c>
      <c r="HTT39" s="620" t="s">
        <v>2563</v>
      </c>
      <c r="HTU39" s="620" t="s">
        <v>2563</v>
      </c>
      <c r="HTV39" s="620" t="s">
        <v>2563</v>
      </c>
      <c r="HTW39" s="620" t="s">
        <v>2563</v>
      </c>
      <c r="HTX39" s="620" t="s">
        <v>2563</v>
      </c>
      <c r="HTY39" s="620" t="s">
        <v>2563</v>
      </c>
      <c r="HTZ39" s="620" t="s">
        <v>2563</v>
      </c>
      <c r="HUA39" s="620" t="s">
        <v>2563</v>
      </c>
      <c r="HUB39" s="620" t="s">
        <v>2563</v>
      </c>
      <c r="HUC39" s="620" t="s">
        <v>2563</v>
      </c>
      <c r="HUD39" s="620" t="s">
        <v>2563</v>
      </c>
      <c r="HUE39" s="620" t="s">
        <v>2563</v>
      </c>
      <c r="HUF39" s="620" t="s">
        <v>2563</v>
      </c>
      <c r="HUG39" s="620" t="s">
        <v>2563</v>
      </c>
      <c r="HUH39" s="620" t="s">
        <v>2563</v>
      </c>
      <c r="HUI39" s="620" t="s">
        <v>2563</v>
      </c>
      <c r="HUJ39" s="620" t="s">
        <v>2563</v>
      </c>
      <c r="HUK39" s="620" t="s">
        <v>2563</v>
      </c>
      <c r="HUL39" s="620" t="s">
        <v>2563</v>
      </c>
      <c r="HUM39" s="620" t="s">
        <v>2563</v>
      </c>
      <c r="HUN39" s="620" t="s">
        <v>2563</v>
      </c>
      <c r="HUO39" s="620" t="s">
        <v>2563</v>
      </c>
      <c r="HUP39" s="620" t="s">
        <v>2563</v>
      </c>
      <c r="HUQ39" s="620" t="s">
        <v>2563</v>
      </c>
      <c r="HUR39" s="620" t="s">
        <v>2563</v>
      </c>
      <c r="HUS39" s="620" t="s">
        <v>2563</v>
      </c>
      <c r="HUT39" s="620" t="s">
        <v>2563</v>
      </c>
      <c r="HUU39" s="620" t="s">
        <v>2563</v>
      </c>
      <c r="HUV39" s="620" t="s">
        <v>2563</v>
      </c>
      <c r="HUW39" s="620" t="s">
        <v>2563</v>
      </c>
      <c r="HUX39" s="620" t="s">
        <v>2563</v>
      </c>
      <c r="HUY39" s="620" t="s">
        <v>2563</v>
      </c>
      <c r="HUZ39" s="620" t="s">
        <v>2563</v>
      </c>
      <c r="HVA39" s="620" t="s">
        <v>2563</v>
      </c>
      <c r="HVB39" s="620" t="s">
        <v>2563</v>
      </c>
      <c r="HVC39" s="620" t="s">
        <v>2563</v>
      </c>
      <c r="HVD39" s="620" t="s">
        <v>2563</v>
      </c>
      <c r="HVE39" s="620" t="s">
        <v>2563</v>
      </c>
      <c r="HVF39" s="620" t="s">
        <v>2563</v>
      </c>
      <c r="HVG39" s="620" t="s">
        <v>2563</v>
      </c>
      <c r="HVH39" s="620" t="s">
        <v>2563</v>
      </c>
      <c r="HVI39" s="620" t="s">
        <v>2563</v>
      </c>
      <c r="HVJ39" s="620" t="s">
        <v>2563</v>
      </c>
      <c r="HVK39" s="620" t="s">
        <v>2563</v>
      </c>
      <c r="HVL39" s="620" t="s">
        <v>2563</v>
      </c>
      <c r="HVM39" s="620" t="s">
        <v>2563</v>
      </c>
      <c r="HVN39" s="620" t="s">
        <v>2563</v>
      </c>
      <c r="HVO39" s="620" t="s">
        <v>2563</v>
      </c>
      <c r="HVP39" s="620" t="s">
        <v>2563</v>
      </c>
      <c r="HVQ39" s="620" t="s">
        <v>2563</v>
      </c>
      <c r="HVR39" s="620" t="s">
        <v>2563</v>
      </c>
      <c r="HVS39" s="620" t="s">
        <v>2563</v>
      </c>
      <c r="HVT39" s="620" t="s">
        <v>2563</v>
      </c>
      <c r="HVU39" s="620" t="s">
        <v>2563</v>
      </c>
      <c r="HVV39" s="620" t="s">
        <v>2563</v>
      </c>
      <c r="HVW39" s="620" t="s">
        <v>2563</v>
      </c>
      <c r="HVX39" s="620" t="s">
        <v>2563</v>
      </c>
      <c r="HVY39" s="620" t="s">
        <v>2563</v>
      </c>
      <c r="HVZ39" s="620" t="s">
        <v>2563</v>
      </c>
      <c r="HWA39" s="620" t="s">
        <v>2563</v>
      </c>
      <c r="HWB39" s="620" t="s">
        <v>2563</v>
      </c>
      <c r="HWC39" s="620" t="s">
        <v>2563</v>
      </c>
      <c r="HWD39" s="620" t="s">
        <v>2563</v>
      </c>
      <c r="HWE39" s="620" t="s">
        <v>2563</v>
      </c>
      <c r="HWF39" s="620" t="s">
        <v>2563</v>
      </c>
      <c r="HWG39" s="620" t="s">
        <v>2563</v>
      </c>
      <c r="HWH39" s="620" t="s">
        <v>2563</v>
      </c>
      <c r="HWI39" s="620" t="s">
        <v>2563</v>
      </c>
      <c r="HWJ39" s="620" t="s">
        <v>2563</v>
      </c>
      <c r="HWK39" s="620" t="s">
        <v>2563</v>
      </c>
      <c r="HWL39" s="620" t="s">
        <v>2563</v>
      </c>
      <c r="HWM39" s="620" t="s">
        <v>2563</v>
      </c>
      <c r="HWN39" s="620" t="s">
        <v>2563</v>
      </c>
      <c r="HWO39" s="620" t="s">
        <v>2563</v>
      </c>
      <c r="HWP39" s="620" t="s">
        <v>2563</v>
      </c>
      <c r="HWQ39" s="620" t="s">
        <v>2563</v>
      </c>
      <c r="HWR39" s="620" t="s">
        <v>2563</v>
      </c>
      <c r="HWS39" s="620" t="s">
        <v>2563</v>
      </c>
      <c r="HWT39" s="620" t="s">
        <v>2563</v>
      </c>
      <c r="HWU39" s="620" t="s">
        <v>2563</v>
      </c>
      <c r="HWV39" s="620" t="s">
        <v>2563</v>
      </c>
      <c r="HWW39" s="620" t="s">
        <v>2563</v>
      </c>
      <c r="HWX39" s="620" t="s">
        <v>2563</v>
      </c>
      <c r="HWY39" s="620" t="s">
        <v>2563</v>
      </c>
      <c r="HWZ39" s="620" t="s">
        <v>2563</v>
      </c>
      <c r="HXA39" s="620" t="s">
        <v>2563</v>
      </c>
      <c r="HXB39" s="620" t="s">
        <v>2563</v>
      </c>
      <c r="HXC39" s="620" t="s">
        <v>2563</v>
      </c>
      <c r="HXD39" s="620" t="s">
        <v>2563</v>
      </c>
      <c r="HXE39" s="620" t="s">
        <v>2563</v>
      </c>
      <c r="HXF39" s="620" t="s">
        <v>2563</v>
      </c>
      <c r="HXG39" s="620" t="s">
        <v>2563</v>
      </c>
      <c r="HXH39" s="620" t="s">
        <v>2563</v>
      </c>
      <c r="HXI39" s="620" t="s">
        <v>2563</v>
      </c>
      <c r="HXJ39" s="620" t="s">
        <v>2563</v>
      </c>
      <c r="HXK39" s="620" t="s">
        <v>2563</v>
      </c>
      <c r="HXL39" s="620" t="s">
        <v>2563</v>
      </c>
      <c r="HXM39" s="620" t="s">
        <v>2563</v>
      </c>
      <c r="HXN39" s="620" t="s">
        <v>2563</v>
      </c>
      <c r="HXO39" s="620" t="s">
        <v>2563</v>
      </c>
      <c r="HXP39" s="620" t="s">
        <v>2563</v>
      </c>
      <c r="HXQ39" s="620" t="s">
        <v>2563</v>
      </c>
      <c r="HXR39" s="620" t="s">
        <v>2563</v>
      </c>
      <c r="HXS39" s="620" t="s">
        <v>2563</v>
      </c>
      <c r="HXT39" s="620" t="s">
        <v>2563</v>
      </c>
      <c r="HXU39" s="620" t="s">
        <v>2563</v>
      </c>
      <c r="HXV39" s="620" t="s">
        <v>2563</v>
      </c>
      <c r="HXW39" s="620" t="s">
        <v>2563</v>
      </c>
      <c r="HXX39" s="620" t="s">
        <v>2563</v>
      </c>
      <c r="HXY39" s="620" t="s">
        <v>2563</v>
      </c>
      <c r="HXZ39" s="620" t="s">
        <v>2563</v>
      </c>
      <c r="HYA39" s="620" t="s">
        <v>2563</v>
      </c>
      <c r="HYB39" s="620" t="s">
        <v>2563</v>
      </c>
      <c r="HYC39" s="620" t="s">
        <v>2563</v>
      </c>
      <c r="HYD39" s="620" t="s">
        <v>2563</v>
      </c>
      <c r="HYE39" s="620" t="s">
        <v>2563</v>
      </c>
      <c r="HYF39" s="620" t="s">
        <v>2563</v>
      </c>
      <c r="HYG39" s="620" t="s">
        <v>2563</v>
      </c>
      <c r="HYH39" s="620" t="s">
        <v>2563</v>
      </c>
      <c r="HYI39" s="620" t="s">
        <v>2563</v>
      </c>
      <c r="HYJ39" s="620" t="s">
        <v>2563</v>
      </c>
      <c r="HYK39" s="620" t="s">
        <v>2563</v>
      </c>
      <c r="HYL39" s="620" t="s">
        <v>2563</v>
      </c>
      <c r="HYM39" s="620" t="s">
        <v>2563</v>
      </c>
      <c r="HYN39" s="620" t="s">
        <v>2563</v>
      </c>
      <c r="HYO39" s="620" t="s">
        <v>2563</v>
      </c>
      <c r="HYP39" s="620" t="s">
        <v>2563</v>
      </c>
      <c r="HYQ39" s="620" t="s">
        <v>2563</v>
      </c>
      <c r="HYR39" s="620" t="s">
        <v>2563</v>
      </c>
      <c r="HYS39" s="620" t="s">
        <v>2563</v>
      </c>
      <c r="HYT39" s="620" t="s">
        <v>2563</v>
      </c>
      <c r="HYU39" s="620" t="s">
        <v>2563</v>
      </c>
      <c r="HYV39" s="620" t="s">
        <v>2563</v>
      </c>
      <c r="HYW39" s="620" t="s">
        <v>2563</v>
      </c>
      <c r="HYX39" s="620" t="s">
        <v>2563</v>
      </c>
      <c r="HYY39" s="620" t="s">
        <v>2563</v>
      </c>
      <c r="HYZ39" s="620" t="s">
        <v>2563</v>
      </c>
      <c r="HZA39" s="620" t="s">
        <v>2563</v>
      </c>
      <c r="HZB39" s="620" t="s">
        <v>2563</v>
      </c>
      <c r="HZC39" s="620" t="s">
        <v>2563</v>
      </c>
      <c r="HZD39" s="620" t="s">
        <v>2563</v>
      </c>
      <c r="HZE39" s="620" t="s">
        <v>2563</v>
      </c>
      <c r="HZF39" s="620" t="s">
        <v>2563</v>
      </c>
      <c r="HZG39" s="620" t="s">
        <v>2563</v>
      </c>
      <c r="HZH39" s="620" t="s">
        <v>2563</v>
      </c>
      <c r="HZI39" s="620" t="s">
        <v>2563</v>
      </c>
      <c r="HZJ39" s="620" t="s">
        <v>2563</v>
      </c>
      <c r="HZK39" s="620" t="s">
        <v>2563</v>
      </c>
      <c r="HZL39" s="620" t="s">
        <v>2563</v>
      </c>
      <c r="HZM39" s="620" t="s">
        <v>2563</v>
      </c>
      <c r="HZN39" s="620" t="s">
        <v>2563</v>
      </c>
      <c r="HZO39" s="620" t="s">
        <v>2563</v>
      </c>
      <c r="HZP39" s="620" t="s">
        <v>2563</v>
      </c>
      <c r="HZQ39" s="620" t="s">
        <v>2563</v>
      </c>
      <c r="HZR39" s="620" t="s">
        <v>2563</v>
      </c>
      <c r="HZS39" s="620" t="s">
        <v>2563</v>
      </c>
      <c r="HZT39" s="620" t="s">
        <v>2563</v>
      </c>
      <c r="HZU39" s="620" t="s">
        <v>2563</v>
      </c>
      <c r="HZV39" s="620" t="s">
        <v>2563</v>
      </c>
      <c r="HZW39" s="620" t="s">
        <v>2563</v>
      </c>
      <c r="HZX39" s="620" t="s">
        <v>2563</v>
      </c>
      <c r="HZY39" s="620" t="s">
        <v>2563</v>
      </c>
      <c r="HZZ39" s="620" t="s">
        <v>2563</v>
      </c>
      <c r="IAA39" s="620" t="s">
        <v>2563</v>
      </c>
      <c r="IAB39" s="620" t="s">
        <v>2563</v>
      </c>
      <c r="IAC39" s="620" t="s">
        <v>2563</v>
      </c>
      <c r="IAD39" s="620" t="s">
        <v>2563</v>
      </c>
      <c r="IAE39" s="620" t="s">
        <v>2563</v>
      </c>
      <c r="IAF39" s="620" t="s">
        <v>2563</v>
      </c>
      <c r="IAG39" s="620" t="s">
        <v>2563</v>
      </c>
      <c r="IAH39" s="620" t="s">
        <v>2563</v>
      </c>
      <c r="IAI39" s="620" t="s">
        <v>2563</v>
      </c>
      <c r="IAJ39" s="620" t="s">
        <v>2563</v>
      </c>
      <c r="IAK39" s="620" t="s">
        <v>2563</v>
      </c>
      <c r="IAL39" s="620" t="s">
        <v>2563</v>
      </c>
      <c r="IAM39" s="620" t="s">
        <v>2563</v>
      </c>
      <c r="IAN39" s="620" t="s">
        <v>2563</v>
      </c>
      <c r="IAO39" s="620" t="s">
        <v>2563</v>
      </c>
      <c r="IAP39" s="620" t="s">
        <v>2563</v>
      </c>
      <c r="IAQ39" s="620" t="s">
        <v>2563</v>
      </c>
      <c r="IAR39" s="620" t="s">
        <v>2563</v>
      </c>
      <c r="IAS39" s="620" t="s">
        <v>2563</v>
      </c>
      <c r="IAT39" s="620" t="s">
        <v>2563</v>
      </c>
      <c r="IAU39" s="620" t="s">
        <v>2563</v>
      </c>
      <c r="IAV39" s="620" t="s">
        <v>2563</v>
      </c>
      <c r="IAW39" s="620" t="s">
        <v>2563</v>
      </c>
      <c r="IAX39" s="620" t="s">
        <v>2563</v>
      </c>
      <c r="IAY39" s="620" t="s">
        <v>2563</v>
      </c>
      <c r="IAZ39" s="620" t="s">
        <v>2563</v>
      </c>
      <c r="IBA39" s="620" t="s">
        <v>2563</v>
      </c>
      <c r="IBB39" s="620" t="s">
        <v>2563</v>
      </c>
      <c r="IBC39" s="620" t="s">
        <v>2563</v>
      </c>
      <c r="IBD39" s="620" t="s">
        <v>2563</v>
      </c>
      <c r="IBE39" s="620" t="s">
        <v>2563</v>
      </c>
      <c r="IBF39" s="620" t="s">
        <v>2563</v>
      </c>
      <c r="IBG39" s="620" t="s">
        <v>2563</v>
      </c>
      <c r="IBH39" s="620" t="s">
        <v>2563</v>
      </c>
      <c r="IBI39" s="620" t="s">
        <v>2563</v>
      </c>
      <c r="IBJ39" s="620" t="s">
        <v>2563</v>
      </c>
      <c r="IBK39" s="620" t="s">
        <v>2563</v>
      </c>
      <c r="IBL39" s="620" t="s">
        <v>2563</v>
      </c>
      <c r="IBM39" s="620" t="s">
        <v>2563</v>
      </c>
      <c r="IBN39" s="620" t="s">
        <v>2563</v>
      </c>
      <c r="IBO39" s="620" t="s">
        <v>2563</v>
      </c>
      <c r="IBP39" s="620" t="s">
        <v>2563</v>
      </c>
      <c r="IBQ39" s="620" t="s">
        <v>2563</v>
      </c>
      <c r="IBR39" s="620" t="s">
        <v>2563</v>
      </c>
      <c r="IBS39" s="620" t="s">
        <v>2563</v>
      </c>
      <c r="IBT39" s="620" t="s">
        <v>2563</v>
      </c>
      <c r="IBU39" s="620" t="s">
        <v>2563</v>
      </c>
      <c r="IBV39" s="620" t="s">
        <v>2563</v>
      </c>
      <c r="IBW39" s="620" t="s">
        <v>2563</v>
      </c>
      <c r="IBX39" s="620" t="s">
        <v>2563</v>
      </c>
      <c r="IBY39" s="620" t="s">
        <v>2563</v>
      </c>
      <c r="IBZ39" s="620" t="s">
        <v>2563</v>
      </c>
      <c r="ICA39" s="620" t="s">
        <v>2563</v>
      </c>
      <c r="ICB39" s="620" t="s">
        <v>2563</v>
      </c>
      <c r="ICC39" s="620" t="s">
        <v>2563</v>
      </c>
      <c r="ICD39" s="620" t="s">
        <v>2563</v>
      </c>
      <c r="ICE39" s="620" t="s">
        <v>2563</v>
      </c>
      <c r="ICF39" s="620" t="s">
        <v>2563</v>
      </c>
      <c r="ICG39" s="620" t="s">
        <v>2563</v>
      </c>
      <c r="ICH39" s="620" t="s">
        <v>2563</v>
      </c>
      <c r="ICI39" s="620" t="s">
        <v>2563</v>
      </c>
      <c r="ICJ39" s="620" t="s">
        <v>2563</v>
      </c>
      <c r="ICK39" s="620" t="s">
        <v>2563</v>
      </c>
      <c r="ICL39" s="620" t="s">
        <v>2563</v>
      </c>
      <c r="ICM39" s="620" t="s">
        <v>2563</v>
      </c>
      <c r="ICN39" s="620" t="s">
        <v>2563</v>
      </c>
      <c r="ICO39" s="620" t="s">
        <v>2563</v>
      </c>
      <c r="ICP39" s="620" t="s">
        <v>2563</v>
      </c>
      <c r="ICQ39" s="620" t="s">
        <v>2563</v>
      </c>
      <c r="ICR39" s="620" t="s">
        <v>2563</v>
      </c>
      <c r="ICS39" s="620" t="s">
        <v>2563</v>
      </c>
      <c r="ICT39" s="620" t="s">
        <v>2563</v>
      </c>
      <c r="ICU39" s="620" t="s">
        <v>2563</v>
      </c>
      <c r="ICV39" s="620" t="s">
        <v>2563</v>
      </c>
      <c r="ICW39" s="620" t="s">
        <v>2563</v>
      </c>
      <c r="ICX39" s="620" t="s">
        <v>2563</v>
      </c>
      <c r="ICY39" s="620" t="s">
        <v>2563</v>
      </c>
      <c r="ICZ39" s="620" t="s">
        <v>2563</v>
      </c>
      <c r="IDA39" s="620" t="s">
        <v>2563</v>
      </c>
      <c r="IDB39" s="620" t="s">
        <v>2563</v>
      </c>
      <c r="IDC39" s="620" t="s">
        <v>2563</v>
      </c>
      <c r="IDD39" s="620" t="s">
        <v>2563</v>
      </c>
      <c r="IDE39" s="620" t="s">
        <v>2563</v>
      </c>
      <c r="IDF39" s="620" t="s">
        <v>2563</v>
      </c>
      <c r="IDG39" s="620" t="s">
        <v>2563</v>
      </c>
      <c r="IDH39" s="620" t="s">
        <v>2563</v>
      </c>
      <c r="IDI39" s="620" t="s">
        <v>2563</v>
      </c>
      <c r="IDJ39" s="620" t="s">
        <v>2563</v>
      </c>
      <c r="IDK39" s="620" t="s">
        <v>2563</v>
      </c>
      <c r="IDL39" s="620" t="s">
        <v>2563</v>
      </c>
      <c r="IDM39" s="620" t="s">
        <v>2563</v>
      </c>
      <c r="IDN39" s="620" t="s">
        <v>2563</v>
      </c>
      <c r="IDO39" s="620" t="s">
        <v>2563</v>
      </c>
      <c r="IDP39" s="620" t="s">
        <v>2563</v>
      </c>
      <c r="IDQ39" s="620" t="s">
        <v>2563</v>
      </c>
      <c r="IDR39" s="620" t="s">
        <v>2563</v>
      </c>
      <c r="IDS39" s="620" t="s">
        <v>2563</v>
      </c>
      <c r="IDT39" s="620" t="s">
        <v>2563</v>
      </c>
      <c r="IDU39" s="620" t="s">
        <v>2563</v>
      </c>
      <c r="IDV39" s="620" t="s">
        <v>2563</v>
      </c>
      <c r="IDW39" s="620" t="s">
        <v>2563</v>
      </c>
      <c r="IDX39" s="620" t="s">
        <v>2563</v>
      </c>
      <c r="IDY39" s="620" t="s">
        <v>2563</v>
      </c>
      <c r="IDZ39" s="620" t="s">
        <v>2563</v>
      </c>
      <c r="IEA39" s="620" t="s">
        <v>2563</v>
      </c>
      <c r="IEB39" s="620" t="s">
        <v>2563</v>
      </c>
      <c r="IEC39" s="620" t="s">
        <v>2563</v>
      </c>
      <c r="IED39" s="620" t="s">
        <v>2563</v>
      </c>
      <c r="IEE39" s="620" t="s">
        <v>2563</v>
      </c>
      <c r="IEF39" s="620" t="s">
        <v>2563</v>
      </c>
      <c r="IEG39" s="620" t="s">
        <v>2563</v>
      </c>
      <c r="IEH39" s="620" t="s">
        <v>2563</v>
      </c>
      <c r="IEI39" s="620" t="s">
        <v>2563</v>
      </c>
      <c r="IEJ39" s="620" t="s">
        <v>2563</v>
      </c>
      <c r="IEK39" s="620" t="s">
        <v>2563</v>
      </c>
      <c r="IEL39" s="620" t="s">
        <v>2563</v>
      </c>
      <c r="IEM39" s="620" t="s">
        <v>2563</v>
      </c>
      <c r="IEN39" s="620" t="s">
        <v>2563</v>
      </c>
      <c r="IEO39" s="620" t="s">
        <v>2563</v>
      </c>
      <c r="IEP39" s="620" t="s">
        <v>2563</v>
      </c>
      <c r="IEQ39" s="620" t="s">
        <v>2563</v>
      </c>
      <c r="IER39" s="620" t="s">
        <v>2563</v>
      </c>
      <c r="IES39" s="620" t="s">
        <v>2563</v>
      </c>
      <c r="IET39" s="620" t="s">
        <v>2563</v>
      </c>
      <c r="IEU39" s="620" t="s">
        <v>2563</v>
      </c>
      <c r="IEV39" s="620" t="s">
        <v>2563</v>
      </c>
      <c r="IEW39" s="620" t="s">
        <v>2563</v>
      </c>
      <c r="IEX39" s="620" t="s">
        <v>2563</v>
      </c>
      <c r="IEY39" s="620" t="s">
        <v>2563</v>
      </c>
      <c r="IEZ39" s="620" t="s">
        <v>2563</v>
      </c>
      <c r="IFA39" s="620" t="s">
        <v>2563</v>
      </c>
      <c r="IFB39" s="620" t="s">
        <v>2563</v>
      </c>
      <c r="IFC39" s="620" t="s">
        <v>2563</v>
      </c>
      <c r="IFD39" s="620" t="s">
        <v>2563</v>
      </c>
      <c r="IFE39" s="620" t="s">
        <v>2563</v>
      </c>
      <c r="IFF39" s="620" t="s">
        <v>2563</v>
      </c>
      <c r="IFG39" s="620" t="s">
        <v>2563</v>
      </c>
      <c r="IFH39" s="620" t="s">
        <v>2563</v>
      </c>
      <c r="IFI39" s="620" t="s">
        <v>2563</v>
      </c>
      <c r="IFJ39" s="620" t="s">
        <v>2563</v>
      </c>
      <c r="IFK39" s="620" t="s">
        <v>2563</v>
      </c>
      <c r="IFL39" s="620" t="s">
        <v>2563</v>
      </c>
      <c r="IFM39" s="620" t="s">
        <v>2563</v>
      </c>
      <c r="IFN39" s="620" t="s">
        <v>2563</v>
      </c>
      <c r="IFO39" s="620" t="s">
        <v>2563</v>
      </c>
      <c r="IFP39" s="620" t="s">
        <v>2563</v>
      </c>
      <c r="IFQ39" s="620" t="s">
        <v>2563</v>
      </c>
      <c r="IFR39" s="620" t="s">
        <v>2563</v>
      </c>
      <c r="IFS39" s="620" t="s">
        <v>2563</v>
      </c>
      <c r="IFT39" s="620" t="s">
        <v>2563</v>
      </c>
      <c r="IFU39" s="620" t="s">
        <v>2563</v>
      </c>
      <c r="IFV39" s="620" t="s">
        <v>2563</v>
      </c>
      <c r="IFW39" s="620" t="s">
        <v>2563</v>
      </c>
      <c r="IFX39" s="620" t="s">
        <v>2563</v>
      </c>
      <c r="IFY39" s="620" t="s">
        <v>2563</v>
      </c>
      <c r="IFZ39" s="620" t="s">
        <v>2563</v>
      </c>
      <c r="IGA39" s="620" t="s">
        <v>2563</v>
      </c>
      <c r="IGB39" s="620" t="s">
        <v>2563</v>
      </c>
      <c r="IGC39" s="620" t="s">
        <v>2563</v>
      </c>
      <c r="IGD39" s="620" t="s">
        <v>2563</v>
      </c>
      <c r="IGE39" s="620" t="s">
        <v>2563</v>
      </c>
      <c r="IGF39" s="620" t="s">
        <v>2563</v>
      </c>
      <c r="IGG39" s="620" t="s">
        <v>2563</v>
      </c>
      <c r="IGH39" s="620" t="s">
        <v>2563</v>
      </c>
      <c r="IGI39" s="620" t="s">
        <v>2563</v>
      </c>
      <c r="IGJ39" s="620" t="s">
        <v>2563</v>
      </c>
      <c r="IGK39" s="620" t="s">
        <v>2563</v>
      </c>
      <c r="IGL39" s="620" t="s">
        <v>2563</v>
      </c>
      <c r="IGM39" s="620" t="s">
        <v>2563</v>
      </c>
      <c r="IGN39" s="620" t="s">
        <v>2563</v>
      </c>
      <c r="IGO39" s="620" t="s">
        <v>2563</v>
      </c>
      <c r="IGP39" s="620" t="s">
        <v>2563</v>
      </c>
      <c r="IGQ39" s="620" t="s">
        <v>2563</v>
      </c>
      <c r="IGR39" s="620" t="s">
        <v>2563</v>
      </c>
      <c r="IGS39" s="620" t="s">
        <v>2563</v>
      </c>
      <c r="IGT39" s="620" t="s">
        <v>2563</v>
      </c>
      <c r="IGU39" s="620" t="s">
        <v>2563</v>
      </c>
      <c r="IGV39" s="620" t="s">
        <v>2563</v>
      </c>
      <c r="IGW39" s="620" t="s">
        <v>2563</v>
      </c>
      <c r="IGX39" s="620" t="s">
        <v>2563</v>
      </c>
      <c r="IGY39" s="620" t="s">
        <v>2563</v>
      </c>
      <c r="IGZ39" s="620" t="s">
        <v>2563</v>
      </c>
      <c r="IHA39" s="620" t="s">
        <v>2563</v>
      </c>
      <c r="IHB39" s="620" t="s">
        <v>2563</v>
      </c>
      <c r="IHC39" s="620" t="s">
        <v>2563</v>
      </c>
      <c r="IHD39" s="620" t="s">
        <v>2563</v>
      </c>
      <c r="IHE39" s="620" t="s">
        <v>2563</v>
      </c>
      <c r="IHF39" s="620" t="s">
        <v>2563</v>
      </c>
      <c r="IHG39" s="620" t="s">
        <v>2563</v>
      </c>
      <c r="IHH39" s="620" t="s">
        <v>2563</v>
      </c>
      <c r="IHI39" s="620" t="s">
        <v>2563</v>
      </c>
      <c r="IHJ39" s="620" t="s">
        <v>2563</v>
      </c>
      <c r="IHK39" s="620" t="s">
        <v>2563</v>
      </c>
      <c r="IHL39" s="620" t="s">
        <v>2563</v>
      </c>
      <c r="IHM39" s="620" t="s">
        <v>2563</v>
      </c>
      <c r="IHN39" s="620" t="s">
        <v>2563</v>
      </c>
      <c r="IHO39" s="620" t="s">
        <v>2563</v>
      </c>
      <c r="IHP39" s="620" t="s">
        <v>2563</v>
      </c>
      <c r="IHQ39" s="620" t="s">
        <v>2563</v>
      </c>
      <c r="IHR39" s="620" t="s">
        <v>2563</v>
      </c>
      <c r="IHS39" s="620" t="s">
        <v>2563</v>
      </c>
      <c r="IHT39" s="620" t="s">
        <v>2563</v>
      </c>
      <c r="IHU39" s="620" t="s">
        <v>2563</v>
      </c>
      <c r="IHV39" s="620" t="s">
        <v>2563</v>
      </c>
      <c r="IHW39" s="620" t="s">
        <v>2563</v>
      </c>
      <c r="IHX39" s="620" t="s">
        <v>2563</v>
      </c>
      <c r="IHY39" s="620" t="s">
        <v>2563</v>
      </c>
      <c r="IHZ39" s="620" t="s">
        <v>2563</v>
      </c>
      <c r="IIA39" s="620" t="s">
        <v>2563</v>
      </c>
      <c r="IIB39" s="620" t="s">
        <v>2563</v>
      </c>
      <c r="IIC39" s="620" t="s">
        <v>2563</v>
      </c>
      <c r="IID39" s="620" t="s">
        <v>2563</v>
      </c>
      <c r="IIE39" s="620" t="s">
        <v>2563</v>
      </c>
      <c r="IIF39" s="620" t="s">
        <v>2563</v>
      </c>
      <c r="IIG39" s="620" t="s">
        <v>2563</v>
      </c>
      <c r="IIH39" s="620" t="s">
        <v>2563</v>
      </c>
      <c r="III39" s="620" t="s">
        <v>2563</v>
      </c>
      <c r="IIJ39" s="620" t="s">
        <v>2563</v>
      </c>
      <c r="IIK39" s="620" t="s">
        <v>2563</v>
      </c>
      <c r="IIL39" s="620" t="s">
        <v>2563</v>
      </c>
      <c r="IIM39" s="620" t="s">
        <v>2563</v>
      </c>
      <c r="IIN39" s="620" t="s">
        <v>2563</v>
      </c>
      <c r="IIO39" s="620" t="s">
        <v>2563</v>
      </c>
      <c r="IIP39" s="620" t="s">
        <v>2563</v>
      </c>
      <c r="IIQ39" s="620" t="s">
        <v>2563</v>
      </c>
      <c r="IIR39" s="620" t="s">
        <v>2563</v>
      </c>
      <c r="IIS39" s="620" t="s">
        <v>2563</v>
      </c>
      <c r="IIT39" s="620" t="s">
        <v>2563</v>
      </c>
      <c r="IIU39" s="620" t="s">
        <v>2563</v>
      </c>
      <c r="IIV39" s="620" t="s">
        <v>2563</v>
      </c>
      <c r="IIW39" s="620" t="s">
        <v>2563</v>
      </c>
      <c r="IIX39" s="620" t="s">
        <v>2563</v>
      </c>
      <c r="IIY39" s="620" t="s">
        <v>2563</v>
      </c>
      <c r="IIZ39" s="620" t="s">
        <v>2563</v>
      </c>
      <c r="IJA39" s="620" t="s">
        <v>2563</v>
      </c>
      <c r="IJB39" s="620" t="s">
        <v>2563</v>
      </c>
      <c r="IJC39" s="620" t="s">
        <v>2563</v>
      </c>
      <c r="IJD39" s="620" t="s">
        <v>2563</v>
      </c>
      <c r="IJE39" s="620" t="s">
        <v>2563</v>
      </c>
      <c r="IJF39" s="620" t="s">
        <v>2563</v>
      </c>
      <c r="IJG39" s="620" t="s">
        <v>2563</v>
      </c>
      <c r="IJH39" s="620" t="s">
        <v>2563</v>
      </c>
      <c r="IJI39" s="620" t="s">
        <v>2563</v>
      </c>
      <c r="IJJ39" s="620" t="s">
        <v>2563</v>
      </c>
      <c r="IJK39" s="620" t="s">
        <v>2563</v>
      </c>
      <c r="IJL39" s="620" t="s">
        <v>2563</v>
      </c>
      <c r="IJM39" s="620" t="s">
        <v>2563</v>
      </c>
      <c r="IJN39" s="620" t="s">
        <v>2563</v>
      </c>
      <c r="IJO39" s="620" t="s">
        <v>2563</v>
      </c>
      <c r="IJP39" s="620" t="s">
        <v>2563</v>
      </c>
      <c r="IJQ39" s="620" t="s">
        <v>2563</v>
      </c>
      <c r="IJR39" s="620" t="s">
        <v>2563</v>
      </c>
      <c r="IJS39" s="620" t="s">
        <v>2563</v>
      </c>
      <c r="IJT39" s="620" t="s">
        <v>2563</v>
      </c>
      <c r="IJU39" s="620" t="s">
        <v>2563</v>
      </c>
      <c r="IJV39" s="620" t="s">
        <v>2563</v>
      </c>
      <c r="IJW39" s="620" t="s">
        <v>2563</v>
      </c>
      <c r="IJX39" s="620" t="s">
        <v>2563</v>
      </c>
      <c r="IJY39" s="620" t="s">
        <v>2563</v>
      </c>
      <c r="IJZ39" s="620" t="s">
        <v>2563</v>
      </c>
      <c r="IKA39" s="620" t="s">
        <v>2563</v>
      </c>
      <c r="IKB39" s="620" t="s">
        <v>2563</v>
      </c>
      <c r="IKC39" s="620" t="s">
        <v>2563</v>
      </c>
      <c r="IKD39" s="620" t="s">
        <v>2563</v>
      </c>
      <c r="IKE39" s="620" t="s">
        <v>2563</v>
      </c>
      <c r="IKF39" s="620" t="s">
        <v>2563</v>
      </c>
      <c r="IKG39" s="620" t="s">
        <v>2563</v>
      </c>
      <c r="IKH39" s="620" t="s">
        <v>2563</v>
      </c>
      <c r="IKI39" s="620" t="s">
        <v>2563</v>
      </c>
      <c r="IKJ39" s="620" t="s">
        <v>2563</v>
      </c>
      <c r="IKK39" s="620" t="s">
        <v>2563</v>
      </c>
      <c r="IKL39" s="620" t="s">
        <v>2563</v>
      </c>
      <c r="IKM39" s="620" t="s">
        <v>2563</v>
      </c>
      <c r="IKN39" s="620" t="s">
        <v>2563</v>
      </c>
      <c r="IKO39" s="620" t="s">
        <v>2563</v>
      </c>
      <c r="IKP39" s="620" t="s">
        <v>2563</v>
      </c>
      <c r="IKQ39" s="620" t="s">
        <v>2563</v>
      </c>
      <c r="IKR39" s="620" t="s">
        <v>2563</v>
      </c>
      <c r="IKS39" s="620" t="s">
        <v>2563</v>
      </c>
      <c r="IKT39" s="620" t="s">
        <v>2563</v>
      </c>
      <c r="IKU39" s="620" t="s">
        <v>2563</v>
      </c>
      <c r="IKV39" s="620" t="s">
        <v>2563</v>
      </c>
      <c r="IKW39" s="620" t="s">
        <v>2563</v>
      </c>
      <c r="IKX39" s="620" t="s">
        <v>2563</v>
      </c>
      <c r="IKY39" s="620" t="s">
        <v>2563</v>
      </c>
      <c r="IKZ39" s="620" t="s">
        <v>2563</v>
      </c>
      <c r="ILA39" s="620" t="s">
        <v>2563</v>
      </c>
      <c r="ILB39" s="620" t="s">
        <v>2563</v>
      </c>
      <c r="ILC39" s="620" t="s">
        <v>2563</v>
      </c>
      <c r="ILD39" s="620" t="s">
        <v>2563</v>
      </c>
      <c r="ILE39" s="620" t="s">
        <v>2563</v>
      </c>
      <c r="ILF39" s="620" t="s">
        <v>2563</v>
      </c>
      <c r="ILG39" s="620" t="s">
        <v>2563</v>
      </c>
      <c r="ILH39" s="620" t="s">
        <v>2563</v>
      </c>
      <c r="ILI39" s="620" t="s">
        <v>2563</v>
      </c>
      <c r="ILJ39" s="620" t="s">
        <v>2563</v>
      </c>
      <c r="ILK39" s="620" t="s">
        <v>2563</v>
      </c>
      <c r="ILL39" s="620" t="s">
        <v>2563</v>
      </c>
      <c r="ILM39" s="620" t="s">
        <v>2563</v>
      </c>
      <c r="ILN39" s="620" t="s">
        <v>2563</v>
      </c>
      <c r="ILO39" s="620" t="s">
        <v>2563</v>
      </c>
      <c r="ILP39" s="620" t="s">
        <v>2563</v>
      </c>
      <c r="ILQ39" s="620" t="s">
        <v>2563</v>
      </c>
      <c r="ILR39" s="620" t="s">
        <v>2563</v>
      </c>
      <c r="ILS39" s="620" t="s">
        <v>2563</v>
      </c>
      <c r="ILT39" s="620" t="s">
        <v>2563</v>
      </c>
      <c r="ILU39" s="620" t="s">
        <v>2563</v>
      </c>
      <c r="ILV39" s="620" t="s">
        <v>2563</v>
      </c>
      <c r="ILW39" s="620" t="s">
        <v>2563</v>
      </c>
      <c r="ILX39" s="620" t="s">
        <v>2563</v>
      </c>
      <c r="ILY39" s="620" t="s">
        <v>2563</v>
      </c>
      <c r="ILZ39" s="620" t="s">
        <v>2563</v>
      </c>
      <c r="IMA39" s="620" t="s">
        <v>2563</v>
      </c>
      <c r="IMB39" s="620" t="s">
        <v>2563</v>
      </c>
      <c r="IMC39" s="620" t="s">
        <v>2563</v>
      </c>
      <c r="IMD39" s="620" t="s">
        <v>2563</v>
      </c>
      <c r="IME39" s="620" t="s">
        <v>2563</v>
      </c>
      <c r="IMF39" s="620" t="s">
        <v>2563</v>
      </c>
      <c r="IMG39" s="620" t="s">
        <v>2563</v>
      </c>
      <c r="IMH39" s="620" t="s">
        <v>2563</v>
      </c>
      <c r="IMI39" s="620" t="s">
        <v>2563</v>
      </c>
      <c r="IMJ39" s="620" t="s">
        <v>2563</v>
      </c>
      <c r="IMK39" s="620" t="s">
        <v>2563</v>
      </c>
      <c r="IML39" s="620" t="s">
        <v>2563</v>
      </c>
      <c r="IMM39" s="620" t="s">
        <v>2563</v>
      </c>
      <c r="IMN39" s="620" t="s">
        <v>2563</v>
      </c>
      <c r="IMO39" s="620" t="s">
        <v>2563</v>
      </c>
      <c r="IMP39" s="620" t="s">
        <v>2563</v>
      </c>
      <c r="IMQ39" s="620" t="s">
        <v>2563</v>
      </c>
      <c r="IMR39" s="620" t="s">
        <v>2563</v>
      </c>
      <c r="IMS39" s="620" t="s">
        <v>2563</v>
      </c>
      <c r="IMT39" s="620" t="s">
        <v>2563</v>
      </c>
      <c r="IMU39" s="620" t="s">
        <v>2563</v>
      </c>
      <c r="IMV39" s="620" t="s">
        <v>2563</v>
      </c>
      <c r="IMW39" s="620" t="s">
        <v>2563</v>
      </c>
      <c r="IMX39" s="620" t="s">
        <v>2563</v>
      </c>
      <c r="IMY39" s="620" t="s">
        <v>2563</v>
      </c>
      <c r="IMZ39" s="620" t="s">
        <v>2563</v>
      </c>
      <c r="INA39" s="620" t="s">
        <v>2563</v>
      </c>
      <c r="INB39" s="620" t="s">
        <v>2563</v>
      </c>
      <c r="INC39" s="620" t="s">
        <v>2563</v>
      </c>
      <c r="IND39" s="620" t="s">
        <v>2563</v>
      </c>
      <c r="INE39" s="620" t="s">
        <v>2563</v>
      </c>
      <c r="INF39" s="620" t="s">
        <v>2563</v>
      </c>
      <c r="ING39" s="620" t="s">
        <v>2563</v>
      </c>
      <c r="INH39" s="620" t="s">
        <v>2563</v>
      </c>
      <c r="INI39" s="620" t="s">
        <v>2563</v>
      </c>
      <c r="INJ39" s="620" t="s">
        <v>2563</v>
      </c>
      <c r="INK39" s="620" t="s">
        <v>2563</v>
      </c>
      <c r="INL39" s="620" t="s">
        <v>2563</v>
      </c>
      <c r="INM39" s="620" t="s">
        <v>2563</v>
      </c>
      <c r="INN39" s="620" t="s">
        <v>2563</v>
      </c>
      <c r="INO39" s="620" t="s">
        <v>2563</v>
      </c>
      <c r="INP39" s="620" t="s">
        <v>2563</v>
      </c>
      <c r="INQ39" s="620" t="s">
        <v>2563</v>
      </c>
      <c r="INR39" s="620" t="s">
        <v>2563</v>
      </c>
      <c r="INS39" s="620" t="s">
        <v>2563</v>
      </c>
      <c r="INT39" s="620" t="s">
        <v>2563</v>
      </c>
      <c r="INU39" s="620" t="s">
        <v>2563</v>
      </c>
      <c r="INV39" s="620" t="s">
        <v>2563</v>
      </c>
      <c r="INW39" s="620" t="s">
        <v>2563</v>
      </c>
      <c r="INX39" s="620" t="s">
        <v>2563</v>
      </c>
      <c r="INY39" s="620" t="s">
        <v>2563</v>
      </c>
      <c r="INZ39" s="620" t="s">
        <v>2563</v>
      </c>
      <c r="IOA39" s="620" t="s">
        <v>2563</v>
      </c>
      <c r="IOB39" s="620" t="s">
        <v>2563</v>
      </c>
      <c r="IOC39" s="620" t="s">
        <v>2563</v>
      </c>
      <c r="IOD39" s="620" t="s">
        <v>2563</v>
      </c>
      <c r="IOE39" s="620" t="s">
        <v>2563</v>
      </c>
      <c r="IOF39" s="620" t="s">
        <v>2563</v>
      </c>
      <c r="IOG39" s="620" t="s">
        <v>2563</v>
      </c>
      <c r="IOH39" s="620" t="s">
        <v>2563</v>
      </c>
      <c r="IOI39" s="620" t="s">
        <v>2563</v>
      </c>
      <c r="IOJ39" s="620" t="s">
        <v>2563</v>
      </c>
      <c r="IOK39" s="620" t="s">
        <v>2563</v>
      </c>
      <c r="IOL39" s="620" t="s">
        <v>2563</v>
      </c>
      <c r="IOM39" s="620" t="s">
        <v>2563</v>
      </c>
      <c r="ION39" s="620" t="s">
        <v>2563</v>
      </c>
      <c r="IOO39" s="620" t="s">
        <v>2563</v>
      </c>
      <c r="IOP39" s="620" t="s">
        <v>2563</v>
      </c>
      <c r="IOQ39" s="620" t="s">
        <v>2563</v>
      </c>
      <c r="IOR39" s="620" t="s">
        <v>2563</v>
      </c>
      <c r="IOS39" s="620" t="s">
        <v>2563</v>
      </c>
      <c r="IOT39" s="620" t="s">
        <v>2563</v>
      </c>
      <c r="IOU39" s="620" t="s">
        <v>2563</v>
      </c>
      <c r="IOV39" s="620" t="s">
        <v>2563</v>
      </c>
      <c r="IOW39" s="620" t="s">
        <v>2563</v>
      </c>
      <c r="IOX39" s="620" t="s">
        <v>2563</v>
      </c>
      <c r="IOY39" s="620" t="s">
        <v>2563</v>
      </c>
      <c r="IOZ39" s="620" t="s">
        <v>2563</v>
      </c>
      <c r="IPA39" s="620" t="s">
        <v>2563</v>
      </c>
      <c r="IPB39" s="620" t="s">
        <v>2563</v>
      </c>
      <c r="IPC39" s="620" t="s">
        <v>2563</v>
      </c>
      <c r="IPD39" s="620" t="s">
        <v>2563</v>
      </c>
      <c r="IPE39" s="620" t="s">
        <v>2563</v>
      </c>
      <c r="IPF39" s="620" t="s">
        <v>2563</v>
      </c>
      <c r="IPG39" s="620" t="s">
        <v>2563</v>
      </c>
      <c r="IPH39" s="620" t="s">
        <v>2563</v>
      </c>
      <c r="IPI39" s="620" t="s">
        <v>2563</v>
      </c>
      <c r="IPJ39" s="620" t="s">
        <v>2563</v>
      </c>
      <c r="IPK39" s="620" t="s">
        <v>2563</v>
      </c>
      <c r="IPL39" s="620" t="s">
        <v>2563</v>
      </c>
      <c r="IPM39" s="620" t="s">
        <v>2563</v>
      </c>
      <c r="IPN39" s="620" t="s">
        <v>2563</v>
      </c>
      <c r="IPO39" s="620" t="s">
        <v>2563</v>
      </c>
      <c r="IPP39" s="620" t="s">
        <v>2563</v>
      </c>
      <c r="IPQ39" s="620" t="s">
        <v>2563</v>
      </c>
      <c r="IPR39" s="620" t="s">
        <v>2563</v>
      </c>
      <c r="IPS39" s="620" t="s">
        <v>2563</v>
      </c>
      <c r="IPT39" s="620" t="s">
        <v>2563</v>
      </c>
      <c r="IPU39" s="620" t="s">
        <v>2563</v>
      </c>
      <c r="IPV39" s="620" t="s">
        <v>2563</v>
      </c>
      <c r="IPW39" s="620" t="s">
        <v>2563</v>
      </c>
      <c r="IPX39" s="620" t="s">
        <v>2563</v>
      </c>
      <c r="IPY39" s="620" t="s">
        <v>2563</v>
      </c>
      <c r="IPZ39" s="620" t="s">
        <v>2563</v>
      </c>
      <c r="IQA39" s="620" t="s">
        <v>2563</v>
      </c>
      <c r="IQB39" s="620" t="s">
        <v>2563</v>
      </c>
      <c r="IQC39" s="620" t="s">
        <v>2563</v>
      </c>
      <c r="IQD39" s="620" t="s">
        <v>2563</v>
      </c>
      <c r="IQE39" s="620" t="s">
        <v>2563</v>
      </c>
      <c r="IQF39" s="620" t="s">
        <v>2563</v>
      </c>
      <c r="IQG39" s="620" t="s">
        <v>2563</v>
      </c>
      <c r="IQH39" s="620" t="s">
        <v>2563</v>
      </c>
      <c r="IQI39" s="620" t="s">
        <v>2563</v>
      </c>
      <c r="IQJ39" s="620" t="s">
        <v>2563</v>
      </c>
      <c r="IQK39" s="620" t="s">
        <v>2563</v>
      </c>
      <c r="IQL39" s="620" t="s">
        <v>2563</v>
      </c>
      <c r="IQM39" s="620" t="s">
        <v>2563</v>
      </c>
      <c r="IQN39" s="620" t="s">
        <v>2563</v>
      </c>
      <c r="IQO39" s="620" t="s">
        <v>2563</v>
      </c>
      <c r="IQP39" s="620" t="s">
        <v>2563</v>
      </c>
      <c r="IQQ39" s="620" t="s">
        <v>2563</v>
      </c>
      <c r="IQR39" s="620" t="s">
        <v>2563</v>
      </c>
      <c r="IQS39" s="620" t="s">
        <v>2563</v>
      </c>
      <c r="IQT39" s="620" t="s">
        <v>2563</v>
      </c>
      <c r="IQU39" s="620" t="s">
        <v>2563</v>
      </c>
      <c r="IQV39" s="620" t="s">
        <v>2563</v>
      </c>
      <c r="IQW39" s="620" t="s">
        <v>2563</v>
      </c>
      <c r="IQX39" s="620" t="s">
        <v>2563</v>
      </c>
      <c r="IQY39" s="620" t="s">
        <v>2563</v>
      </c>
      <c r="IQZ39" s="620" t="s">
        <v>2563</v>
      </c>
      <c r="IRA39" s="620" t="s">
        <v>2563</v>
      </c>
      <c r="IRB39" s="620" t="s">
        <v>2563</v>
      </c>
      <c r="IRC39" s="620" t="s">
        <v>2563</v>
      </c>
      <c r="IRD39" s="620" t="s">
        <v>2563</v>
      </c>
      <c r="IRE39" s="620" t="s">
        <v>2563</v>
      </c>
      <c r="IRF39" s="620" t="s">
        <v>2563</v>
      </c>
      <c r="IRG39" s="620" t="s">
        <v>2563</v>
      </c>
      <c r="IRH39" s="620" t="s">
        <v>2563</v>
      </c>
      <c r="IRI39" s="620" t="s">
        <v>2563</v>
      </c>
      <c r="IRJ39" s="620" t="s">
        <v>2563</v>
      </c>
      <c r="IRK39" s="620" t="s">
        <v>2563</v>
      </c>
      <c r="IRL39" s="620" t="s">
        <v>2563</v>
      </c>
      <c r="IRM39" s="620" t="s">
        <v>2563</v>
      </c>
      <c r="IRN39" s="620" t="s">
        <v>2563</v>
      </c>
      <c r="IRO39" s="620" t="s">
        <v>2563</v>
      </c>
      <c r="IRP39" s="620" t="s">
        <v>2563</v>
      </c>
      <c r="IRQ39" s="620" t="s">
        <v>2563</v>
      </c>
      <c r="IRR39" s="620" t="s">
        <v>2563</v>
      </c>
      <c r="IRS39" s="620" t="s">
        <v>2563</v>
      </c>
      <c r="IRT39" s="620" t="s">
        <v>2563</v>
      </c>
      <c r="IRU39" s="620" t="s">
        <v>2563</v>
      </c>
      <c r="IRV39" s="620" t="s">
        <v>2563</v>
      </c>
      <c r="IRW39" s="620" t="s">
        <v>2563</v>
      </c>
      <c r="IRX39" s="620" t="s">
        <v>2563</v>
      </c>
      <c r="IRY39" s="620" t="s">
        <v>2563</v>
      </c>
      <c r="IRZ39" s="620" t="s">
        <v>2563</v>
      </c>
      <c r="ISA39" s="620" t="s">
        <v>2563</v>
      </c>
      <c r="ISB39" s="620" t="s">
        <v>2563</v>
      </c>
      <c r="ISC39" s="620" t="s">
        <v>2563</v>
      </c>
      <c r="ISD39" s="620" t="s">
        <v>2563</v>
      </c>
      <c r="ISE39" s="620" t="s">
        <v>2563</v>
      </c>
      <c r="ISF39" s="620" t="s">
        <v>2563</v>
      </c>
      <c r="ISG39" s="620" t="s">
        <v>2563</v>
      </c>
      <c r="ISH39" s="620" t="s">
        <v>2563</v>
      </c>
      <c r="ISI39" s="620" t="s">
        <v>2563</v>
      </c>
      <c r="ISJ39" s="620" t="s">
        <v>2563</v>
      </c>
      <c r="ISK39" s="620" t="s">
        <v>2563</v>
      </c>
      <c r="ISL39" s="620" t="s">
        <v>2563</v>
      </c>
      <c r="ISM39" s="620" t="s">
        <v>2563</v>
      </c>
      <c r="ISN39" s="620" t="s">
        <v>2563</v>
      </c>
      <c r="ISO39" s="620" t="s">
        <v>2563</v>
      </c>
      <c r="ISP39" s="620" t="s">
        <v>2563</v>
      </c>
      <c r="ISQ39" s="620" t="s">
        <v>2563</v>
      </c>
      <c r="ISR39" s="620" t="s">
        <v>2563</v>
      </c>
      <c r="ISS39" s="620" t="s">
        <v>2563</v>
      </c>
      <c r="IST39" s="620" t="s">
        <v>2563</v>
      </c>
      <c r="ISU39" s="620" t="s">
        <v>2563</v>
      </c>
      <c r="ISV39" s="620" t="s">
        <v>2563</v>
      </c>
      <c r="ISW39" s="620" t="s">
        <v>2563</v>
      </c>
      <c r="ISX39" s="620" t="s">
        <v>2563</v>
      </c>
      <c r="ISY39" s="620" t="s">
        <v>2563</v>
      </c>
      <c r="ISZ39" s="620" t="s">
        <v>2563</v>
      </c>
      <c r="ITA39" s="620" t="s">
        <v>2563</v>
      </c>
      <c r="ITB39" s="620" t="s">
        <v>2563</v>
      </c>
      <c r="ITC39" s="620" t="s">
        <v>2563</v>
      </c>
      <c r="ITD39" s="620" t="s">
        <v>2563</v>
      </c>
      <c r="ITE39" s="620" t="s">
        <v>2563</v>
      </c>
      <c r="ITF39" s="620" t="s">
        <v>2563</v>
      </c>
      <c r="ITG39" s="620" t="s">
        <v>2563</v>
      </c>
      <c r="ITH39" s="620" t="s">
        <v>2563</v>
      </c>
      <c r="ITI39" s="620" t="s">
        <v>2563</v>
      </c>
      <c r="ITJ39" s="620" t="s">
        <v>2563</v>
      </c>
      <c r="ITK39" s="620" t="s">
        <v>2563</v>
      </c>
      <c r="ITL39" s="620" t="s">
        <v>2563</v>
      </c>
      <c r="ITM39" s="620" t="s">
        <v>2563</v>
      </c>
      <c r="ITN39" s="620" t="s">
        <v>2563</v>
      </c>
      <c r="ITO39" s="620" t="s">
        <v>2563</v>
      </c>
      <c r="ITP39" s="620" t="s">
        <v>2563</v>
      </c>
      <c r="ITQ39" s="620" t="s">
        <v>2563</v>
      </c>
      <c r="ITR39" s="620" t="s">
        <v>2563</v>
      </c>
      <c r="ITS39" s="620" t="s">
        <v>2563</v>
      </c>
      <c r="ITT39" s="620" t="s">
        <v>2563</v>
      </c>
      <c r="ITU39" s="620" t="s">
        <v>2563</v>
      </c>
      <c r="ITV39" s="620" t="s">
        <v>2563</v>
      </c>
      <c r="ITW39" s="620" t="s">
        <v>2563</v>
      </c>
      <c r="ITX39" s="620" t="s">
        <v>2563</v>
      </c>
      <c r="ITY39" s="620" t="s">
        <v>2563</v>
      </c>
      <c r="ITZ39" s="620" t="s">
        <v>2563</v>
      </c>
      <c r="IUA39" s="620" t="s">
        <v>2563</v>
      </c>
      <c r="IUB39" s="620" t="s">
        <v>2563</v>
      </c>
      <c r="IUC39" s="620" t="s">
        <v>2563</v>
      </c>
      <c r="IUD39" s="620" t="s">
        <v>2563</v>
      </c>
      <c r="IUE39" s="620" t="s">
        <v>2563</v>
      </c>
      <c r="IUF39" s="620" t="s">
        <v>2563</v>
      </c>
      <c r="IUG39" s="620" t="s">
        <v>2563</v>
      </c>
      <c r="IUH39" s="620" t="s">
        <v>2563</v>
      </c>
      <c r="IUI39" s="620" t="s">
        <v>2563</v>
      </c>
      <c r="IUJ39" s="620" t="s">
        <v>2563</v>
      </c>
      <c r="IUK39" s="620" t="s">
        <v>2563</v>
      </c>
      <c r="IUL39" s="620" t="s">
        <v>2563</v>
      </c>
      <c r="IUM39" s="620" t="s">
        <v>2563</v>
      </c>
      <c r="IUN39" s="620" t="s">
        <v>2563</v>
      </c>
      <c r="IUO39" s="620" t="s">
        <v>2563</v>
      </c>
      <c r="IUP39" s="620" t="s">
        <v>2563</v>
      </c>
      <c r="IUQ39" s="620" t="s">
        <v>2563</v>
      </c>
      <c r="IUR39" s="620" t="s">
        <v>2563</v>
      </c>
      <c r="IUS39" s="620" t="s">
        <v>2563</v>
      </c>
      <c r="IUT39" s="620" t="s">
        <v>2563</v>
      </c>
      <c r="IUU39" s="620" t="s">
        <v>2563</v>
      </c>
      <c r="IUV39" s="620" t="s">
        <v>2563</v>
      </c>
      <c r="IUW39" s="620" t="s">
        <v>2563</v>
      </c>
      <c r="IUX39" s="620" t="s">
        <v>2563</v>
      </c>
      <c r="IUY39" s="620" t="s">
        <v>2563</v>
      </c>
      <c r="IUZ39" s="620" t="s">
        <v>2563</v>
      </c>
      <c r="IVA39" s="620" t="s">
        <v>2563</v>
      </c>
      <c r="IVB39" s="620" t="s">
        <v>2563</v>
      </c>
      <c r="IVC39" s="620" t="s">
        <v>2563</v>
      </c>
      <c r="IVD39" s="620" t="s">
        <v>2563</v>
      </c>
      <c r="IVE39" s="620" t="s">
        <v>2563</v>
      </c>
      <c r="IVF39" s="620" t="s">
        <v>2563</v>
      </c>
      <c r="IVG39" s="620" t="s">
        <v>2563</v>
      </c>
      <c r="IVH39" s="620" t="s">
        <v>2563</v>
      </c>
      <c r="IVI39" s="620" t="s">
        <v>2563</v>
      </c>
      <c r="IVJ39" s="620" t="s">
        <v>2563</v>
      </c>
      <c r="IVK39" s="620" t="s">
        <v>2563</v>
      </c>
      <c r="IVL39" s="620" t="s">
        <v>2563</v>
      </c>
      <c r="IVM39" s="620" t="s">
        <v>2563</v>
      </c>
      <c r="IVN39" s="620" t="s">
        <v>2563</v>
      </c>
      <c r="IVO39" s="620" t="s">
        <v>2563</v>
      </c>
      <c r="IVP39" s="620" t="s">
        <v>2563</v>
      </c>
      <c r="IVQ39" s="620" t="s">
        <v>2563</v>
      </c>
      <c r="IVR39" s="620" t="s">
        <v>2563</v>
      </c>
      <c r="IVS39" s="620" t="s">
        <v>2563</v>
      </c>
      <c r="IVT39" s="620" t="s">
        <v>2563</v>
      </c>
      <c r="IVU39" s="620" t="s">
        <v>2563</v>
      </c>
      <c r="IVV39" s="620" t="s">
        <v>2563</v>
      </c>
      <c r="IVW39" s="620" t="s">
        <v>2563</v>
      </c>
      <c r="IVX39" s="620" t="s">
        <v>2563</v>
      </c>
      <c r="IVY39" s="620" t="s">
        <v>2563</v>
      </c>
      <c r="IVZ39" s="620" t="s">
        <v>2563</v>
      </c>
      <c r="IWA39" s="620" t="s">
        <v>2563</v>
      </c>
      <c r="IWB39" s="620" t="s">
        <v>2563</v>
      </c>
      <c r="IWC39" s="620" t="s">
        <v>2563</v>
      </c>
      <c r="IWD39" s="620" t="s">
        <v>2563</v>
      </c>
      <c r="IWE39" s="620" t="s">
        <v>2563</v>
      </c>
      <c r="IWF39" s="620" t="s">
        <v>2563</v>
      </c>
      <c r="IWG39" s="620" t="s">
        <v>2563</v>
      </c>
      <c r="IWH39" s="620" t="s">
        <v>2563</v>
      </c>
      <c r="IWI39" s="620" t="s">
        <v>2563</v>
      </c>
      <c r="IWJ39" s="620" t="s">
        <v>2563</v>
      </c>
      <c r="IWK39" s="620" t="s">
        <v>2563</v>
      </c>
      <c r="IWL39" s="620" t="s">
        <v>2563</v>
      </c>
      <c r="IWM39" s="620" t="s">
        <v>2563</v>
      </c>
      <c r="IWN39" s="620" t="s">
        <v>2563</v>
      </c>
      <c r="IWO39" s="620" t="s">
        <v>2563</v>
      </c>
      <c r="IWP39" s="620" t="s">
        <v>2563</v>
      </c>
      <c r="IWQ39" s="620" t="s">
        <v>2563</v>
      </c>
      <c r="IWR39" s="620" t="s">
        <v>2563</v>
      </c>
      <c r="IWS39" s="620" t="s">
        <v>2563</v>
      </c>
      <c r="IWT39" s="620" t="s">
        <v>2563</v>
      </c>
      <c r="IWU39" s="620" t="s">
        <v>2563</v>
      </c>
      <c r="IWV39" s="620" t="s">
        <v>2563</v>
      </c>
      <c r="IWW39" s="620" t="s">
        <v>2563</v>
      </c>
      <c r="IWX39" s="620" t="s">
        <v>2563</v>
      </c>
      <c r="IWY39" s="620" t="s">
        <v>2563</v>
      </c>
      <c r="IWZ39" s="620" t="s">
        <v>2563</v>
      </c>
      <c r="IXA39" s="620" t="s">
        <v>2563</v>
      </c>
      <c r="IXB39" s="620" t="s">
        <v>2563</v>
      </c>
      <c r="IXC39" s="620" t="s">
        <v>2563</v>
      </c>
      <c r="IXD39" s="620" t="s">
        <v>2563</v>
      </c>
      <c r="IXE39" s="620" t="s">
        <v>2563</v>
      </c>
      <c r="IXF39" s="620" t="s">
        <v>2563</v>
      </c>
      <c r="IXG39" s="620" t="s">
        <v>2563</v>
      </c>
      <c r="IXH39" s="620" t="s">
        <v>2563</v>
      </c>
      <c r="IXI39" s="620" t="s">
        <v>2563</v>
      </c>
      <c r="IXJ39" s="620" t="s">
        <v>2563</v>
      </c>
      <c r="IXK39" s="620" t="s">
        <v>2563</v>
      </c>
      <c r="IXL39" s="620" t="s">
        <v>2563</v>
      </c>
      <c r="IXM39" s="620" t="s">
        <v>2563</v>
      </c>
      <c r="IXN39" s="620" t="s">
        <v>2563</v>
      </c>
      <c r="IXO39" s="620" t="s">
        <v>2563</v>
      </c>
      <c r="IXP39" s="620" t="s">
        <v>2563</v>
      </c>
      <c r="IXQ39" s="620" t="s">
        <v>2563</v>
      </c>
      <c r="IXR39" s="620" t="s">
        <v>2563</v>
      </c>
      <c r="IXS39" s="620" t="s">
        <v>2563</v>
      </c>
      <c r="IXT39" s="620" t="s">
        <v>2563</v>
      </c>
      <c r="IXU39" s="620" t="s">
        <v>2563</v>
      </c>
      <c r="IXV39" s="620" t="s">
        <v>2563</v>
      </c>
      <c r="IXW39" s="620" t="s">
        <v>2563</v>
      </c>
      <c r="IXX39" s="620" t="s">
        <v>2563</v>
      </c>
      <c r="IXY39" s="620" t="s">
        <v>2563</v>
      </c>
      <c r="IXZ39" s="620" t="s">
        <v>2563</v>
      </c>
      <c r="IYA39" s="620" t="s">
        <v>2563</v>
      </c>
      <c r="IYB39" s="620" t="s">
        <v>2563</v>
      </c>
      <c r="IYC39" s="620" t="s">
        <v>2563</v>
      </c>
      <c r="IYD39" s="620" t="s">
        <v>2563</v>
      </c>
      <c r="IYE39" s="620" t="s">
        <v>2563</v>
      </c>
      <c r="IYF39" s="620" t="s">
        <v>2563</v>
      </c>
      <c r="IYG39" s="620" t="s">
        <v>2563</v>
      </c>
      <c r="IYH39" s="620" t="s">
        <v>2563</v>
      </c>
      <c r="IYI39" s="620" t="s">
        <v>2563</v>
      </c>
      <c r="IYJ39" s="620" t="s">
        <v>2563</v>
      </c>
      <c r="IYK39" s="620" t="s">
        <v>2563</v>
      </c>
      <c r="IYL39" s="620" t="s">
        <v>2563</v>
      </c>
      <c r="IYM39" s="620" t="s">
        <v>2563</v>
      </c>
      <c r="IYN39" s="620" t="s">
        <v>2563</v>
      </c>
      <c r="IYO39" s="620" t="s">
        <v>2563</v>
      </c>
      <c r="IYP39" s="620" t="s">
        <v>2563</v>
      </c>
      <c r="IYQ39" s="620" t="s">
        <v>2563</v>
      </c>
      <c r="IYR39" s="620" t="s">
        <v>2563</v>
      </c>
      <c r="IYS39" s="620" t="s">
        <v>2563</v>
      </c>
      <c r="IYT39" s="620" t="s">
        <v>2563</v>
      </c>
      <c r="IYU39" s="620" t="s">
        <v>2563</v>
      </c>
      <c r="IYV39" s="620" t="s">
        <v>2563</v>
      </c>
      <c r="IYW39" s="620" t="s">
        <v>2563</v>
      </c>
      <c r="IYX39" s="620" t="s">
        <v>2563</v>
      </c>
      <c r="IYY39" s="620" t="s">
        <v>2563</v>
      </c>
      <c r="IYZ39" s="620" t="s">
        <v>2563</v>
      </c>
      <c r="IZA39" s="620" t="s">
        <v>2563</v>
      </c>
      <c r="IZB39" s="620" t="s">
        <v>2563</v>
      </c>
      <c r="IZC39" s="620" t="s">
        <v>2563</v>
      </c>
      <c r="IZD39" s="620" t="s">
        <v>2563</v>
      </c>
      <c r="IZE39" s="620" t="s">
        <v>2563</v>
      </c>
      <c r="IZF39" s="620" t="s">
        <v>2563</v>
      </c>
      <c r="IZG39" s="620" t="s">
        <v>2563</v>
      </c>
      <c r="IZH39" s="620" t="s">
        <v>2563</v>
      </c>
      <c r="IZI39" s="620" t="s">
        <v>2563</v>
      </c>
      <c r="IZJ39" s="620" t="s">
        <v>2563</v>
      </c>
      <c r="IZK39" s="620" t="s">
        <v>2563</v>
      </c>
      <c r="IZL39" s="620" t="s">
        <v>2563</v>
      </c>
      <c r="IZM39" s="620" t="s">
        <v>2563</v>
      </c>
      <c r="IZN39" s="620" t="s">
        <v>2563</v>
      </c>
      <c r="IZO39" s="620" t="s">
        <v>2563</v>
      </c>
      <c r="IZP39" s="620" t="s">
        <v>2563</v>
      </c>
      <c r="IZQ39" s="620" t="s">
        <v>2563</v>
      </c>
      <c r="IZR39" s="620" t="s">
        <v>2563</v>
      </c>
      <c r="IZS39" s="620" t="s">
        <v>2563</v>
      </c>
      <c r="IZT39" s="620" t="s">
        <v>2563</v>
      </c>
      <c r="IZU39" s="620" t="s">
        <v>2563</v>
      </c>
      <c r="IZV39" s="620" t="s">
        <v>2563</v>
      </c>
      <c r="IZW39" s="620" t="s">
        <v>2563</v>
      </c>
      <c r="IZX39" s="620" t="s">
        <v>2563</v>
      </c>
      <c r="IZY39" s="620" t="s">
        <v>2563</v>
      </c>
      <c r="IZZ39" s="620" t="s">
        <v>2563</v>
      </c>
      <c r="JAA39" s="620" t="s">
        <v>2563</v>
      </c>
      <c r="JAB39" s="620" t="s">
        <v>2563</v>
      </c>
      <c r="JAC39" s="620" t="s">
        <v>2563</v>
      </c>
      <c r="JAD39" s="620" t="s">
        <v>2563</v>
      </c>
      <c r="JAE39" s="620" t="s">
        <v>2563</v>
      </c>
      <c r="JAF39" s="620" t="s">
        <v>2563</v>
      </c>
      <c r="JAG39" s="620" t="s">
        <v>2563</v>
      </c>
      <c r="JAH39" s="620" t="s">
        <v>2563</v>
      </c>
      <c r="JAI39" s="620" t="s">
        <v>2563</v>
      </c>
      <c r="JAJ39" s="620" t="s">
        <v>2563</v>
      </c>
      <c r="JAK39" s="620" t="s">
        <v>2563</v>
      </c>
      <c r="JAL39" s="620" t="s">
        <v>2563</v>
      </c>
      <c r="JAM39" s="620" t="s">
        <v>2563</v>
      </c>
      <c r="JAN39" s="620" t="s">
        <v>2563</v>
      </c>
      <c r="JAO39" s="620" t="s">
        <v>2563</v>
      </c>
      <c r="JAP39" s="620" t="s">
        <v>2563</v>
      </c>
      <c r="JAQ39" s="620" t="s">
        <v>2563</v>
      </c>
      <c r="JAR39" s="620" t="s">
        <v>2563</v>
      </c>
      <c r="JAS39" s="620" t="s">
        <v>2563</v>
      </c>
      <c r="JAT39" s="620" t="s">
        <v>2563</v>
      </c>
      <c r="JAU39" s="620" t="s">
        <v>2563</v>
      </c>
      <c r="JAV39" s="620" t="s">
        <v>2563</v>
      </c>
      <c r="JAW39" s="620" t="s">
        <v>2563</v>
      </c>
      <c r="JAX39" s="620" t="s">
        <v>2563</v>
      </c>
      <c r="JAY39" s="620" t="s">
        <v>2563</v>
      </c>
      <c r="JAZ39" s="620" t="s">
        <v>2563</v>
      </c>
      <c r="JBA39" s="620" t="s">
        <v>2563</v>
      </c>
      <c r="JBB39" s="620" t="s">
        <v>2563</v>
      </c>
      <c r="JBC39" s="620" t="s">
        <v>2563</v>
      </c>
      <c r="JBD39" s="620" t="s">
        <v>2563</v>
      </c>
      <c r="JBE39" s="620" t="s">
        <v>2563</v>
      </c>
      <c r="JBF39" s="620" t="s">
        <v>2563</v>
      </c>
      <c r="JBG39" s="620" t="s">
        <v>2563</v>
      </c>
      <c r="JBH39" s="620" t="s">
        <v>2563</v>
      </c>
      <c r="JBI39" s="620" t="s">
        <v>2563</v>
      </c>
      <c r="JBJ39" s="620" t="s">
        <v>2563</v>
      </c>
      <c r="JBK39" s="620" t="s">
        <v>2563</v>
      </c>
      <c r="JBL39" s="620" t="s">
        <v>2563</v>
      </c>
      <c r="JBM39" s="620" t="s">
        <v>2563</v>
      </c>
      <c r="JBN39" s="620" t="s">
        <v>2563</v>
      </c>
      <c r="JBO39" s="620" t="s">
        <v>2563</v>
      </c>
      <c r="JBP39" s="620" t="s">
        <v>2563</v>
      </c>
      <c r="JBQ39" s="620" t="s">
        <v>2563</v>
      </c>
      <c r="JBR39" s="620" t="s">
        <v>2563</v>
      </c>
      <c r="JBS39" s="620" t="s">
        <v>2563</v>
      </c>
      <c r="JBT39" s="620" t="s">
        <v>2563</v>
      </c>
      <c r="JBU39" s="620" t="s">
        <v>2563</v>
      </c>
      <c r="JBV39" s="620" t="s">
        <v>2563</v>
      </c>
      <c r="JBW39" s="620" t="s">
        <v>2563</v>
      </c>
      <c r="JBX39" s="620" t="s">
        <v>2563</v>
      </c>
      <c r="JBY39" s="620" t="s">
        <v>2563</v>
      </c>
      <c r="JBZ39" s="620" t="s">
        <v>2563</v>
      </c>
      <c r="JCA39" s="620" t="s">
        <v>2563</v>
      </c>
      <c r="JCB39" s="620" t="s">
        <v>2563</v>
      </c>
      <c r="JCC39" s="620" t="s">
        <v>2563</v>
      </c>
      <c r="JCD39" s="620" t="s">
        <v>2563</v>
      </c>
      <c r="JCE39" s="620" t="s">
        <v>2563</v>
      </c>
      <c r="JCF39" s="620" t="s">
        <v>2563</v>
      </c>
      <c r="JCG39" s="620" t="s">
        <v>2563</v>
      </c>
      <c r="JCH39" s="620" t="s">
        <v>2563</v>
      </c>
      <c r="JCI39" s="620" t="s">
        <v>2563</v>
      </c>
      <c r="JCJ39" s="620" t="s">
        <v>2563</v>
      </c>
      <c r="JCK39" s="620" t="s">
        <v>2563</v>
      </c>
      <c r="JCL39" s="620" t="s">
        <v>2563</v>
      </c>
      <c r="JCM39" s="620" t="s">
        <v>2563</v>
      </c>
      <c r="JCN39" s="620" t="s">
        <v>2563</v>
      </c>
      <c r="JCO39" s="620" t="s">
        <v>2563</v>
      </c>
      <c r="JCP39" s="620" t="s">
        <v>2563</v>
      </c>
      <c r="JCQ39" s="620" t="s">
        <v>2563</v>
      </c>
      <c r="JCR39" s="620" t="s">
        <v>2563</v>
      </c>
      <c r="JCS39" s="620" t="s">
        <v>2563</v>
      </c>
      <c r="JCT39" s="620" t="s">
        <v>2563</v>
      </c>
      <c r="JCU39" s="620" t="s">
        <v>2563</v>
      </c>
      <c r="JCV39" s="620" t="s">
        <v>2563</v>
      </c>
      <c r="JCW39" s="620" t="s">
        <v>2563</v>
      </c>
      <c r="JCX39" s="620" t="s">
        <v>2563</v>
      </c>
      <c r="JCY39" s="620" t="s">
        <v>2563</v>
      </c>
      <c r="JCZ39" s="620" t="s">
        <v>2563</v>
      </c>
      <c r="JDA39" s="620" t="s">
        <v>2563</v>
      </c>
      <c r="JDB39" s="620" t="s">
        <v>2563</v>
      </c>
      <c r="JDC39" s="620" t="s">
        <v>2563</v>
      </c>
      <c r="JDD39" s="620" t="s">
        <v>2563</v>
      </c>
      <c r="JDE39" s="620" t="s">
        <v>2563</v>
      </c>
      <c r="JDF39" s="620" t="s">
        <v>2563</v>
      </c>
      <c r="JDG39" s="620" t="s">
        <v>2563</v>
      </c>
      <c r="JDH39" s="620" t="s">
        <v>2563</v>
      </c>
      <c r="JDI39" s="620" t="s">
        <v>2563</v>
      </c>
      <c r="JDJ39" s="620" t="s">
        <v>2563</v>
      </c>
      <c r="JDK39" s="620" t="s">
        <v>2563</v>
      </c>
      <c r="JDL39" s="620" t="s">
        <v>2563</v>
      </c>
      <c r="JDM39" s="620" t="s">
        <v>2563</v>
      </c>
      <c r="JDN39" s="620" t="s">
        <v>2563</v>
      </c>
      <c r="JDO39" s="620" t="s">
        <v>2563</v>
      </c>
      <c r="JDP39" s="620" t="s">
        <v>2563</v>
      </c>
      <c r="JDQ39" s="620" t="s">
        <v>2563</v>
      </c>
      <c r="JDR39" s="620" t="s">
        <v>2563</v>
      </c>
      <c r="JDS39" s="620" t="s">
        <v>2563</v>
      </c>
      <c r="JDT39" s="620" t="s">
        <v>2563</v>
      </c>
      <c r="JDU39" s="620" t="s">
        <v>2563</v>
      </c>
      <c r="JDV39" s="620" t="s">
        <v>2563</v>
      </c>
      <c r="JDW39" s="620" t="s">
        <v>2563</v>
      </c>
      <c r="JDX39" s="620" t="s">
        <v>2563</v>
      </c>
      <c r="JDY39" s="620" t="s">
        <v>2563</v>
      </c>
      <c r="JDZ39" s="620" t="s">
        <v>2563</v>
      </c>
      <c r="JEA39" s="620" t="s">
        <v>2563</v>
      </c>
      <c r="JEB39" s="620" t="s">
        <v>2563</v>
      </c>
      <c r="JEC39" s="620" t="s">
        <v>2563</v>
      </c>
      <c r="JED39" s="620" t="s">
        <v>2563</v>
      </c>
      <c r="JEE39" s="620" t="s">
        <v>2563</v>
      </c>
      <c r="JEF39" s="620" t="s">
        <v>2563</v>
      </c>
      <c r="JEG39" s="620" t="s">
        <v>2563</v>
      </c>
      <c r="JEH39" s="620" t="s">
        <v>2563</v>
      </c>
      <c r="JEI39" s="620" t="s">
        <v>2563</v>
      </c>
      <c r="JEJ39" s="620" t="s">
        <v>2563</v>
      </c>
      <c r="JEK39" s="620" t="s">
        <v>2563</v>
      </c>
      <c r="JEL39" s="620" t="s">
        <v>2563</v>
      </c>
      <c r="JEM39" s="620" t="s">
        <v>2563</v>
      </c>
      <c r="JEN39" s="620" t="s">
        <v>2563</v>
      </c>
      <c r="JEO39" s="620" t="s">
        <v>2563</v>
      </c>
      <c r="JEP39" s="620" t="s">
        <v>2563</v>
      </c>
      <c r="JEQ39" s="620" t="s">
        <v>2563</v>
      </c>
      <c r="JER39" s="620" t="s">
        <v>2563</v>
      </c>
      <c r="JES39" s="620" t="s">
        <v>2563</v>
      </c>
      <c r="JET39" s="620" t="s">
        <v>2563</v>
      </c>
      <c r="JEU39" s="620" t="s">
        <v>2563</v>
      </c>
      <c r="JEV39" s="620" t="s">
        <v>2563</v>
      </c>
      <c r="JEW39" s="620" t="s">
        <v>2563</v>
      </c>
      <c r="JEX39" s="620" t="s">
        <v>2563</v>
      </c>
      <c r="JEY39" s="620" t="s">
        <v>2563</v>
      </c>
      <c r="JEZ39" s="620" t="s">
        <v>2563</v>
      </c>
      <c r="JFA39" s="620" t="s">
        <v>2563</v>
      </c>
      <c r="JFB39" s="620" t="s">
        <v>2563</v>
      </c>
      <c r="JFC39" s="620" t="s">
        <v>2563</v>
      </c>
      <c r="JFD39" s="620" t="s">
        <v>2563</v>
      </c>
      <c r="JFE39" s="620" t="s">
        <v>2563</v>
      </c>
      <c r="JFF39" s="620" t="s">
        <v>2563</v>
      </c>
      <c r="JFG39" s="620" t="s">
        <v>2563</v>
      </c>
      <c r="JFH39" s="620" t="s">
        <v>2563</v>
      </c>
      <c r="JFI39" s="620" t="s">
        <v>2563</v>
      </c>
      <c r="JFJ39" s="620" t="s">
        <v>2563</v>
      </c>
      <c r="JFK39" s="620" t="s">
        <v>2563</v>
      </c>
      <c r="JFL39" s="620" t="s">
        <v>2563</v>
      </c>
      <c r="JFM39" s="620" t="s">
        <v>2563</v>
      </c>
      <c r="JFN39" s="620" t="s">
        <v>2563</v>
      </c>
      <c r="JFO39" s="620" t="s">
        <v>2563</v>
      </c>
      <c r="JFP39" s="620" t="s">
        <v>2563</v>
      </c>
      <c r="JFQ39" s="620" t="s">
        <v>2563</v>
      </c>
      <c r="JFR39" s="620" t="s">
        <v>2563</v>
      </c>
      <c r="JFS39" s="620" t="s">
        <v>2563</v>
      </c>
      <c r="JFT39" s="620" t="s">
        <v>2563</v>
      </c>
      <c r="JFU39" s="620" t="s">
        <v>2563</v>
      </c>
      <c r="JFV39" s="620" t="s">
        <v>2563</v>
      </c>
      <c r="JFW39" s="620" t="s">
        <v>2563</v>
      </c>
      <c r="JFX39" s="620" t="s">
        <v>2563</v>
      </c>
      <c r="JFY39" s="620" t="s">
        <v>2563</v>
      </c>
      <c r="JFZ39" s="620" t="s">
        <v>2563</v>
      </c>
      <c r="JGA39" s="620" t="s">
        <v>2563</v>
      </c>
      <c r="JGB39" s="620" t="s">
        <v>2563</v>
      </c>
      <c r="JGC39" s="620" t="s">
        <v>2563</v>
      </c>
      <c r="JGD39" s="620" t="s">
        <v>2563</v>
      </c>
      <c r="JGE39" s="620" t="s">
        <v>2563</v>
      </c>
      <c r="JGF39" s="620" t="s">
        <v>2563</v>
      </c>
      <c r="JGG39" s="620" t="s">
        <v>2563</v>
      </c>
      <c r="JGH39" s="620" t="s">
        <v>2563</v>
      </c>
      <c r="JGI39" s="620" t="s">
        <v>2563</v>
      </c>
      <c r="JGJ39" s="620" t="s">
        <v>2563</v>
      </c>
      <c r="JGK39" s="620" t="s">
        <v>2563</v>
      </c>
      <c r="JGL39" s="620" t="s">
        <v>2563</v>
      </c>
      <c r="JGM39" s="620" t="s">
        <v>2563</v>
      </c>
      <c r="JGN39" s="620" t="s">
        <v>2563</v>
      </c>
      <c r="JGO39" s="620" t="s">
        <v>2563</v>
      </c>
      <c r="JGP39" s="620" t="s">
        <v>2563</v>
      </c>
      <c r="JGQ39" s="620" t="s">
        <v>2563</v>
      </c>
      <c r="JGR39" s="620" t="s">
        <v>2563</v>
      </c>
      <c r="JGS39" s="620" t="s">
        <v>2563</v>
      </c>
      <c r="JGT39" s="620" t="s">
        <v>2563</v>
      </c>
      <c r="JGU39" s="620" t="s">
        <v>2563</v>
      </c>
      <c r="JGV39" s="620" t="s">
        <v>2563</v>
      </c>
      <c r="JGW39" s="620" t="s">
        <v>2563</v>
      </c>
      <c r="JGX39" s="620" t="s">
        <v>2563</v>
      </c>
      <c r="JGY39" s="620" t="s">
        <v>2563</v>
      </c>
      <c r="JGZ39" s="620" t="s">
        <v>2563</v>
      </c>
      <c r="JHA39" s="620" t="s">
        <v>2563</v>
      </c>
      <c r="JHB39" s="620" t="s">
        <v>2563</v>
      </c>
      <c r="JHC39" s="620" t="s">
        <v>2563</v>
      </c>
      <c r="JHD39" s="620" t="s">
        <v>2563</v>
      </c>
      <c r="JHE39" s="620" t="s">
        <v>2563</v>
      </c>
      <c r="JHF39" s="620" t="s">
        <v>2563</v>
      </c>
      <c r="JHG39" s="620" t="s">
        <v>2563</v>
      </c>
      <c r="JHH39" s="620" t="s">
        <v>2563</v>
      </c>
      <c r="JHI39" s="620" t="s">
        <v>2563</v>
      </c>
      <c r="JHJ39" s="620" t="s">
        <v>2563</v>
      </c>
      <c r="JHK39" s="620" t="s">
        <v>2563</v>
      </c>
      <c r="JHL39" s="620" t="s">
        <v>2563</v>
      </c>
      <c r="JHM39" s="620" t="s">
        <v>2563</v>
      </c>
      <c r="JHN39" s="620" t="s">
        <v>2563</v>
      </c>
      <c r="JHO39" s="620" t="s">
        <v>2563</v>
      </c>
      <c r="JHP39" s="620" t="s">
        <v>2563</v>
      </c>
      <c r="JHQ39" s="620" t="s">
        <v>2563</v>
      </c>
      <c r="JHR39" s="620" t="s">
        <v>2563</v>
      </c>
      <c r="JHS39" s="620" t="s">
        <v>2563</v>
      </c>
      <c r="JHT39" s="620" t="s">
        <v>2563</v>
      </c>
      <c r="JHU39" s="620" t="s">
        <v>2563</v>
      </c>
      <c r="JHV39" s="620" t="s">
        <v>2563</v>
      </c>
      <c r="JHW39" s="620" t="s">
        <v>2563</v>
      </c>
      <c r="JHX39" s="620" t="s">
        <v>2563</v>
      </c>
      <c r="JHY39" s="620" t="s">
        <v>2563</v>
      </c>
      <c r="JHZ39" s="620" t="s">
        <v>2563</v>
      </c>
      <c r="JIA39" s="620" t="s">
        <v>2563</v>
      </c>
      <c r="JIB39" s="620" t="s">
        <v>2563</v>
      </c>
      <c r="JIC39" s="620" t="s">
        <v>2563</v>
      </c>
      <c r="JID39" s="620" t="s">
        <v>2563</v>
      </c>
      <c r="JIE39" s="620" t="s">
        <v>2563</v>
      </c>
      <c r="JIF39" s="620" t="s">
        <v>2563</v>
      </c>
      <c r="JIG39" s="620" t="s">
        <v>2563</v>
      </c>
      <c r="JIH39" s="620" t="s">
        <v>2563</v>
      </c>
      <c r="JII39" s="620" t="s">
        <v>2563</v>
      </c>
      <c r="JIJ39" s="620" t="s">
        <v>2563</v>
      </c>
      <c r="JIK39" s="620" t="s">
        <v>2563</v>
      </c>
      <c r="JIL39" s="620" t="s">
        <v>2563</v>
      </c>
      <c r="JIM39" s="620" t="s">
        <v>2563</v>
      </c>
      <c r="JIN39" s="620" t="s">
        <v>2563</v>
      </c>
      <c r="JIO39" s="620" t="s">
        <v>2563</v>
      </c>
      <c r="JIP39" s="620" t="s">
        <v>2563</v>
      </c>
      <c r="JIQ39" s="620" t="s">
        <v>2563</v>
      </c>
      <c r="JIR39" s="620" t="s">
        <v>2563</v>
      </c>
      <c r="JIS39" s="620" t="s">
        <v>2563</v>
      </c>
      <c r="JIT39" s="620" t="s">
        <v>2563</v>
      </c>
      <c r="JIU39" s="620" t="s">
        <v>2563</v>
      </c>
      <c r="JIV39" s="620" t="s">
        <v>2563</v>
      </c>
      <c r="JIW39" s="620" t="s">
        <v>2563</v>
      </c>
      <c r="JIX39" s="620" t="s">
        <v>2563</v>
      </c>
      <c r="JIY39" s="620" t="s">
        <v>2563</v>
      </c>
      <c r="JIZ39" s="620" t="s">
        <v>2563</v>
      </c>
      <c r="JJA39" s="620" t="s">
        <v>2563</v>
      </c>
      <c r="JJB39" s="620" t="s">
        <v>2563</v>
      </c>
      <c r="JJC39" s="620" t="s">
        <v>2563</v>
      </c>
      <c r="JJD39" s="620" t="s">
        <v>2563</v>
      </c>
      <c r="JJE39" s="620" t="s">
        <v>2563</v>
      </c>
      <c r="JJF39" s="620" t="s">
        <v>2563</v>
      </c>
      <c r="JJG39" s="620" t="s">
        <v>2563</v>
      </c>
      <c r="JJH39" s="620" t="s">
        <v>2563</v>
      </c>
      <c r="JJI39" s="620" t="s">
        <v>2563</v>
      </c>
      <c r="JJJ39" s="620" t="s">
        <v>2563</v>
      </c>
      <c r="JJK39" s="620" t="s">
        <v>2563</v>
      </c>
      <c r="JJL39" s="620" t="s">
        <v>2563</v>
      </c>
      <c r="JJM39" s="620" t="s">
        <v>2563</v>
      </c>
      <c r="JJN39" s="620" t="s">
        <v>2563</v>
      </c>
      <c r="JJO39" s="620" t="s">
        <v>2563</v>
      </c>
      <c r="JJP39" s="620" t="s">
        <v>2563</v>
      </c>
      <c r="JJQ39" s="620" t="s">
        <v>2563</v>
      </c>
      <c r="JJR39" s="620" t="s">
        <v>2563</v>
      </c>
      <c r="JJS39" s="620" t="s">
        <v>2563</v>
      </c>
      <c r="JJT39" s="620" t="s">
        <v>2563</v>
      </c>
      <c r="JJU39" s="620" t="s">
        <v>2563</v>
      </c>
      <c r="JJV39" s="620" t="s">
        <v>2563</v>
      </c>
      <c r="JJW39" s="620" t="s">
        <v>2563</v>
      </c>
      <c r="JJX39" s="620" t="s">
        <v>2563</v>
      </c>
      <c r="JJY39" s="620" t="s">
        <v>2563</v>
      </c>
      <c r="JJZ39" s="620" t="s">
        <v>2563</v>
      </c>
      <c r="JKA39" s="620" t="s">
        <v>2563</v>
      </c>
      <c r="JKB39" s="620" t="s">
        <v>2563</v>
      </c>
      <c r="JKC39" s="620" t="s">
        <v>2563</v>
      </c>
      <c r="JKD39" s="620" t="s">
        <v>2563</v>
      </c>
      <c r="JKE39" s="620" t="s">
        <v>2563</v>
      </c>
      <c r="JKF39" s="620" t="s">
        <v>2563</v>
      </c>
      <c r="JKG39" s="620" t="s">
        <v>2563</v>
      </c>
      <c r="JKH39" s="620" t="s">
        <v>2563</v>
      </c>
      <c r="JKI39" s="620" t="s">
        <v>2563</v>
      </c>
      <c r="JKJ39" s="620" t="s">
        <v>2563</v>
      </c>
      <c r="JKK39" s="620" t="s">
        <v>2563</v>
      </c>
      <c r="JKL39" s="620" t="s">
        <v>2563</v>
      </c>
      <c r="JKM39" s="620" t="s">
        <v>2563</v>
      </c>
      <c r="JKN39" s="620" t="s">
        <v>2563</v>
      </c>
      <c r="JKO39" s="620" t="s">
        <v>2563</v>
      </c>
      <c r="JKP39" s="620" t="s">
        <v>2563</v>
      </c>
      <c r="JKQ39" s="620" t="s">
        <v>2563</v>
      </c>
      <c r="JKR39" s="620" t="s">
        <v>2563</v>
      </c>
      <c r="JKS39" s="620" t="s">
        <v>2563</v>
      </c>
      <c r="JKT39" s="620" t="s">
        <v>2563</v>
      </c>
      <c r="JKU39" s="620" t="s">
        <v>2563</v>
      </c>
      <c r="JKV39" s="620" t="s">
        <v>2563</v>
      </c>
      <c r="JKW39" s="620" t="s">
        <v>2563</v>
      </c>
      <c r="JKX39" s="620" t="s">
        <v>2563</v>
      </c>
      <c r="JKY39" s="620" t="s">
        <v>2563</v>
      </c>
      <c r="JKZ39" s="620" t="s">
        <v>2563</v>
      </c>
      <c r="JLA39" s="620" t="s">
        <v>2563</v>
      </c>
      <c r="JLB39" s="620" t="s">
        <v>2563</v>
      </c>
      <c r="JLC39" s="620" t="s">
        <v>2563</v>
      </c>
      <c r="JLD39" s="620" t="s">
        <v>2563</v>
      </c>
      <c r="JLE39" s="620" t="s">
        <v>2563</v>
      </c>
      <c r="JLF39" s="620" t="s">
        <v>2563</v>
      </c>
      <c r="JLG39" s="620" t="s">
        <v>2563</v>
      </c>
      <c r="JLH39" s="620" t="s">
        <v>2563</v>
      </c>
      <c r="JLI39" s="620" t="s">
        <v>2563</v>
      </c>
      <c r="JLJ39" s="620" t="s">
        <v>2563</v>
      </c>
      <c r="JLK39" s="620" t="s">
        <v>2563</v>
      </c>
      <c r="JLL39" s="620" t="s">
        <v>2563</v>
      </c>
      <c r="JLM39" s="620" t="s">
        <v>2563</v>
      </c>
      <c r="JLN39" s="620" t="s">
        <v>2563</v>
      </c>
      <c r="JLO39" s="620" t="s">
        <v>2563</v>
      </c>
      <c r="JLP39" s="620" t="s">
        <v>2563</v>
      </c>
      <c r="JLQ39" s="620" t="s">
        <v>2563</v>
      </c>
      <c r="JLR39" s="620" t="s">
        <v>2563</v>
      </c>
      <c r="JLS39" s="620" t="s">
        <v>2563</v>
      </c>
      <c r="JLT39" s="620" t="s">
        <v>2563</v>
      </c>
      <c r="JLU39" s="620" t="s">
        <v>2563</v>
      </c>
      <c r="JLV39" s="620" t="s">
        <v>2563</v>
      </c>
      <c r="JLW39" s="620" t="s">
        <v>2563</v>
      </c>
      <c r="JLX39" s="620" t="s">
        <v>2563</v>
      </c>
      <c r="JLY39" s="620" t="s">
        <v>2563</v>
      </c>
      <c r="JLZ39" s="620" t="s">
        <v>2563</v>
      </c>
      <c r="JMA39" s="620" t="s">
        <v>2563</v>
      </c>
      <c r="JMB39" s="620" t="s">
        <v>2563</v>
      </c>
      <c r="JMC39" s="620" t="s">
        <v>2563</v>
      </c>
      <c r="JMD39" s="620" t="s">
        <v>2563</v>
      </c>
      <c r="JME39" s="620" t="s">
        <v>2563</v>
      </c>
      <c r="JMF39" s="620" t="s">
        <v>2563</v>
      </c>
      <c r="JMG39" s="620" t="s">
        <v>2563</v>
      </c>
      <c r="JMH39" s="620" t="s">
        <v>2563</v>
      </c>
      <c r="JMI39" s="620" t="s">
        <v>2563</v>
      </c>
      <c r="JMJ39" s="620" t="s">
        <v>2563</v>
      </c>
      <c r="JMK39" s="620" t="s">
        <v>2563</v>
      </c>
      <c r="JML39" s="620" t="s">
        <v>2563</v>
      </c>
      <c r="JMM39" s="620" t="s">
        <v>2563</v>
      </c>
      <c r="JMN39" s="620" t="s">
        <v>2563</v>
      </c>
      <c r="JMO39" s="620" t="s">
        <v>2563</v>
      </c>
      <c r="JMP39" s="620" t="s">
        <v>2563</v>
      </c>
      <c r="JMQ39" s="620" t="s">
        <v>2563</v>
      </c>
      <c r="JMR39" s="620" t="s">
        <v>2563</v>
      </c>
      <c r="JMS39" s="620" t="s">
        <v>2563</v>
      </c>
      <c r="JMT39" s="620" t="s">
        <v>2563</v>
      </c>
      <c r="JMU39" s="620" t="s">
        <v>2563</v>
      </c>
      <c r="JMV39" s="620" t="s">
        <v>2563</v>
      </c>
      <c r="JMW39" s="620" t="s">
        <v>2563</v>
      </c>
      <c r="JMX39" s="620" t="s">
        <v>2563</v>
      </c>
      <c r="JMY39" s="620" t="s">
        <v>2563</v>
      </c>
      <c r="JMZ39" s="620" t="s">
        <v>2563</v>
      </c>
      <c r="JNA39" s="620" t="s">
        <v>2563</v>
      </c>
      <c r="JNB39" s="620" t="s">
        <v>2563</v>
      </c>
      <c r="JNC39" s="620" t="s">
        <v>2563</v>
      </c>
      <c r="JND39" s="620" t="s">
        <v>2563</v>
      </c>
      <c r="JNE39" s="620" t="s">
        <v>2563</v>
      </c>
      <c r="JNF39" s="620" t="s">
        <v>2563</v>
      </c>
      <c r="JNG39" s="620" t="s">
        <v>2563</v>
      </c>
      <c r="JNH39" s="620" t="s">
        <v>2563</v>
      </c>
      <c r="JNI39" s="620" t="s">
        <v>2563</v>
      </c>
      <c r="JNJ39" s="620" t="s">
        <v>2563</v>
      </c>
      <c r="JNK39" s="620" t="s">
        <v>2563</v>
      </c>
      <c r="JNL39" s="620" t="s">
        <v>2563</v>
      </c>
      <c r="JNM39" s="620" t="s">
        <v>2563</v>
      </c>
      <c r="JNN39" s="620" t="s">
        <v>2563</v>
      </c>
      <c r="JNO39" s="620" t="s">
        <v>2563</v>
      </c>
      <c r="JNP39" s="620" t="s">
        <v>2563</v>
      </c>
      <c r="JNQ39" s="620" t="s">
        <v>2563</v>
      </c>
      <c r="JNR39" s="620" t="s">
        <v>2563</v>
      </c>
      <c r="JNS39" s="620" t="s">
        <v>2563</v>
      </c>
      <c r="JNT39" s="620" t="s">
        <v>2563</v>
      </c>
      <c r="JNU39" s="620" t="s">
        <v>2563</v>
      </c>
      <c r="JNV39" s="620" t="s">
        <v>2563</v>
      </c>
      <c r="JNW39" s="620" t="s">
        <v>2563</v>
      </c>
      <c r="JNX39" s="620" t="s">
        <v>2563</v>
      </c>
      <c r="JNY39" s="620" t="s">
        <v>2563</v>
      </c>
      <c r="JNZ39" s="620" t="s">
        <v>2563</v>
      </c>
      <c r="JOA39" s="620" t="s">
        <v>2563</v>
      </c>
      <c r="JOB39" s="620" t="s">
        <v>2563</v>
      </c>
      <c r="JOC39" s="620" t="s">
        <v>2563</v>
      </c>
      <c r="JOD39" s="620" t="s">
        <v>2563</v>
      </c>
      <c r="JOE39" s="620" t="s">
        <v>2563</v>
      </c>
      <c r="JOF39" s="620" t="s">
        <v>2563</v>
      </c>
      <c r="JOG39" s="620" t="s">
        <v>2563</v>
      </c>
      <c r="JOH39" s="620" t="s">
        <v>2563</v>
      </c>
      <c r="JOI39" s="620" t="s">
        <v>2563</v>
      </c>
      <c r="JOJ39" s="620" t="s">
        <v>2563</v>
      </c>
      <c r="JOK39" s="620" t="s">
        <v>2563</v>
      </c>
      <c r="JOL39" s="620" t="s">
        <v>2563</v>
      </c>
      <c r="JOM39" s="620" t="s">
        <v>2563</v>
      </c>
      <c r="JON39" s="620" t="s">
        <v>2563</v>
      </c>
      <c r="JOO39" s="620" t="s">
        <v>2563</v>
      </c>
      <c r="JOP39" s="620" t="s">
        <v>2563</v>
      </c>
      <c r="JOQ39" s="620" t="s">
        <v>2563</v>
      </c>
      <c r="JOR39" s="620" t="s">
        <v>2563</v>
      </c>
      <c r="JOS39" s="620" t="s">
        <v>2563</v>
      </c>
      <c r="JOT39" s="620" t="s">
        <v>2563</v>
      </c>
      <c r="JOU39" s="620" t="s">
        <v>2563</v>
      </c>
      <c r="JOV39" s="620" t="s">
        <v>2563</v>
      </c>
      <c r="JOW39" s="620" t="s">
        <v>2563</v>
      </c>
      <c r="JOX39" s="620" t="s">
        <v>2563</v>
      </c>
      <c r="JOY39" s="620" t="s">
        <v>2563</v>
      </c>
      <c r="JOZ39" s="620" t="s">
        <v>2563</v>
      </c>
      <c r="JPA39" s="620" t="s">
        <v>2563</v>
      </c>
      <c r="JPB39" s="620" t="s">
        <v>2563</v>
      </c>
      <c r="JPC39" s="620" t="s">
        <v>2563</v>
      </c>
      <c r="JPD39" s="620" t="s">
        <v>2563</v>
      </c>
      <c r="JPE39" s="620" t="s">
        <v>2563</v>
      </c>
      <c r="JPF39" s="620" t="s">
        <v>2563</v>
      </c>
      <c r="JPG39" s="620" t="s">
        <v>2563</v>
      </c>
      <c r="JPH39" s="620" t="s">
        <v>2563</v>
      </c>
      <c r="JPI39" s="620" t="s">
        <v>2563</v>
      </c>
      <c r="JPJ39" s="620" t="s">
        <v>2563</v>
      </c>
      <c r="JPK39" s="620" t="s">
        <v>2563</v>
      </c>
      <c r="JPL39" s="620" t="s">
        <v>2563</v>
      </c>
      <c r="JPM39" s="620" t="s">
        <v>2563</v>
      </c>
      <c r="JPN39" s="620" t="s">
        <v>2563</v>
      </c>
      <c r="JPO39" s="620" t="s">
        <v>2563</v>
      </c>
      <c r="JPP39" s="620" t="s">
        <v>2563</v>
      </c>
      <c r="JPQ39" s="620" t="s">
        <v>2563</v>
      </c>
      <c r="JPR39" s="620" t="s">
        <v>2563</v>
      </c>
      <c r="JPS39" s="620" t="s">
        <v>2563</v>
      </c>
      <c r="JPT39" s="620" t="s">
        <v>2563</v>
      </c>
      <c r="JPU39" s="620" t="s">
        <v>2563</v>
      </c>
      <c r="JPV39" s="620" t="s">
        <v>2563</v>
      </c>
      <c r="JPW39" s="620" t="s">
        <v>2563</v>
      </c>
      <c r="JPX39" s="620" t="s">
        <v>2563</v>
      </c>
      <c r="JPY39" s="620" t="s">
        <v>2563</v>
      </c>
      <c r="JPZ39" s="620" t="s">
        <v>2563</v>
      </c>
      <c r="JQA39" s="620" t="s">
        <v>2563</v>
      </c>
      <c r="JQB39" s="620" t="s">
        <v>2563</v>
      </c>
      <c r="JQC39" s="620" t="s">
        <v>2563</v>
      </c>
      <c r="JQD39" s="620" t="s">
        <v>2563</v>
      </c>
      <c r="JQE39" s="620" t="s">
        <v>2563</v>
      </c>
      <c r="JQF39" s="620" t="s">
        <v>2563</v>
      </c>
      <c r="JQG39" s="620" t="s">
        <v>2563</v>
      </c>
      <c r="JQH39" s="620" t="s">
        <v>2563</v>
      </c>
      <c r="JQI39" s="620" t="s">
        <v>2563</v>
      </c>
      <c r="JQJ39" s="620" t="s">
        <v>2563</v>
      </c>
      <c r="JQK39" s="620" t="s">
        <v>2563</v>
      </c>
      <c r="JQL39" s="620" t="s">
        <v>2563</v>
      </c>
      <c r="JQM39" s="620" t="s">
        <v>2563</v>
      </c>
      <c r="JQN39" s="620" t="s">
        <v>2563</v>
      </c>
      <c r="JQO39" s="620" t="s">
        <v>2563</v>
      </c>
      <c r="JQP39" s="620" t="s">
        <v>2563</v>
      </c>
      <c r="JQQ39" s="620" t="s">
        <v>2563</v>
      </c>
      <c r="JQR39" s="620" t="s">
        <v>2563</v>
      </c>
      <c r="JQS39" s="620" t="s">
        <v>2563</v>
      </c>
      <c r="JQT39" s="620" t="s">
        <v>2563</v>
      </c>
      <c r="JQU39" s="620" t="s">
        <v>2563</v>
      </c>
      <c r="JQV39" s="620" t="s">
        <v>2563</v>
      </c>
      <c r="JQW39" s="620" t="s">
        <v>2563</v>
      </c>
      <c r="JQX39" s="620" t="s">
        <v>2563</v>
      </c>
      <c r="JQY39" s="620" t="s">
        <v>2563</v>
      </c>
      <c r="JQZ39" s="620" t="s">
        <v>2563</v>
      </c>
      <c r="JRA39" s="620" t="s">
        <v>2563</v>
      </c>
      <c r="JRB39" s="620" t="s">
        <v>2563</v>
      </c>
      <c r="JRC39" s="620" t="s">
        <v>2563</v>
      </c>
      <c r="JRD39" s="620" t="s">
        <v>2563</v>
      </c>
      <c r="JRE39" s="620" t="s">
        <v>2563</v>
      </c>
      <c r="JRF39" s="620" t="s">
        <v>2563</v>
      </c>
      <c r="JRG39" s="620" t="s">
        <v>2563</v>
      </c>
      <c r="JRH39" s="620" t="s">
        <v>2563</v>
      </c>
      <c r="JRI39" s="620" t="s">
        <v>2563</v>
      </c>
      <c r="JRJ39" s="620" t="s">
        <v>2563</v>
      </c>
      <c r="JRK39" s="620" t="s">
        <v>2563</v>
      </c>
      <c r="JRL39" s="620" t="s">
        <v>2563</v>
      </c>
      <c r="JRM39" s="620" t="s">
        <v>2563</v>
      </c>
      <c r="JRN39" s="620" t="s">
        <v>2563</v>
      </c>
      <c r="JRO39" s="620" t="s">
        <v>2563</v>
      </c>
      <c r="JRP39" s="620" t="s">
        <v>2563</v>
      </c>
      <c r="JRQ39" s="620" t="s">
        <v>2563</v>
      </c>
      <c r="JRR39" s="620" t="s">
        <v>2563</v>
      </c>
      <c r="JRS39" s="620" t="s">
        <v>2563</v>
      </c>
      <c r="JRT39" s="620" t="s">
        <v>2563</v>
      </c>
      <c r="JRU39" s="620" t="s">
        <v>2563</v>
      </c>
      <c r="JRV39" s="620" t="s">
        <v>2563</v>
      </c>
      <c r="JRW39" s="620" t="s">
        <v>2563</v>
      </c>
      <c r="JRX39" s="620" t="s">
        <v>2563</v>
      </c>
      <c r="JRY39" s="620" t="s">
        <v>2563</v>
      </c>
      <c r="JRZ39" s="620" t="s">
        <v>2563</v>
      </c>
      <c r="JSA39" s="620" t="s">
        <v>2563</v>
      </c>
      <c r="JSB39" s="620" t="s">
        <v>2563</v>
      </c>
      <c r="JSC39" s="620" t="s">
        <v>2563</v>
      </c>
      <c r="JSD39" s="620" t="s">
        <v>2563</v>
      </c>
      <c r="JSE39" s="620" t="s">
        <v>2563</v>
      </c>
      <c r="JSF39" s="620" t="s">
        <v>2563</v>
      </c>
      <c r="JSG39" s="620" t="s">
        <v>2563</v>
      </c>
      <c r="JSH39" s="620" t="s">
        <v>2563</v>
      </c>
      <c r="JSI39" s="620" t="s">
        <v>2563</v>
      </c>
      <c r="JSJ39" s="620" t="s">
        <v>2563</v>
      </c>
      <c r="JSK39" s="620" t="s">
        <v>2563</v>
      </c>
      <c r="JSL39" s="620" t="s">
        <v>2563</v>
      </c>
      <c r="JSM39" s="620" t="s">
        <v>2563</v>
      </c>
      <c r="JSN39" s="620" t="s">
        <v>2563</v>
      </c>
      <c r="JSO39" s="620" t="s">
        <v>2563</v>
      </c>
      <c r="JSP39" s="620" t="s">
        <v>2563</v>
      </c>
      <c r="JSQ39" s="620" t="s">
        <v>2563</v>
      </c>
      <c r="JSR39" s="620" t="s">
        <v>2563</v>
      </c>
      <c r="JSS39" s="620" t="s">
        <v>2563</v>
      </c>
      <c r="JST39" s="620" t="s">
        <v>2563</v>
      </c>
      <c r="JSU39" s="620" t="s">
        <v>2563</v>
      </c>
      <c r="JSV39" s="620" t="s">
        <v>2563</v>
      </c>
      <c r="JSW39" s="620" t="s">
        <v>2563</v>
      </c>
      <c r="JSX39" s="620" t="s">
        <v>2563</v>
      </c>
      <c r="JSY39" s="620" t="s">
        <v>2563</v>
      </c>
      <c r="JSZ39" s="620" t="s">
        <v>2563</v>
      </c>
      <c r="JTA39" s="620" t="s">
        <v>2563</v>
      </c>
      <c r="JTB39" s="620" t="s">
        <v>2563</v>
      </c>
      <c r="JTC39" s="620" t="s">
        <v>2563</v>
      </c>
      <c r="JTD39" s="620" t="s">
        <v>2563</v>
      </c>
      <c r="JTE39" s="620" t="s">
        <v>2563</v>
      </c>
      <c r="JTF39" s="620" t="s">
        <v>2563</v>
      </c>
      <c r="JTG39" s="620" t="s">
        <v>2563</v>
      </c>
      <c r="JTH39" s="620" t="s">
        <v>2563</v>
      </c>
      <c r="JTI39" s="620" t="s">
        <v>2563</v>
      </c>
      <c r="JTJ39" s="620" t="s">
        <v>2563</v>
      </c>
      <c r="JTK39" s="620" t="s">
        <v>2563</v>
      </c>
      <c r="JTL39" s="620" t="s">
        <v>2563</v>
      </c>
      <c r="JTM39" s="620" t="s">
        <v>2563</v>
      </c>
      <c r="JTN39" s="620" t="s">
        <v>2563</v>
      </c>
      <c r="JTO39" s="620" t="s">
        <v>2563</v>
      </c>
      <c r="JTP39" s="620" t="s">
        <v>2563</v>
      </c>
      <c r="JTQ39" s="620" t="s">
        <v>2563</v>
      </c>
      <c r="JTR39" s="620" t="s">
        <v>2563</v>
      </c>
      <c r="JTS39" s="620" t="s">
        <v>2563</v>
      </c>
      <c r="JTT39" s="620" t="s">
        <v>2563</v>
      </c>
      <c r="JTU39" s="620" t="s">
        <v>2563</v>
      </c>
      <c r="JTV39" s="620" t="s">
        <v>2563</v>
      </c>
      <c r="JTW39" s="620" t="s">
        <v>2563</v>
      </c>
      <c r="JTX39" s="620" t="s">
        <v>2563</v>
      </c>
      <c r="JTY39" s="620" t="s">
        <v>2563</v>
      </c>
      <c r="JTZ39" s="620" t="s">
        <v>2563</v>
      </c>
      <c r="JUA39" s="620" t="s">
        <v>2563</v>
      </c>
      <c r="JUB39" s="620" t="s">
        <v>2563</v>
      </c>
      <c r="JUC39" s="620" t="s">
        <v>2563</v>
      </c>
      <c r="JUD39" s="620" t="s">
        <v>2563</v>
      </c>
      <c r="JUE39" s="620" t="s">
        <v>2563</v>
      </c>
      <c r="JUF39" s="620" t="s">
        <v>2563</v>
      </c>
      <c r="JUG39" s="620" t="s">
        <v>2563</v>
      </c>
      <c r="JUH39" s="620" t="s">
        <v>2563</v>
      </c>
      <c r="JUI39" s="620" t="s">
        <v>2563</v>
      </c>
      <c r="JUJ39" s="620" t="s">
        <v>2563</v>
      </c>
      <c r="JUK39" s="620" t="s">
        <v>2563</v>
      </c>
      <c r="JUL39" s="620" t="s">
        <v>2563</v>
      </c>
      <c r="JUM39" s="620" t="s">
        <v>2563</v>
      </c>
      <c r="JUN39" s="620" t="s">
        <v>2563</v>
      </c>
      <c r="JUO39" s="620" t="s">
        <v>2563</v>
      </c>
      <c r="JUP39" s="620" t="s">
        <v>2563</v>
      </c>
      <c r="JUQ39" s="620" t="s">
        <v>2563</v>
      </c>
      <c r="JUR39" s="620" t="s">
        <v>2563</v>
      </c>
      <c r="JUS39" s="620" t="s">
        <v>2563</v>
      </c>
      <c r="JUT39" s="620" t="s">
        <v>2563</v>
      </c>
      <c r="JUU39" s="620" t="s">
        <v>2563</v>
      </c>
      <c r="JUV39" s="620" t="s">
        <v>2563</v>
      </c>
      <c r="JUW39" s="620" t="s">
        <v>2563</v>
      </c>
      <c r="JUX39" s="620" t="s">
        <v>2563</v>
      </c>
      <c r="JUY39" s="620" t="s">
        <v>2563</v>
      </c>
      <c r="JUZ39" s="620" t="s">
        <v>2563</v>
      </c>
      <c r="JVA39" s="620" t="s">
        <v>2563</v>
      </c>
      <c r="JVB39" s="620" t="s">
        <v>2563</v>
      </c>
      <c r="JVC39" s="620" t="s">
        <v>2563</v>
      </c>
      <c r="JVD39" s="620" t="s">
        <v>2563</v>
      </c>
      <c r="JVE39" s="620" t="s">
        <v>2563</v>
      </c>
      <c r="JVF39" s="620" t="s">
        <v>2563</v>
      </c>
      <c r="JVG39" s="620" t="s">
        <v>2563</v>
      </c>
      <c r="JVH39" s="620" t="s">
        <v>2563</v>
      </c>
      <c r="JVI39" s="620" t="s">
        <v>2563</v>
      </c>
      <c r="JVJ39" s="620" t="s">
        <v>2563</v>
      </c>
      <c r="JVK39" s="620" t="s">
        <v>2563</v>
      </c>
      <c r="JVL39" s="620" t="s">
        <v>2563</v>
      </c>
      <c r="JVM39" s="620" t="s">
        <v>2563</v>
      </c>
      <c r="JVN39" s="620" t="s">
        <v>2563</v>
      </c>
      <c r="JVO39" s="620" t="s">
        <v>2563</v>
      </c>
      <c r="JVP39" s="620" t="s">
        <v>2563</v>
      </c>
      <c r="JVQ39" s="620" t="s">
        <v>2563</v>
      </c>
      <c r="JVR39" s="620" t="s">
        <v>2563</v>
      </c>
      <c r="JVS39" s="620" t="s">
        <v>2563</v>
      </c>
      <c r="JVT39" s="620" t="s">
        <v>2563</v>
      </c>
      <c r="JVU39" s="620" t="s">
        <v>2563</v>
      </c>
      <c r="JVV39" s="620" t="s">
        <v>2563</v>
      </c>
      <c r="JVW39" s="620" t="s">
        <v>2563</v>
      </c>
      <c r="JVX39" s="620" t="s">
        <v>2563</v>
      </c>
      <c r="JVY39" s="620" t="s">
        <v>2563</v>
      </c>
      <c r="JVZ39" s="620" t="s">
        <v>2563</v>
      </c>
      <c r="JWA39" s="620" t="s">
        <v>2563</v>
      </c>
      <c r="JWB39" s="620" t="s">
        <v>2563</v>
      </c>
      <c r="JWC39" s="620" t="s">
        <v>2563</v>
      </c>
      <c r="JWD39" s="620" t="s">
        <v>2563</v>
      </c>
      <c r="JWE39" s="620" t="s">
        <v>2563</v>
      </c>
      <c r="JWF39" s="620" t="s">
        <v>2563</v>
      </c>
      <c r="JWG39" s="620" t="s">
        <v>2563</v>
      </c>
      <c r="JWH39" s="620" t="s">
        <v>2563</v>
      </c>
      <c r="JWI39" s="620" t="s">
        <v>2563</v>
      </c>
      <c r="JWJ39" s="620" t="s">
        <v>2563</v>
      </c>
      <c r="JWK39" s="620" t="s">
        <v>2563</v>
      </c>
      <c r="JWL39" s="620" t="s">
        <v>2563</v>
      </c>
      <c r="JWM39" s="620" t="s">
        <v>2563</v>
      </c>
      <c r="JWN39" s="620" t="s">
        <v>2563</v>
      </c>
      <c r="JWO39" s="620" t="s">
        <v>2563</v>
      </c>
      <c r="JWP39" s="620" t="s">
        <v>2563</v>
      </c>
      <c r="JWQ39" s="620" t="s">
        <v>2563</v>
      </c>
      <c r="JWR39" s="620" t="s">
        <v>2563</v>
      </c>
      <c r="JWS39" s="620" t="s">
        <v>2563</v>
      </c>
      <c r="JWT39" s="620" t="s">
        <v>2563</v>
      </c>
      <c r="JWU39" s="620" t="s">
        <v>2563</v>
      </c>
      <c r="JWV39" s="620" t="s">
        <v>2563</v>
      </c>
      <c r="JWW39" s="620" t="s">
        <v>2563</v>
      </c>
      <c r="JWX39" s="620" t="s">
        <v>2563</v>
      </c>
      <c r="JWY39" s="620" t="s">
        <v>2563</v>
      </c>
      <c r="JWZ39" s="620" t="s">
        <v>2563</v>
      </c>
      <c r="JXA39" s="620" t="s">
        <v>2563</v>
      </c>
      <c r="JXB39" s="620" t="s">
        <v>2563</v>
      </c>
      <c r="JXC39" s="620" t="s">
        <v>2563</v>
      </c>
      <c r="JXD39" s="620" t="s">
        <v>2563</v>
      </c>
      <c r="JXE39" s="620" t="s">
        <v>2563</v>
      </c>
      <c r="JXF39" s="620" t="s">
        <v>2563</v>
      </c>
      <c r="JXG39" s="620" t="s">
        <v>2563</v>
      </c>
      <c r="JXH39" s="620" t="s">
        <v>2563</v>
      </c>
      <c r="JXI39" s="620" t="s">
        <v>2563</v>
      </c>
      <c r="JXJ39" s="620" t="s">
        <v>2563</v>
      </c>
      <c r="JXK39" s="620" t="s">
        <v>2563</v>
      </c>
      <c r="JXL39" s="620" t="s">
        <v>2563</v>
      </c>
      <c r="JXM39" s="620" t="s">
        <v>2563</v>
      </c>
      <c r="JXN39" s="620" t="s">
        <v>2563</v>
      </c>
      <c r="JXO39" s="620" t="s">
        <v>2563</v>
      </c>
      <c r="JXP39" s="620" t="s">
        <v>2563</v>
      </c>
      <c r="JXQ39" s="620" t="s">
        <v>2563</v>
      </c>
      <c r="JXR39" s="620" t="s">
        <v>2563</v>
      </c>
      <c r="JXS39" s="620" t="s">
        <v>2563</v>
      </c>
      <c r="JXT39" s="620" t="s">
        <v>2563</v>
      </c>
      <c r="JXU39" s="620" t="s">
        <v>2563</v>
      </c>
      <c r="JXV39" s="620" t="s">
        <v>2563</v>
      </c>
      <c r="JXW39" s="620" t="s">
        <v>2563</v>
      </c>
      <c r="JXX39" s="620" t="s">
        <v>2563</v>
      </c>
      <c r="JXY39" s="620" t="s">
        <v>2563</v>
      </c>
      <c r="JXZ39" s="620" t="s">
        <v>2563</v>
      </c>
      <c r="JYA39" s="620" t="s">
        <v>2563</v>
      </c>
      <c r="JYB39" s="620" t="s">
        <v>2563</v>
      </c>
      <c r="JYC39" s="620" t="s">
        <v>2563</v>
      </c>
      <c r="JYD39" s="620" t="s">
        <v>2563</v>
      </c>
      <c r="JYE39" s="620" t="s">
        <v>2563</v>
      </c>
      <c r="JYF39" s="620" t="s">
        <v>2563</v>
      </c>
      <c r="JYG39" s="620" t="s">
        <v>2563</v>
      </c>
      <c r="JYH39" s="620" t="s">
        <v>2563</v>
      </c>
      <c r="JYI39" s="620" t="s">
        <v>2563</v>
      </c>
      <c r="JYJ39" s="620" t="s">
        <v>2563</v>
      </c>
      <c r="JYK39" s="620" t="s">
        <v>2563</v>
      </c>
      <c r="JYL39" s="620" t="s">
        <v>2563</v>
      </c>
      <c r="JYM39" s="620" t="s">
        <v>2563</v>
      </c>
      <c r="JYN39" s="620" t="s">
        <v>2563</v>
      </c>
      <c r="JYO39" s="620" t="s">
        <v>2563</v>
      </c>
      <c r="JYP39" s="620" t="s">
        <v>2563</v>
      </c>
      <c r="JYQ39" s="620" t="s">
        <v>2563</v>
      </c>
      <c r="JYR39" s="620" t="s">
        <v>2563</v>
      </c>
      <c r="JYS39" s="620" t="s">
        <v>2563</v>
      </c>
      <c r="JYT39" s="620" t="s">
        <v>2563</v>
      </c>
      <c r="JYU39" s="620" t="s">
        <v>2563</v>
      </c>
      <c r="JYV39" s="620" t="s">
        <v>2563</v>
      </c>
      <c r="JYW39" s="620" t="s">
        <v>2563</v>
      </c>
      <c r="JYX39" s="620" t="s">
        <v>2563</v>
      </c>
      <c r="JYY39" s="620" t="s">
        <v>2563</v>
      </c>
      <c r="JYZ39" s="620" t="s">
        <v>2563</v>
      </c>
      <c r="JZA39" s="620" t="s">
        <v>2563</v>
      </c>
      <c r="JZB39" s="620" t="s">
        <v>2563</v>
      </c>
      <c r="JZC39" s="620" t="s">
        <v>2563</v>
      </c>
      <c r="JZD39" s="620" t="s">
        <v>2563</v>
      </c>
      <c r="JZE39" s="620" t="s">
        <v>2563</v>
      </c>
      <c r="JZF39" s="620" t="s">
        <v>2563</v>
      </c>
      <c r="JZG39" s="620" t="s">
        <v>2563</v>
      </c>
      <c r="JZH39" s="620" t="s">
        <v>2563</v>
      </c>
      <c r="JZI39" s="620" t="s">
        <v>2563</v>
      </c>
      <c r="JZJ39" s="620" t="s">
        <v>2563</v>
      </c>
      <c r="JZK39" s="620" t="s">
        <v>2563</v>
      </c>
      <c r="JZL39" s="620" t="s">
        <v>2563</v>
      </c>
      <c r="JZM39" s="620" t="s">
        <v>2563</v>
      </c>
      <c r="JZN39" s="620" t="s">
        <v>2563</v>
      </c>
      <c r="JZO39" s="620" t="s">
        <v>2563</v>
      </c>
      <c r="JZP39" s="620" t="s">
        <v>2563</v>
      </c>
      <c r="JZQ39" s="620" t="s">
        <v>2563</v>
      </c>
      <c r="JZR39" s="620" t="s">
        <v>2563</v>
      </c>
      <c r="JZS39" s="620" t="s">
        <v>2563</v>
      </c>
      <c r="JZT39" s="620" t="s">
        <v>2563</v>
      </c>
      <c r="JZU39" s="620" t="s">
        <v>2563</v>
      </c>
      <c r="JZV39" s="620" t="s">
        <v>2563</v>
      </c>
      <c r="JZW39" s="620" t="s">
        <v>2563</v>
      </c>
      <c r="JZX39" s="620" t="s">
        <v>2563</v>
      </c>
      <c r="JZY39" s="620" t="s">
        <v>2563</v>
      </c>
      <c r="JZZ39" s="620" t="s">
        <v>2563</v>
      </c>
      <c r="KAA39" s="620" t="s">
        <v>2563</v>
      </c>
      <c r="KAB39" s="620" t="s">
        <v>2563</v>
      </c>
      <c r="KAC39" s="620" t="s">
        <v>2563</v>
      </c>
      <c r="KAD39" s="620" t="s">
        <v>2563</v>
      </c>
      <c r="KAE39" s="620" t="s">
        <v>2563</v>
      </c>
      <c r="KAF39" s="620" t="s">
        <v>2563</v>
      </c>
      <c r="KAG39" s="620" t="s">
        <v>2563</v>
      </c>
      <c r="KAH39" s="620" t="s">
        <v>2563</v>
      </c>
      <c r="KAI39" s="620" t="s">
        <v>2563</v>
      </c>
      <c r="KAJ39" s="620" t="s">
        <v>2563</v>
      </c>
      <c r="KAK39" s="620" t="s">
        <v>2563</v>
      </c>
      <c r="KAL39" s="620" t="s">
        <v>2563</v>
      </c>
      <c r="KAM39" s="620" t="s">
        <v>2563</v>
      </c>
      <c r="KAN39" s="620" t="s">
        <v>2563</v>
      </c>
      <c r="KAO39" s="620" t="s">
        <v>2563</v>
      </c>
      <c r="KAP39" s="620" t="s">
        <v>2563</v>
      </c>
      <c r="KAQ39" s="620" t="s">
        <v>2563</v>
      </c>
      <c r="KAR39" s="620" t="s">
        <v>2563</v>
      </c>
      <c r="KAS39" s="620" t="s">
        <v>2563</v>
      </c>
      <c r="KAT39" s="620" t="s">
        <v>2563</v>
      </c>
      <c r="KAU39" s="620" t="s">
        <v>2563</v>
      </c>
      <c r="KAV39" s="620" t="s">
        <v>2563</v>
      </c>
      <c r="KAW39" s="620" t="s">
        <v>2563</v>
      </c>
      <c r="KAX39" s="620" t="s">
        <v>2563</v>
      </c>
      <c r="KAY39" s="620" t="s">
        <v>2563</v>
      </c>
      <c r="KAZ39" s="620" t="s">
        <v>2563</v>
      </c>
      <c r="KBA39" s="620" t="s">
        <v>2563</v>
      </c>
      <c r="KBB39" s="620" t="s">
        <v>2563</v>
      </c>
      <c r="KBC39" s="620" t="s">
        <v>2563</v>
      </c>
      <c r="KBD39" s="620" t="s">
        <v>2563</v>
      </c>
      <c r="KBE39" s="620" t="s">
        <v>2563</v>
      </c>
      <c r="KBF39" s="620" t="s">
        <v>2563</v>
      </c>
      <c r="KBG39" s="620" t="s">
        <v>2563</v>
      </c>
      <c r="KBH39" s="620" t="s">
        <v>2563</v>
      </c>
      <c r="KBI39" s="620" t="s">
        <v>2563</v>
      </c>
      <c r="KBJ39" s="620" t="s">
        <v>2563</v>
      </c>
      <c r="KBK39" s="620" t="s">
        <v>2563</v>
      </c>
      <c r="KBL39" s="620" t="s">
        <v>2563</v>
      </c>
      <c r="KBM39" s="620" t="s">
        <v>2563</v>
      </c>
      <c r="KBN39" s="620" t="s">
        <v>2563</v>
      </c>
      <c r="KBO39" s="620" t="s">
        <v>2563</v>
      </c>
      <c r="KBP39" s="620" t="s">
        <v>2563</v>
      </c>
      <c r="KBQ39" s="620" t="s">
        <v>2563</v>
      </c>
      <c r="KBR39" s="620" t="s">
        <v>2563</v>
      </c>
      <c r="KBS39" s="620" t="s">
        <v>2563</v>
      </c>
      <c r="KBT39" s="620" t="s">
        <v>2563</v>
      </c>
      <c r="KBU39" s="620" t="s">
        <v>2563</v>
      </c>
      <c r="KBV39" s="620" t="s">
        <v>2563</v>
      </c>
      <c r="KBW39" s="620" t="s">
        <v>2563</v>
      </c>
      <c r="KBX39" s="620" t="s">
        <v>2563</v>
      </c>
      <c r="KBY39" s="620" t="s">
        <v>2563</v>
      </c>
      <c r="KBZ39" s="620" t="s">
        <v>2563</v>
      </c>
      <c r="KCA39" s="620" t="s">
        <v>2563</v>
      </c>
      <c r="KCB39" s="620" t="s">
        <v>2563</v>
      </c>
      <c r="KCC39" s="620" t="s">
        <v>2563</v>
      </c>
      <c r="KCD39" s="620" t="s">
        <v>2563</v>
      </c>
      <c r="KCE39" s="620" t="s">
        <v>2563</v>
      </c>
      <c r="KCF39" s="620" t="s">
        <v>2563</v>
      </c>
      <c r="KCG39" s="620" t="s">
        <v>2563</v>
      </c>
      <c r="KCH39" s="620" t="s">
        <v>2563</v>
      </c>
      <c r="KCI39" s="620" t="s">
        <v>2563</v>
      </c>
      <c r="KCJ39" s="620" t="s">
        <v>2563</v>
      </c>
      <c r="KCK39" s="620" t="s">
        <v>2563</v>
      </c>
      <c r="KCL39" s="620" t="s">
        <v>2563</v>
      </c>
      <c r="KCM39" s="620" t="s">
        <v>2563</v>
      </c>
      <c r="KCN39" s="620" t="s">
        <v>2563</v>
      </c>
      <c r="KCO39" s="620" t="s">
        <v>2563</v>
      </c>
      <c r="KCP39" s="620" t="s">
        <v>2563</v>
      </c>
      <c r="KCQ39" s="620" t="s">
        <v>2563</v>
      </c>
      <c r="KCR39" s="620" t="s">
        <v>2563</v>
      </c>
      <c r="KCS39" s="620" t="s">
        <v>2563</v>
      </c>
      <c r="KCT39" s="620" t="s">
        <v>2563</v>
      </c>
      <c r="KCU39" s="620" t="s">
        <v>2563</v>
      </c>
      <c r="KCV39" s="620" t="s">
        <v>2563</v>
      </c>
      <c r="KCW39" s="620" t="s">
        <v>2563</v>
      </c>
      <c r="KCX39" s="620" t="s">
        <v>2563</v>
      </c>
      <c r="KCY39" s="620" t="s">
        <v>2563</v>
      </c>
      <c r="KCZ39" s="620" t="s">
        <v>2563</v>
      </c>
      <c r="KDA39" s="620" t="s">
        <v>2563</v>
      </c>
      <c r="KDB39" s="620" t="s">
        <v>2563</v>
      </c>
      <c r="KDC39" s="620" t="s">
        <v>2563</v>
      </c>
      <c r="KDD39" s="620" t="s">
        <v>2563</v>
      </c>
      <c r="KDE39" s="620" t="s">
        <v>2563</v>
      </c>
      <c r="KDF39" s="620" t="s">
        <v>2563</v>
      </c>
      <c r="KDG39" s="620" t="s">
        <v>2563</v>
      </c>
      <c r="KDH39" s="620" t="s">
        <v>2563</v>
      </c>
      <c r="KDI39" s="620" t="s">
        <v>2563</v>
      </c>
      <c r="KDJ39" s="620" t="s">
        <v>2563</v>
      </c>
      <c r="KDK39" s="620" t="s">
        <v>2563</v>
      </c>
      <c r="KDL39" s="620" t="s">
        <v>2563</v>
      </c>
      <c r="KDM39" s="620" t="s">
        <v>2563</v>
      </c>
      <c r="KDN39" s="620" t="s">
        <v>2563</v>
      </c>
      <c r="KDO39" s="620" t="s">
        <v>2563</v>
      </c>
      <c r="KDP39" s="620" t="s">
        <v>2563</v>
      </c>
      <c r="KDQ39" s="620" t="s">
        <v>2563</v>
      </c>
      <c r="KDR39" s="620" t="s">
        <v>2563</v>
      </c>
      <c r="KDS39" s="620" t="s">
        <v>2563</v>
      </c>
      <c r="KDT39" s="620" t="s">
        <v>2563</v>
      </c>
      <c r="KDU39" s="620" t="s">
        <v>2563</v>
      </c>
      <c r="KDV39" s="620" t="s">
        <v>2563</v>
      </c>
      <c r="KDW39" s="620" t="s">
        <v>2563</v>
      </c>
      <c r="KDX39" s="620" t="s">
        <v>2563</v>
      </c>
      <c r="KDY39" s="620" t="s">
        <v>2563</v>
      </c>
      <c r="KDZ39" s="620" t="s">
        <v>2563</v>
      </c>
      <c r="KEA39" s="620" t="s">
        <v>2563</v>
      </c>
      <c r="KEB39" s="620" t="s">
        <v>2563</v>
      </c>
      <c r="KEC39" s="620" t="s">
        <v>2563</v>
      </c>
      <c r="KED39" s="620" t="s">
        <v>2563</v>
      </c>
      <c r="KEE39" s="620" t="s">
        <v>2563</v>
      </c>
      <c r="KEF39" s="620" t="s">
        <v>2563</v>
      </c>
      <c r="KEG39" s="620" t="s">
        <v>2563</v>
      </c>
      <c r="KEH39" s="620" t="s">
        <v>2563</v>
      </c>
      <c r="KEI39" s="620" t="s">
        <v>2563</v>
      </c>
      <c r="KEJ39" s="620" t="s">
        <v>2563</v>
      </c>
      <c r="KEK39" s="620" t="s">
        <v>2563</v>
      </c>
      <c r="KEL39" s="620" t="s">
        <v>2563</v>
      </c>
      <c r="KEM39" s="620" t="s">
        <v>2563</v>
      </c>
      <c r="KEN39" s="620" t="s">
        <v>2563</v>
      </c>
      <c r="KEO39" s="620" t="s">
        <v>2563</v>
      </c>
      <c r="KEP39" s="620" t="s">
        <v>2563</v>
      </c>
      <c r="KEQ39" s="620" t="s">
        <v>2563</v>
      </c>
      <c r="KER39" s="620" t="s">
        <v>2563</v>
      </c>
      <c r="KES39" s="620" t="s">
        <v>2563</v>
      </c>
      <c r="KET39" s="620" t="s">
        <v>2563</v>
      </c>
      <c r="KEU39" s="620" t="s">
        <v>2563</v>
      </c>
      <c r="KEV39" s="620" t="s">
        <v>2563</v>
      </c>
      <c r="KEW39" s="620" t="s">
        <v>2563</v>
      </c>
      <c r="KEX39" s="620" t="s">
        <v>2563</v>
      </c>
      <c r="KEY39" s="620" t="s">
        <v>2563</v>
      </c>
      <c r="KEZ39" s="620" t="s">
        <v>2563</v>
      </c>
      <c r="KFA39" s="620" t="s">
        <v>2563</v>
      </c>
      <c r="KFB39" s="620" t="s">
        <v>2563</v>
      </c>
      <c r="KFC39" s="620" t="s">
        <v>2563</v>
      </c>
      <c r="KFD39" s="620" t="s">
        <v>2563</v>
      </c>
      <c r="KFE39" s="620" t="s">
        <v>2563</v>
      </c>
      <c r="KFF39" s="620" t="s">
        <v>2563</v>
      </c>
      <c r="KFG39" s="620" t="s">
        <v>2563</v>
      </c>
      <c r="KFH39" s="620" t="s">
        <v>2563</v>
      </c>
      <c r="KFI39" s="620" t="s">
        <v>2563</v>
      </c>
      <c r="KFJ39" s="620" t="s">
        <v>2563</v>
      </c>
      <c r="KFK39" s="620" t="s">
        <v>2563</v>
      </c>
      <c r="KFL39" s="620" t="s">
        <v>2563</v>
      </c>
      <c r="KFM39" s="620" t="s">
        <v>2563</v>
      </c>
      <c r="KFN39" s="620" t="s">
        <v>2563</v>
      </c>
      <c r="KFO39" s="620" t="s">
        <v>2563</v>
      </c>
      <c r="KFP39" s="620" t="s">
        <v>2563</v>
      </c>
      <c r="KFQ39" s="620" t="s">
        <v>2563</v>
      </c>
      <c r="KFR39" s="620" t="s">
        <v>2563</v>
      </c>
      <c r="KFS39" s="620" t="s">
        <v>2563</v>
      </c>
      <c r="KFT39" s="620" t="s">
        <v>2563</v>
      </c>
      <c r="KFU39" s="620" t="s">
        <v>2563</v>
      </c>
      <c r="KFV39" s="620" t="s">
        <v>2563</v>
      </c>
      <c r="KFW39" s="620" t="s">
        <v>2563</v>
      </c>
      <c r="KFX39" s="620" t="s">
        <v>2563</v>
      </c>
      <c r="KFY39" s="620" t="s">
        <v>2563</v>
      </c>
      <c r="KFZ39" s="620" t="s">
        <v>2563</v>
      </c>
      <c r="KGA39" s="620" t="s">
        <v>2563</v>
      </c>
      <c r="KGB39" s="620" t="s">
        <v>2563</v>
      </c>
      <c r="KGC39" s="620" t="s">
        <v>2563</v>
      </c>
      <c r="KGD39" s="620" t="s">
        <v>2563</v>
      </c>
      <c r="KGE39" s="620" t="s">
        <v>2563</v>
      </c>
      <c r="KGF39" s="620" t="s">
        <v>2563</v>
      </c>
      <c r="KGG39" s="620" t="s">
        <v>2563</v>
      </c>
      <c r="KGH39" s="620" t="s">
        <v>2563</v>
      </c>
      <c r="KGI39" s="620" t="s">
        <v>2563</v>
      </c>
      <c r="KGJ39" s="620" t="s">
        <v>2563</v>
      </c>
      <c r="KGK39" s="620" t="s">
        <v>2563</v>
      </c>
      <c r="KGL39" s="620" t="s">
        <v>2563</v>
      </c>
      <c r="KGM39" s="620" t="s">
        <v>2563</v>
      </c>
      <c r="KGN39" s="620" t="s">
        <v>2563</v>
      </c>
      <c r="KGO39" s="620" t="s">
        <v>2563</v>
      </c>
      <c r="KGP39" s="620" t="s">
        <v>2563</v>
      </c>
      <c r="KGQ39" s="620" t="s">
        <v>2563</v>
      </c>
      <c r="KGR39" s="620" t="s">
        <v>2563</v>
      </c>
      <c r="KGS39" s="620" t="s">
        <v>2563</v>
      </c>
      <c r="KGT39" s="620" t="s">
        <v>2563</v>
      </c>
      <c r="KGU39" s="620" t="s">
        <v>2563</v>
      </c>
      <c r="KGV39" s="620" t="s">
        <v>2563</v>
      </c>
      <c r="KGW39" s="620" t="s">
        <v>2563</v>
      </c>
      <c r="KGX39" s="620" t="s">
        <v>2563</v>
      </c>
      <c r="KGY39" s="620" t="s">
        <v>2563</v>
      </c>
      <c r="KGZ39" s="620" t="s">
        <v>2563</v>
      </c>
      <c r="KHA39" s="620" t="s">
        <v>2563</v>
      </c>
      <c r="KHB39" s="620" t="s">
        <v>2563</v>
      </c>
      <c r="KHC39" s="620" t="s">
        <v>2563</v>
      </c>
      <c r="KHD39" s="620" t="s">
        <v>2563</v>
      </c>
      <c r="KHE39" s="620" t="s">
        <v>2563</v>
      </c>
      <c r="KHF39" s="620" t="s">
        <v>2563</v>
      </c>
      <c r="KHG39" s="620" t="s">
        <v>2563</v>
      </c>
      <c r="KHH39" s="620" t="s">
        <v>2563</v>
      </c>
      <c r="KHI39" s="620" t="s">
        <v>2563</v>
      </c>
      <c r="KHJ39" s="620" t="s">
        <v>2563</v>
      </c>
      <c r="KHK39" s="620" t="s">
        <v>2563</v>
      </c>
      <c r="KHL39" s="620" t="s">
        <v>2563</v>
      </c>
      <c r="KHM39" s="620" t="s">
        <v>2563</v>
      </c>
      <c r="KHN39" s="620" t="s">
        <v>2563</v>
      </c>
      <c r="KHO39" s="620" t="s">
        <v>2563</v>
      </c>
      <c r="KHP39" s="620" t="s">
        <v>2563</v>
      </c>
      <c r="KHQ39" s="620" t="s">
        <v>2563</v>
      </c>
      <c r="KHR39" s="620" t="s">
        <v>2563</v>
      </c>
      <c r="KHS39" s="620" t="s">
        <v>2563</v>
      </c>
      <c r="KHT39" s="620" t="s">
        <v>2563</v>
      </c>
      <c r="KHU39" s="620" t="s">
        <v>2563</v>
      </c>
      <c r="KHV39" s="620" t="s">
        <v>2563</v>
      </c>
      <c r="KHW39" s="620" t="s">
        <v>2563</v>
      </c>
      <c r="KHX39" s="620" t="s">
        <v>2563</v>
      </c>
      <c r="KHY39" s="620" t="s">
        <v>2563</v>
      </c>
      <c r="KHZ39" s="620" t="s">
        <v>2563</v>
      </c>
      <c r="KIA39" s="620" t="s">
        <v>2563</v>
      </c>
      <c r="KIB39" s="620" t="s">
        <v>2563</v>
      </c>
      <c r="KIC39" s="620" t="s">
        <v>2563</v>
      </c>
      <c r="KID39" s="620" t="s">
        <v>2563</v>
      </c>
      <c r="KIE39" s="620" t="s">
        <v>2563</v>
      </c>
      <c r="KIF39" s="620" t="s">
        <v>2563</v>
      </c>
      <c r="KIG39" s="620" t="s">
        <v>2563</v>
      </c>
      <c r="KIH39" s="620" t="s">
        <v>2563</v>
      </c>
      <c r="KII39" s="620" t="s">
        <v>2563</v>
      </c>
      <c r="KIJ39" s="620" t="s">
        <v>2563</v>
      </c>
      <c r="KIK39" s="620" t="s">
        <v>2563</v>
      </c>
      <c r="KIL39" s="620" t="s">
        <v>2563</v>
      </c>
      <c r="KIM39" s="620" t="s">
        <v>2563</v>
      </c>
      <c r="KIN39" s="620" t="s">
        <v>2563</v>
      </c>
      <c r="KIO39" s="620" t="s">
        <v>2563</v>
      </c>
      <c r="KIP39" s="620" t="s">
        <v>2563</v>
      </c>
      <c r="KIQ39" s="620" t="s">
        <v>2563</v>
      </c>
      <c r="KIR39" s="620" t="s">
        <v>2563</v>
      </c>
      <c r="KIS39" s="620" t="s">
        <v>2563</v>
      </c>
      <c r="KIT39" s="620" t="s">
        <v>2563</v>
      </c>
      <c r="KIU39" s="620" t="s">
        <v>2563</v>
      </c>
      <c r="KIV39" s="620" t="s">
        <v>2563</v>
      </c>
      <c r="KIW39" s="620" t="s">
        <v>2563</v>
      </c>
      <c r="KIX39" s="620" t="s">
        <v>2563</v>
      </c>
      <c r="KIY39" s="620" t="s">
        <v>2563</v>
      </c>
      <c r="KIZ39" s="620" t="s">
        <v>2563</v>
      </c>
      <c r="KJA39" s="620" t="s">
        <v>2563</v>
      </c>
      <c r="KJB39" s="620" t="s">
        <v>2563</v>
      </c>
      <c r="KJC39" s="620" t="s">
        <v>2563</v>
      </c>
      <c r="KJD39" s="620" t="s">
        <v>2563</v>
      </c>
      <c r="KJE39" s="620" t="s">
        <v>2563</v>
      </c>
      <c r="KJF39" s="620" t="s">
        <v>2563</v>
      </c>
      <c r="KJG39" s="620" t="s">
        <v>2563</v>
      </c>
      <c r="KJH39" s="620" t="s">
        <v>2563</v>
      </c>
      <c r="KJI39" s="620" t="s">
        <v>2563</v>
      </c>
      <c r="KJJ39" s="620" t="s">
        <v>2563</v>
      </c>
      <c r="KJK39" s="620" t="s">
        <v>2563</v>
      </c>
      <c r="KJL39" s="620" t="s">
        <v>2563</v>
      </c>
      <c r="KJM39" s="620" t="s">
        <v>2563</v>
      </c>
      <c r="KJN39" s="620" t="s">
        <v>2563</v>
      </c>
      <c r="KJO39" s="620" t="s">
        <v>2563</v>
      </c>
      <c r="KJP39" s="620" t="s">
        <v>2563</v>
      </c>
      <c r="KJQ39" s="620" t="s">
        <v>2563</v>
      </c>
      <c r="KJR39" s="620" t="s">
        <v>2563</v>
      </c>
      <c r="KJS39" s="620" t="s">
        <v>2563</v>
      </c>
      <c r="KJT39" s="620" t="s">
        <v>2563</v>
      </c>
      <c r="KJU39" s="620" t="s">
        <v>2563</v>
      </c>
      <c r="KJV39" s="620" t="s">
        <v>2563</v>
      </c>
      <c r="KJW39" s="620" t="s">
        <v>2563</v>
      </c>
      <c r="KJX39" s="620" t="s">
        <v>2563</v>
      </c>
      <c r="KJY39" s="620" t="s">
        <v>2563</v>
      </c>
      <c r="KJZ39" s="620" t="s">
        <v>2563</v>
      </c>
      <c r="KKA39" s="620" t="s">
        <v>2563</v>
      </c>
      <c r="KKB39" s="620" t="s">
        <v>2563</v>
      </c>
      <c r="KKC39" s="620" t="s">
        <v>2563</v>
      </c>
      <c r="KKD39" s="620" t="s">
        <v>2563</v>
      </c>
      <c r="KKE39" s="620" t="s">
        <v>2563</v>
      </c>
      <c r="KKF39" s="620" t="s">
        <v>2563</v>
      </c>
      <c r="KKG39" s="620" t="s">
        <v>2563</v>
      </c>
      <c r="KKH39" s="620" t="s">
        <v>2563</v>
      </c>
      <c r="KKI39" s="620" t="s">
        <v>2563</v>
      </c>
      <c r="KKJ39" s="620" t="s">
        <v>2563</v>
      </c>
      <c r="KKK39" s="620" t="s">
        <v>2563</v>
      </c>
      <c r="KKL39" s="620" t="s">
        <v>2563</v>
      </c>
      <c r="KKM39" s="620" t="s">
        <v>2563</v>
      </c>
      <c r="KKN39" s="620" t="s">
        <v>2563</v>
      </c>
      <c r="KKO39" s="620" t="s">
        <v>2563</v>
      </c>
      <c r="KKP39" s="620" t="s">
        <v>2563</v>
      </c>
      <c r="KKQ39" s="620" t="s">
        <v>2563</v>
      </c>
      <c r="KKR39" s="620" t="s">
        <v>2563</v>
      </c>
      <c r="KKS39" s="620" t="s">
        <v>2563</v>
      </c>
      <c r="KKT39" s="620" t="s">
        <v>2563</v>
      </c>
      <c r="KKU39" s="620" t="s">
        <v>2563</v>
      </c>
      <c r="KKV39" s="620" t="s">
        <v>2563</v>
      </c>
      <c r="KKW39" s="620" t="s">
        <v>2563</v>
      </c>
      <c r="KKX39" s="620" t="s">
        <v>2563</v>
      </c>
      <c r="KKY39" s="620" t="s">
        <v>2563</v>
      </c>
      <c r="KKZ39" s="620" t="s">
        <v>2563</v>
      </c>
      <c r="KLA39" s="620" t="s">
        <v>2563</v>
      </c>
      <c r="KLB39" s="620" t="s">
        <v>2563</v>
      </c>
      <c r="KLC39" s="620" t="s">
        <v>2563</v>
      </c>
      <c r="KLD39" s="620" t="s">
        <v>2563</v>
      </c>
      <c r="KLE39" s="620" t="s">
        <v>2563</v>
      </c>
      <c r="KLF39" s="620" t="s">
        <v>2563</v>
      </c>
      <c r="KLG39" s="620" t="s">
        <v>2563</v>
      </c>
      <c r="KLH39" s="620" t="s">
        <v>2563</v>
      </c>
      <c r="KLI39" s="620" t="s">
        <v>2563</v>
      </c>
      <c r="KLJ39" s="620" t="s">
        <v>2563</v>
      </c>
      <c r="KLK39" s="620" t="s">
        <v>2563</v>
      </c>
      <c r="KLL39" s="620" t="s">
        <v>2563</v>
      </c>
      <c r="KLM39" s="620" t="s">
        <v>2563</v>
      </c>
      <c r="KLN39" s="620" t="s">
        <v>2563</v>
      </c>
      <c r="KLO39" s="620" t="s">
        <v>2563</v>
      </c>
      <c r="KLP39" s="620" t="s">
        <v>2563</v>
      </c>
      <c r="KLQ39" s="620" t="s">
        <v>2563</v>
      </c>
      <c r="KLR39" s="620" t="s">
        <v>2563</v>
      </c>
      <c r="KLS39" s="620" t="s">
        <v>2563</v>
      </c>
      <c r="KLT39" s="620" t="s">
        <v>2563</v>
      </c>
      <c r="KLU39" s="620" t="s">
        <v>2563</v>
      </c>
      <c r="KLV39" s="620" t="s">
        <v>2563</v>
      </c>
      <c r="KLW39" s="620" t="s">
        <v>2563</v>
      </c>
      <c r="KLX39" s="620" t="s">
        <v>2563</v>
      </c>
      <c r="KLY39" s="620" t="s">
        <v>2563</v>
      </c>
      <c r="KLZ39" s="620" t="s">
        <v>2563</v>
      </c>
      <c r="KMA39" s="620" t="s">
        <v>2563</v>
      </c>
      <c r="KMB39" s="620" t="s">
        <v>2563</v>
      </c>
      <c r="KMC39" s="620" t="s">
        <v>2563</v>
      </c>
      <c r="KMD39" s="620" t="s">
        <v>2563</v>
      </c>
      <c r="KME39" s="620" t="s">
        <v>2563</v>
      </c>
      <c r="KMF39" s="620" t="s">
        <v>2563</v>
      </c>
      <c r="KMG39" s="620" t="s">
        <v>2563</v>
      </c>
      <c r="KMH39" s="620" t="s">
        <v>2563</v>
      </c>
      <c r="KMI39" s="620" t="s">
        <v>2563</v>
      </c>
      <c r="KMJ39" s="620" t="s">
        <v>2563</v>
      </c>
      <c r="KMK39" s="620" t="s">
        <v>2563</v>
      </c>
      <c r="KML39" s="620" t="s">
        <v>2563</v>
      </c>
      <c r="KMM39" s="620" t="s">
        <v>2563</v>
      </c>
      <c r="KMN39" s="620" t="s">
        <v>2563</v>
      </c>
      <c r="KMO39" s="620" t="s">
        <v>2563</v>
      </c>
      <c r="KMP39" s="620" t="s">
        <v>2563</v>
      </c>
      <c r="KMQ39" s="620" t="s">
        <v>2563</v>
      </c>
      <c r="KMR39" s="620" t="s">
        <v>2563</v>
      </c>
      <c r="KMS39" s="620" t="s">
        <v>2563</v>
      </c>
      <c r="KMT39" s="620" t="s">
        <v>2563</v>
      </c>
      <c r="KMU39" s="620" t="s">
        <v>2563</v>
      </c>
      <c r="KMV39" s="620" t="s">
        <v>2563</v>
      </c>
      <c r="KMW39" s="620" t="s">
        <v>2563</v>
      </c>
      <c r="KMX39" s="620" t="s">
        <v>2563</v>
      </c>
      <c r="KMY39" s="620" t="s">
        <v>2563</v>
      </c>
      <c r="KMZ39" s="620" t="s">
        <v>2563</v>
      </c>
      <c r="KNA39" s="620" t="s">
        <v>2563</v>
      </c>
      <c r="KNB39" s="620" t="s">
        <v>2563</v>
      </c>
      <c r="KNC39" s="620" t="s">
        <v>2563</v>
      </c>
      <c r="KND39" s="620" t="s">
        <v>2563</v>
      </c>
      <c r="KNE39" s="620" t="s">
        <v>2563</v>
      </c>
      <c r="KNF39" s="620" t="s">
        <v>2563</v>
      </c>
      <c r="KNG39" s="620" t="s">
        <v>2563</v>
      </c>
      <c r="KNH39" s="620" t="s">
        <v>2563</v>
      </c>
      <c r="KNI39" s="620" t="s">
        <v>2563</v>
      </c>
      <c r="KNJ39" s="620" t="s">
        <v>2563</v>
      </c>
      <c r="KNK39" s="620" t="s">
        <v>2563</v>
      </c>
      <c r="KNL39" s="620" t="s">
        <v>2563</v>
      </c>
      <c r="KNM39" s="620" t="s">
        <v>2563</v>
      </c>
      <c r="KNN39" s="620" t="s">
        <v>2563</v>
      </c>
      <c r="KNO39" s="620" t="s">
        <v>2563</v>
      </c>
      <c r="KNP39" s="620" t="s">
        <v>2563</v>
      </c>
      <c r="KNQ39" s="620" t="s">
        <v>2563</v>
      </c>
      <c r="KNR39" s="620" t="s">
        <v>2563</v>
      </c>
      <c r="KNS39" s="620" t="s">
        <v>2563</v>
      </c>
      <c r="KNT39" s="620" t="s">
        <v>2563</v>
      </c>
      <c r="KNU39" s="620" t="s">
        <v>2563</v>
      </c>
      <c r="KNV39" s="620" t="s">
        <v>2563</v>
      </c>
      <c r="KNW39" s="620" t="s">
        <v>2563</v>
      </c>
      <c r="KNX39" s="620" t="s">
        <v>2563</v>
      </c>
      <c r="KNY39" s="620" t="s">
        <v>2563</v>
      </c>
      <c r="KNZ39" s="620" t="s">
        <v>2563</v>
      </c>
      <c r="KOA39" s="620" t="s">
        <v>2563</v>
      </c>
      <c r="KOB39" s="620" t="s">
        <v>2563</v>
      </c>
      <c r="KOC39" s="620" t="s">
        <v>2563</v>
      </c>
      <c r="KOD39" s="620" t="s">
        <v>2563</v>
      </c>
      <c r="KOE39" s="620" t="s">
        <v>2563</v>
      </c>
      <c r="KOF39" s="620" t="s">
        <v>2563</v>
      </c>
      <c r="KOG39" s="620" t="s">
        <v>2563</v>
      </c>
      <c r="KOH39" s="620" t="s">
        <v>2563</v>
      </c>
      <c r="KOI39" s="620" t="s">
        <v>2563</v>
      </c>
      <c r="KOJ39" s="620" t="s">
        <v>2563</v>
      </c>
      <c r="KOK39" s="620" t="s">
        <v>2563</v>
      </c>
      <c r="KOL39" s="620" t="s">
        <v>2563</v>
      </c>
      <c r="KOM39" s="620" t="s">
        <v>2563</v>
      </c>
      <c r="KON39" s="620" t="s">
        <v>2563</v>
      </c>
      <c r="KOO39" s="620" t="s">
        <v>2563</v>
      </c>
      <c r="KOP39" s="620" t="s">
        <v>2563</v>
      </c>
      <c r="KOQ39" s="620" t="s">
        <v>2563</v>
      </c>
      <c r="KOR39" s="620" t="s">
        <v>2563</v>
      </c>
      <c r="KOS39" s="620" t="s">
        <v>2563</v>
      </c>
      <c r="KOT39" s="620" t="s">
        <v>2563</v>
      </c>
      <c r="KOU39" s="620" t="s">
        <v>2563</v>
      </c>
      <c r="KOV39" s="620" t="s">
        <v>2563</v>
      </c>
      <c r="KOW39" s="620" t="s">
        <v>2563</v>
      </c>
      <c r="KOX39" s="620" t="s">
        <v>2563</v>
      </c>
      <c r="KOY39" s="620" t="s">
        <v>2563</v>
      </c>
      <c r="KOZ39" s="620" t="s">
        <v>2563</v>
      </c>
      <c r="KPA39" s="620" t="s">
        <v>2563</v>
      </c>
      <c r="KPB39" s="620" t="s">
        <v>2563</v>
      </c>
      <c r="KPC39" s="620" t="s">
        <v>2563</v>
      </c>
      <c r="KPD39" s="620" t="s">
        <v>2563</v>
      </c>
      <c r="KPE39" s="620" t="s">
        <v>2563</v>
      </c>
      <c r="KPF39" s="620" t="s">
        <v>2563</v>
      </c>
      <c r="KPG39" s="620" t="s">
        <v>2563</v>
      </c>
      <c r="KPH39" s="620" t="s">
        <v>2563</v>
      </c>
      <c r="KPI39" s="620" t="s">
        <v>2563</v>
      </c>
      <c r="KPJ39" s="620" t="s">
        <v>2563</v>
      </c>
      <c r="KPK39" s="620" t="s">
        <v>2563</v>
      </c>
      <c r="KPL39" s="620" t="s">
        <v>2563</v>
      </c>
      <c r="KPM39" s="620" t="s">
        <v>2563</v>
      </c>
      <c r="KPN39" s="620" t="s">
        <v>2563</v>
      </c>
      <c r="KPO39" s="620" t="s">
        <v>2563</v>
      </c>
      <c r="KPP39" s="620" t="s">
        <v>2563</v>
      </c>
      <c r="KPQ39" s="620" t="s">
        <v>2563</v>
      </c>
      <c r="KPR39" s="620" t="s">
        <v>2563</v>
      </c>
      <c r="KPS39" s="620" t="s">
        <v>2563</v>
      </c>
      <c r="KPT39" s="620" t="s">
        <v>2563</v>
      </c>
      <c r="KPU39" s="620" t="s">
        <v>2563</v>
      </c>
      <c r="KPV39" s="620" t="s">
        <v>2563</v>
      </c>
      <c r="KPW39" s="620" t="s">
        <v>2563</v>
      </c>
      <c r="KPX39" s="620" t="s">
        <v>2563</v>
      </c>
      <c r="KPY39" s="620" t="s">
        <v>2563</v>
      </c>
      <c r="KPZ39" s="620" t="s">
        <v>2563</v>
      </c>
      <c r="KQA39" s="620" t="s">
        <v>2563</v>
      </c>
      <c r="KQB39" s="620" t="s">
        <v>2563</v>
      </c>
      <c r="KQC39" s="620" t="s">
        <v>2563</v>
      </c>
      <c r="KQD39" s="620" t="s">
        <v>2563</v>
      </c>
      <c r="KQE39" s="620" t="s">
        <v>2563</v>
      </c>
      <c r="KQF39" s="620" t="s">
        <v>2563</v>
      </c>
      <c r="KQG39" s="620" t="s">
        <v>2563</v>
      </c>
      <c r="KQH39" s="620" t="s">
        <v>2563</v>
      </c>
      <c r="KQI39" s="620" t="s">
        <v>2563</v>
      </c>
      <c r="KQJ39" s="620" t="s">
        <v>2563</v>
      </c>
      <c r="KQK39" s="620" t="s">
        <v>2563</v>
      </c>
      <c r="KQL39" s="620" t="s">
        <v>2563</v>
      </c>
      <c r="KQM39" s="620" t="s">
        <v>2563</v>
      </c>
      <c r="KQN39" s="620" t="s">
        <v>2563</v>
      </c>
      <c r="KQO39" s="620" t="s">
        <v>2563</v>
      </c>
      <c r="KQP39" s="620" t="s">
        <v>2563</v>
      </c>
      <c r="KQQ39" s="620" t="s">
        <v>2563</v>
      </c>
      <c r="KQR39" s="620" t="s">
        <v>2563</v>
      </c>
      <c r="KQS39" s="620" t="s">
        <v>2563</v>
      </c>
      <c r="KQT39" s="620" t="s">
        <v>2563</v>
      </c>
      <c r="KQU39" s="620" t="s">
        <v>2563</v>
      </c>
      <c r="KQV39" s="620" t="s">
        <v>2563</v>
      </c>
      <c r="KQW39" s="620" t="s">
        <v>2563</v>
      </c>
      <c r="KQX39" s="620" t="s">
        <v>2563</v>
      </c>
      <c r="KQY39" s="620" t="s">
        <v>2563</v>
      </c>
      <c r="KQZ39" s="620" t="s">
        <v>2563</v>
      </c>
      <c r="KRA39" s="620" t="s">
        <v>2563</v>
      </c>
      <c r="KRB39" s="620" t="s">
        <v>2563</v>
      </c>
      <c r="KRC39" s="620" t="s">
        <v>2563</v>
      </c>
      <c r="KRD39" s="620" t="s">
        <v>2563</v>
      </c>
      <c r="KRE39" s="620" t="s">
        <v>2563</v>
      </c>
      <c r="KRF39" s="620" t="s">
        <v>2563</v>
      </c>
      <c r="KRG39" s="620" t="s">
        <v>2563</v>
      </c>
      <c r="KRH39" s="620" t="s">
        <v>2563</v>
      </c>
      <c r="KRI39" s="620" t="s">
        <v>2563</v>
      </c>
      <c r="KRJ39" s="620" t="s">
        <v>2563</v>
      </c>
      <c r="KRK39" s="620" t="s">
        <v>2563</v>
      </c>
      <c r="KRL39" s="620" t="s">
        <v>2563</v>
      </c>
      <c r="KRM39" s="620" t="s">
        <v>2563</v>
      </c>
      <c r="KRN39" s="620" t="s">
        <v>2563</v>
      </c>
      <c r="KRO39" s="620" t="s">
        <v>2563</v>
      </c>
      <c r="KRP39" s="620" t="s">
        <v>2563</v>
      </c>
      <c r="KRQ39" s="620" t="s">
        <v>2563</v>
      </c>
      <c r="KRR39" s="620" t="s">
        <v>2563</v>
      </c>
      <c r="KRS39" s="620" t="s">
        <v>2563</v>
      </c>
      <c r="KRT39" s="620" t="s">
        <v>2563</v>
      </c>
      <c r="KRU39" s="620" t="s">
        <v>2563</v>
      </c>
      <c r="KRV39" s="620" t="s">
        <v>2563</v>
      </c>
      <c r="KRW39" s="620" t="s">
        <v>2563</v>
      </c>
      <c r="KRX39" s="620" t="s">
        <v>2563</v>
      </c>
      <c r="KRY39" s="620" t="s">
        <v>2563</v>
      </c>
      <c r="KRZ39" s="620" t="s">
        <v>2563</v>
      </c>
      <c r="KSA39" s="620" t="s">
        <v>2563</v>
      </c>
      <c r="KSB39" s="620" t="s">
        <v>2563</v>
      </c>
      <c r="KSC39" s="620" t="s">
        <v>2563</v>
      </c>
      <c r="KSD39" s="620" t="s">
        <v>2563</v>
      </c>
      <c r="KSE39" s="620" t="s">
        <v>2563</v>
      </c>
      <c r="KSF39" s="620" t="s">
        <v>2563</v>
      </c>
      <c r="KSG39" s="620" t="s">
        <v>2563</v>
      </c>
      <c r="KSH39" s="620" t="s">
        <v>2563</v>
      </c>
      <c r="KSI39" s="620" t="s">
        <v>2563</v>
      </c>
      <c r="KSJ39" s="620" t="s">
        <v>2563</v>
      </c>
      <c r="KSK39" s="620" t="s">
        <v>2563</v>
      </c>
      <c r="KSL39" s="620" t="s">
        <v>2563</v>
      </c>
      <c r="KSM39" s="620" t="s">
        <v>2563</v>
      </c>
      <c r="KSN39" s="620" t="s">
        <v>2563</v>
      </c>
      <c r="KSO39" s="620" t="s">
        <v>2563</v>
      </c>
      <c r="KSP39" s="620" t="s">
        <v>2563</v>
      </c>
      <c r="KSQ39" s="620" t="s">
        <v>2563</v>
      </c>
      <c r="KSR39" s="620" t="s">
        <v>2563</v>
      </c>
      <c r="KSS39" s="620" t="s">
        <v>2563</v>
      </c>
      <c r="KST39" s="620" t="s">
        <v>2563</v>
      </c>
      <c r="KSU39" s="620" t="s">
        <v>2563</v>
      </c>
      <c r="KSV39" s="620" t="s">
        <v>2563</v>
      </c>
      <c r="KSW39" s="620" t="s">
        <v>2563</v>
      </c>
      <c r="KSX39" s="620" t="s">
        <v>2563</v>
      </c>
      <c r="KSY39" s="620" t="s">
        <v>2563</v>
      </c>
      <c r="KSZ39" s="620" t="s">
        <v>2563</v>
      </c>
      <c r="KTA39" s="620" t="s">
        <v>2563</v>
      </c>
      <c r="KTB39" s="620" t="s">
        <v>2563</v>
      </c>
      <c r="KTC39" s="620" t="s">
        <v>2563</v>
      </c>
      <c r="KTD39" s="620" t="s">
        <v>2563</v>
      </c>
      <c r="KTE39" s="620" t="s">
        <v>2563</v>
      </c>
      <c r="KTF39" s="620" t="s">
        <v>2563</v>
      </c>
      <c r="KTG39" s="620" t="s">
        <v>2563</v>
      </c>
      <c r="KTH39" s="620" t="s">
        <v>2563</v>
      </c>
      <c r="KTI39" s="620" t="s">
        <v>2563</v>
      </c>
      <c r="KTJ39" s="620" t="s">
        <v>2563</v>
      </c>
      <c r="KTK39" s="620" t="s">
        <v>2563</v>
      </c>
      <c r="KTL39" s="620" t="s">
        <v>2563</v>
      </c>
      <c r="KTM39" s="620" t="s">
        <v>2563</v>
      </c>
      <c r="KTN39" s="620" t="s">
        <v>2563</v>
      </c>
      <c r="KTO39" s="620" t="s">
        <v>2563</v>
      </c>
      <c r="KTP39" s="620" t="s">
        <v>2563</v>
      </c>
      <c r="KTQ39" s="620" t="s">
        <v>2563</v>
      </c>
      <c r="KTR39" s="620" t="s">
        <v>2563</v>
      </c>
      <c r="KTS39" s="620" t="s">
        <v>2563</v>
      </c>
      <c r="KTT39" s="620" t="s">
        <v>2563</v>
      </c>
      <c r="KTU39" s="620" t="s">
        <v>2563</v>
      </c>
      <c r="KTV39" s="620" t="s">
        <v>2563</v>
      </c>
      <c r="KTW39" s="620" t="s">
        <v>2563</v>
      </c>
      <c r="KTX39" s="620" t="s">
        <v>2563</v>
      </c>
      <c r="KTY39" s="620" t="s">
        <v>2563</v>
      </c>
      <c r="KTZ39" s="620" t="s">
        <v>2563</v>
      </c>
      <c r="KUA39" s="620" t="s">
        <v>2563</v>
      </c>
      <c r="KUB39" s="620" t="s">
        <v>2563</v>
      </c>
      <c r="KUC39" s="620" t="s">
        <v>2563</v>
      </c>
      <c r="KUD39" s="620" t="s">
        <v>2563</v>
      </c>
      <c r="KUE39" s="620" t="s">
        <v>2563</v>
      </c>
      <c r="KUF39" s="620" t="s">
        <v>2563</v>
      </c>
      <c r="KUG39" s="620" t="s">
        <v>2563</v>
      </c>
      <c r="KUH39" s="620" t="s">
        <v>2563</v>
      </c>
      <c r="KUI39" s="620" t="s">
        <v>2563</v>
      </c>
      <c r="KUJ39" s="620" t="s">
        <v>2563</v>
      </c>
      <c r="KUK39" s="620" t="s">
        <v>2563</v>
      </c>
      <c r="KUL39" s="620" t="s">
        <v>2563</v>
      </c>
      <c r="KUM39" s="620" t="s">
        <v>2563</v>
      </c>
      <c r="KUN39" s="620" t="s">
        <v>2563</v>
      </c>
      <c r="KUO39" s="620" t="s">
        <v>2563</v>
      </c>
      <c r="KUP39" s="620" t="s">
        <v>2563</v>
      </c>
      <c r="KUQ39" s="620" t="s">
        <v>2563</v>
      </c>
      <c r="KUR39" s="620" t="s">
        <v>2563</v>
      </c>
      <c r="KUS39" s="620" t="s">
        <v>2563</v>
      </c>
      <c r="KUT39" s="620" t="s">
        <v>2563</v>
      </c>
      <c r="KUU39" s="620" t="s">
        <v>2563</v>
      </c>
      <c r="KUV39" s="620" t="s">
        <v>2563</v>
      </c>
      <c r="KUW39" s="620" t="s">
        <v>2563</v>
      </c>
      <c r="KUX39" s="620" t="s">
        <v>2563</v>
      </c>
      <c r="KUY39" s="620" t="s">
        <v>2563</v>
      </c>
      <c r="KUZ39" s="620" t="s">
        <v>2563</v>
      </c>
      <c r="KVA39" s="620" t="s">
        <v>2563</v>
      </c>
      <c r="KVB39" s="620" t="s">
        <v>2563</v>
      </c>
      <c r="KVC39" s="620" t="s">
        <v>2563</v>
      </c>
      <c r="KVD39" s="620" t="s">
        <v>2563</v>
      </c>
      <c r="KVE39" s="620" t="s">
        <v>2563</v>
      </c>
      <c r="KVF39" s="620" t="s">
        <v>2563</v>
      </c>
      <c r="KVG39" s="620" t="s">
        <v>2563</v>
      </c>
      <c r="KVH39" s="620" t="s">
        <v>2563</v>
      </c>
      <c r="KVI39" s="620" t="s">
        <v>2563</v>
      </c>
      <c r="KVJ39" s="620" t="s">
        <v>2563</v>
      </c>
      <c r="KVK39" s="620" t="s">
        <v>2563</v>
      </c>
      <c r="KVL39" s="620" t="s">
        <v>2563</v>
      </c>
      <c r="KVM39" s="620" t="s">
        <v>2563</v>
      </c>
      <c r="KVN39" s="620" t="s">
        <v>2563</v>
      </c>
      <c r="KVO39" s="620" t="s">
        <v>2563</v>
      </c>
      <c r="KVP39" s="620" t="s">
        <v>2563</v>
      </c>
      <c r="KVQ39" s="620" t="s">
        <v>2563</v>
      </c>
      <c r="KVR39" s="620" t="s">
        <v>2563</v>
      </c>
      <c r="KVS39" s="620" t="s">
        <v>2563</v>
      </c>
      <c r="KVT39" s="620" t="s">
        <v>2563</v>
      </c>
      <c r="KVU39" s="620" t="s">
        <v>2563</v>
      </c>
      <c r="KVV39" s="620" t="s">
        <v>2563</v>
      </c>
      <c r="KVW39" s="620" t="s">
        <v>2563</v>
      </c>
      <c r="KVX39" s="620" t="s">
        <v>2563</v>
      </c>
      <c r="KVY39" s="620" t="s">
        <v>2563</v>
      </c>
      <c r="KVZ39" s="620" t="s">
        <v>2563</v>
      </c>
      <c r="KWA39" s="620" t="s">
        <v>2563</v>
      </c>
      <c r="KWB39" s="620" t="s">
        <v>2563</v>
      </c>
      <c r="KWC39" s="620" t="s">
        <v>2563</v>
      </c>
      <c r="KWD39" s="620" t="s">
        <v>2563</v>
      </c>
      <c r="KWE39" s="620" t="s">
        <v>2563</v>
      </c>
      <c r="KWF39" s="620" t="s">
        <v>2563</v>
      </c>
      <c r="KWG39" s="620" t="s">
        <v>2563</v>
      </c>
      <c r="KWH39" s="620" t="s">
        <v>2563</v>
      </c>
      <c r="KWI39" s="620" t="s">
        <v>2563</v>
      </c>
      <c r="KWJ39" s="620" t="s">
        <v>2563</v>
      </c>
      <c r="KWK39" s="620" t="s">
        <v>2563</v>
      </c>
      <c r="KWL39" s="620" t="s">
        <v>2563</v>
      </c>
      <c r="KWM39" s="620" t="s">
        <v>2563</v>
      </c>
      <c r="KWN39" s="620" t="s">
        <v>2563</v>
      </c>
      <c r="KWO39" s="620" t="s">
        <v>2563</v>
      </c>
      <c r="KWP39" s="620" t="s">
        <v>2563</v>
      </c>
      <c r="KWQ39" s="620" t="s">
        <v>2563</v>
      </c>
      <c r="KWR39" s="620" t="s">
        <v>2563</v>
      </c>
      <c r="KWS39" s="620" t="s">
        <v>2563</v>
      </c>
      <c r="KWT39" s="620" t="s">
        <v>2563</v>
      </c>
      <c r="KWU39" s="620" t="s">
        <v>2563</v>
      </c>
      <c r="KWV39" s="620" t="s">
        <v>2563</v>
      </c>
      <c r="KWW39" s="620" t="s">
        <v>2563</v>
      </c>
      <c r="KWX39" s="620" t="s">
        <v>2563</v>
      </c>
      <c r="KWY39" s="620" t="s">
        <v>2563</v>
      </c>
      <c r="KWZ39" s="620" t="s">
        <v>2563</v>
      </c>
      <c r="KXA39" s="620" t="s">
        <v>2563</v>
      </c>
      <c r="KXB39" s="620" t="s">
        <v>2563</v>
      </c>
      <c r="KXC39" s="620" t="s">
        <v>2563</v>
      </c>
      <c r="KXD39" s="620" t="s">
        <v>2563</v>
      </c>
      <c r="KXE39" s="620" t="s">
        <v>2563</v>
      </c>
      <c r="KXF39" s="620" t="s">
        <v>2563</v>
      </c>
      <c r="KXG39" s="620" t="s">
        <v>2563</v>
      </c>
      <c r="KXH39" s="620" t="s">
        <v>2563</v>
      </c>
      <c r="KXI39" s="620" t="s">
        <v>2563</v>
      </c>
      <c r="KXJ39" s="620" t="s">
        <v>2563</v>
      </c>
      <c r="KXK39" s="620" t="s">
        <v>2563</v>
      </c>
      <c r="KXL39" s="620" t="s">
        <v>2563</v>
      </c>
      <c r="KXM39" s="620" t="s">
        <v>2563</v>
      </c>
      <c r="KXN39" s="620" t="s">
        <v>2563</v>
      </c>
      <c r="KXO39" s="620" t="s">
        <v>2563</v>
      </c>
      <c r="KXP39" s="620" t="s">
        <v>2563</v>
      </c>
      <c r="KXQ39" s="620" t="s">
        <v>2563</v>
      </c>
      <c r="KXR39" s="620" t="s">
        <v>2563</v>
      </c>
      <c r="KXS39" s="620" t="s">
        <v>2563</v>
      </c>
      <c r="KXT39" s="620" t="s">
        <v>2563</v>
      </c>
      <c r="KXU39" s="620" t="s">
        <v>2563</v>
      </c>
      <c r="KXV39" s="620" t="s">
        <v>2563</v>
      </c>
      <c r="KXW39" s="620" t="s">
        <v>2563</v>
      </c>
      <c r="KXX39" s="620" t="s">
        <v>2563</v>
      </c>
      <c r="KXY39" s="620" t="s">
        <v>2563</v>
      </c>
      <c r="KXZ39" s="620" t="s">
        <v>2563</v>
      </c>
      <c r="KYA39" s="620" t="s">
        <v>2563</v>
      </c>
      <c r="KYB39" s="620" t="s">
        <v>2563</v>
      </c>
      <c r="KYC39" s="620" t="s">
        <v>2563</v>
      </c>
      <c r="KYD39" s="620" t="s">
        <v>2563</v>
      </c>
      <c r="KYE39" s="620" t="s">
        <v>2563</v>
      </c>
      <c r="KYF39" s="620" t="s">
        <v>2563</v>
      </c>
      <c r="KYG39" s="620" t="s">
        <v>2563</v>
      </c>
      <c r="KYH39" s="620" t="s">
        <v>2563</v>
      </c>
      <c r="KYI39" s="620" t="s">
        <v>2563</v>
      </c>
      <c r="KYJ39" s="620" t="s">
        <v>2563</v>
      </c>
      <c r="KYK39" s="620" t="s">
        <v>2563</v>
      </c>
      <c r="KYL39" s="620" t="s">
        <v>2563</v>
      </c>
      <c r="KYM39" s="620" t="s">
        <v>2563</v>
      </c>
      <c r="KYN39" s="620" t="s">
        <v>2563</v>
      </c>
      <c r="KYO39" s="620" t="s">
        <v>2563</v>
      </c>
      <c r="KYP39" s="620" t="s">
        <v>2563</v>
      </c>
      <c r="KYQ39" s="620" t="s">
        <v>2563</v>
      </c>
      <c r="KYR39" s="620" t="s">
        <v>2563</v>
      </c>
      <c r="KYS39" s="620" t="s">
        <v>2563</v>
      </c>
      <c r="KYT39" s="620" t="s">
        <v>2563</v>
      </c>
      <c r="KYU39" s="620" t="s">
        <v>2563</v>
      </c>
      <c r="KYV39" s="620" t="s">
        <v>2563</v>
      </c>
      <c r="KYW39" s="620" t="s">
        <v>2563</v>
      </c>
      <c r="KYX39" s="620" t="s">
        <v>2563</v>
      </c>
      <c r="KYY39" s="620" t="s">
        <v>2563</v>
      </c>
      <c r="KYZ39" s="620" t="s">
        <v>2563</v>
      </c>
      <c r="KZA39" s="620" t="s">
        <v>2563</v>
      </c>
      <c r="KZB39" s="620" t="s">
        <v>2563</v>
      </c>
      <c r="KZC39" s="620" t="s">
        <v>2563</v>
      </c>
      <c r="KZD39" s="620" t="s">
        <v>2563</v>
      </c>
      <c r="KZE39" s="620" t="s">
        <v>2563</v>
      </c>
      <c r="KZF39" s="620" t="s">
        <v>2563</v>
      </c>
      <c r="KZG39" s="620" t="s">
        <v>2563</v>
      </c>
      <c r="KZH39" s="620" t="s">
        <v>2563</v>
      </c>
      <c r="KZI39" s="620" t="s">
        <v>2563</v>
      </c>
      <c r="KZJ39" s="620" t="s">
        <v>2563</v>
      </c>
      <c r="KZK39" s="620" t="s">
        <v>2563</v>
      </c>
      <c r="KZL39" s="620" t="s">
        <v>2563</v>
      </c>
      <c r="KZM39" s="620" t="s">
        <v>2563</v>
      </c>
      <c r="KZN39" s="620" t="s">
        <v>2563</v>
      </c>
      <c r="KZO39" s="620" t="s">
        <v>2563</v>
      </c>
      <c r="KZP39" s="620" t="s">
        <v>2563</v>
      </c>
      <c r="KZQ39" s="620" t="s">
        <v>2563</v>
      </c>
      <c r="KZR39" s="620" t="s">
        <v>2563</v>
      </c>
      <c r="KZS39" s="620" t="s">
        <v>2563</v>
      </c>
      <c r="KZT39" s="620" t="s">
        <v>2563</v>
      </c>
      <c r="KZU39" s="620" t="s">
        <v>2563</v>
      </c>
      <c r="KZV39" s="620" t="s">
        <v>2563</v>
      </c>
      <c r="KZW39" s="620" t="s">
        <v>2563</v>
      </c>
      <c r="KZX39" s="620" t="s">
        <v>2563</v>
      </c>
      <c r="KZY39" s="620" t="s">
        <v>2563</v>
      </c>
      <c r="KZZ39" s="620" t="s">
        <v>2563</v>
      </c>
      <c r="LAA39" s="620" t="s">
        <v>2563</v>
      </c>
      <c r="LAB39" s="620" t="s">
        <v>2563</v>
      </c>
      <c r="LAC39" s="620" t="s">
        <v>2563</v>
      </c>
      <c r="LAD39" s="620" t="s">
        <v>2563</v>
      </c>
      <c r="LAE39" s="620" t="s">
        <v>2563</v>
      </c>
      <c r="LAF39" s="620" t="s">
        <v>2563</v>
      </c>
      <c r="LAG39" s="620" t="s">
        <v>2563</v>
      </c>
      <c r="LAH39" s="620" t="s">
        <v>2563</v>
      </c>
      <c r="LAI39" s="620" t="s">
        <v>2563</v>
      </c>
      <c r="LAJ39" s="620" t="s">
        <v>2563</v>
      </c>
      <c r="LAK39" s="620" t="s">
        <v>2563</v>
      </c>
      <c r="LAL39" s="620" t="s">
        <v>2563</v>
      </c>
      <c r="LAM39" s="620" t="s">
        <v>2563</v>
      </c>
      <c r="LAN39" s="620" t="s">
        <v>2563</v>
      </c>
      <c r="LAO39" s="620" t="s">
        <v>2563</v>
      </c>
      <c r="LAP39" s="620" t="s">
        <v>2563</v>
      </c>
      <c r="LAQ39" s="620" t="s">
        <v>2563</v>
      </c>
      <c r="LAR39" s="620" t="s">
        <v>2563</v>
      </c>
      <c r="LAS39" s="620" t="s">
        <v>2563</v>
      </c>
      <c r="LAT39" s="620" t="s">
        <v>2563</v>
      </c>
      <c r="LAU39" s="620" t="s">
        <v>2563</v>
      </c>
      <c r="LAV39" s="620" t="s">
        <v>2563</v>
      </c>
      <c r="LAW39" s="620" t="s">
        <v>2563</v>
      </c>
      <c r="LAX39" s="620" t="s">
        <v>2563</v>
      </c>
      <c r="LAY39" s="620" t="s">
        <v>2563</v>
      </c>
      <c r="LAZ39" s="620" t="s">
        <v>2563</v>
      </c>
      <c r="LBA39" s="620" t="s">
        <v>2563</v>
      </c>
      <c r="LBB39" s="620" t="s">
        <v>2563</v>
      </c>
      <c r="LBC39" s="620" t="s">
        <v>2563</v>
      </c>
      <c r="LBD39" s="620" t="s">
        <v>2563</v>
      </c>
      <c r="LBE39" s="620" t="s">
        <v>2563</v>
      </c>
      <c r="LBF39" s="620" t="s">
        <v>2563</v>
      </c>
      <c r="LBG39" s="620" t="s">
        <v>2563</v>
      </c>
      <c r="LBH39" s="620" t="s">
        <v>2563</v>
      </c>
      <c r="LBI39" s="620" t="s">
        <v>2563</v>
      </c>
      <c r="LBJ39" s="620" t="s">
        <v>2563</v>
      </c>
      <c r="LBK39" s="620" t="s">
        <v>2563</v>
      </c>
      <c r="LBL39" s="620" t="s">
        <v>2563</v>
      </c>
      <c r="LBM39" s="620" t="s">
        <v>2563</v>
      </c>
      <c r="LBN39" s="620" t="s">
        <v>2563</v>
      </c>
      <c r="LBO39" s="620" t="s">
        <v>2563</v>
      </c>
      <c r="LBP39" s="620" t="s">
        <v>2563</v>
      </c>
      <c r="LBQ39" s="620" t="s">
        <v>2563</v>
      </c>
      <c r="LBR39" s="620" t="s">
        <v>2563</v>
      </c>
      <c r="LBS39" s="620" t="s">
        <v>2563</v>
      </c>
      <c r="LBT39" s="620" t="s">
        <v>2563</v>
      </c>
      <c r="LBU39" s="620" t="s">
        <v>2563</v>
      </c>
      <c r="LBV39" s="620" t="s">
        <v>2563</v>
      </c>
      <c r="LBW39" s="620" t="s">
        <v>2563</v>
      </c>
      <c r="LBX39" s="620" t="s">
        <v>2563</v>
      </c>
      <c r="LBY39" s="620" t="s">
        <v>2563</v>
      </c>
      <c r="LBZ39" s="620" t="s">
        <v>2563</v>
      </c>
      <c r="LCA39" s="620" t="s">
        <v>2563</v>
      </c>
      <c r="LCB39" s="620" t="s">
        <v>2563</v>
      </c>
      <c r="LCC39" s="620" t="s">
        <v>2563</v>
      </c>
      <c r="LCD39" s="620" t="s">
        <v>2563</v>
      </c>
      <c r="LCE39" s="620" t="s">
        <v>2563</v>
      </c>
      <c r="LCF39" s="620" t="s">
        <v>2563</v>
      </c>
      <c r="LCG39" s="620" t="s">
        <v>2563</v>
      </c>
      <c r="LCH39" s="620" t="s">
        <v>2563</v>
      </c>
      <c r="LCI39" s="620" t="s">
        <v>2563</v>
      </c>
      <c r="LCJ39" s="620" t="s">
        <v>2563</v>
      </c>
      <c r="LCK39" s="620" t="s">
        <v>2563</v>
      </c>
      <c r="LCL39" s="620" t="s">
        <v>2563</v>
      </c>
      <c r="LCM39" s="620" t="s">
        <v>2563</v>
      </c>
      <c r="LCN39" s="620" t="s">
        <v>2563</v>
      </c>
      <c r="LCO39" s="620" t="s">
        <v>2563</v>
      </c>
      <c r="LCP39" s="620" t="s">
        <v>2563</v>
      </c>
      <c r="LCQ39" s="620" t="s">
        <v>2563</v>
      </c>
      <c r="LCR39" s="620" t="s">
        <v>2563</v>
      </c>
      <c r="LCS39" s="620" t="s">
        <v>2563</v>
      </c>
      <c r="LCT39" s="620" t="s">
        <v>2563</v>
      </c>
      <c r="LCU39" s="620" t="s">
        <v>2563</v>
      </c>
      <c r="LCV39" s="620" t="s">
        <v>2563</v>
      </c>
      <c r="LCW39" s="620" t="s">
        <v>2563</v>
      </c>
      <c r="LCX39" s="620" t="s">
        <v>2563</v>
      </c>
      <c r="LCY39" s="620" t="s">
        <v>2563</v>
      </c>
      <c r="LCZ39" s="620" t="s">
        <v>2563</v>
      </c>
      <c r="LDA39" s="620" t="s">
        <v>2563</v>
      </c>
      <c r="LDB39" s="620" t="s">
        <v>2563</v>
      </c>
      <c r="LDC39" s="620" t="s">
        <v>2563</v>
      </c>
      <c r="LDD39" s="620" t="s">
        <v>2563</v>
      </c>
      <c r="LDE39" s="620" t="s">
        <v>2563</v>
      </c>
      <c r="LDF39" s="620" t="s">
        <v>2563</v>
      </c>
      <c r="LDG39" s="620" t="s">
        <v>2563</v>
      </c>
      <c r="LDH39" s="620" t="s">
        <v>2563</v>
      </c>
      <c r="LDI39" s="620" t="s">
        <v>2563</v>
      </c>
      <c r="LDJ39" s="620" t="s">
        <v>2563</v>
      </c>
      <c r="LDK39" s="620" t="s">
        <v>2563</v>
      </c>
      <c r="LDL39" s="620" t="s">
        <v>2563</v>
      </c>
      <c r="LDM39" s="620" t="s">
        <v>2563</v>
      </c>
      <c r="LDN39" s="620" t="s">
        <v>2563</v>
      </c>
      <c r="LDO39" s="620" t="s">
        <v>2563</v>
      </c>
      <c r="LDP39" s="620" t="s">
        <v>2563</v>
      </c>
      <c r="LDQ39" s="620" t="s">
        <v>2563</v>
      </c>
      <c r="LDR39" s="620" t="s">
        <v>2563</v>
      </c>
      <c r="LDS39" s="620" t="s">
        <v>2563</v>
      </c>
      <c r="LDT39" s="620" t="s">
        <v>2563</v>
      </c>
      <c r="LDU39" s="620" t="s">
        <v>2563</v>
      </c>
      <c r="LDV39" s="620" t="s">
        <v>2563</v>
      </c>
      <c r="LDW39" s="620" t="s">
        <v>2563</v>
      </c>
      <c r="LDX39" s="620" t="s">
        <v>2563</v>
      </c>
      <c r="LDY39" s="620" t="s">
        <v>2563</v>
      </c>
      <c r="LDZ39" s="620" t="s">
        <v>2563</v>
      </c>
      <c r="LEA39" s="620" t="s">
        <v>2563</v>
      </c>
      <c r="LEB39" s="620" t="s">
        <v>2563</v>
      </c>
      <c r="LEC39" s="620" t="s">
        <v>2563</v>
      </c>
      <c r="LED39" s="620" t="s">
        <v>2563</v>
      </c>
      <c r="LEE39" s="620" t="s">
        <v>2563</v>
      </c>
      <c r="LEF39" s="620" t="s">
        <v>2563</v>
      </c>
      <c r="LEG39" s="620" t="s">
        <v>2563</v>
      </c>
      <c r="LEH39" s="620" t="s">
        <v>2563</v>
      </c>
      <c r="LEI39" s="620" t="s">
        <v>2563</v>
      </c>
      <c r="LEJ39" s="620" t="s">
        <v>2563</v>
      </c>
      <c r="LEK39" s="620" t="s">
        <v>2563</v>
      </c>
      <c r="LEL39" s="620" t="s">
        <v>2563</v>
      </c>
      <c r="LEM39" s="620" t="s">
        <v>2563</v>
      </c>
      <c r="LEN39" s="620" t="s">
        <v>2563</v>
      </c>
      <c r="LEO39" s="620" t="s">
        <v>2563</v>
      </c>
      <c r="LEP39" s="620" t="s">
        <v>2563</v>
      </c>
      <c r="LEQ39" s="620" t="s">
        <v>2563</v>
      </c>
      <c r="LER39" s="620" t="s">
        <v>2563</v>
      </c>
      <c r="LES39" s="620" t="s">
        <v>2563</v>
      </c>
      <c r="LET39" s="620" t="s">
        <v>2563</v>
      </c>
      <c r="LEU39" s="620" t="s">
        <v>2563</v>
      </c>
      <c r="LEV39" s="620" t="s">
        <v>2563</v>
      </c>
      <c r="LEW39" s="620" t="s">
        <v>2563</v>
      </c>
      <c r="LEX39" s="620" t="s">
        <v>2563</v>
      </c>
      <c r="LEY39" s="620" t="s">
        <v>2563</v>
      </c>
      <c r="LEZ39" s="620" t="s">
        <v>2563</v>
      </c>
      <c r="LFA39" s="620" t="s">
        <v>2563</v>
      </c>
      <c r="LFB39" s="620" t="s">
        <v>2563</v>
      </c>
      <c r="LFC39" s="620" t="s">
        <v>2563</v>
      </c>
      <c r="LFD39" s="620" t="s">
        <v>2563</v>
      </c>
      <c r="LFE39" s="620" t="s">
        <v>2563</v>
      </c>
      <c r="LFF39" s="620" t="s">
        <v>2563</v>
      </c>
      <c r="LFG39" s="620" t="s">
        <v>2563</v>
      </c>
      <c r="LFH39" s="620" t="s">
        <v>2563</v>
      </c>
      <c r="LFI39" s="620" t="s">
        <v>2563</v>
      </c>
      <c r="LFJ39" s="620" t="s">
        <v>2563</v>
      </c>
      <c r="LFK39" s="620" t="s">
        <v>2563</v>
      </c>
      <c r="LFL39" s="620" t="s">
        <v>2563</v>
      </c>
      <c r="LFM39" s="620" t="s">
        <v>2563</v>
      </c>
      <c r="LFN39" s="620" t="s">
        <v>2563</v>
      </c>
      <c r="LFO39" s="620" t="s">
        <v>2563</v>
      </c>
      <c r="LFP39" s="620" t="s">
        <v>2563</v>
      </c>
      <c r="LFQ39" s="620" t="s">
        <v>2563</v>
      </c>
      <c r="LFR39" s="620" t="s">
        <v>2563</v>
      </c>
      <c r="LFS39" s="620" t="s">
        <v>2563</v>
      </c>
      <c r="LFT39" s="620" t="s">
        <v>2563</v>
      </c>
      <c r="LFU39" s="620" t="s">
        <v>2563</v>
      </c>
      <c r="LFV39" s="620" t="s">
        <v>2563</v>
      </c>
      <c r="LFW39" s="620" t="s">
        <v>2563</v>
      </c>
      <c r="LFX39" s="620" t="s">
        <v>2563</v>
      </c>
      <c r="LFY39" s="620" t="s">
        <v>2563</v>
      </c>
      <c r="LFZ39" s="620" t="s">
        <v>2563</v>
      </c>
      <c r="LGA39" s="620" t="s">
        <v>2563</v>
      </c>
      <c r="LGB39" s="620" t="s">
        <v>2563</v>
      </c>
      <c r="LGC39" s="620" t="s">
        <v>2563</v>
      </c>
      <c r="LGD39" s="620" t="s">
        <v>2563</v>
      </c>
      <c r="LGE39" s="620" t="s">
        <v>2563</v>
      </c>
      <c r="LGF39" s="620" t="s">
        <v>2563</v>
      </c>
      <c r="LGG39" s="620" t="s">
        <v>2563</v>
      </c>
      <c r="LGH39" s="620" t="s">
        <v>2563</v>
      </c>
      <c r="LGI39" s="620" t="s">
        <v>2563</v>
      </c>
      <c r="LGJ39" s="620" t="s">
        <v>2563</v>
      </c>
      <c r="LGK39" s="620" t="s">
        <v>2563</v>
      </c>
      <c r="LGL39" s="620" t="s">
        <v>2563</v>
      </c>
      <c r="LGM39" s="620" t="s">
        <v>2563</v>
      </c>
      <c r="LGN39" s="620" t="s">
        <v>2563</v>
      </c>
      <c r="LGO39" s="620" t="s">
        <v>2563</v>
      </c>
      <c r="LGP39" s="620" t="s">
        <v>2563</v>
      </c>
      <c r="LGQ39" s="620" t="s">
        <v>2563</v>
      </c>
      <c r="LGR39" s="620" t="s">
        <v>2563</v>
      </c>
      <c r="LGS39" s="620" t="s">
        <v>2563</v>
      </c>
      <c r="LGT39" s="620" t="s">
        <v>2563</v>
      </c>
      <c r="LGU39" s="620" t="s">
        <v>2563</v>
      </c>
      <c r="LGV39" s="620" t="s">
        <v>2563</v>
      </c>
      <c r="LGW39" s="620" t="s">
        <v>2563</v>
      </c>
      <c r="LGX39" s="620" t="s">
        <v>2563</v>
      </c>
      <c r="LGY39" s="620" t="s">
        <v>2563</v>
      </c>
      <c r="LGZ39" s="620" t="s">
        <v>2563</v>
      </c>
      <c r="LHA39" s="620" t="s">
        <v>2563</v>
      </c>
      <c r="LHB39" s="620" t="s">
        <v>2563</v>
      </c>
      <c r="LHC39" s="620" t="s">
        <v>2563</v>
      </c>
      <c r="LHD39" s="620" t="s">
        <v>2563</v>
      </c>
      <c r="LHE39" s="620" t="s">
        <v>2563</v>
      </c>
      <c r="LHF39" s="620" t="s">
        <v>2563</v>
      </c>
      <c r="LHG39" s="620" t="s">
        <v>2563</v>
      </c>
      <c r="LHH39" s="620" t="s">
        <v>2563</v>
      </c>
      <c r="LHI39" s="620" t="s">
        <v>2563</v>
      </c>
      <c r="LHJ39" s="620" t="s">
        <v>2563</v>
      </c>
      <c r="LHK39" s="620" t="s">
        <v>2563</v>
      </c>
      <c r="LHL39" s="620" t="s">
        <v>2563</v>
      </c>
      <c r="LHM39" s="620" t="s">
        <v>2563</v>
      </c>
      <c r="LHN39" s="620" t="s">
        <v>2563</v>
      </c>
      <c r="LHO39" s="620" t="s">
        <v>2563</v>
      </c>
      <c r="LHP39" s="620" t="s">
        <v>2563</v>
      </c>
      <c r="LHQ39" s="620" t="s">
        <v>2563</v>
      </c>
      <c r="LHR39" s="620" t="s">
        <v>2563</v>
      </c>
      <c r="LHS39" s="620" t="s">
        <v>2563</v>
      </c>
      <c r="LHT39" s="620" t="s">
        <v>2563</v>
      </c>
      <c r="LHU39" s="620" t="s">
        <v>2563</v>
      </c>
      <c r="LHV39" s="620" t="s">
        <v>2563</v>
      </c>
      <c r="LHW39" s="620" t="s">
        <v>2563</v>
      </c>
      <c r="LHX39" s="620" t="s">
        <v>2563</v>
      </c>
      <c r="LHY39" s="620" t="s">
        <v>2563</v>
      </c>
      <c r="LHZ39" s="620" t="s">
        <v>2563</v>
      </c>
      <c r="LIA39" s="620" t="s">
        <v>2563</v>
      </c>
      <c r="LIB39" s="620" t="s">
        <v>2563</v>
      </c>
      <c r="LIC39" s="620" t="s">
        <v>2563</v>
      </c>
      <c r="LID39" s="620" t="s">
        <v>2563</v>
      </c>
      <c r="LIE39" s="620" t="s">
        <v>2563</v>
      </c>
      <c r="LIF39" s="620" t="s">
        <v>2563</v>
      </c>
      <c r="LIG39" s="620" t="s">
        <v>2563</v>
      </c>
      <c r="LIH39" s="620" t="s">
        <v>2563</v>
      </c>
      <c r="LII39" s="620" t="s">
        <v>2563</v>
      </c>
      <c r="LIJ39" s="620" t="s">
        <v>2563</v>
      </c>
      <c r="LIK39" s="620" t="s">
        <v>2563</v>
      </c>
      <c r="LIL39" s="620" t="s">
        <v>2563</v>
      </c>
      <c r="LIM39" s="620" t="s">
        <v>2563</v>
      </c>
      <c r="LIN39" s="620" t="s">
        <v>2563</v>
      </c>
      <c r="LIO39" s="620" t="s">
        <v>2563</v>
      </c>
      <c r="LIP39" s="620" t="s">
        <v>2563</v>
      </c>
      <c r="LIQ39" s="620" t="s">
        <v>2563</v>
      </c>
      <c r="LIR39" s="620" t="s">
        <v>2563</v>
      </c>
      <c r="LIS39" s="620" t="s">
        <v>2563</v>
      </c>
      <c r="LIT39" s="620" t="s">
        <v>2563</v>
      </c>
      <c r="LIU39" s="620" t="s">
        <v>2563</v>
      </c>
      <c r="LIV39" s="620" t="s">
        <v>2563</v>
      </c>
      <c r="LIW39" s="620" t="s">
        <v>2563</v>
      </c>
      <c r="LIX39" s="620" t="s">
        <v>2563</v>
      </c>
      <c r="LIY39" s="620" t="s">
        <v>2563</v>
      </c>
      <c r="LIZ39" s="620" t="s">
        <v>2563</v>
      </c>
      <c r="LJA39" s="620" t="s">
        <v>2563</v>
      </c>
      <c r="LJB39" s="620" t="s">
        <v>2563</v>
      </c>
      <c r="LJC39" s="620" t="s">
        <v>2563</v>
      </c>
      <c r="LJD39" s="620" t="s">
        <v>2563</v>
      </c>
      <c r="LJE39" s="620" t="s">
        <v>2563</v>
      </c>
      <c r="LJF39" s="620" t="s">
        <v>2563</v>
      </c>
      <c r="LJG39" s="620" t="s">
        <v>2563</v>
      </c>
      <c r="LJH39" s="620" t="s">
        <v>2563</v>
      </c>
      <c r="LJI39" s="620" t="s">
        <v>2563</v>
      </c>
      <c r="LJJ39" s="620" t="s">
        <v>2563</v>
      </c>
      <c r="LJK39" s="620" t="s">
        <v>2563</v>
      </c>
      <c r="LJL39" s="620" t="s">
        <v>2563</v>
      </c>
      <c r="LJM39" s="620" t="s">
        <v>2563</v>
      </c>
      <c r="LJN39" s="620" t="s">
        <v>2563</v>
      </c>
      <c r="LJO39" s="620" t="s">
        <v>2563</v>
      </c>
      <c r="LJP39" s="620" t="s">
        <v>2563</v>
      </c>
      <c r="LJQ39" s="620" t="s">
        <v>2563</v>
      </c>
      <c r="LJR39" s="620" t="s">
        <v>2563</v>
      </c>
      <c r="LJS39" s="620" t="s">
        <v>2563</v>
      </c>
      <c r="LJT39" s="620" t="s">
        <v>2563</v>
      </c>
      <c r="LJU39" s="620" t="s">
        <v>2563</v>
      </c>
      <c r="LJV39" s="620" t="s">
        <v>2563</v>
      </c>
      <c r="LJW39" s="620" t="s">
        <v>2563</v>
      </c>
      <c r="LJX39" s="620" t="s">
        <v>2563</v>
      </c>
      <c r="LJY39" s="620" t="s">
        <v>2563</v>
      </c>
      <c r="LJZ39" s="620" t="s">
        <v>2563</v>
      </c>
      <c r="LKA39" s="620" t="s">
        <v>2563</v>
      </c>
      <c r="LKB39" s="620" t="s">
        <v>2563</v>
      </c>
      <c r="LKC39" s="620" t="s">
        <v>2563</v>
      </c>
      <c r="LKD39" s="620" t="s">
        <v>2563</v>
      </c>
      <c r="LKE39" s="620" t="s">
        <v>2563</v>
      </c>
      <c r="LKF39" s="620" t="s">
        <v>2563</v>
      </c>
      <c r="LKG39" s="620" t="s">
        <v>2563</v>
      </c>
      <c r="LKH39" s="620" t="s">
        <v>2563</v>
      </c>
      <c r="LKI39" s="620" t="s">
        <v>2563</v>
      </c>
      <c r="LKJ39" s="620" t="s">
        <v>2563</v>
      </c>
      <c r="LKK39" s="620" t="s">
        <v>2563</v>
      </c>
      <c r="LKL39" s="620" t="s">
        <v>2563</v>
      </c>
      <c r="LKM39" s="620" t="s">
        <v>2563</v>
      </c>
      <c r="LKN39" s="620" t="s">
        <v>2563</v>
      </c>
      <c r="LKO39" s="620" t="s">
        <v>2563</v>
      </c>
      <c r="LKP39" s="620" t="s">
        <v>2563</v>
      </c>
      <c r="LKQ39" s="620" t="s">
        <v>2563</v>
      </c>
      <c r="LKR39" s="620" t="s">
        <v>2563</v>
      </c>
      <c r="LKS39" s="620" t="s">
        <v>2563</v>
      </c>
      <c r="LKT39" s="620" t="s">
        <v>2563</v>
      </c>
      <c r="LKU39" s="620" t="s">
        <v>2563</v>
      </c>
      <c r="LKV39" s="620" t="s">
        <v>2563</v>
      </c>
      <c r="LKW39" s="620" t="s">
        <v>2563</v>
      </c>
      <c r="LKX39" s="620" t="s">
        <v>2563</v>
      </c>
      <c r="LKY39" s="620" t="s">
        <v>2563</v>
      </c>
      <c r="LKZ39" s="620" t="s">
        <v>2563</v>
      </c>
      <c r="LLA39" s="620" t="s">
        <v>2563</v>
      </c>
      <c r="LLB39" s="620" t="s">
        <v>2563</v>
      </c>
      <c r="LLC39" s="620" t="s">
        <v>2563</v>
      </c>
      <c r="LLD39" s="620" t="s">
        <v>2563</v>
      </c>
      <c r="LLE39" s="620" t="s">
        <v>2563</v>
      </c>
      <c r="LLF39" s="620" t="s">
        <v>2563</v>
      </c>
      <c r="LLG39" s="620" t="s">
        <v>2563</v>
      </c>
      <c r="LLH39" s="620" t="s">
        <v>2563</v>
      </c>
      <c r="LLI39" s="620" t="s">
        <v>2563</v>
      </c>
      <c r="LLJ39" s="620" t="s">
        <v>2563</v>
      </c>
      <c r="LLK39" s="620" t="s">
        <v>2563</v>
      </c>
      <c r="LLL39" s="620" t="s">
        <v>2563</v>
      </c>
      <c r="LLM39" s="620" t="s">
        <v>2563</v>
      </c>
      <c r="LLN39" s="620" t="s">
        <v>2563</v>
      </c>
      <c r="LLO39" s="620" t="s">
        <v>2563</v>
      </c>
      <c r="LLP39" s="620" t="s">
        <v>2563</v>
      </c>
      <c r="LLQ39" s="620" t="s">
        <v>2563</v>
      </c>
      <c r="LLR39" s="620" t="s">
        <v>2563</v>
      </c>
      <c r="LLS39" s="620" t="s">
        <v>2563</v>
      </c>
      <c r="LLT39" s="620" t="s">
        <v>2563</v>
      </c>
      <c r="LLU39" s="620" t="s">
        <v>2563</v>
      </c>
      <c r="LLV39" s="620" t="s">
        <v>2563</v>
      </c>
      <c r="LLW39" s="620" t="s">
        <v>2563</v>
      </c>
      <c r="LLX39" s="620" t="s">
        <v>2563</v>
      </c>
      <c r="LLY39" s="620" t="s">
        <v>2563</v>
      </c>
      <c r="LLZ39" s="620" t="s">
        <v>2563</v>
      </c>
      <c r="LMA39" s="620" t="s">
        <v>2563</v>
      </c>
      <c r="LMB39" s="620" t="s">
        <v>2563</v>
      </c>
      <c r="LMC39" s="620" t="s">
        <v>2563</v>
      </c>
      <c r="LMD39" s="620" t="s">
        <v>2563</v>
      </c>
      <c r="LME39" s="620" t="s">
        <v>2563</v>
      </c>
      <c r="LMF39" s="620" t="s">
        <v>2563</v>
      </c>
      <c r="LMG39" s="620" t="s">
        <v>2563</v>
      </c>
      <c r="LMH39" s="620" t="s">
        <v>2563</v>
      </c>
      <c r="LMI39" s="620" t="s">
        <v>2563</v>
      </c>
      <c r="LMJ39" s="620" t="s">
        <v>2563</v>
      </c>
      <c r="LMK39" s="620" t="s">
        <v>2563</v>
      </c>
      <c r="LML39" s="620" t="s">
        <v>2563</v>
      </c>
      <c r="LMM39" s="620" t="s">
        <v>2563</v>
      </c>
      <c r="LMN39" s="620" t="s">
        <v>2563</v>
      </c>
      <c r="LMO39" s="620" t="s">
        <v>2563</v>
      </c>
      <c r="LMP39" s="620" t="s">
        <v>2563</v>
      </c>
      <c r="LMQ39" s="620" t="s">
        <v>2563</v>
      </c>
      <c r="LMR39" s="620" t="s">
        <v>2563</v>
      </c>
      <c r="LMS39" s="620" t="s">
        <v>2563</v>
      </c>
      <c r="LMT39" s="620" t="s">
        <v>2563</v>
      </c>
      <c r="LMU39" s="620" t="s">
        <v>2563</v>
      </c>
      <c r="LMV39" s="620" t="s">
        <v>2563</v>
      </c>
      <c r="LMW39" s="620" t="s">
        <v>2563</v>
      </c>
      <c r="LMX39" s="620" t="s">
        <v>2563</v>
      </c>
      <c r="LMY39" s="620" t="s">
        <v>2563</v>
      </c>
      <c r="LMZ39" s="620" t="s">
        <v>2563</v>
      </c>
      <c r="LNA39" s="620" t="s">
        <v>2563</v>
      </c>
      <c r="LNB39" s="620" t="s">
        <v>2563</v>
      </c>
      <c r="LNC39" s="620" t="s">
        <v>2563</v>
      </c>
      <c r="LND39" s="620" t="s">
        <v>2563</v>
      </c>
      <c r="LNE39" s="620" t="s">
        <v>2563</v>
      </c>
      <c r="LNF39" s="620" t="s">
        <v>2563</v>
      </c>
      <c r="LNG39" s="620" t="s">
        <v>2563</v>
      </c>
      <c r="LNH39" s="620" t="s">
        <v>2563</v>
      </c>
      <c r="LNI39" s="620" t="s">
        <v>2563</v>
      </c>
      <c r="LNJ39" s="620" t="s">
        <v>2563</v>
      </c>
      <c r="LNK39" s="620" t="s">
        <v>2563</v>
      </c>
      <c r="LNL39" s="620" t="s">
        <v>2563</v>
      </c>
      <c r="LNM39" s="620" t="s">
        <v>2563</v>
      </c>
      <c r="LNN39" s="620" t="s">
        <v>2563</v>
      </c>
      <c r="LNO39" s="620" t="s">
        <v>2563</v>
      </c>
      <c r="LNP39" s="620" t="s">
        <v>2563</v>
      </c>
      <c r="LNQ39" s="620" t="s">
        <v>2563</v>
      </c>
      <c r="LNR39" s="620" t="s">
        <v>2563</v>
      </c>
      <c r="LNS39" s="620" t="s">
        <v>2563</v>
      </c>
      <c r="LNT39" s="620" t="s">
        <v>2563</v>
      </c>
      <c r="LNU39" s="620" t="s">
        <v>2563</v>
      </c>
      <c r="LNV39" s="620" t="s">
        <v>2563</v>
      </c>
      <c r="LNW39" s="620" t="s">
        <v>2563</v>
      </c>
      <c r="LNX39" s="620" t="s">
        <v>2563</v>
      </c>
      <c r="LNY39" s="620" t="s">
        <v>2563</v>
      </c>
      <c r="LNZ39" s="620" t="s">
        <v>2563</v>
      </c>
      <c r="LOA39" s="620" t="s">
        <v>2563</v>
      </c>
      <c r="LOB39" s="620" t="s">
        <v>2563</v>
      </c>
      <c r="LOC39" s="620" t="s">
        <v>2563</v>
      </c>
      <c r="LOD39" s="620" t="s">
        <v>2563</v>
      </c>
      <c r="LOE39" s="620" t="s">
        <v>2563</v>
      </c>
      <c r="LOF39" s="620" t="s">
        <v>2563</v>
      </c>
      <c r="LOG39" s="620" t="s">
        <v>2563</v>
      </c>
      <c r="LOH39" s="620" t="s">
        <v>2563</v>
      </c>
      <c r="LOI39" s="620" t="s">
        <v>2563</v>
      </c>
      <c r="LOJ39" s="620" t="s">
        <v>2563</v>
      </c>
      <c r="LOK39" s="620" t="s">
        <v>2563</v>
      </c>
      <c r="LOL39" s="620" t="s">
        <v>2563</v>
      </c>
      <c r="LOM39" s="620" t="s">
        <v>2563</v>
      </c>
      <c r="LON39" s="620" t="s">
        <v>2563</v>
      </c>
      <c r="LOO39" s="620" t="s">
        <v>2563</v>
      </c>
      <c r="LOP39" s="620" t="s">
        <v>2563</v>
      </c>
      <c r="LOQ39" s="620" t="s">
        <v>2563</v>
      </c>
      <c r="LOR39" s="620" t="s">
        <v>2563</v>
      </c>
      <c r="LOS39" s="620" t="s">
        <v>2563</v>
      </c>
      <c r="LOT39" s="620" t="s">
        <v>2563</v>
      </c>
      <c r="LOU39" s="620" t="s">
        <v>2563</v>
      </c>
      <c r="LOV39" s="620" t="s">
        <v>2563</v>
      </c>
      <c r="LOW39" s="620" t="s">
        <v>2563</v>
      </c>
      <c r="LOX39" s="620" t="s">
        <v>2563</v>
      </c>
      <c r="LOY39" s="620" t="s">
        <v>2563</v>
      </c>
      <c r="LOZ39" s="620" t="s">
        <v>2563</v>
      </c>
      <c r="LPA39" s="620" t="s">
        <v>2563</v>
      </c>
      <c r="LPB39" s="620" t="s">
        <v>2563</v>
      </c>
      <c r="LPC39" s="620" t="s">
        <v>2563</v>
      </c>
      <c r="LPD39" s="620" t="s">
        <v>2563</v>
      </c>
      <c r="LPE39" s="620" t="s">
        <v>2563</v>
      </c>
      <c r="LPF39" s="620" t="s">
        <v>2563</v>
      </c>
      <c r="LPG39" s="620" t="s">
        <v>2563</v>
      </c>
      <c r="LPH39" s="620" t="s">
        <v>2563</v>
      </c>
      <c r="LPI39" s="620" t="s">
        <v>2563</v>
      </c>
      <c r="LPJ39" s="620" t="s">
        <v>2563</v>
      </c>
      <c r="LPK39" s="620" t="s">
        <v>2563</v>
      </c>
      <c r="LPL39" s="620" t="s">
        <v>2563</v>
      </c>
      <c r="LPM39" s="620" t="s">
        <v>2563</v>
      </c>
      <c r="LPN39" s="620" t="s">
        <v>2563</v>
      </c>
      <c r="LPO39" s="620" t="s">
        <v>2563</v>
      </c>
      <c r="LPP39" s="620" t="s">
        <v>2563</v>
      </c>
      <c r="LPQ39" s="620" t="s">
        <v>2563</v>
      </c>
      <c r="LPR39" s="620" t="s">
        <v>2563</v>
      </c>
      <c r="LPS39" s="620" t="s">
        <v>2563</v>
      </c>
      <c r="LPT39" s="620" t="s">
        <v>2563</v>
      </c>
      <c r="LPU39" s="620" t="s">
        <v>2563</v>
      </c>
      <c r="LPV39" s="620" t="s">
        <v>2563</v>
      </c>
      <c r="LPW39" s="620" t="s">
        <v>2563</v>
      </c>
      <c r="LPX39" s="620" t="s">
        <v>2563</v>
      </c>
      <c r="LPY39" s="620" t="s">
        <v>2563</v>
      </c>
      <c r="LPZ39" s="620" t="s">
        <v>2563</v>
      </c>
      <c r="LQA39" s="620" t="s">
        <v>2563</v>
      </c>
      <c r="LQB39" s="620" t="s">
        <v>2563</v>
      </c>
      <c r="LQC39" s="620" t="s">
        <v>2563</v>
      </c>
      <c r="LQD39" s="620" t="s">
        <v>2563</v>
      </c>
      <c r="LQE39" s="620" t="s">
        <v>2563</v>
      </c>
      <c r="LQF39" s="620" t="s">
        <v>2563</v>
      </c>
      <c r="LQG39" s="620" t="s">
        <v>2563</v>
      </c>
      <c r="LQH39" s="620" t="s">
        <v>2563</v>
      </c>
      <c r="LQI39" s="620" t="s">
        <v>2563</v>
      </c>
      <c r="LQJ39" s="620" t="s">
        <v>2563</v>
      </c>
      <c r="LQK39" s="620" t="s">
        <v>2563</v>
      </c>
      <c r="LQL39" s="620" t="s">
        <v>2563</v>
      </c>
      <c r="LQM39" s="620" t="s">
        <v>2563</v>
      </c>
      <c r="LQN39" s="620" t="s">
        <v>2563</v>
      </c>
      <c r="LQO39" s="620" t="s">
        <v>2563</v>
      </c>
      <c r="LQP39" s="620" t="s">
        <v>2563</v>
      </c>
      <c r="LQQ39" s="620" t="s">
        <v>2563</v>
      </c>
      <c r="LQR39" s="620" t="s">
        <v>2563</v>
      </c>
      <c r="LQS39" s="620" t="s">
        <v>2563</v>
      </c>
      <c r="LQT39" s="620" t="s">
        <v>2563</v>
      </c>
      <c r="LQU39" s="620" t="s">
        <v>2563</v>
      </c>
      <c r="LQV39" s="620" t="s">
        <v>2563</v>
      </c>
      <c r="LQW39" s="620" t="s">
        <v>2563</v>
      </c>
      <c r="LQX39" s="620" t="s">
        <v>2563</v>
      </c>
      <c r="LQY39" s="620" t="s">
        <v>2563</v>
      </c>
      <c r="LQZ39" s="620" t="s">
        <v>2563</v>
      </c>
      <c r="LRA39" s="620" t="s">
        <v>2563</v>
      </c>
      <c r="LRB39" s="620" t="s">
        <v>2563</v>
      </c>
      <c r="LRC39" s="620" t="s">
        <v>2563</v>
      </c>
      <c r="LRD39" s="620" t="s">
        <v>2563</v>
      </c>
      <c r="LRE39" s="620" t="s">
        <v>2563</v>
      </c>
      <c r="LRF39" s="620" t="s">
        <v>2563</v>
      </c>
      <c r="LRG39" s="620" t="s">
        <v>2563</v>
      </c>
      <c r="LRH39" s="620" t="s">
        <v>2563</v>
      </c>
      <c r="LRI39" s="620" t="s">
        <v>2563</v>
      </c>
      <c r="LRJ39" s="620" t="s">
        <v>2563</v>
      </c>
      <c r="LRK39" s="620" t="s">
        <v>2563</v>
      </c>
      <c r="LRL39" s="620" t="s">
        <v>2563</v>
      </c>
      <c r="LRM39" s="620" t="s">
        <v>2563</v>
      </c>
      <c r="LRN39" s="620" t="s">
        <v>2563</v>
      </c>
      <c r="LRO39" s="620" t="s">
        <v>2563</v>
      </c>
      <c r="LRP39" s="620" t="s">
        <v>2563</v>
      </c>
      <c r="LRQ39" s="620" t="s">
        <v>2563</v>
      </c>
      <c r="LRR39" s="620" t="s">
        <v>2563</v>
      </c>
      <c r="LRS39" s="620" t="s">
        <v>2563</v>
      </c>
      <c r="LRT39" s="620" t="s">
        <v>2563</v>
      </c>
      <c r="LRU39" s="620" t="s">
        <v>2563</v>
      </c>
      <c r="LRV39" s="620" t="s">
        <v>2563</v>
      </c>
      <c r="LRW39" s="620" t="s">
        <v>2563</v>
      </c>
      <c r="LRX39" s="620" t="s">
        <v>2563</v>
      </c>
      <c r="LRY39" s="620" t="s">
        <v>2563</v>
      </c>
      <c r="LRZ39" s="620" t="s">
        <v>2563</v>
      </c>
      <c r="LSA39" s="620" t="s">
        <v>2563</v>
      </c>
      <c r="LSB39" s="620" t="s">
        <v>2563</v>
      </c>
      <c r="LSC39" s="620" t="s">
        <v>2563</v>
      </c>
      <c r="LSD39" s="620" t="s">
        <v>2563</v>
      </c>
      <c r="LSE39" s="620" t="s">
        <v>2563</v>
      </c>
      <c r="LSF39" s="620" t="s">
        <v>2563</v>
      </c>
      <c r="LSG39" s="620" t="s">
        <v>2563</v>
      </c>
      <c r="LSH39" s="620" t="s">
        <v>2563</v>
      </c>
      <c r="LSI39" s="620" t="s">
        <v>2563</v>
      </c>
      <c r="LSJ39" s="620" t="s">
        <v>2563</v>
      </c>
      <c r="LSK39" s="620" t="s">
        <v>2563</v>
      </c>
      <c r="LSL39" s="620" t="s">
        <v>2563</v>
      </c>
      <c r="LSM39" s="620" t="s">
        <v>2563</v>
      </c>
      <c r="LSN39" s="620" t="s">
        <v>2563</v>
      </c>
      <c r="LSO39" s="620" t="s">
        <v>2563</v>
      </c>
      <c r="LSP39" s="620" t="s">
        <v>2563</v>
      </c>
      <c r="LSQ39" s="620" t="s">
        <v>2563</v>
      </c>
      <c r="LSR39" s="620" t="s">
        <v>2563</v>
      </c>
      <c r="LSS39" s="620" t="s">
        <v>2563</v>
      </c>
      <c r="LST39" s="620" t="s">
        <v>2563</v>
      </c>
      <c r="LSU39" s="620" t="s">
        <v>2563</v>
      </c>
      <c r="LSV39" s="620" t="s">
        <v>2563</v>
      </c>
      <c r="LSW39" s="620" t="s">
        <v>2563</v>
      </c>
      <c r="LSX39" s="620" t="s">
        <v>2563</v>
      </c>
      <c r="LSY39" s="620" t="s">
        <v>2563</v>
      </c>
      <c r="LSZ39" s="620" t="s">
        <v>2563</v>
      </c>
      <c r="LTA39" s="620" t="s">
        <v>2563</v>
      </c>
      <c r="LTB39" s="620" t="s">
        <v>2563</v>
      </c>
      <c r="LTC39" s="620" t="s">
        <v>2563</v>
      </c>
      <c r="LTD39" s="620" t="s">
        <v>2563</v>
      </c>
      <c r="LTE39" s="620" t="s">
        <v>2563</v>
      </c>
      <c r="LTF39" s="620" t="s">
        <v>2563</v>
      </c>
      <c r="LTG39" s="620" t="s">
        <v>2563</v>
      </c>
      <c r="LTH39" s="620" t="s">
        <v>2563</v>
      </c>
      <c r="LTI39" s="620" t="s">
        <v>2563</v>
      </c>
      <c r="LTJ39" s="620" t="s">
        <v>2563</v>
      </c>
      <c r="LTK39" s="620" t="s">
        <v>2563</v>
      </c>
      <c r="LTL39" s="620" t="s">
        <v>2563</v>
      </c>
      <c r="LTM39" s="620" t="s">
        <v>2563</v>
      </c>
      <c r="LTN39" s="620" t="s">
        <v>2563</v>
      </c>
      <c r="LTO39" s="620" t="s">
        <v>2563</v>
      </c>
      <c r="LTP39" s="620" t="s">
        <v>2563</v>
      </c>
      <c r="LTQ39" s="620" t="s">
        <v>2563</v>
      </c>
      <c r="LTR39" s="620" t="s">
        <v>2563</v>
      </c>
      <c r="LTS39" s="620" t="s">
        <v>2563</v>
      </c>
      <c r="LTT39" s="620" t="s">
        <v>2563</v>
      </c>
      <c r="LTU39" s="620" t="s">
        <v>2563</v>
      </c>
      <c r="LTV39" s="620" t="s">
        <v>2563</v>
      </c>
      <c r="LTW39" s="620" t="s">
        <v>2563</v>
      </c>
      <c r="LTX39" s="620" t="s">
        <v>2563</v>
      </c>
      <c r="LTY39" s="620" t="s">
        <v>2563</v>
      </c>
      <c r="LTZ39" s="620" t="s">
        <v>2563</v>
      </c>
      <c r="LUA39" s="620" t="s">
        <v>2563</v>
      </c>
      <c r="LUB39" s="620" t="s">
        <v>2563</v>
      </c>
      <c r="LUC39" s="620" t="s">
        <v>2563</v>
      </c>
      <c r="LUD39" s="620" t="s">
        <v>2563</v>
      </c>
      <c r="LUE39" s="620" t="s">
        <v>2563</v>
      </c>
      <c r="LUF39" s="620" t="s">
        <v>2563</v>
      </c>
      <c r="LUG39" s="620" t="s">
        <v>2563</v>
      </c>
      <c r="LUH39" s="620" t="s">
        <v>2563</v>
      </c>
      <c r="LUI39" s="620" t="s">
        <v>2563</v>
      </c>
      <c r="LUJ39" s="620" t="s">
        <v>2563</v>
      </c>
      <c r="LUK39" s="620" t="s">
        <v>2563</v>
      </c>
      <c r="LUL39" s="620" t="s">
        <v>2563</v>
      </c>
      <c r="LUM39" s="620" t="s">
        <v>2563</v>
      </c>
      <c r="LUN39" s="620" t="s">
        <v>2563</v>
      </c>
      <c r="LUO39" s="620" t="s">
        <v>2563</v>
      </c>
      <c r="LUP39" s="620" t="s">
        <v>2563</v>
      </c>
      <c r="LUQ39" s="620" t="s">
        <v>2563</v>
      </c>
      <c r="LUR39" s="620" t="s">
        <v>2563</v>
      </c>
      <c r="LUS39" s="620" t="s">
        <v>2563</v>
      </c>
      <c r="LUT39" s="620" t="s">
        <v>2563</v>
      </c>
      <c r="LUU39" s="620" t="s">
        <v>2563</v>
      </c>
      <c r="LUV39" s="620" t="s">
        <v>2563</v>
      </c>
      <c r="LUW39" s="620" t="s">
        <v>2563</v>
      </c>
      <c r="LUX39" s="620" t="s">
        <v>2563</v>
      </c>
      <c r="LUY39" s="620" t="s">
        <v>2563</v>
      </c>
      <c r="LUZ39" s="620" t="s">
        <v>2563</v>
      </c>
      <c r="LVA39" s="620" t="s">
        <v>2563</v>
      </c>
      <c r="LVB39" s="620" t="s">
        <v>2563</v>
      </c>
      <c r="LVC39" s="620" t="s">
        <v>2563</v>
      </c>
      <c r="LVD39" s="620" t="s">
        <v>2563</v>
      </c>
      <c r="LVE39" s="620" t="s">
        <v>2563</v>
      </c>
      <c r="LVF39" s="620" t="s">
        <v>2563</v>
      </c>
      <c r="LVG39" s="620" t="s">
        <v>2563</v>
      </c>
      <c r="LVH39" s="620" t="s">
        <v>2563</v>
      </c>
      <c r="LVI39" s="620" t="s">
        <v>2563</v>
      </c>
      <c r="LVJ39" s="620" t="s">
        <v>2563</v>
      </c>
      <c r="LVK39" s="620" t="s">
        <v>2563</v>
      </c>
      <c r="LVL39" s="620" t="s">
        <v>2563</v>
      </c>
      <c r="LVM39" s="620" t="s">
        <v>2563</v>
      </c>
      <c r="LVN39" s="620" t="s">
        <v>2563</v>
      </c>
      <c r="LVO39" s="620" t="s">
        <v>2563</v>
      </c>
      <c r="LVP39" s="620" t="s">
        <v>2563</v>
      </c>
      <c r="LVQ39" s="620" t="s">
        <v>2563</v>
      </c>
      <c r="LVR39" s="620" t="s">
        <v>2563</v>
      </c>
      <c r="LVS39" s="620" t="s">
        <v>2563</v>
      </c>
      <c r="LVT39" s="620" t="s">
        <v>2563</v>
      </c>
      <c r="LVU39" s="620" t="s">
        <v>2563</v>
      </c>
      <c r="LVV39" s="620" t="s">
        <v>2563</v>
      </c>
      <c r="LVW39" s="620" t="s">
        <v>2563</v>
      </c>
      <c r="LVX39" s="620" t="s">
        <v>2563</v>
      </c>
      <c r="LVY39" s="620" t="s">
        <v>2563</v>
      </c>
      <c r="LVZ39" s="620" t="s">
        <v>2563</v>
      </c>
      <c r="LWA39" s="620" t="s">
        <v>2563</v>
      </c>
      <c r="LWB39" s="620" t="s">
        <v>2563</v>
      </c>
      <c r="LWC39" s="620" t="s">
        <v>2563</v>
      </c>
      <c r="LWD39" s="620" t="s">
        <v>2563</v>
      </c>
      <c r="LWE39" s="620" t="s">
        <v>2563</v>
      </c>
      <c r="LWF39" s="620" t="s">
        <v>2563</v>
      </c>
      <c r="LWG39" s="620" t="s">
        <v>2563</v>
      </c>
      <c r="LWH39" s="620" t="s">
        <v>2563</v>
      </c>
      <c r="LWI39" s="620" t="s">
        <v>2563</v>
      </c>
      <c r="LWJ39" s="620" t="s">
        <v>2563</v>
      </c>
      <c r="LWK39" s="620" t="s">
        <v>2563</v>
      </c>
      <c r="LWL39" s="620" t="s">
        <v>2563</v>
      </c>
      <c r="LWM39" s="620" t="s">
        <v>2563</v>
      </c>
      <c r="LWN39" s="620" t="s">
        <v>2563</v>
      </c>
      <c r="LWO39" s="620" t="s">
        <v>2563</v>
      </c>
      <c r="LWP39" s="620" t="s">
        <v>2563</v>
      </c>
      <c r="LWQ39" s="620" t="s">
        <v>2563</v>
      </c>
      <c r="LWR39" s="620" t="s">
        <v>2563</v>
      </c>
      <c r="LWS39" s="620" t="s">
        <v>2563</v>
      </c>
      <c r="LWT39" s="620" t="s">
        <v>2563</v>
      </c>
      <c r="LWU39" s="620" t="s">
        <v>2563</v>
      </c>
      <c r="LWV39" s="620" t="s">
        <v>2563</v>
      </c>
      <c r="LWW39" s="620" t="s">
        <v>2563</v>
      </c>
      <c r="LWX39" s="620" t="s">
        <v>2563</v>
      </c>
      <c r="LWY39" s="620" t="s">
        <v>2563</v>
      </c>
      <c r="LWZ39" s="620" t="s">
        <v>2563</v>
      </c>
      <c r="LXA39" s="620" t="s">
        <v>2563</v>
      </c>
      <c r="LXB39" s="620" t="s">
        <v>2563</v>
      </c>
      <c r="LXC39" s="620" t="s">
        <v>2563</v>
      </c>
      <c r="LXD39" s="620" t="s">
        <v>2563</v>
      </c>
      <c r="LXE39" s="620" t="s">
        <v>2563</v>
      </c>
      <c r="LXF39" s="620" t="s">
        <v>2563</v>
      </c>
      <c r="LXG39" s="620" t="s">
        <v>2563</v>
      </c>
      <c r="LXH39" s="620" t="s">
        <v>2563</v>
      </c>
      <c r="LXI39" s="620" t="s">
        <v>2563</v>
      </c>
      <c r="LXJ39" s="620" t="s">
        <v>2563</v>
      </c>
      <c r="LXK39" s="620" t="s">
        <v>2563</v>
      </c>
      <c r="LXL39" s="620" t="s">
        <v>2563</v>
      </c>
      <c r="LXM39" s="620" t="s">
        <v>2563</v>
      </c>
      <c r="LXN39" s="620" t="s">
        <v>2563</v>
      </c>
      <c r="LXO39" s="620" t="s">
        <v>2563</v>
      </c>
      <c r="LXP39" s="620" t="s">
        <v>2563</v>
      </c>
      <c r="LXQ39" s="620" t="s">
        <v>2563</v>
      </c>
      <c r="LXR39" s="620" t="s">
        <v>2563</v>
      </c>
      <c r="LXS39" s="620" t="s">
        <v>2563</v>
      </c>
      <c r="LXT39" s="620" t="s">
        <v>2563</v>
      </c>
      <c r="LXU39" s="620" t="s">
        <v>2563</v>
      </c>
      <c r="LXV39" s="620" t="s">
        <v>2563</v>
      </c>
      <c r="LXW39" s="620" t="s">
        <v>2563</v>
      </c>
      <c r="LXX39" s="620" t="s">
        <v>2563</v>
      </c>
      <c r="LXY39" s="620" t="s">
        <v>2563</v>
      </c>
      <c r="LXZ39" s="620" t="s">
        <v>2563</v>
      </c>
      <c r="LYA39" s="620" t="s">
        <v>2563</v>
      </c>
      <c r="LYB39" s="620" t="s">
        <v>2563</v>
      </c>
      <c r="LYC39" s="620" t="s">
        <v>2563</v>
      </c>
      <c r="LYD39" s="620" t="s">
        <v>2563</v>
      </c>
      <c r="LYE39" s="620" t="s">
        <v>2563</v>
      </c>
      <c r="LYF39" s="620" t="s">
        <v>2563</v>
      </c>
      <c r="LYG39" s="620" t="s">
        <v>2563</v>
      </c>
      <c r="LYH39" s="620" t="s">
        <v>2563</v>
      </c>
      <c r="LYI39" s="620" t="s">
        <v>2563</v>
      </c>
      <c r="LYJ39" s="620" t="s">
        <v>2563</v>
      </c>
      <c r="LYK39" s="620" t="s">
        <v>2563</v>
      </c>
      <c r="LYL39" s="620" t="s">
        <v>2563</v>
      </c>
      <c r="LYM39" s="620" t="s">
        <v>2563</v>
      </c>
      <c r="LYN39" s="620" t="s">
        <v>2563</v>
      </c>
      <c r="LYO39" s="620" t="s">
        <v>2563</v>
      </c>
      <c r="LYP39" s="620" t="s">
        <v>2563</v>
      </c>
      <c r="LYQ39" s="620" t="s">
        <v>2563</v>
      </c>
      <c r="LYR39" s="620" t="s">
        <v>2563</v>
      </c>
      <c r="LYS39" s="620" t="s">
        <v>2563</v>
      </c>
      <c r="LYT39" s="620" t="s">
        <v>2563</v>
      </c>
      <c r="LYU39" s="620" t="s">
        <v>2563</v>
      </c>
      <c r="LYV39" s="620" t="s">
        <v>2563</v>
      </c>
      <c r="LYW39" s="620" t="s">
        <v>2563</v>
      </c>
      <c r="LYX39" s="620" t="s">
        <v>2563</v>
      </c>
      <c r="LYY39" s="620" t="s">
        <v>2563</v>
      </c>
      <c r="LYZ39" s="620" t="s">
        <v>2563</v>
      </c>
      <c r="LZA39" s="620" t="s">
        <v>2563</v>
      </c>
      <c r="LZB39" s="620" t="s">
        <v>2563</v>
      </c>
      <c r="LZC39" s="620" t="s">
        <v>2563</v>
      </c>
      <c r="LZD39" s="620" t="s">
        <v>2563</v>
      </c>
      <c r="LZE39" s="620" t="s">
        <v>2563</v>
      </c>
      <c r="LZF39" s="620" t="s">
        <v>2563</v>
      </c>
      <c r="LZG39" s="620" t="s">
        <v>2563</v>
      </c>
      <c r="LZH39" s="620" t="s">
        <v>2563</v>
      </c>
      <c r="LZI39" s="620" t="s">
        <v>2563</v>
      </c>
      <c r="LZJ39" s="620" t="s">
        <v>2563</v>
      </c>
      <c r="LZK39" s="620" t="s">
        <v>2563</v>
      </c>
      <c r="LZL39" s="620" t="s">
        <v>2563</v>
      </c>
      <c r="LZM39" s="620" t="s">
        <v>2563</v>
      </c>
      <c r="LZN39" s="620" t="s">
        <v>2563</v>
      </c>
      <c r="LZO39" s="620" t="s">
        <v>2563</v>
      </c>
      <c r="LZP39" s="620" t="s">
        <v>2563</v>
      </c>
      <c r="LZQ39" s="620" t="s">
        <v>2563</v>
      </c>
      <c r="LZR39" s="620" t="s">
        <v>2563</v>
      </c>
      <c r="LZS39" s="620" t="s">
        <v>2563</v>
      </c>
      <c r="LZT39" s="620" t="s">
        <v>2563</v>
      </c>
      <c r="LZU39" s="620" t="s">
        <v>2563</v>
      </c>
      <c r="LZV39" s="620" t="s">
        <v>2563</v>
      </c>
      <c r="LZW39" s="620" t="s">
        <v>2563</v>
      </c>
      <c r="LZX39" s="620" t="s">
        <v>2563</v>
      </c>
      <c r="LZY39" s="620" t="s">
        <v>2563</v>
      </c>
      <c r="LZZ39" s="620" t="s">
        <v>2563</v>
      </c>
      <c r="MAA39" s="620" t="s">
        <v>2563</v>
      </c>
      <c r="MAB39" s="620" t="s">
        <v>2563</v>
      </c>
      <c r="MAC39" s="620" t="s">
        <v>2563</v>
      </c>
      <c r="MAD39" s="620" t="s">
        <v>2563</v>
      </c>
      <c r="MAE39" s="620" t="s">
        <v>2563</v>
      </c>
      <c r="MAF39" s="620" t="s">
        <v>2563</v>
      </c>
      <c r="MAG39" s="620" t="s">
        <v>2563</v>
      </c>
      <c r="MAH39" s="620" t="s">
        <v>2563</v>
      </c>
      <c r="MAI39" s="620" t="s">
        <v>2563</v>
      </c>
      <c r="MAJ39" s="620" t="s">
        <v>2563</v>
      </c>
      <c r="MAK39" s="620" t="s">
        <v>2563</v>
      </c>
      <c r="MAL39" s="620" t="s">
        <v>2563</v>
      </c>
      <c r="MAM39" s="620" t="s">
        <v>2563</v>
      </c>
      <c r="MAN39" s="620" t="s">
        <v>2563</v>
      </c>
      <c r="MAO39" s="620" t="s">
        <v>2563</v>
      </c>
      <c r="MAP39" s="620" t="s">
        <v>2563</v>
      </c>
      <c r="MAQ39" s="620" t="s">
        <v>2563</v>
      </c>
      <c r="MAR39" s="620" t="s">
        <v>2563</v>
      </c>
      <c r="MAS39" s="620" t="s">
        <v>2563</v>
      </c>
      <c r="MAT39" s="620" t="s">
        <v>2563</v>
      </c>
      <c r="MAU39" s="620" t="s">
        <v>2563</v>
      </c>
      <c r="MAV39" s="620" t="s">
        <v>2563</v>
      </c>
      <c r="MAW39" s="620" t="s">
        <v>2563</v>
      </c>
      <c r="MAX39" s="620" t="s">
        <v>2563</v>
      </c>
      <c r="MAY39" s="620" t="s">
        <v>2563</v>
      </c>
      <c r="MAZ39" s="620" t="s">
        <v>2563</v>
      </c>
      <c r="MBA39" s="620" t="s">
        <v>2563</v>
      </c>
      <c r="MBB39" s="620" t="s">
        <v>2563</v>
      </c>
      <c r="MBC39" s="620" t="s">
        <v>2563</v>
      </c>
      <c r="MBD39" s="620" t="s">
        <v>2563</v>
      </c>
      <c r="MBE39" s="620" t="s">
        <v>2563</v>
      </c>
      <c r="MBF39" s="620" t="s">
        <v>2563</v>
      </c>
      <c r="MBG39" s="620" t="s">
        <v>2563</v>
      </c>
      <c r="MBH39" s="620" t="s">
        <v>2563</v>
      </c>
      <c r="MBI39" s="620" t="s">
        <v>2563</v>
      </c>
      <c r="MBJ39" s="620" t="s">
        <v>2563</v>
      </c>
      <c r="MBK39" s="620" t="s">
        <v>2563</v>
      </c>
      <c r="MBL39" s="620" t="s">
        <v>2563</v>
      </c>
      <c r="MBM39" s="620" t="s">
        <v>2563</v>
      </c>
      <c r="MBN39" s="620" t="s">
        <v>2563</v>
      </c>
      <c r="MBO39" s="620" t="s">
        <v>2563</v>
      </c>
      <c r="MBP39" s="620" t="s">
        <v>2563</v>
      </c>
      <c r="MBQ39" s="620" t="s">
        <v>2563</v>
      </c>
      <c r="MBR39" s="620" t="s">
        <v>2563</v>
      </c>
      <c r="MBS39" s="620" t="s">
        <v>2563</v>
      </c>
      <c r="MBT39" s="620" t="s">
        <v>2563</v>
      </c>
      <c r="MBU39" s="620" t="s">
        <v>2563</v>
      </c>
      <c r="MBV39" s="620" t="s">
        <v>2563</v>
      </c>
      <c r="MBW39" s="620" t="s">
        <v>2563</v>
      </c>
      <c r="MBX39" s="620" t="s">
        <v>2563</v>
      </c>
      <c r="MBY39" s="620" t="s">
        <v>2563</v>
      </c>
      <c r="MBZ39" s="620" t="s">
        <v>2563</v>
      </c>
      <c r="MCA39" s="620" t="s">
        <v>2563</v>
      </c>
      <c r="MCB39" s="620" t="s">
        <v>2563</v>
      </c>
      <c r="MCC39" s="620" t="s">
        <v>2563</v>
      </c>
      <c r="MCD39" s="620" t="s">
        <v>2563</v>
      </c>
      <c r="MCE39" s="620" t="s">
        <v>2563</v>
      </c>
      <c r="MCF39" s="620" t="s">
        <v>2563</v>
      </c>
      <c r="MCG39" s="620" t="s">
        <v>2563</v>
      </c>
      <c r="MCH39" s="620" t="s">
        <v>2563</v>
      </c>
      <c r="MCI39" s="620" t="s">
        <v>2563</v>
      </c>
      <c r="MCJ39" s="620" t="s">
        <v>2563</v>
      </c>
      <c r="MCK39" s="620" t="s">
        <v>2563</v>
      </c>
      <c r="MCL39" s="620" t="s">
        <v>2563</v>
      </c>
      <c r="MCM39" s="620" t="s">
        <v>2563</v>
      </c>
      <c r="MCN39" s="620" t="s">
        <v>2563</v>
      </c>
      <c r="MCO39" s="620" t="s">
        <v>2563</v>
      </c>
      <c r="MCP39" s="620" t="s">
        <v>2563</v>
      </c>
      <c r="MCQ39" s="620" t="s">
        <v>2563</v>
      </c>
      <c r="MCR39" s="620" t="s">
        <v>2563</v>
      </c>
      <c r="MCS39" s="620" t="s">
        <v>2563</v>
      </c>
      <c r="MCT39" s="620" t="s">
        <v>2563</v>
      </c>
      <c r="MCU39" s="620" t="s">
        <v>2563</v>
      </c>
      <c r="MCV39" s="620" t="s">
        <v>2563</v>
      </c>
      <c r="MCW39" s="620" t="s">
        <v>2563</v>
      </c>
      <c r="MCX39" s="620" t="s">
        <v>2563</v>
      </c>
      <c r="MCY39" s="620" t="s">
        <v>2563</v>
      </c>
      <c r="MCZ39" s="620" t="s">
        <v>2563</v>
      </c>
      <c r="MDA39" s="620" t="s">
        <v>2563</v>
      </c>
      <c r="MDB39" s="620" t="s">
        <v>2563</v>
      </c>
      <c r="MDC39" s="620" t="s">
        <v>2563</v>
      </c>
      <c r="MDD39" s="620" t="s">
        <v>2563</v>
      </c>
      <c r="MDE39" s="620" t="s">
        <v>2563</v>
      </c>
      <c r="MDF39" s="620" t="s">
        <v>2563</v>
      </c>
      <c r="MDG39" s="620" t="s">
        <v>2563</v>
      </c>
      <c r="MDH39" s="620" t="s">
        <v>2563</v>
      </c>
      <c r="MDI39" s="620" t="s">
        <v>2563</v>
      </c>
      <c r="MDJ39" s="620" t="s">
        <v>2563</v>
      </c>
      <c r="MDK39" s="620" t="s">
        <v>2563</v>
      </c>
      <c r="MDL39" s="620" t="s">
        <v>2563</v>
      </c>
      <c r="MDM39" s="620" t="s">
        <v>2563</v>
      </c>
      <c r="MDN39" s="620" t="s">
        <v>2563</v>
      </c>
      <c r="MDO39" s="620" t="s">
        <v>2563</v>
      </c>
      <c r="MDP39" s="620" t="s">
        <v>2563</v>
      </c>
      <c r="MDQ39" s="620" t="s">
        <v>2563</v>
      </c>
      <c r="MDR39" s="620" t="s">
        <v>2563</v>
      </c>
      <c r="MDS39" s="620" t="s">
        <v>2563</v>
      </c>
      <c r="MDT39" s="620" t="s">
        <v>2563</v>
      </c>
      <c r="MDU39" s="620" t="s">
        <v>2563</v>
      </c>
      <c r="MDV39" s="620" t="s">
        <v>2563</v>
      </c>
      <c r="MDW39" s="620" t="s">
        <v>2563</v>
      </c>
      <c r="MDX39" s="620" t="s">
        <v>2563</v>
      </c>
      <c r="MDY39" s="620" t="s">
        <v>2563</v>
      </c>
      <c r="MDZ39" s="620" t="s">
        <v>2563</v>
      </c>
      <c r="MEA39" s="620" t="s">
        <v>2563</v>
      </c>
      <c r="MEB39" s="620" t="s">
        <v>2563</v>
      </c>
      <c r="MEC39" s="620" t="s">
        <v>2563</v>
      </c>
      <c r="MED39" s="620" t="s">
        <v>2563</v>
      </c>
      <c r="MEE39" s="620" t="s">
        <v>2563</v>
      </c>
      <c r="MEF39" s="620" t="s">
        <v>2563</v>
      </c>
      <c r="MEG39" s="620" t="s">
        <v>2563</v>
      </c>
      <c r="MEH39" s="620" t="s">
        <v>2563</v>
      </c>
      <c r="MEI39" s="620" t="s">
        <v>2563</v>
      </c>
      <c r="MEJ39" s="620" t="s">
        <v>2563</v>
      </c>
      <c r="MEK39" s="620" t="s">
        <v>2563</v>
      </c>
      <c r="MEL39" s="620" t="s">
        <v>2563</v>
      </c>
      <c r="MEM39" s="620" t="s">
        <v>2563</v>
      </c>
      <c r="MEN39" s="620" t="s">
        <v>2563</v>
      </c>
      <c r="MEO39" s="620" t="s">
        <v>2563</v>
      </c>
      <c r="MEP39" s="620" t="s">
        <v>2563</v>
      </c>
      <c r="MEQ39" s="620" t="s">
        <v>2563</v>
      </c>
      <c r="MER39" s="620" t="s">
        <v>2563</v>
      </c>
      <c r="MES39" s="620" t="s">
        <v>2563</v>
      </c>
      <c r="MET39" s="620" t="s">
        <v>2563</v>
      </c>
      <c r="MEU39" s="620" t="s">
        <v>2563</v>
      </c>
      <c r="MEV39" s="620" t="s">
        <v>2563</v>
      </c>
      <c r="MEW39" s="620" t="s">
        <v>2563</v>
      </c>
      <c r="MEX39" s="620" t="s">
        <v>2563</v>
      </c>
      <c r="MEY39" s="620" t="s">
        <v>2563</v>
      </c>
      <c r="MEZ39" s="620" t="s">
        <v>2563</v>
      </c>
      <c r="MFA39" s="620" t="s">
        <v>2563</v>
      </c>
      <c r="MFB39" s="620" t="s">
        <v>2563</v>
      </c>
      <c r="MFC39" s="620" t="s">
        <v>2563</v>
      </c>
      <c r="MFD39" s="620" t="s">
        <v>2563</v>
      </c>
      <c r="MFE39" s="620" t="s">
        <v>2563</v>
      </c>
      <c r="MFF39" s="620" t="s">
        <v>2563</v>
      </c>
      <c r="MFG39" s="620" t="s">
        <v>2563</v>
      </c>
      <c r="MFH39" s="620" t="s">
        <v>2563</v>
      </c>
      <c r="MFI39" s="620" t="s">
        <v>2563</v>
      </c>
      <c r="MFJ39" s="620" t="s">
        <v>2563</v>
      </c>
      <c r="MFK39" s="620" t="s">
        <v>2563</v>
      </c>
      <c r="MFL39" s="620" t="s">
        <v>2563</v>
      </c>
      <c r="MFM39" s="620" t="s">
        <v>2563</v>
      </c>
      <c r="MFN39" s="620" t="s">
        <v>2563</v>
      </c>
      <c r="MFO39" s="620" t="s">
        <v>2563</v>
      </c>
      <c r="MFP39" s="620" t="s">
        <v>2563</v>
      </c>
      <c r="MFQ39" s="620" t="s">
        <v>2563</v>
      </c>
      <c r="MFR39" s="620" t="s">
        <v>2563</v>
      </c>
      <c r="MFS39" s="620" t="s">
        <v>2563</v>
      </c>
      <c r="MFT39" s="620" t="s">
        <v>2563</v>
      </c>
      <c r="MFU39" s="620" t="s">
        <v>2563</v>
      </c>
      <c r="MFV39" s="620" t="s">
        <v>2563</v>
      </c>
      <c r="MFW39" s="620" t="s">
        <v>2563</v>
      </c>
      <c r="MFX39" s="620" t="s">
        <v>2563</v>
      </c>
      <c r="MFY39" s="620" t="s">
        <v>2563</v>
      </c>
      <c r="MFZ39" s="620" t="s">
        <v>2563</v>
      </c>
      <c r="MGA39" s="620" t="s">
        <v>2563</v>
      </c>
      <c r="MGB39" s="620" t="s">
        <v>2563</v>
      </c>
      <c r="MGC39" s="620" t="s">
        <v>2563</v>
      </c>
      <c r="MGD39" s="620" t="s">
        <v>2563</v>
      </c>
      <c r="MGE39" s="620" t="s">
        <v>2563</v>
      </c>
      <c r="MGF39" s="620" t="s">
        <v>2563</v>
      </c>
      <c r="MGG39" s="620" t="s">
        <v>2563</v>
      </c>
      <c r="MGH39" s="620" t="s">
        <v>2563</v>
      </c>
      <c r="MGI39" s="620" t="s">
        <v>2563</v>
      </c>
      <c r="MGJ39" s="620" t="s">
        <v>2563</v>
      </c>
      <c r="MGK39" s="620" t="s">
        <v>2563</v>
      </c>
      <c r="MGL39" s="620" t="s">
        <v>2563</v>
      </c>
      <c r="MGM39" s="620" t="s">
        <v>2563</v>
      </c>
      <c r="MGN39" s="620" t="s">
        <v>2563</v>
      </c>
      <c r="MGO39" s="620" t="s">
        <v>2563</v>
      </c>
      <c r="MGP39" s="620" t="s">
        <v>2563</v>
      </c>
      <c r="MGQ39" s="620" t="s">
        <v>2563</v>
      </c>
      <c r="MGR39" s="620" t="s">
        <v>2563</v>
      </c>
      <c r="MGS39" s="620" t="s">
        <v>2563</v>
      </c>
      <c r="MGT39" s="620" t="s">
        <v>2563</v>
      </c>
      <c r="MGU39" s="620" t="s">
        <v>2563</v>
      </c>
      <c r="MGV39" s="620" t="s">
        <v>2563</v>
      </c>
      <c r="MGW39" s="620" t="s">
        <v>2563</v>
      </c>
      <c r="MGX39" s="620" t="s">
        <v>2563</v>
      </c>
      <c r="MGY39" s="620" t="s">
        <v>2563</v>
      </c>
      <c r="MGZ39" s="620" t="s">
        <v>2563</v>
      </c>
      <c r="MHA39" s="620" t="s">
        <v>2563</v>
      </c>
      <c r="MHB39" s="620" t="s">
        <v>2563</v>
      </c>
      <c r="MHC39" s="620" t="s">
        <v>2563</v>
      </c>
      <c r="MHD39" s="620" t="s">
        <v>2563</v>
      </c>
      <c r="MHE39" s="620" t="s">
        <v>2563</v>
      </c>
      <c r="MHF39" s="620" t="s">
        <v>2563</v>
      </c>
      <c r="MHG39" s="620" t="s">
        <v>2563</v>
      </c>
      <c r="MHH39" s="620" t="s">
        <v>2563</v>
      </c>
      <c r="MHI39" s="620" t="s">
        <v>2563</v>
      </c>
      <c r="MHJ39" s="620" t="s">
        <v>2563</v>
      </c>
      <c r="MHK39" s="620" t="s">
        <v>2563</v>
      </c>
      <c r="MHL39" s="620" t="s">
        <v>2563</v>
      </c>
      <c r="MHM39" s="620" t="s">
        <v>2563</v>
      </c>
      <c r="MHN39" s="620" t="s">
        <v>2563</v>
      </c>
      <c r="MHO39" s="620" t="s">
        <v>2563</v>
      </c>
      <c r="MHP39" s="620" t="s">
        <v>2563</v>
      </c>
      <c r="MHQ39" s="620" t="s">
        <v>2563</v>
      </c>
      <c r="MHR39" s="620" t="s">
        <v>2563</v>
      </c>
      <c r="MHS39" s="620" t="s">
        <v>2563</v>
      </c>
      <c r="MHT39" s="620" t="s">
        <v>2563</v>
      </c>
      <c r="MHU39" s="620" t="s">
        <v>2563</v>
      </c>
      <c r="MHV39" s="620" t="s">
        <v>2563</v>
      </c>
      <c r="MHW39" s="620" t="s">
        <v>2563</v>
      </c>
      <c r="MHX39" s="620" t="s">
        <v>2563</v>
      </c>
      <c r="MHY39" s="620" t="s">
        <v>2563</v>
      </c>
      <c r="MHZ39" s="620" t="s">
        <v>2563</v>
      </c>
      <c r="MIA39" s="620" t="s">
        <v>2563</v>
      </c>
      <c r="MIB39" s="620" t="s">
        <v>2563</v>
      </c>
      <c r="MIC39" s="620" t="s">
        <v>2563</v>
      </c>
      <c r="MID39" s="620" t="s">
        <v>2563</v>
      </c>
      <c r="MIE39" s="620" t="s">
        <v>2563</v>
      </c>
      <c r="MIF39" s="620" t="s">
        <v>2563</v>
      </c>
      <c r="MIG39" s="620" t="s">
        <v>2563</v>
      </c>
      <c r="MIH39" s="620" t="s">
        <v>2563</v>
      </c>
      <c r="MII39" s="620" t="s">
        <v>2563</v>
      </c>
      <c r="MIJ39" s="620" t="s">
        <v>2563</v>
      </c>
      <c r="MIK39" s="620" t="s">
        <v>2563</v>
      </c>
      <c r="MIL39" s="620" t="s">
        <v>2563</v>
      </c>
      <c r="MIM39" s="620" t="s">
        <v>2563</v>
      </c>
      <c r="MIN39" s="620" t="s">
        <v>2563</v>
      </c>
      <c r="MIO39" s="620" t="s">
        <v>2563</v>
      </c>
      <c r="MIP39" s="620" t="s">
        <v>2563</v>
      </c>
      <c r="MIQ39" s="620" t="s">
        <v>2563</v>
      </c>
      <c r="MIR39" s="620" t="s">
        <v>2563</v>
      </c>
      <c r="MIS39" s="620" t="s">
        <v>2563</v>
      </c>
      <c r="MIT39" s="620" t="s">
        <v>2563</v>
      </c>
      <c r="MIU39" s="620" t="s">
        <v>2563</v>
      </c>
      <c r="MIV39" s="620" t="s">
        <v>2563</v>
      </c>
      <c r="MIW39" s="620" t="s">
        <v>2563</v>
      </c>
      <c r="MIX39" s="620" t="s">
        <v>2563</v>
      </c>
      <c r="MIY39" s="620" t="s">
        <v>2563</v>
      </c>
      <c r="MIZ39" s="620" t="s">
        <v>2563</v>
      </c>
      <c r="MJA39" s="620" t="s">
        <v>2563</v>
      </c>
      <c r="MJB39" s="620" t="s">
        <v>2563</v>
      </c>
      <c r="MJC39" s="620" t="s">
        <v>2563</v>
      </c>
      <c r="MJD39" s="620" t="s">
        <v>2563</v>
      </c>
      <c r="MJE39" s="620" t="s">
        <v>2563</v>
      </c>
      <c r="MJF39" s="620" t="s">
        <v>2563</v>
      </c>
      <c r="MJG39" s="620" t="s">
        <v>2563</v>
      </c>
      <c r="MJH39" s="620" t="s">
        <v>2563</v>
      </c>
      <c r="MJI39" s="620" t="s">
        <v>2563</v>
      </c>
      <c r="MJJ39" s="620" t="s">
        <v>2563</v>
      </c>
      <c r="MJK39" s="620" t="s">
        <v>2563</v>
      </c>
      <c r="MJL39" s="620" t="s">
        <v>2563</v>
      </c>
      <c r="MJM39" s="620" t="s">
        <v>2563</v>
      </c>
      <c r="MJN39" s="620" t="s">
        <v>2563</v>
      </c>
      <c r="MJO39" s="620" t="s">
        <v>2563</v>
      </c>
      <c r="MJP39" s="620" t="s">
        <v>2563</v>
      </c>
      <c r="MJQ39" s="620" t="s">
        <v>2563</v>
      </c>
      <c r="MJR39" s="620" t="s">
        <v>2563</v>
      </c>
      <c r="MJS39" s="620" t="s">
        <v>2563</v>
      </c>
      <c r="MJT39" s="620" t="s">
        <v>2563</v>
      </c>
      <c r="MJU39" s="620" t="s">
        <v>2563</v>
      </c>
      <c r="MJV39" s="620" t="s">
        <v>2563</v>
      </c>
      <c r="MJW39" s="620" t="s">
        <v>2563</v>
      </c>
      <c r="MJX39" s="620" t="s">
        <v>2563</v>
      </c>
      <c r="MJY39" s="620" t="s">
        <v>2563</v>
      </c>
      <c r="MJZ39" s="620" t="s">
        <v>2563</v>
      </c>
      <c r="MKA39" s="620" t="s">
        <v>2563</v>
      </c>
      <c r="MKB39" s="620" t="s">
        <v>2563</v>
      </c>
      <c r="MKC39" s="620" t="s">
        <v>2563</v>
      </c>
      <c r="MKD39" s="620" t="s">
        <v>2563</v>
      </c>
      <c r="MKE39" s="620" t="s">
        <v>2563</v>
      </c>
      <c r="MKF39" s="620" t="s">
        <v>2563</v>
      </c>
      <c r="MKG39" s="620" t="s">
        <v>2563</v>
      </c>
      <c r="MKH39" s="620" t="s">
        <v>2563</v>
      </c>
      <c r="MKI39" s="620" t="s">
        <v>2563</v>
      </c>
      <c r="MKJ39" s="620" t="s">
        <v>2563</v>
      </c>
      <c r="MKK39" s="620" t="s">
        <v>2563</v>
      </c>
      <c r="MKL39" s="620" t="s">
        <v>2563</v>
      </c>
      <c r="MKM39" s="620" t="s">
        <v>2563</v>
      </c>
      <c r="MKN39" s="620" t="s">
        <v>2563</v>
      </c>
      <c r="MKO39" s="620" t="s">
        <v>2563</v>
      </c>
      <c r="MKP39" s="620" t="s">
        <v>2563</v>
      </c>
      <c r="MKQ39" s="620" t="s">
        <v>2563</v>
      </c>
      <c r="MKR39" s="620" t="s">
        <v>2563</v>
      </c>
      <c r="MKS39" s="620" t="s">
        <v>2563</v>
      </c>
      <c r="MKT39" s="620" t="s">
        <v>2563</v>
      </c>
      <c r="MKU39" s="620" t="s">
        <v>2563</v>
      </c>
      <c r="MKV39" s="620" t="s">
        <v>2563</v>
      </c>
      <c r="MKW39" s="620" t="s">
        <v>2563</v>
      </c>
      <c r="MKX39" s="620" t="s">
        <v>2563</v>
      </c>
      <c r="MKY39" s="620" t="s">
        <v>2563</v>
      </c>
      <c r="MKZ39" s="620" t="s">
        <v>2563</v>
      </c>
      <c r="MLA39" s="620" t="s">
        <v>2563</v>
      </c>
      <c r="MLB39" s="620" t="s">
        <v>2563</v>
      </c>
      <c r="MLC39" s="620" t="s">
        <v>2563</v>
      </c>
      <c r="MLD39" s="620" t="s">
        <v>2563</v>
      </c>
      <c r="MLE39" s="620" t="s">
        <v>2563</v>
      </c>
      <c r="MLF39" s="620" t="s">
        <v>2563</v>
      </c>
      <c r="MLG39" s="620" t="s">
        <v>2563</v>
      </c>
      <c r="MLH39" s="620" t="s">
        <v>2563</v>
      </c>
      <c r="MLI39" s="620" t="s">
        <v>2563</v>
      </c>
      <c r="MLJ39" s="620" t="s">
        <v>2563</v>
      </c>
      <c r="MLK39" s="620" t="s">
        <v>2563</v>
      </c>
      <c r="MLL39" s="620" t="s">
        <v>2563</v>
      </c>
      <c r="MLM39" s="620" t="s">
        <v>2563</v>
      </c>
      <c r="MLN39" s="620" t="s">
        <v>2563</v>
      </c>
      <c r="MLO39" s="620" t="s">
        <v>2563</v>
      </c>
      <c r="MLP39" s="620" t="s">
        <v>2563</v>
      </c>
      <c r="MLQ39" s="620" t="s">
        <v>2563</v>
      </c>
      <c r="MLR39" s="620" t="s">
        <v>2563</v>
      </c>
      <c r="MLS39" s="620" t="s">
        <v>2563</v>
      </c>
      <c r="MLT39" s="620" t="s">
        <v>2563</v>
      </c>
      <c r="MLU39" s="620" t="s">
        <v>2563</v>
      </c>
      <c r="MLV39" s="620" t="s">
        <v>2563</v>
      </c>
      <c r="MLW39" s="620" t="s">
        <v>2563</v>
      </c>
      <c r="MLX39" s="620" t="s">
        <v>2563</v>
      </c>
      <c r="MLY39" s="620" t="s">
        <v>2563</v>
      </c>
      <c r="MLZ39" s="620" t="s">
        <v>2563</v>
      </c>
      <c r="MMA39" s="620" t="s">
        <v>2563</v>
      </c>
      <c r="MMB39" s="620" t="s">
        <v>2563</v>
      </c>
      <c r="MMC39" s="620" t="s">
        <v>2563</v>
      </c>
      <c r="MMD39" s="620" t="s">
        <v>2563</v>
      </c>
      <c r="MME39" s="620" t="s">
        <v>2563</v>
      </c>
      <c r="MMF39" s="620" t="s">
        <v>2563</v>
      </c>
      <c r="MMG39" s="620" t="s">
        <v>2563</v>
      </c>
      <c r="MMH39" s="620" t="s">
        <v>2563</v>
      </c>
      <c r="MMI39" s="620" t="s">
        <v>2563</v>
      </c>
      <c r="MMJ39" s="620" t="s">
        <v>2563</v>
      </c>
      <c r="MMK39" s="620" t="s">
        <v>2563</v>
      </c>
      <c r="MML39" s="620" t="s">
        <v>2563</v>
      </c>
      <c r="MMM39" s="620" t="s">
        <v>2563</v>
      </c>
      <c r="MMN39" s="620" t="s">
        <v>2563</v>
      </c>
      <c r="MMO39" s="620" t="s">
        <v>2563</v>
      </c>
      <c r="MMP39" s="620" t="s">
        <v>2563</v>
      </c>
      <c r="MMQ39" s="620" t="s">
        <v>2563</v>
      </c>
      <c r="MMR39" s="620" t="s">
        <v>2563</v>
      </c>
      <c r="MMS39" s="620" t="s">
        <v>2563</v>
      </c>
      <c r="MMT39" s="620" t="s">
        <v>2563</v>
      </c>
      <c r="MMU39" s="620" t="s">
        <v>2563</v>
      </c>
      <c r="MMV39" s="620" t="s">
        <v>2563</v>
      </c>
      <c r="MMW39" s="620" t="s">
        <v>2563</v>
      </c>
      <c r="MMX39" s="620" t="s">
        <v>2563</v>
      </c>
      <c r="MMY39" s="620" t="s">
        <v>2563</v>
      </c>
      <c r="MMZ39" s="620" t="s">
        <v>2563</v>
      </c>
      <c r="MNA39" s="620" t="s">
        <v>2563</v>
      </c>
      <c r="MNB39" s="620" t="s">
        <v>2563</v>
      </c>
      <c r="MNC39" s="620" t="s">
        <v>2563</v>
      </c>
      <c r="MND39" s="620" t="s">
        <v>2563</v>
      </c>
      <c r="MNE39" s="620" t="s">
        <v>2563</v>
      </c>
      <c r="MNF39" s="620" t="s">
        <v>2563</v>
      </c>
      <c r="MNG39" s="620" t="s">
        <v>2563</v>
      </c>
      <c r="MNH39" s="620" t="s">
        <v>2563</v>
      </c>
      <c r="MNI39" s="620" t="s">
        <v>2563</v>
      </c>
      <c r="MNJ39" s="620" t="s">
        <v>2563</v>
      </c>
      <c r="MNK39" s="620" t="s">
        <v>2563</v>
      </c>
      <c r="MNL39" s="620" t="s">
        <v>2563</v>
      </c>
      <c r="MNM39" s="620" t="s">
        <v>2563</v>
      </c>
      <c r="MNN39" s="620" t="s">
        <v>2563</v>
      </c>
      <c r="MNO39" s="620" t="s">
        <v>2563</v>
      </c>
      <c r="MNP39" s="620" t="s">
        <v>2563</v>
      </c>
      <c r="MNQ39" s="620" t="s">
        <v>2563</v>
      </c>
      <c r="MNR39" s="620" t="s">
        <v>2563</v>
      </c>
      <c r="MNS39" s="620" t="s">
        <v>2563</v>
      </c>
      <c r="MNT39" s="620" t="s">
        <v>2563</v>
      </c>
      <c r="MNU39" s="620" t="s">
        <v>2563</v>
      </c>
      <c r="MNV39" s="620" t="s">
        <v>2563</v>
      </c>
      <c r="MNW39" s="620" t="s">
        <v>2563</v>
      </c>
      <c r="MNX39" s="620" t="s">
        <v>2563</v>
      </c>
      <c r="MNY39" s="620" t="s">
        <v>2563</v>
      </c>
      <c r="MNZ39" s="620" t="s">
        <v>2563</v>
      </c>
      <c r="MOA39" s="620" t="s">
        <v>2563</v>
      </c>
      <c r="MOB39" s="620" t="s">
        <v>2563</v>
      </c>
      <c r="MOC39" s="620" t="s">
        <v>2563</v>
      </c>
      <c r="MOD39" s="620" t="s">
        <v>2563</v>
      </c>
      <c r="MOE39" s="620" t="s">
        <v>2563</v>
      </c>
      <c r="MOF39" s="620" t="s">
        <v>2563</v>
      </c>
      <c r="MOG39" s="620" t="s">
        <v>2563</v>
      </c>
      <c r="MOH39" s="620" t="s">
        <v>2563</v>
      </c>
      <c r="MOI39" s="620" t="s">
        <v>2563</v>
      </c>
      <c r="MOJ39" s="620" t="s">
        <v>2563</v>
      </c>
      <c r="MOK39" s="620" t="s">
        <v>2563</v>
      </c>
      <c r="MOL39" s="620" t="s">
        <v>2563</v>
      </c>
      <c r="MOM39" s="620" t="s">
        <v>2563</v>
      </c>
      <c r="MON39" s="620" t="s">
        <v>2563</v>
      </c>
      <c r="MOO39" s="620" t="s">
        <v>2563</v>
      </c>
      <c r="MOP39" s="620" t="s">
        <v>2563</v>
      </c>
      <c r="MOQ39" s="620" t="s">
        <v>2563</v>
      </c>
      <c r="MOR39" s="620" t="s">
        <v>2563</v>
      </c>
      <c r="MOS39" s="620" t="s">
        <v>2563</v>
      </c>
      <c r="MOT39" s="620" t="s">
        <v>2563</v>
      </c>
      <c r="MOU39" s="620" t="s">
        <v>2563</v>
      </c>
      <c r="MOV39" s="620" t="s">
        <v>2563</v>
      </c>
      <c r="MOW39" s="620" t="s">
        <v>2563</v>
      </c>
      <c r="MOX39" s="620" t="s">
        <v>2563</v>
      </c>
      <c r="MOY39" s="620" t="s">
        <v>2563</v>
      </c>
      <c r="MOZ39" s="620" t="s">
        <v>2563</v>
      </c>
      <c r="MPA39" s="620" t="s">
        <v>2563</v>
      </c>
      <c r="MPB39" s="620" t="s">
        <v>2563</v>
      </c>
      <c r="MPC39" s="620" t="s">
        <v>2563</v>
      </c>
      <c r="MPD39" s="620" t="s">
        <v>2563</v>
      </c>
      <c r="MPE39" s="620" t="s">
        <v>2563</v>
      </c>
      <c r="MPF39" s="620" t="s">
        <v>2563</v>
      </c>
      <c r="MPG39" s="620" t="s">
        <v>2563</v>
      </c>
      <c r="MPH39" s="620" t="s">
        <v>2563</v>
      </c>
      <c r="MPI39" s="620" t="s">
        <v>2563</v>
      </c>
      <c r="MPJ39" s="620" t="s">
        <v>2563</v>
      </c>
      <c r="MPK39" s="620" t="s">
        <v>2563</v>
      </c>
      <c r="MPL39" s="620" t="s">
        <v>2563</v>
      </c>
      <c r="MPM39" s="620" t="s">
        <v>2563</v>
      </c>
      <c r="MPN39" s="620" t="s">
        <v>2563</v>
      </c>
      <c r="MPO39" s="620" t="s">
        <v>2563</v>
      </c>
      <c r="MPP39" s="620" t="s">
        <v>2563</v>
      </c>
      <c r="MPQ39" s="620" t="s">
        <v>2563</v>
      </c>
      <c r="MPR39" s="620" t="s">
        <v>2563</v>
      </c>
      <c r="MPS39" s="620" t="s">
        <v>2563</v>
      </c>
      <c r="MPT39" s="620" t="s">
        <v>2563</v>
      </c>
      <c r="MPU39" s="620" t="s">
        <v>2563</v>
      </c>
      <c r="MPV39" s="620" t="s">
        <v>2563</v>
      </c>
      <c r="MPW39" s="620" t="s">
        <v>2563</v>
      </c>
      <c r="MPX39" s="620" t="s">
        <v>2563</v>
      </c>
      <c r="MPY39" s="620" t="s">
        <v>2563</v>
      </c>
      <c r="MPZ39" s="620" t="s">
        <v>2563</v>
      </c>
      <c r="MQA39" s="620" t="s">
        <v>2563</v>
      </c>
      <c r="MQB39" s="620" t="s">
        <v>2563</v>
      </c>
      <c r="MQC39" s="620" t="s">
        <v>2563</v>
      </c>
      <c r="MQD39" s="620" t="s">
        <v>2563</v>
      </c>
      <c r="MQE39" s="620" t="s">
        <v>2563</v>
      </c>
      <c r="MQF39" s="620" t="s">
        <v>2563</v>
      </c>
      <c r="MQG39" s="620" t="s">
        <v>2563</v>
      </c>
      <c r="MQH39" s="620" t="s">
        <v>2563</v>
      </c>
      <c r="MQI39" s="620" t="s">
        <v>2563</v>
      </c>
      <c r="MQJ39" s="620" t="s">
        <v>2563</v>
      </c>
      <c r="MQK39" s="620" t="s">
        <v>2563</v>
      </c>
      <c r="MQL39" s="620" t="s">
        <v>2563</v>
      </c>
      <c r="MQM39" s="620" t="s">
        <v>2563</v>
      </c>
      <c r="MQN39" s="620" t="s">
        <v>2563</v>
      </c>
      <c r="MQO39" s="620" t="s">
        <v>2563</v>
      </c>
      <c r="MQP39" s="620" t="s">
        <v>2563</v>
      </c>
      <c r="MQQ39" s="620" t="s">
        <v>2563</v>
      </c>
      <c r="MQR39" s="620" t="s">
        <v>2563</v>
      </c>
      <c r="MQS39" s="620" t="s">
        <v>2563</v>
      </c>
      <c r="MQT39" s="620" t="s">
        <v>2563</v>
      </c>
      <c r="MQU39" s="620" t="s">
        <v>2563</v>
      </c>
      <c r="MQV39" s="620" t="s">
        <v>2563</v>
      </c>
      <c r="MQW39" s="620" t="s">
        <v>2563</v>
      </c>
      <c r="MQX39" s="620" t="s">
        <v>2563</v>
      </c>
      <c r="MQY39" s="620" t="s">
        <v>2563</v>
      </c>
      <c r="MQZ39" s="620" t="s">
        <v>2563</v>
      </c>
      <c r="MRA39" s="620" t="s">
        <v>2563</v>
      </c>
      <c r="MRB39" s="620" t="s">
        <v>2563</v>
      </c>
      <c r="MRC39" s="620" t="s">
        <v>2563</v>
      </c>
      <c r="MRD39" s="620" t="s">
        <v>2563</v>
      </c>
      <c r="MRE39" s="620" t="s">
        <v>2563</v>
      </c>
      <c r="MRF39" s="620" t="s">
        <v>2563</v>
      </c>
      <c r="MRG39" s="620" t="s">
        <v>2563</v>
      </c>
      <c r="MRH39" s="620" t="s">
        <v>2563</v>
      </c>
      <c r="MRI39" s="620" t="s">
        <v>2563</v>
      </c>
      <c r="MRJ39" s="620" t="s">
        <v>2563</v>
      </c>
      <c r="MRK39" s="620" t="s">
        <v>2563</v>
      </c>
      <c r="MRL39" s="620" t="s">
        <v>2563</v>
      </c>
      <c r="MRM39" s="620" t="s">
        <v>2563</v>
      </c>
      <c r="MRN39" s="620" t="s">
        <v>2563</v>
      </c>
      <c r="MRO39" s="620" t="s">
        <v>2563</v>
      </c>
      <c r="MRP39" s="620" t="s">
        <v>2563</v>
      </c>
      <c r="MRQ39" s="620" t="s">
        <v>2563</v>
      </c>
      <c r="MRR39" s="620" t="s">
        <v>2563</v>
      </c>
      <c r="MRS39" s="620" t="s">
        <v>2563</v>
      </c>
      <c r="MRT39" s="620" t="s">
        <v>2563</v>
      </c>
      <c r="MRU39" s="620" t="s">
        <v>2563</v>
      </c>
      <c r="MRV39" s="620" t="s">
        <v>2563</v>
      </c>
      <c r="MRW39" s="620" t="s">
        <v>2563</v>
      </c>
      <c r="MRX39" s="620" t="s">
        <v>2563</v>
      </c>
      <c r="MRY39" s="620" t="s">
        <v>2563</v>
      </c>
      <c r="MRZ39" s="620" t="s">
        <v>2563</v>
      </c>
      <c r="MSA39" s="620" t="s">
        <v>2563</v>
      </c>
      <c r="MSB39" s="620" t="s">
        <v>2563</v>
      </c>
      <c r="MSC39" s="620" t="s">
        <v>2563</v>
      </c>
      <c r="MSD39" s="620" t="s">
        <v>2563</v>
      </c>
      <c r="MSE39" s="620" t="s">
        <v>2563</v>
      </c>
      <c r="MSF39" s="620" t="s">
        <v>2563</v>
      </c>
      <c r="MSG39" s="620" t="s">
        <v>2563</v>
      </c>
      <c r="MSH39" s="620" t="s">
        <v>2563</v>
      </c>
      <c r="MSI39" s="620" t="s">
        <v>2563</v>
      </c>
      <c r="MSJ39" s="620" t="s">
        <v>2563</v>
      </c>
      <c r="MSK39" s="620" t="s">
        <v>2563</v>
      </c>
      <c r="MSL39" s="620" t="s">
        <v>2563</v>
      </c>
      <c r="MSM39" s="620" t="s">
        <v>2563</v>
      </c>
      <c r="MSN39" s="620" t="s">
        <v>2563</v>
      </c>
      <c r="MSO39" s="620" t="s">
        <v>2563</v>
      </c>
      <c r="MSP39" s="620" t="s">
        <v>2563</v>
      </c>
      <c r="MSQ39" s="620" t="s">
        <v>2563</v>
      </c>
      <c r="MSR39" s="620" t="s">
        <v>2563</v>
      </c>
      <c r="MSS39" s="620" t="s">
        <v>2563</v>
      </c>
      <c r="MST39" s="620" t="s">
        <v>2563</v>
      </c>
      <c r="MSU39" s="620" t="s">
        <v>2563</v>
      </c>
      <c r="MSV39" s="620" t="s">
        <v>2563</v>
      </c>
      <c r="MSW39" s="620" t="s">
        <v>2563</v>
      </c>
      <c r="MSX39" s="620" t="s">
        <v>2563</v>
      </c>
      <c r="MSY39" s="620" t="s">
        <v>2563</v>
      </c>
      <c r="MSZ39" s="620" t="s">
        <v>2563</v>
      </c>
      <c r="MTA39" s="620" t="s">
        <v>2563</v>
      </c>
      <c r="MTB39" s="620" t="s">
        <v>2563</v>
      </c>
      <c r="MTC39" s="620" t="s">
        <v>2563</v>
      </c>
      <c r="MTD39" s="620" t="s">
        <v>2563</v>
      </c>
      <c r="MTE39" s="620" t="s">
        <v>2563</v>
      </c>
      <c r="MTF39" s="620" t="s">
        <v>2563</v>
      </c>
      <c r="MTG39" s="620" t="s">
        <v>2563</v>
      </c>
      <c r="MTH39" s="620" t="s">
        <v>2563</v>
      </c>
      <c r="MTI39" s="620" t="s">
        <v>2563</v>
      </c>
      <c r="MTJ39" s="620" t="s">
        <v>2563</v>
      </c>
      <c r="MTK39" s="620" t="s">
        <v>2563</v>
      </c>
      <c r="MTL39" s="620" t="s">
        <v>2563</v>
      </c>
      <c r="MTM39" s="620" t="s">
        <v>2563</v>
      </c>
      <c r="MTN39" s="620" t="s">
        <v>2563</v>
      </c>
      <c r="MTO39" s="620" t="s">
        <v>2563</v>
      </c>
      <c r="MTP39" s="620" t="s">
        <v>2563</v>
      </c>
      <c r="MTQ39" s="620" t="s">
        <v>2563</v>
      </c>
      <c r="MTR39" s="620" t="s">
        <v>2563</v>
      </c>
      <c r="MTS39" s="620" t="s">
        <v>2563</v>
      </c>
      <c r="MTT39" s="620" t="s">
        <v>2563</v>
      </c>
      <c r="MTU39" s="620" t="s">
        <v>2563</v>
      </c>
      <c r="MTV39" s="620" t="s">
        <v>2563</v>
      </c>
      <c r="MTW39" s="620" t="s">
        <v>2563</v>
      </c>
      <c r="MTX39" s="620" t="s">
        <v>2563</v>
      </c>
      <c r="MTY39" s="620" t="s">
        <v>2563</v>
      </c>
      <c r="MTZ39" s="620" t="s">
        <v>2563</v>
      </c>
      <c r="MUA39" s="620" t="s">
        <v>2563</v>
      </c>
      <c r="MUB39" s="620" t="s">
        <v>2563</v>
      </c>
      <c r="MUC39" s="620" t="s">
        <v>2563</v>
      </c>
      <c r="MUD39" s="620" t="s">
        <v>2563</v>
      </c>
      <c r="MUE39" s="620" t="s">
        <v>2563</v>
      </c>
      <c r="MUF39" s="620" t="s">
        <v>2563</v>
      </c>
      <c r="MUG39" s="620" t="s">
        <v>2563</v>
      </c>
      <c r="MUH39" s="620" t="s">
        <v>2563</v>
      </c>
      <c r="MUI39" s="620" t="s">
        <v>2563</v>
      </c>
      <c r="MUJ39" s="620" t="s">
        <v>2563</v>
      </c>
      <c r="MUK39" s="620" t="s">
        <v>2563</v>
      </c>
      <c r="MUL39" s="620" t="s">
        <v>2563</v>
      </c>
      <c r="MUM39" s="620" t="s">
        <v>2563</v>
      </c>
      <c r="MUN39" s="620" t="s">
        <v>2563</v>
      </c>
      <c r="MUO39" s="620" t="s">
        <v>2563</v>
      </c>
      <c r="MUP39" s="620" t="s">
        <v>2563</v>
      </c>
      <c r="MUQ39" s="620" t="s">
        <v>2563</v>
      </c>
      <c r="MUR39" s="620" t="s">
        <v>2563</v>
      </c>
      <c r="MUS39" s="620" t="s">
        <v>2563</v>
      </c>
      <c r="MUT39" s="620" t="s">
        <v>2563</v>
      </c>
      <c r="MUU39" s="620" t="s">
        <v>2563</v>
      </c>
      <c r="MUV39" s="620" t="s">
        <v>2563</v>
      </c>
      <c r="MUW39" s="620" t="s">
        <v>2563</v>
      </c>
      <c r="MUX39" s="620" t="s">
        <v>2563</v>
      </c>
      <c r="MUY39" s="620" t="s">
        <v>2563</v>
      </c>
      <c r="MUZ39" s="620" t="s">
        <v>2563</v>
      </c>
      <c r="MVA39" s="620" t="s">
        <v>2563</v>
      </c>
      <c r="MVB39" s="620" t="s">
        <v>2563</v>
      </c>
      <c r="MVC39" s="620" t="s">
        <v>2563</v>
      </c>
      <c r="MVD39" s="620" t="s">
        <v>2563</v>
      </c>
      <c r="MVE39" s="620" t="s">
        <v>2563</v>
      </c>
      <c r="MVF39" s="620" t="s">
        <v>2563</v>
      </c>
      <c r="MVG39" s="620" t="s">
        <v>2563</v>
      </c>
      <c r="MVH39" s="620" t="s">
        <v>2563</v>
      </c>
      <c r="MVI39" s="620" t="s">
        <v>2563</v>
      </c>
      <c r="MVJ39" s="620" t="s">
        <v>2563</v>
      </c>
      <c r="MVK39" s="620" t="s">
        <v>2563</v>
      </c>
      <c r="MVL39" s="620" t="s">
        <v>2563</v>
      </c>
      <c r="MVM39" s="620" t="s">
        <v>2563</v>
      </c>
      <c r="MVN39" s="620" t="s">
        <v>2563</v>
      </c>
      <c r="MVO39" s="620" t="s">
        <v>2563</v>
      </c>
      <c r="MVP39" s="620" t="s">
        <v>2563</v>
      </c>
      <c r="MVQ39" s="620" t="s">
        <v>2563</v>
      </c>
      <c r="MVR39" s="620" t="s">
        <v>2563</v>
      </c>
      <c r="MVS39" s="620" t="s">
        <v>2563</v>
      </c>
      <c r="MVT39" s="620" t="s">
        <v>2563</v>
      </c>
      <c r="MVU39" s="620" t="s">
        <v>2563</v>
      </c>
      <c r="MVV39" s="620" t="s">
        <v>2563</v>
      </c>
      <c r="MVW39" s="620" t="s">
        <v>2563</v>
      </c>
      <c r="MVX39" s="620" t="s">
        <v>2563</v>
      </c>
      <c r="MVY39" s="620" t="s">
        <v>2563</v>
      </c>
      <c r="MVZ39" s="620" t="s">
        <v>2563</v>
      </c>
      <c r="MWA39" s="620" t="s">
        <v>2563</v>
      </c>
      <c r="MWB39" s="620" t="s">
        <v>2563</v>
      </c>
      <c r="MWC39" s="620" t="s">
        <v>2563</v>
      </c>
      <c r="MWD39" s="620" t="s">
        <v>2563</v>
      </c>
      <c r="MWE39" s="620" t="s">
        <v>2563</v>
      </c>
      <c r="MWF39" s="620" t="s">
        <v>2563</v>
      </c>
      <c r="MWG39" s="620" t="s">
        <v>2563</v>
      </c>
      <c r="MWH39" s="620" t="s">
        <v>2563</v>
      </c>
      <c r="MWI39" s="620" t="s">
        <v>2563</v>
      </c>
      <c r="MWJ39" s="620" t="s">
        <v>2563</v>
      </c>
      <c r="MWK39" s="620" t="s">
        <v>2563</v>
      </c>
      <c r="MWL39" s="620" t="s">
        <v>2563</v>
      </c>
      <c r="MWM39" s="620" t="s">
        <v>2563</v>
      </c>
      <c r="MWN39" s="620" t="s">
        <v>2563</v>
      </c>
      <c r="MWO39" s="620" t="s">
        <v>2563</v>
      </c>
      <c r="MWP39" s="620" t="s">
        <v>2563</v>
      </c>
      <c r="MWQ39" s="620" t="s">
        <v>2563</v>
      </c>
      <c r="MWR39" s="620" t="s">
        <v>2563</v>
      </c>
      <c r="MWS39" s="620" t="s">
        <v>2563</v>
      </c>
      <c r="MWT39" s="620" t="s">
        <v>2563</v>
      </c>
      <c r="MWU39" s="620" t="s">
        <v>2563</v>
      </c>
      <c r="MWV39" s="620" t="s">
        <v>2563</v>
      </c>
      <c r="MWW39" s="620" t="s">
        <v>2563</v>
      </c>
      <c r="MWX39" s="620" t="s">
        <v>2563</v>
      </c>
      <c r="MWY39" s="620" t="s">
        <v>2563</v>
      </c>
      <c r="MWZ39" s="620" t="s">
        <v>2563</v>
      </c>
      <c r="MXA39" s="620" t="s">
        <v>2563</v>
      </c>
      <c r="MXB39" s="620" t="s">
        <v>2563</v>
      </c>
      <c r="MXC39" s="620" t="s">
        <v>2563</v>
      </c>
      <c r="MXD39" s="620" t="s">
        <v>2563</v>
      </c>
      <c r="MXE39" s="620" t="s">
        <v>2563</v>
      </c>
      <c r="MXF39" s="620" t="s">
        <v>2563</v>
      </c>
      <c r="MXG39" s="620" t="s">
        <v>2563</v>
      </c>
      <c r="MXH39" s="620" t="s">
        <v>2563</v>
      </c>
      <c r="MXI39" s="620" t="s">
        <v>2563</v>
      </c>
      <c r="MXJ39" s="620" t="s">
        <v>2563</v>
      </c>
      <c r="MXK39" s="620" t="s">
        <v>2563</v>
      </c>
      <c r="MXL39" s="620" t="s">
        <v>2563</v>
      </c>
      <c r="MXM39" s="620" t="s">
        <v>2563</v>
      </c>
      <c r="MXN39" s="620" t="s">
        <v>2563</v>
      </c>
      <c r="MXO39" s="620" t="s">
        <v>2563</v>
      </c>
      <c r="MXP39" s="620" t="s">
        <v>2563</v>
      </c>
      <c r="MXQ39" s="620" t="s">
        <v>2563</v>
      </c>
      <c r="MXR39" s="620" t="s">
        <v>2563</v>
      </c>
      <c r="MXS39" s="620" t="s">
        <v>2563</v>
      </c>
      <c r="MXT39" s="620" t="s">
        <v>2563</v>
      </c>
      <c r="MXU39" s="620" t="s">
        <v>2563</v>
      </c>
      <c r="MXV39" s="620" t="s">
        <v>2563</v>
      </c>
      <c r="MXW39" s="620" t="s">
        <v>2563</v>
      </c>
      <c r="MXX39" s="620" t="s">
        <v>2563</v>
      </c>
      <c r="MXY39" s="620" t="s">
        <v>2563</v>
      </c>
      <c r="MXZ39" s="620" t="s">
        <v>2563</v>
      </c>
      <c r="MYA39" s="620" t="s">
        <v>2563</v>
      </c>
      <c r="MYB39" s="620" t="s">
        <v>2563</v>
      </c>
      <c r="MYC39" s="620" t="s">
        <v>2563</v>
      </c>
      <c r="MYD39" s="620" t="s">
        <v>2563</v>
      </c>
      <c r="MYE39" s="620" t="s">
        <v>2563</v>
      </c>
      <c r="MYF39" s="620" t="s">
        <v>2563</v>
      </c>
      <c r="MYG39" s="620" t="s">
        <v>2563</v>
      </c>
      <c r="MYH39" s="620" t="s">
        <v>2563</v>
      </c>
      <c r="MYI39" s="620" t="s">
        <v>2563</v>
      </c>
      <c r="MYJ39" s="620" t="s">
        <v>2563</v>
      </c>
      <c r="MYK39" s="620" t="s">
        <v>2563</v>
      </c>
      <c r="MYL39" s="620" t="s">
        <v>2563</v>
      </c>
      <c r="MYM39" s="620" t="s">
        <v>2563</v>
      </c>
      <c r="MYN39" s="620" t="s">
        <v>2563</v>
      </c>
      <c r="MYO39" s="620" t="s">
        <v>2563</v>
      </c>
      <c r="MYP39" s="620" t="s">
        <v>2563</v>
      </c>
      <c r="MYQ39" s="620" t="s">
        <v>2563</v>
      </c>
      <c r="MYR39" s="620" t="s">
        <v>2563</v>
      </c>
      <c r="MYS39" s="620" t="s">
        <v>2563</v>
      </c>
      <c r="MYT39" s="620" t="s">
        <v>2563</v>
      </c>
      <c r="MYU39" s="620" t="s">
        <v>2563</v>
      </c>
      <c r="MYV39" s="620" t="s">
        <v>2563</v>
      </c>
      <c r="MYW39" s="620" t="s">
        <v>2563</v>
      </c>
      <c r="MYX39" s="620" t="s">
        <v>2563</v>
      </c>
      <c r="MYY39" s="620" t="s">
        <v>2563</v>
      </c>
      <c r="MYZ39" s="620" t="s">
        <v>2563</v>
      </c>
      <c r="MZA39" s="620" t="s">
        <v>2563</v>
      </c>
      <c r="MZB39" s="620" t="s">
        <v>2563</v>
      </c>
      <c r="MZC39" s="620" t="s">
        <v>2563</v>
      </c>
      <c r="MZD39" s="620" t="s">
        <v>2563</v>
      </c>
      <c r="MZE39" s="620" t="s">
        <v>2563</v>
      </c>
      <c r="MZF39" s="620" t="s">
        <v>2563</v>
      </c>
      <c r="MZG39" s="620" t="s">
        <v>2563</v>
      </c>
      <c r="MZH39" s="620" t="s">
        <v>2563</v>
      </c>
      <c r="MZI39" s="620" t="s">
        <v>2563</v>
      </c>
      <c r="MZJ39" s="620" t="s">
        <v>2563</v>
      </c>
      <c r="MZK39" s="620" t="s">
        <v>2563</v>
      </c>
      <c r="MZL39" s="620" t="s">
        <v>2563</v>
      </c>
      <c r="MZM39" s="620" t="s">
        <v>2563</v>
      </c>
      <c r="MZN39" s="620" t="s">
        <v>2563</v>
      </c>
      <c r="MZO39" s="620" t="s">
        <v>2563</v>
      </c>
      <c r="MZP39" s="620" t="s">
        <v>2563</v>
      </c>
      <c r="MZQ39" s="620" t="s">
        <v>2563</v>
      </c>
      <c r="MZR39" s="620" t="s">
        <v>2563</v>
      </c>
      <c r="MZS39" s="620" t="s">
        <v>2563</v>
      </c>
      <c r="MZT39" s="620" t="s">
        <v>2563</v>
      </c>
      <c r="MZU39" s="620" t="s">
        <v>2563</v>
      </c>
      <c r="MZV39" s="620" t="s">
        <v>2563</v>
      </c>
      <c r="MZW39" s="620" t="s">
        <v>2563</v>
      </c>
      <c r="MZX39" s="620" t="s">
        <v>2563</v>
      </c>
      <c r="MZY39" s="620" t="s">
        <v>2563</v>
      </c>
      <c r="MZZ39" s="620" t="s">
        <v>2563</v>
      </c>
      <c r="NAA39" s="620" t="s">
        <v>2563</v>
      </c>
      <c r="NAB39" s="620" t="s">
        <v>2563</v>
      </c>
      <c r="NAC39" s="620" t="s">
        <v>2563</v>
      </c>
      <c r="NAD39" s="620" t="s">
        <v>2563</v>
      </c>
      <c r="NAE39" s="620" t="s">
        <v>2563</v>
      </c>
      <c r="NAF39" s="620" t="s">
        <v>2563</v>
      </c>
      <c r="NAG39" s="620" t="s">
        <v>2563</v>
      </c>
      <c r="NAH39" s="620" t="s">
        <v>2563</v>
      </c>
      <c r="NAI39" s="620" t="s">
        <v>2563</v>
      </c>
      <c r="NAJ39" s="620" t="s">
        <v>2563</v>
      </c>
      <c r="NAK39" s="620" t="s">
        <v>2563</v>
      </c>
      <c r="NAL39" s="620" t="s">
        <v>2563</v>
      </c>
      <c r="NAM39" s="620" t="s">
        <v>2563</v>
      </c>
      <c r="NAN39" s="620" t="s">
        <v>2563</v>
      </c>
      <c r="NAO39" s="620" t="s">
        <v>2563</v>
      </c>
      <c r="NAP39" s="620" t="s">
        <v>2563</v>
      </c>
      <c r="NAQ39" s="620" t="s">
        <v>2563</v>
      </c>
      <c r="NAR39" s="620" t="s">
        <v>2563</v>
      </c>
      <c r="NAS39" s="620" t="s">
        <v>2563</v>
      </c>
      <c r="NAT39" s="620" t="s">
        <v>2563</v>
      </c>
      <c r="NAU39" s="620" t="s">
        <v>2563</v>
      </c>
      <c r="NAV39" s="620" t="s">
        <v>2563</v>
      </c>
      <c r="NAW39" s="620" t="s">
        <v>2563</v>
      </c>
      <c r="NAX39" s="620" t="s">
        <v>2563</v>
      </c>
      <c r="NAY39" s="620" t="s">
        <v>2563</v>
      </c>
      <c r="NAZ39" s="620" t="s">
        <v>2563</v>
      </c>
      <c r="NBA39" s="620" t="s">
        <v>2563</v>
      </c>
      <c r="NBB39" s="620" t="s">
        <v>2563</v>
      </c>
      <c r="NBC39" s="620" t="s">
        <v>2563</v>
      </c>
      <c r="NBD39" s="620" t="s">
        <v>2563</v>
      </c>
      <c r="NBE39" s="620" t="s">
        <v>2563</v>
      </c>
      <c r="NBF39" s="620" t="s">
        <v>2563</v>
      </c>
      <c r="NBG39" s="620" t="s">
        <v>2563</v>
      </c>
      <c r="NBH39" s="620" t="s">
        <v>2563</v>
      </c>
      <c r="NBI39" s="620" t="s">
        <v>2563</v>
      </c>
      <c r="NBJ39" s="620" t="s">
        <v>2563</v>
      </c>
      <c r="NBK39" s="620" t="s">
        <v>2563</v>
      </c>
      <c r="NBL39" s="620" t="s">
        <v>2563</v>
      </c>
      <c r="NBM39" s="620" t="s">
        <v>2563</v>
      </c>
      <c r="NBN39" s="620" t="s">
        <v>2563</v>
      </c>
      <c r="NBO39" s="620" t="s">
        <v>2563</v>
      </c>
      <c r="NBP39" s="620" t="s">
        <v>2563</v>
      </c>
      <c r="NBQ39" s="620" t="s">
        <v>2563</v>
      </c>
      <c r="NBR39" s="620" t="s">
        <v>2563</v>
      </c>
      <c r="NBS39" s="620" t="s">
        <v>2563</v>
      </c>
      <c r="NBT39" s="620" t="s">
        <v>2563</v>
      </c>
      <c r="NBU39" s="620" t="s">
        <v>2563</v>
      </c>
      <c r="NBV39" s="620" t="s">
        <v>2563</v>
      </c>
      <c r="NBW39" s="620" t="s">
        <v>2563</v>
      </c>
      <c r="NBX39" s="620" t="s">
        <v>2563</v>
      </c>
      <c r="NBY39" s="620" t="s">
        <v>2563</v>
      </c>
      <c r="NBZ39" s="620" t="s">
        <v>2563</v>
      </c>
      <c r="NCA39" s="620" t="s">
        <v>2563</v>
      </c>
      <c r="NCB39" s="620" t="s">
        <v>2563</v>
      </c>
      <c r="NCC39" s="620" t="s">
        <v>2563</v>
      </c>
      <c r="NCD39" s="620" t="s">
        <v>2563</v>
      </c>
      <c r="NCE39" s="620" t="s">
        <v>2563</v>
      </c>
      <c r="NCF39" s="620" t="s">
        <v>2563</v>
      </c>
      <c r="NCG39" s="620" t="s">
        <v>2563</v>
      </c>
      <c r="NCH39" s="620" t="s">
        <v>2563</v>
      </c>
      <c r="NCI39" s="620" t="s">
        <v>2563</v>
      </c>
      <c r="NCJ39" s="620" t="s">
        <v>2563</v>
      </c>
      <c r="NCK39" s="620" t="s">
        <v>2563</v>
      </c>
      <c r="NCL39" s="620" t="s">
        <v>2563</v>
      </c>
      <c r="NCM39" s="620" t="s">
        <v>2563</v>
      </c>
      <c r="NCN39" s="620" t="s">
        <v>2563</v>
      </c>
      <c r="NCO39" s="620" t="s">
        <v>2563</v>
      </c>
      <c r="NCP39" s="620" t="s">
        <v>2563</v>
      </c>
      <c r="NCQ39" s="620" t="s">
        <v>2563</v>
      </c>
      <c r="NCR39" s="620" t="s">
        <v>2563</v>
      </c>
      <c r="NCS39" s="620" t="s">
        <v>2563</v>
      </c>
      <c r="NCT39" s="620" t="s">
        <v>2563</v>
      </c>
      <c r="NCU39" s="620" t="s">
        <v>2563</v>
      </c>
      <c r="NCV39" s="620" t="s">
        <v>2563</v>
      </c>
      <c r="NCW39" s="620" t="s">
        <v>2563</v>
      </c>
      <c r="NCX39" s="620" t="s">
        <v>2563</v>
      </c>
      <c r="NCY39" s="620" t="s">
        <v>2563</v>
      </c>
      <c r="NCZ39" s="620" t="s">
        <v>2563</v>
      </c>
      <c r="NDA39" s="620" t="s">
        <v>2563</v>
      </c>
      <c r="NDB39" s="620" t="s">
        <v>2563</v>
      </c>
      <c r="NDC39" s="620" t="s">
        <v>2563</v>
      </c>
      <c r="NDD39" s="620" t="s">
        <v>2563</v>
      </c>
      <c r="NDE39" s="620" t="s">
        <v>2563</v>
      </c>
      <c r="NDF39" s="620" t="s">
        <v>2563</v>
      </c>
      <c r="NDG39" s="620" t="s">
        <v>2563</v>
      </c>
      <c r="NDH39" s="620" t="s">
        <v>2563</v>
      </c>
      <c r="NDI39" s="620" t="s">
        <v>2563</v>
      </c>
      <c r="NDJ39" s="620" t="s">
        <v>2563</v>
      </c>
      <c r="NDK39" s="620" t="s">
        <v>2563</v>
      </c>
      <c r="NDL39" s="620" t="s">
        <v>2563</v>
      </c>
      <c r="NDM39" s="620" t="s">
        <v>2563</v>
      </c>
      <c r="NDN39" s="620" t="s">
        <v>2563</v>
      </c>
      <c r="NDO39" s="620" t="s">
        <v>2563</v>
      </c>
      <c r="NDP39" s="620" t="s">
        <v>2563</v>
      </c>
      <c r="NDQ39" s="620" t="s">
        <v>2563</v>
      </c>
      <c r="NDR39" s="620" t="s">
        <v>2563</v>
      </c>
      <c r="NDS39" s="620" t="s">
        <v>2563</v>
      </c>
      <c r="NDT39" s="620" t="s">
        <v>2563</v>
      </c>
      <c r="NDU39" s="620" t="s">
        <v>2563</v>
      </c>
      <c r="NDV39" s="620" t="s">
        <v>2563</v>
      </c>
      <c r="NDW39" s="620" t="s">
        <v>2563</v>
      </c>
      <c r="NDX39" s="620" t="s">
        <v>2563</v>
      </c>
      <c r="NDY39" s="620" t="s">
        <v>2563</v>
      </c>
      <c r="NDZ39" s="620" t="s">
        <v>2563</v>
      </c>
      <c r="NEA39" s="620" t="s">
        <v>2563</v>
      </c>
      <c r="NEB39" s="620" t="s">
        <v>2563</v>
      </c>
      <c r="NEC39" s="620" t="s">
        <v>2563</v>
      </c>
      <c r="NED39" s="620" t="s">
        <v>2563</v>
      </c>
      <c r="NEE39" s="620" t="s">
        <v>2563</v>
      </c>
      <c r="NEF39" s="620" t="s">
        <v>2563</v>
      </c>
      <c r="NEG39" s="620" t="s">
        <v>2563</v>
      </c>
      <c r="NEH39" s="620" t="s">
        <v>2563</v>
      </c>
      <c r="NEI39" s="620" t="s">
        <v>2563</v>
      </c>
      <c r="NEJ39" s="620" t="s">
        <v>2563</v>
      </c>
      <c r="NEK39" s="620" t="s">
        <v>2563</v>
      </c>
      <c r="NEL39" s="620" t="s">
        <v>2563</v>
      </c>
      <c r="NEM39" s="620" t="s">
        <v>2563</v>
      </c>
      <c r="NEN39" s="620" t="s">
        <v>2563</v>
      </c>
      <c r="NEO39" s="620" t="s">
        <v>2563</v>
      </c>
      <c r="NEP39" s="620" t="s">
        <v>2563</v>
      </c>
      <c r="NEQ39" s="620" t="s">
        <v>2563</v>
      </c>
      <c r="NER39" s="620" t="s">
        <v>2563</v>
      </c>
      <c r="NES39" s="620" t="s">
        <v>2563</v>
      </c>
      <c r="NET39" s="620" t="s">
        <v>2563</v>
      </c>
      <c r="NEU39" s="620" t="s">
        <v>2563</v>
      </c>
      <c r="NEV39" s="620" t="s">
        <v>2563</v>
      </c>
      <c r="NEW39" s="620" t="s">
        <v>2563</v>
      </c>
      <c r="NEX39" s="620" t="s">
        <v>2563</v>
      </c>
      <c r="NEY39" s="620" t="s">
        <v>2563</v>
      </c>
      <c r="NEZ39" s="620" t="s">
        <v>2563</v>
      </c>
      <c r="NFA39" s="620" t="s">
        <v>2563</v>
      </c>
      <c r="NFB39" s="620" t="s">
        <v>2563</v>
      </c>
      <c r="NFC39" s="620" t="s">
        <v>2563</v>
      </c>
      <c r="NFD39" s="620" t="s">
        <v>2563</v>
      </c>
      <c r="NFE39" s="620" t="s">
        <v>2563</v>
      </c>
      <c r="NFF39" s="620" t="s">
        <v>2563</v>
      </c>
      <c r="NFG39" s="620" t="s">
        <v>2563</v>
      </c>
      <c r="NFH39" s="620" t="s">
        <v>2563</v>
      </c>
      <c r="NFI39" s="620" t="s">
        <v>2563</v>
      </c>
      <c r="NFJ39" s="620" t="s">
        <v>2563</v>
      </c>
      <c r="NFK39" s="620" t="s">
        <v>2563</v>
      </c>
      <c r="NFL39" s="620" t="s">
        <v>2563</v>
      </c>
      <c r="NFM39" s="620" t="s">
        <v>2563</v>
      </c>
      <c r="NFN39" s="620" t="s">
        <v>2563</v>
      </c>
      <c r="NFO39" s="620" t="s">
        <v>2563</v>
      </c>
      <c r="NFP39" s="620" t="s">
        <v>2563</v>
      </c>
      <c r="NFQ39" s="620" t="s">
        <v>2563</v>
      </c>
      <c r="NFR39" s="620" t="s">
        <v>2563</v>
      </c>
      <c r="NFS39" s="620" t="s">
        <v>2563</v>
      </c>
      <c r="NFT39" s="620" t="s">
        <v>2563</v>
      </c>
      <c r="NFU39" s="620" t="s">
        <v>2563</v>
      </c>
      <c r="NFV39" s="620" t="s">
        <v>2563</v>
      </c>
      <c r="NFW39" s="620" t="s">
        <v>2563</v>
      </c>
      <c r="NFX39" s="620" t="s">
        <v>2563</v>
      </c>
      <c r="NFY39" s="620" t="s">
        <v>2563</v>
      </c>
      <c r="NFZ39" s="620" t="s">
        <v>2563</v>
      </c>
      <c r="NGA39" s="620" t="s">
        <v>2563</v>
      </c>
      <c r="NGB39" s="620" t="s">
        <v>2563</v>
      </c>
      <c r="NGC39" s="620" t="s">
        <v>2563</v>
      </c>
      <c r="NGD39" s="620" t="s">
        <v>2563</v>
      </c>
      <c r="NGE39" s="620" t="s">
        <v>2563</v>
      </c>
      <c r="NGF39" s="620" t="s">
        <v>2563</v>
      </c>
      <c r="NGG39" s="620" t="s">
        <v>2563</v>
      </c>
      <c r="NGH39" s="620" t="s">
        <v>2563</v>
      </c>
      <c r="NGI39" s="620" t="s">
        <v>2563</v>
      </c>
      <c r="NGJ39" s="620" t="s">
        <v>2563</v>
      </c>
      <c r="NGK39" s="620" t="s">
        <v>2563</v>
      </c>
      <c r="NGL39" s="620" t="s">
        <v>2563</v>
      </c>
      <c r="NGM39" s="620" t="s">
        <v>2563</v>
      </c>
      <c r="NGN39" s="620" t="s">
        <v>2563</v>
      </c>
      <c r="NGO39" s="620" t="s">
        <v>2563</v>
      </c>
      <c r="NGP39" s="620" t="s">
        <v>2563</v>
      </c>
      <c r="NGQ39" s="620" t="s">
        <v>2563</v>
      </c>
      <c r="NGR39" s="620" t="s">
        <v>2563</v>
      </c>
      <c r="NGS39" s="620" t="s">
        <v>2563</v>
      </c>
      <c r="NGT39" s="620" t="s">
        <v>2563</v>
      </c>
      <c r="NGU39" s="620" t="s">
        <v>2563</v>
      </c>
      <c r="NGV39" s="620" t="s">
        <v>2563</v>
      </c>
      <c r="NGW39" s="620" t="s">
        <v>2563</v>
      </c>
      <c r="NGX39" s="620" t="s">
        <v>2563</v>
      </c>
      <c r="NGY39" s="620" t="s">
        <v>2563</v>
      </c>
      <c r="NGZ39" s="620" t="s">
        <v>2563</v>
      </c>
      <c r="NHA39" s="620" t="s">
        <v>2563</v>
      </c>
      <c r="NHB39" s="620" t="s">
        <v>2563</v>
      </c>
      <c r="NHC39" s="620" t="s">
        <v>2563</v>
      </c>
      <c r="NHD39" s="620" t="s">
        <v>2563</v>
      </c>
      <c r="NHE39" s="620" t="s">
        <v>2563</v>
      </c>
      <c r="NHF39" s="620" t="s">
        <v>2563</v>
      </c>
      <c r="NHG39" s="620" t="s">
        <v>2563</v>
      </c>
      <c r="NHH39" s="620" t="s">
        <v>2563</v>
      </c>
      <c r="NHI39" s="620" t="s">
        <v>2563</v>
      </c>
      <c r="NHJ39" s="620" t="s">
        <v>2563</v>
      </c>
      <c r="NHK39" s="620" t="s">
        <v>2563</v>
      </c>
      <c r="NHL39" s="620" t="s">
        <v>2563</v>
      </c>
      <c r="NHM39" s="620" t="s">
        <v>2563</v>
      </c>
      <c r="NHN39" s="620" t="s">
        <v>2563</v>
      </c>
      <c r="NHO39" s="620" t="s">
        <v>2563</v>
      </c>
      <c r="NHP39" s="620" t="s">
        <v>2563</v>
      </c>
      <c r="NHQ39" s="620" t="s">
        <v>2563</v>
      </c>
      <c r="NHR39" s="620" t="s">
        <v>2563</v>
      </c>
      <c r="NHS39" s="620" t="s">
        <v>2563</v>
      </c>
      <c r="NHT39" s="620" t="s">
        <v>2563</v>
      </c>
      <c r="NHU39" s="620" t="s">
        <v>2563</v>
      </c>
      <c r="NHV39" s="620" t="s">
        <v>2563</v>
      </c>
      <c r="NHW39" s="620" t="s">
        <v>2563</v>
      </c>
      <c r="NHX39" s="620" t="s">
        <v>2563</v>
      </c>
      <c r="NHY39" s="620" t="s">
        <v>2563</v>
      </c>
      <c r="NHZ39" s="620" t="s">
        <v>2563</v>
      </c>
      <c r="NIA39" s="620" t="s">
        <v>2563</v>
      </c>
      <c r="NIB39" s="620" t="s">
        <v>2563</v>
      </c>
      <c r="NIC39" s="620" t="s">
        <v>2563</v>
      </c>
      <c r="NID39" s="620" t="s">
        <v>2563</v>
      </c>
      <c r="NIE39" s="620" t="s">
        <v>2563</v>
      </c>
      <c r="NIF39" s="620" t="s">
        <v>2563</v>
      </c>
      <c r="NIG39" s="620" t="s">
        <v>2563</v>
      </c>
      <c r="NIH39" s="620" t="s">
        <v>2563</v>
      </c>
      <c r="NII39" s="620" t="s">
        <v>2563</v>
      </c>
      <c r="NIJ39" s="620" t="s">
        <v>2563</v>
      </c>
      <c r="NIK39" s="620" t="s">
        <v>2563</v>
      </c>
      <c r="NIL39" s="620" t="s">
        <v>2563</v>
      </c>
      <c r="NIM39" s="620" t="s">
        <v>2563</v>
      </c>
      <c r="NIN39" s="620" t="s">
        <v>2563</v>
      </c>
      <c r="NIO39" s="620" t="s">
        <v>2563</v>
      </c>
      <c r="NIP39" s="620" t="s">
        <v>2563</v>
      </c>
      <c r="NIQ39" s="620" t="s">
        <v>2563</v>
      </c>
      <c r="NIR39" s="620" t="s">
        <v>2563</v>
      </c>
      <c r="NIS39" s="620" t="s">
        <v>2563</v>
      </c>
      <c r="NIT39" s="620" t="s">
        <v>2563</v>
      </c>
      <c r="NIU39" s="620" t="s">
        <v>2563</v>
      </c>
      <c r="NIV39" s="620" t="s">
        <v>2563</v>
      </c>
      <c r="NIW39" s="620" t="s">
        <v>2563</v>
      </c>
      <c r="NIX39" s="620" t="s">
        <v>2563</v>
      </c>
      <c r="NIY39" s="620" t="s">
        <v>2563</v>
      </c>
      <c r="NIZ39" s="620" t="s">
        <v>2563</v>
      </c>
      <c r="NJA39" s="620" t="s">
        <v>2563</v>
      </c>
      <c r="NJB39" s="620" t="s">
        <v>2563</v>
      </c>
      <c r="NJC39" s="620" t="s">
        <v>2563</v>
      </c>
      <c r="NJD39" s="620" t="s">
        <v>2563</v>
      </c>
      <c r="NJE39" s="620" t="s">
        <v>2563</v>
      </c>
      <c r="NJF39" s="620" t="s">
        <v>2563</v>
      </c>
      <c r="NJG39" s="620" t="s">
        <v>2563</v>
      </c>
      <c r="NJH39" s="620" t="s">
        <v>2563</v>
      </c>
      <c r="NJI39" s="620" t="s">
        <v>2563</v>
      </c>
      <c r="NJJ39" s="620" t="s">
        <v>2563</v>
      </c>
      <c r="NJK39" s="620" t="s">
        <v>2563</v>
      </c>
      <c r="NJL39" s="620" t="s">
        <v>2563</v>
      </c>
      <c r="NJM39" s="620" t="s">
        <v>2563</v>
      </c>
      <c r="NJN39" s="620" t="s">
        <v>2563</v>
      </c>
      <c r="NJO39" s="620" t="s">
        <v>2563</v>
      </c>
      <c r="NJP39" s="620" t="s">
        <v>2563</v>
      </c>
      <c r="NJQ39" s="620" t="s">
        <v>2563</v>
      </c>
      <c r="NJR39" s="620" t="s">
        <v>2563</v>
      </c>
      <c r="NJS39" s="620" t="s">
        <v>2563</v>
      </c>
      <c r="NJT39" s="620" t="s">
        <v>2563</v>
      </c>
      <c r="NJU39" s="620" t="s">
        <v>2563</v>
      </c>
      <c r="NJV39" s="620" t="s">
        <v>2563</v>
      </c>
      <c r="NJW39" s="620" t="s">
        <v>2563</v>
      </c>
      <c r="NJX39" s="620" t="s">
        <v>2563</v>
      </c>
      <c r="NJY39" s="620" t="s">
        <v>2563</v>
      </c>
      <c r="NJZ39" s="620" t="s">
        <v>2563</v>
      </c>
      <c r="NKA39" s="620" t="s">
        <v>2563</v>
      </c>
      <c r="NKB39" s="620" t="s">
        <v>2563</v>
      </c>
      <c r="NKC39" s="620" t="s">
        <v>2563</v>
      </c>
      <c r="NKD39" s="620" t="s">
        <v>2563</v>
      </c>
      <c r="NKE39" s="620" t="s">
        <v>2563</v>
      </c>
      <c r="NKF39" s="620" t="s">
        <v>2563</v>
      </c>
      <c r="NKG39" s="620" t="s">
        <v>2563</v>
      </c>
      <c r="NKH39" s="620" t="s">
        <v>2563</v>
      </c>
      <c r="NKI39" s="620" t="s">
        <v>2563</v>
      </c>
      <c r="NKJ39" s="620" t="s">
        <v>2563</v>
      </c>
      <c r="NKK39" s="620" t="s">
        <v>2563</v>
      </c>
      <c r="NKL39" s="620" t="s">
        <v>2563</v>
      </c>
      <c r="NKM39" s="620" t="s">
        <v>2563</v>
      </c>
      <c r="NKN39" s="620" t="s">
        <v>2563</v>
      </c>
      <c r="NKO39" s="620" t="s">
        <v>2563</v>
      </c>
      <c r="NKP39" s="620" t="s">
        <v>2563</v>
      </c>
      <c r="NKQ39" s="620" t="s">
        <v>2563</v>
      </c>
      <c r="NKR39" s="620" t="s">
        <v>2563</v>
      </c>
      <c r="NKS39" s="620" t="s">
        <v>2563</v>
      </c>
      <c r="NKT39" s="620" t="s">
        <v>2563</v>
      </c>
      <c r="NKU39" s="620" t="s">
        <v>2563</v>
      </c>
      <c r="NKV39" s="620" t="s">
        <v>2563</v>
      </c>
      <c r="NKW39" s="620" t="s">
        <v>2563</v>
      </c>
      <c r="NKX39" s="620" t="s">
        <v>2563</v>
      </c>
      <c r="NKY39" s="620" t="s">
        <v>2563</v>
      </c>
      <c r="NKZ39" s="620" t="s">
        <v>2563</v>
      </c>
      <c r="NLA39" s="620" t="s">
        <v>2563</v>
      </c>
      <c r="NLB39" s="620" t="s">
        <v>2563</v>
      </c>
      <c r="NLC39" s="620" t="s">
        <v>2563</v>
      </c>
      <c r="NLD39" s="620" t="s">
        <v>2563</v>
      </c>
      <c r="NLE39" s="620" t="s">
        <v>2563</v>
      </c>
      <c r="NLF39" s="620" t="s">
        <v>2563</v>
      </c>
      <c r="NLG39" s="620" t="s">
        <v>2563</v>
      </c>
      <c r="NLH39" s="620" t="s">
        <v>2563</v>
      </c>
      <c r="NLI39" s="620" t="s">
        <v>2563</v>
      </c>
      <c r="NLJ39" s="620" t="s">
        <v>2563</v>
      </c>
      <c r="NLK39" s="620" t="s">
        <v>2563</v>
      </c>
      <c r="NLL39" s="620" t="s">
        <v>2563</v>
      </c>
      <c r="NLM39" s="620" t="s">
        <v>2563</v>
      </c>
      <c r="NLN39" s="620" t="s">
        <v>2563</v>
      </c>
      <c r="NLO39" s="620" t="s">
        <v>2563</v>
      </c>
      <c r="NLP39" s="620" t="s">
        <v>2563</v>
      </c>
      <c r="NLQ39" s="620" t="s">
        <v>2563</v>
      </c>
      <c r="NLR39" s="620" t="s">
        <v>2563</v>
      </c>
      <c r="NLS39" s="620" t="s">
        <v>2563</v>
      </c>
      <c r="NLT39" s="620" t="s">
        <v>2563</v>
      </c>
      <c r="NLU39" s="620" t="s">
        <v>2563</v>
      </c>
      <c r="NLV39" s="620" t="s">
        <v>2563</v>
      </c>
      <c r="NLW39" s="620" t="s">
        <v>2563</v>
      </c>
      <c r="NLX39" s="620" t="s">
        <v>2563</v>
      </c>
      <c r="NLY39" s="620" t="s">
        <v>2563</v>
      </c>
      <c r="NLZ39" s="620" t="s">
        <v>2563</v>
      </c>
      <c r="NMA39" s="620" t="s">
        <v>2563</v>
      </c>
      <c r="NMB39" s="620" t="s">
        <v>2563</v>
      </c>
      <c r="NMC39" s="620" t="s">
        <v>2563</v>
      </c>
      <c r="NMD39" s="620" t="s">
        <v>2563</v>
      </c>
      <c r="NME39" s="620" t="s">
        <v>2563</v>
      </c>
      <c r="NMF39" s="620" t="s">
        <v>2563</v>
      </c>
      <c r="NMG39" s="620" t="s">
        <v>2563</v>
      </c>
      <c r="NMH39" s="620" t="s">
        <v>2563</v>
      </c>
      <c r="NMI39" s="620" t="s">
        <v>2563</v>
      </c>
      <c r="NMJ39" s="620" t="s">
        <v>2563</v>
      </c>
      <c r="NMK39" s="620" t="s">
        <v>2563</v>
      </c>
      <c r="NML39" s="620" t="s">
        <v>2563</v>
      </c>
      <c r="NMM39" s="620" t="s">
        <v>2563</v>
      </c>
      <c r="NMN39" s="620" t="s">
        <v>2563</v>
      </c>
      <c r="NMO39" s="620" t="s">
        <v>2563</v>
      </c>
      <c r="NMP39" s="620" t="s">
        <v>2563</v>
      </c>
      <c r="NMQ39" s="620" t="s">
        <v>2563</v>
      </c>
      <c r="NMR39" s="620" t="s">
        <v>2563</v>
      </c>
      <c r="NMS39" s="620" t="s">
        <v>2563</v>
      </c>
      <c r="NMT39" s="620" t="s">
        <v>2563</v>
      </c>
      <c r="NMU39" s="620" t="s">
        <v>2563</v>
      </c>
      <c r="NMV39" s="620" t="s">
        <v>2563</v>
      </c>
      <c r="NMW39" s="620" t="s">
        <v>2563</v>
      </c>
      <c r="NMX39" s="620" t="s">
        <v>2563</v>
      </c>
      <c r="NMY39" s="620" t="s">
        <v>2563</v>
      </c>
      <c r="NMZ39" s="620" t="s">
        <v>2563</v>
      </c>
      <c r="NNA39" s="620" t="s">
        <v>2563</v>
      </c>
      <c r="NNB39" s="620" t="s">
        <v>2563</v>
      </c>
      <c r="NNC39" s="620" t="s">
        <v>2563</v>
      </c>
      <c r="NND39" s="620" t="s">
        <v>2563</v>
      </c>
      <c r="NNE39" s="620" t="s">
        <v>2563</v>
      </c>
      <c r="NNF39" s="620" t="s">
        <v>2563</v>
      </c>
      <c r="NNG39" s="620" t="s">
        <v>2563</v>
      </c>
      <c r="NNH39" s="620" t="s">
        <v>2563</v>
      </c>
      <c r="NNI39" s="620" t="s">
        <v>2563</v>
      </c>
      <c r="NNJ39" s="620" t="s">
        <v>2563</v>
      </c>
      <c r="NNK39" s="620" t="s">
        <v>2563</v>
      </c>
      <c r="NNL39" s="620" t="s">
        <v>2563</v>
      </c>
      <c r="NNM39" s="620" t="s">
        <v>2563</v>
      </c>
      <c r="NNN39" s="620" t="s">
        <v>2563</v>
      </c>
      <c r="NNO39" s="620" t="s">
        <v>2563</v>
      </c>
      <c r="NNP39" s="620" t="s">
        <v>2563</v>
      </c>
      <c r="NNQ39" s="620" t="s">
        <v>2563</v>
      </c>
      <c r="NNR39" s="620" t="s">
        <v>2563</v>
      </c>
      <c r="NNS39" s="620" t="s">
        <v>2563</v>
      </c>
      <c r="NNT39" s="620" t="s">
        <v>2563</v>
      </c>
      <c r="NNU39" s="620" t="s">
        <v>2563</v>
      </c>
      <c r="NNV39" s="620" t="s">
        <v>2563</v>
      </c>
      <c r="NNW39" s="620" t="s">
        <v>2563</v>
      </c>
      <c r="NNX39" s="620" t="s">
        <v>2563</v>
      </c>
      <c r="NNY39" s="620" t="s">
        <v>2563</v>
      </c>
      <c r="NNZ39" s="620" t="s">
        <v>2563</v>
      </c>
      <c r="NOA39" s="620" t="s">
        <v>2563</v>
      </c>
      <c r="NOB39" s="620" t="s">
        <v>2563</v>
      </c>
      <c r="NOC39" s="620" t="s">
        <v>2563</v>
      </c>
      <c r="NOD39" s="620" t="s">
        <v>2563</v>
      </c>
      <c r="NOE39" s="620" t="s">
        <v>2563</v>
      </c>
      <c r="NOF39" s="620" t="s">
        <v>2563</v>
      </c>
      <c r="NOG39" s="620" t="s">
        <v>2563</v>
      </c>
      <c r="NOH39" s="620" t="s">
        <v>2563</v>
      </c>
      <c r="NOI39" s="620" t="s">
        <v>2563</v>
      </c>
      <c r="NOJ39" s="620" t="s">
        <v>2563</v>
      </c>
      <c r="NOK39" s="620" t="s">
        <v>2563</v>
      </c>
      <c r="NOL39" s="620" t="s">
        <v>2563</v>
      </c>
      <c r="NOM39" s="620" t="s">
        <v>2563</v>
      </c>
      <c r="NON39" s="620" t="s">
        <v>2563</v>
      </c>
      <c r="NOO39" s="620" t="s">
        <v>2563</v>
      </c>
      <c r="NOP39" s="620" t="s">
        <v>2563</v>
      </c>
      <c r="NOQ39" s="620" t="s">
        <v>2563</v>
      </c>
      <c r="NOR39" s="620" t="s">
        <v>2563</v>
      </c>
      <c r="NOS39" s="620" t="s">
        <v>2563</v>
      </c>
      <c r="NOT39" s="620" t="s">
        <v>2563</v>
      </c>
      <c r="NOU39" s="620" t="s">
        <v>2563</v>
      </c>
      <c r="NOV39" s="620" t="s">
        <v>2563</v>
      </c>
      <c r="NOW39" s="620" t="s">
        <v>2563</v>
      </c>
      <c r="NOX39" s="620" t="s">
        <v>2563</v>
      </c>
      <c r="NOY39" s="620" t="s">
        <v>2563</v>
      </c>
      <c r="NOZ39" s="620" t="s">
        <v>2563</v>
      </c>
      <c r="NPA39" s="620" t="s">
        <v>2563</v>
      </c>
      <c r="NPB39" s="620" t="s">
        <v>2563</v>
      </c>
      <c r="NPC39" s="620" t="s">
        <v>2563</v>
      </c>
      <c r="NPD39" s="620" t="s">
        <v>2563</v>
      </c>
      <c r="NPE39" s="620" t="s">
        <v>2563</v>
      </c>
      <c r="NPF39" s="620" t="s">
        <v>2563</v>
      </c>
      <c r="NPG39" s="620" t="s">
        <v>2563</v>
      </c>
      <c r="NPH39" s="620" t="s">
        <v>2563</v>
      </c>
      <c r="NPI39" s="620" t="s">
        <v>2563</v>
      </c>
      <c r="NPJ39" s="620" t="s">
        <v>2563</v>
      </c>
      <c r="NPK39" s="620" t="s">
        <v>2563</v>
      </c>
      <c r="NPL39" s="620" t="s">
        <v>2563</v>
      </c>
      <c r="NPM39" s="620" t="s">
        <v>2563</v>
      </c>
      <c r="NPN39" s="620" t="s">
        <v>2563</v>
      </c>
      <c r="NPO39" s="620" t="s">
        <v>2563</v>
      </c>
      <c r="NPP39" s="620" t="s">
        <v>2563</v>
      </c>
      <c r="NPQ39" s="620" t="s">
        <v>2563</v>
      </c>
      <c r="NPR39" s="620" t="s">
        <v>2563</v>
      </c>
      <c r="NPS39" s="620" t="s">
        <v>2563</v>
      </c>
      <c r="NPT39" s="620" t="s">
        <v>2563</v>
      </c>
      <c r="NPU39" s="620" t="s">
        <v>2563</v>
      </c>
      <c r="NPV39" s="620" t="s">
        <v>2563</v>
      </c>
      <c r="NPW39" s="620" t="s">
        <v>2563</v>
      </c>
      <c r="NPX39" s="620" t="s">
        <v>2563</v>
      </c>
      <c r="NPY39" s="620" t="s">
        <v>2563</v>
      </c>
      <c r="NPZ39" s="620" t="s">
        <v>2563</v>
      </c>
      <c r="NQA39" s="620" t="s">
        <v>2563</v>
      </c>
      <c r="NQB39" s="620" t="s">
        <v>2563</v>
      </c>
      <c r="NQC39" s="620" t="s">
        <v>2563</v>
      </c>
      <c r="NQD39" s="620" t="s">
        <v>2563</v>
      </c>
      <c r="NQE39" s="620" t="s">
        <v>2563</v>
      </c>
      <c r="NQF39" s="620" t="s">
        <v>2563</v>
      </c>
      <c r="NQG39" s="620" t="s">
        <v>2563</v>
      </c>
      <c r="NQH39" s="620" t="s">
        <v>2563</v>
      </c>
      <c r="NQI39" s="620" t="s">
        <v>2563</v>
      </c>
      <c r="NQJ39" s="620" t="s">
        <v>2563</v>
      </c>
      <c r="NQK39" s="620" t="s">
        <v>2563</v>
      </c>
      <c r="NQL39" s="620" t="s">
        <v>2563</v>
      </c>
      <c r="NQM39" s="620" t="s">
        <v>2563</v>
      </c>
      <c r="NQN39" s="620" t="s">
        <v>2563</v>
      </c>
      <c r="NQO39" s="620" t="s">
        <v>2563</v>
      </c>
      <c r="NQP39" s="620" t="s">
        <v>2563</v>
      </c>
      <c r="NQQ39" s="620" t="s">
        <v>2563</v>
      </c>
      <c r="NQR39" s="620" t="s">
        <v>2563</v>
      </c>
      <c r="NQS39" s="620" t="s">
        <v>2563</v>
      </c>
      <c r="NQT39" s="620" t="s">
        <v>2563</v>
      </c>
      <c r="NQU39" s="620" t="s">
        <v>2563</v>
      </c>
      <c r="NQV39" s="620" t="s">
        <v>2563</v>
      </c>
      <c r="NQW39" s="620" t="s">
        <v>2563</v>
      </c>
      <c r="NQX39" s="620" t="s">
        <v>2563</v>
      </c>
      <c r="NQY39" s="620" t="s">
        <v>2563</v>
      </c>
      <c r="NQZ39" s="620" t="s">
        <v>2563</v>
      </c>
      <c r="NRA39" s="620" t="s">
        <v>2563</v>
      </c>
      <c r="NRB39" s="620" t="s">
        <v>2563</v>
      </c>
      <c r="NRC39" s="620" t="s">
        <v>2563</v>
      </c>
      <c r="NRD39" s="620" t="s">
        <v>2563</v>
      </c>
      <c r="NRE39" s="620" t="s">
        <v>2563</v>
      </c>
      <c r="NRF39" s="620" t="s">
        <v>2563</v>
      </c>
      <c r="NRG39" s="620" t="s">
        <v>2563</v>
      </c>
      <c r="NRH39" s="620" t="s">
        <v>2563</v>
      </c>
      <c r="NRI39" s="620" t="s">
        <v>2563</v>
      </c>
      <c r="NRJ39" s="620" t="s">
        <v>2563</v>
      </c>
      <c r="NRK39" s="620" t="s">
        <v>2563</v>
      </c>
      <c r="NRL39" s="620" t="s">
        <v>2563</v>
      </c>
      <c r="NRM39" s="620" t="s">
        <v>2563</v>
      </c>
      <c r="NRN39" s="620" t="s">
        <v>2563</v>
      </c>
      <c r="NRO39" s="620" t="s">
        <v>2563</v>
      </c>
      <c r="NRP39" s="620" t="s">
        <v>2563</v>
      </c>
      <c r="NRQ39" s="620" t="s">
        <v>2563</v>
      </c>
      <c r="NRR39" s="620" t="s">
        <v>2563</v>
      </c>
      <c r="NRS39" s="620" t="s">
        <v>2563</v>
      </c>
      <c r="NRT39" s="620" t="s">
        <v>2563</v>
      </c>
      <c r="NRU39" s="620" t="s">
        <v>2563</v>
      </c>
      <c r="NRV39" s="620" t="s">
        <v>2563</v>
      </c>
      <c r="NRW39" s="620" t="s">
        <v>2563</v>
      </c>
      <c r="NRX39" s="620" t="s">
        <v>2563</v>
      </c>
      <c r="NRY39" s="620" t="s">
        <v>2563</v>
      </c>
      <c r="NRZ39" s="620" t="s">
        <v>2563</v>
      </c>
      <c r="NSA39" s="620" t="s">
        <v>2563</v>
      </c>
      <c r="NSB39" s="620" t="s">
        <v>2563</v>
      </c>
      <c r="NSC39" s="620" t="s">
        <v>2563</v>
      </c>
      <c r="NSD39" s="620" t="s">
        <v>2563</v>
      </c>
      <c r="NSE39" s="620" t="s">
        <v>2563</v>
      </c>
      <c r="NSF39" s="620" t="s">
        <v>2563</v>
      </c>
      <c r="NSG39" s="620" t="s">
        <v>2563</v>
      </c>
      <c r="NSH39" s="620" t="s">
        <v>2563</v>
      </c>
      <c r="NSI39" s="620" t="s">
        <v>2563</v>
      </c>
      <c r="NSJ39" s="620" t="s">
        <v>2563</v>
      </c>
      <c r="NSK39" s="620" t="s">
        <v>2563</v>
      </c>
      <c r="NSL39" s="620" t="s">
        <v>2563</v>
      </c>
      <c r="NSM39" s="620" t="s">
        <v>2563</v>
      </c>
      <c r="NSN39" s="620" t="s">
        <v>2563</v>
      </c>
      <c r="NSO39" s="620" t="s">
        <v>2563</v>
      </c>
      <c r="NSP39" s="620" t="s">
        <v>2563</v>
      </c>
      <c r="NSQ39" s="620" t="s">
        <v>2563</v>
      </c>
      <c r="NSR39" s="620" t="s">
        <v>2563</v>
      </c>
      <c r="NSS39" s="620" t="s">
        <v>2563</v>
      </c>
      <c r="NST39" s="620" t="s">
        <v>2563</v>
      </c>
      <c r="NSU39" s="620" t="s">
        <v>2563</v>
      </c>
      <c r="NSV39" s="620" t="s">
        <v>2563</v>
      </c>
      <c r="NSW39" s="620" t="s">
        <v>2563</v>
      </c>
      <c r="NSX39" s="620" t="s">
        <v>2563</v>
      </c>
      <c r="NSY39" s="620" t="s">
        <v>2563</v>
      </c>
      <c r="NSZ39" s="620" t="s">
        <v>2563</v>
      </c>
      <c r="NTA39" s="620" t="s">
        <v>2563</v>
      </c>
      <c r="NTB39" s="620" t="s">
        <v>2563</v>
      </c>
      <c r="NTC39" s="620" t="s">
        <v>2563</v>
      </c>
      <c r="NTD39" s="620" t="s">
        <v>2563</v>
      </c>
      <c r="NTE39" s="620" t="s">
        <v>2563</v>
      </c>
      <c r="NTF39" s="620" t="s">
        <v>2563</v>
      </c>
      <c r="NTG39" s="620" t="s">
        <v>2563</v>
      </c>
      <c r="NTH39" s="620" t="s">
        <v>2563</v>
      </c>
      <c r="NTI39" s="620" t="s">
        <v>2563</v>
      </c>
      <c r="NTJ39" s="620" t="s">
        <v>2563</v>
      </c>
      <c r="NTK39" s="620" t="s">
        <v>2563</v>
      </c>
      <c r="NTL39" s="620" t="s">
        <v>2563</v>
      </c>
      <c r="NTM39" s="620" t="s">
        <v>2563</v>
      </c>
      <c r="NTN39" s="620" t="s">
        <v>2563</v>
      </c>
      <c r="NTO39" s="620" t="s">
        <v>2563</v>
      </c>
      <c r="NTP39" s="620" t="s">
        <v>2563</v>
      </c>
      <c r="NTQ39" s="620" t="s">
        <v>2563</v>
      </c>
      <c r="NTR39" s="620" t="s">
        <v>2563</v>
      </c>
      <c r="NTS39" s="620" t="s">
        <v>2563</v>
      </c>
      <c r="NTT39" s="620" t="s">
        <v>2563</v>
      </c>
      <c r="NTU39" s="620" t="s">
        <v>2563</v>
      </c>
      <c r="NTV39" s="620" t="s">
        <v>2563</v>
      </c>
      <c r="NTW39" s="620" t="s">
        <v>2563</v>
      </c>
      <c r="NTX39" s="620" t="s">
        <v>2563</v>
      </c>
      <c r="NTY39" s="620" t="s">
        <v>2563</v>
      </c>
      <c r="NTZ39" s="620" t="s">
        <v>2563</v>
      </c>
      <c r="NUA39" s="620" t="s">
        <v>2563</v>
      </c>
      <c r="NUB39" s="620" t="s">
        <v>2563</v>
      </c>
      <c r="NUC39" s="620" t="s">
        <v>2563</v>
      </c>
      <c r="NUD39" s="620" t="s">
        <v>2563</v>
      </c>
      <c r="NUE39" s="620" t="s">
        <v>2563</v>
      </c>
      <c r="NUF39" s="620" t="s">
        <v>2563</v>
      </c>
      <c r="NUG39" s="620" t="s">
        <v>2563</v>
      </c>
      <c r="NUH39" s="620" t="s">
        <v>2563</v>
      </c>
      <c r="NUI39" s="620" t="s">
        <v>2563</v>
      </c>
      <c r="NUJ39" s="620" t="s">
        <v>2563</v>
      </c>
      <c r="NUK39" s="620" t="s">
        <v>2563</v>
      </c>
      <c r="NUL39" s="620" t="s">
        <v>2563</v>
      </c>
      <c r="NUM39" s="620" t="s">
        <v>2563</v>
      </c>
      <c r="NUN39" s="620" t="s">
        <v>2563</v>
      </c>
      <c r="NUO39" s="620" t="s">
        <v>2563</v>
      </c>
      <c r="NUP39" s="620" t="s">
        <v>2563</v>
      </c>
      <c r="NUQ39" s="620" t="s">
        <v>2563</v>
      </c>
      <c r="NUR39" s="620" t="s">
        <v>2563</v>
      </c>
      <c r="NUS39" s="620" t="s">
        <v>2563</v>
      </c>
      <c r="NUT39" s="620" t="s">
        <v>2563</v>
      </c>
      <c r="NUU39" s="620" t="s">
        <v>2563</v>
      </c>
      <c r="NUV39" s="620" t="s">
        <v>2563</v>
      </c>
      <c r="NUW39" s="620" t="s">
        <v>2563</v>
      </c>
      <c r="NUX39" s="620" t="s">
        <v>2563</v>
      </c>
      <c r="NUY39" s="620" t="s">
        <v>2563</v>
      </c>
      <c r="NUZ39" s="620" t="s">
        <v>2563</v>
      </c>
      <c r="NVA39" s="620" t="s">
        <v>2563</v>
      </c>
      <c r="NVB39" s="620" t="s">
        <v>2563</v>
      </c>
      <c r="NVC39" s="620" t="s">
        <v>2563</v>
      </c>
      <c r="NVD39" s="620" t="s">
        <v>2563</v>
      </c>
      <c r="NVE39" s="620" t="s">
        <v>2563</v>
      </c>
      <c r="NVF39" s="620" t="s">
        <v>2563</v>
      </c>
      <c r="NVG39" s="620" t="s">
        <v>2563</v>
      </c>
      <c r="NVH39" s="620" t="s">
        <v>2563</v>
      </c>
      <c r="NVI39" s="620" t="s">
        <v>2563</v>
      </c>
      <c r="NVJ39" s="620" t="s">
        <v>2563</v>
      </c>
      <c r="NVK39" s="620" t="s">
        <v>2563</v>
      </c>
      <c r="NVL39" s="620" t="s">
        <v>2563</v>
      </c>
      <c r="NVM39" s="620" t="s">
        <v>2563</v>
      </c>
      <c r="NVN39" s="620" t="s">
        <v>2563</v>
      </c>
      <c r="NVO39" s="620" t="s">
        <v>2563</v>
      </c>
      <c r="NVP39" s="620" t="s">
        <v>2563</v>
      </c>
      <c r="NVQ39" s="620" t="s">
        <v>2563</v>
      </c>
      <c r="NVR39" s="620" t="s">
        <v>2563</v>
      </c>
      <c r="NVS39" s="620" t="s">
        <v>2563</v>
      </c>
      <c r="NVT39" s="620" t="s">
        <v>2563</v>
      </c>
      <c r="NVU39" s="620" t="s">
        <v>2563</v>
      </c>
      <c r="NVV39" s="620" t="s">
        <v>2563</v>
      </c>
      <c r="NVW39" s="620" t="s">
        <v>2563</v>
      </c>
      <c r="NVX39" s="620" t="s">
        <v>2563</v>
      </c>
      <c r="NVY39" s="620" t="s">
        <v>2563</v>
      </c>
      <c r="NVZ39" s="620" t="s">
        <v>2563</v>
      </c>
      <c r="NWA39" s="620" t="s">
        <v>2563</v>
      </c>
      <c r="NWB39" s="620" t="s">
        <v>2563</v>
      </c>
      <c r="NWC39" s="620" t="s">
        <v>2563</v>
      </c>
      <c r="NWD39" s="620" t="s">
        <v>2563</v>
      </c>
      <c r="NWE39" s="620" t="s">
        <v>2563</v>
      </c>
      <c r="NWF39" s="620" t="s">
        <v>2563</v>
      </c>
      <c r="NWG39" s="620" t="s">
        <v>2563</v>
      </c>
      <c r="NWH39" s="620" t="s">
        <v>2563</v>
      </c>
      <c r="NWI39" s="620" t="s">
        <v>2563</v>
      </c>
      <c r="NWJ39" s="620" t="s">
        <v>2563</v>
      </c>
      <c r="NWK39" s="620" t="s">
        <v>2563</v>
      </c>
      <c r="NWL39" s="620" t="s">
        <v>2563</v>
      </c>
      <c r="NWM39" s="620" t="s">
        <v>2563</v>
      </c>
      <c r="NWN39" s="620" t="s">
        <v>2563</v>
      </c>
      <c r="NWO39" s="620" t="s">
        <v>2563</v>
      </c>
      <c r="NWP39" s="620" t="s">
        <v>2563</v>
      </c>
      <c r="NWQ39" s="620" t="s">
        <v>2563</v>
      </c>
      <c r="NWR39" s="620" t="s">
        <v>2563</v>
      </c>
      <c r="NWS39" s="620" t="s">
        <v>2563</v>
      </c>
      <c r="NWT39" s="620" t="s">
        <v>2563</v>
      </c>
      <c r="NWU39" s="620" t="s">
        <v>2563</v>
      </c>
      <c r="NWV39" s="620" t="s">
        <v>2563</v>
      </c>
      <c r="NWW39" s="620" t="s">
        <v>2563</v>
      </c>
      <c r="NWX39" s="620" t="s">
        <v>2563</v>
      </c>
      <c r="NWY39" s="620" t="s">
        <v>2563</v>
      </c>
      <c r="NWZ39" s="620" t="s">
        <v>2563</v>
      </c>
      <c r="NXA39" s="620" t="s">
        <v>2563</v>
      </c>
      <c r="NXB39" s="620" t="s">
        <v>2563</v>
      </c>
      <c r="NXC39" s="620" t="s">
        <v>2563</v>
      </c>
      <c r="NXD39" s="620" t="s">
        <v>2563</v>
      </c>
      <c r="NXE39" s="620" t="s">
        <v>2563</v>
      </c>
      <c r="NXF39" s="620" t="s">
        <v>2563</v>
      </c>
      <c r="NXG39" s="620" t="s">
        <v>2563</v>
      </c>
      <c r="NXH39" s="620" t="s">
        <v>2563</v>
      </c>
      <c r="NXI39" s="620" t="s">
        <v>2563</v>
      </c>
      <c r="NXJ39" s="620" t="s">
        <v>2563</v>
      </c>
      <c r="NXK39" s="620" t="s">
        <v>2563</v>
      </c>
      <c r="NXL39" s="620" t="s">
        <v>2563</v>
      </c>
      <c r="NXM39" s="620" t="s">
        <v>2563</v>
      </c>
      <c r="NXN39" s="620" t="s">
        <v>2563</v>
      </c>
      <c r="NXO39" s="620" t="s">
        <v>2563</v>
      </c>
      <c r="NXP39" s="620" t="s">
        <v>2563</v>
      </c>
      <c r="NXQ39" s="620" t="s">
        <v>2563</v>
      </c>
      <c r="NXR39" s="620" t="s">
        <v>2563</v>
      </c>
      <c r="NXS39" s="620" t="s">
        <v>2563</v>
      </c>
      <c r="NXT39" s="620" t="s">
        <v>2563</v>
      </c>
      <c r="NXU39" s="620" t="s">
        <v>2563</v>
      </c>
      <c r="NXV39" s="620" t="s">
        <v>2563</v>
      </c>
      <c r="NXW39" s="620" t="s">
        <v>2563</v>
      </c>
      <c r="NXX39" s="620" t="s">
        <v>2563</v>
      </c>
      <c r="NXY39" s="620" t="s">
        <v>2563</v>
      </c>
      <c r="NXZ39" s="620" t="s">
        <v>2563</v>
      </c>
      <c r="NYA39" s="620" t="s">
        <v>2563</v>
      </c>
      <c r="NYB39" s="620" t="s">
        <v>2563</v>
      </c>
      <c r="NYC39" s="620" t="s">
        <v>2563</v>
      </c>
      <c r="NYD39" s="620" t="s">
        <v>2563</v>
      </c>
      <c r="NYE39" s="620" t="s">
        <v>2563</v>
      </c>
      <c r="NYF39" s="620" t="s">
        <v>2563</v>
      </c>
      <c r="NYG39" s="620" t="s">
        <v>2563</v>
      </c>
      <c r="NYH39" s="620" t="s">
        <v>2563</v>
      </c>
      <c r="NYI39" s="620" t="s">
        <v>2563</v>
      </c>
      <c r="NYJ39" s="620" t="s">
        <v>2563</v>
      </c>
      <c r="NYK39" s="620" t="s">
        <v>2563</v>
      </c>
      <c r="NYL39" s="620" t="s">
        <v>2563</v>
      </c>
      <c r="NYM39" s="620" t="s">
        <v>2563</v>
      </c>
      <c r="NYN39" s="620" t="s">
        <v>2563</v>
      </c>
      <c r="NYO39" s="620" t="s">
        <v>2563</v>
      </c>
      <c r="NYP39" s="620" t="s">
        <v>2563</v>
      </c>
      <c r="NYQ39" s="620" t="s">
        <v>2563</v>
      </c>
      <c r="NYR39" s="620" t="s">
        <v>2563</v>
      </c>
      <c r="NYS39" s="620" t="s">
        <v>2563</v>
      </c>
      <c r="NYT39" s="620" t="s">
        <v>2563</v>
      </c>
      <c r="NYU39" s="620" t="s">
        <v>2563</v>
      </c>
      <c r="NYV39" s="620" t="s">
        <v>2563</v>
      </c>
      <c r="NYW39" s="620" t="s">
        <v>2563</v>
      </c>
      <c r="NYX39" s="620" t="s">
        <v>2563</v>
      </c>
      <c r="NYY39" s="620" t="s">
        <v>2563</v>
      </c>
      <c r="NYZ39" s="620" t="s">
        <v>2563</v>
      </c>
      <c r="NZA39" s="620" t="s">
        <v>2563</v>
      </c>
      <c r="NZB39" s="620" t="s">
        <v>2563</v>
      </c>
      <c r="NZC39" s="620" t="s">
        <v>2563</v>
      </c>
      <c r="NZD39" s="620" t="s">
        <v>2563</v>
      </c>
      <c r="NZE39" s="620" t="s">
        <v>2563</v>
      </c>
      <c r="NZF39" s="620" t="s">
        <v>2563</v>
      </c>
      <c r="NZG39" s="620" t="s">
        <v>2563</v>
      </c>
      <c r="NZH39" s="620" t="s">
        <v>2563</v>
      </c>
      <c r="NZI39" s="620" t="s">
        <v>2563</v>
      </c>
      <c r="NZJ39" s="620" t="s">
        <v>2563</v>
      </c>
      <c r="NZK39" s="620" t="s">
        <v>2563</v>
      </c>
      <c r="NZL39" s="620" t="s">
        <v>2563</v>
      </c>
      <c r="NZM39" s="620" t="s">
        <v>2563</v>
      </c>
      <c r="NZN39" s="620" t="s">
        <v>2563</v>
      </c>
      <c r="NZO39" s="620" t="s">
        <v>2563</v>
      </c>
      <c r="NZP39" s="620" t="s">
        <v>2563</v>
      </c>
      <c r="NZQ39" s="620" t="s">
        <v>2563</v>
      </c>
      <c r="NZR39" s="620" t="s">
        <v>2563</v>
      </c>
      <c r="NZS39" s="620" t="s">
        <v>2563</v>
      </c>
      <c r="NZT39" s="620" t="s">
        <v>2563</v>
      </c>
      <c r="NZU39" s="620" t="s">
        <v>2563</v>
      </c>
      <c r="NZV39" s="620" t="s">
        <v>2563</v>
      </c>
      <c r="NZW39" s="620" t="s">
        <v>2563</v>
      </c>
      <c r="NZX39" s="620" t="s">
        <v>2563</v>
      </c>
      <c r="NZY39" s="620" t="s">
        <v>2563</v>
      </c>
      <c r="NZZ39" s="620" t="s">
        <v>2563</v>
      </c>
      <c r="OAA39" s="620" t="s">
        <v>2563</v>
      </c>
      <c r="OAB39" s="620" t="s">
        <v>2563</v>
      </c>
      <c r="OAC39" s="620" t="s">
        <v>2563</v>
      </c>
      <c r="OAD39" s="620" t="s">
        <v>2563</v>
      </c>
      <c r="OAE39" s="620" t="s">
        <v>2563</v>
      </c>
      <c r="OAF39" s="620" t="s">
        <v>2563</v>
      </c>
      <c r="OAG39" s="620" t="s">
        <v>2563</v>
      </c>
      <c r="OAH39" s="620" t="s">
        <v>2563</v>
      </c>
      <c r="OAI39" s="620" t="s">
        <v>2563</v>
      </c>
      <c r="OAJ39" s="620" t="s">
        <v>2563</v>
      </c>
      <c r="OAK39" s="620" t="s">
        <v>2563</v>
      </c>
      <c r="OAL39" s="620" t="s">
        <v>2563</v>
      </c>
      <c r="OAM39" s="620" t="s">
        <v>2563</v>
      </c>
      <c r="OAN39" s="620" t="s">
        <v>2563</v>
      </c>
      <c r="OAO39" s="620" t="s">
        <v>2563</v>
      </c>
      <c r="OAP39" s="620" t="s">
        <v>2563</v>
      </c>
      <c r="OAQ39" s="620" t="s">
        <v>2563</v>
      </c>
      <c r="OAR39" s="620" t="s">
        <v>2563</v>
      </c>
      <c r="OAS39" s="620" t="s">
        <v>2563</v>
      </c>
      <c r="OAT39" s="620" t="s">
        <v>2563</v>
      </c>
      <c r="OAU39" s="620" t="s">
        <v>2563</v>
      </c>
      <c r="OAV39" s="620" t="s">
        <v>2563</v>
      </c>
      <c r="OAW39" s="620" t="s">
        <v>2563</v>
      </c>
      <c r="OAX39" s="620" t="s">
        <v>2563</v>
      </c>
      <c r="OAY39" s="620" t="s">
        <v>2563</v>
      </c>
      <c r="OAZ39" s="620" t="s">
        <v>2563</v>
      </c>
      <c r="OBA39" s="620" t="s">
        <v>2563</v>
      </c>
      <c r="OBB39" s="620" t="s">
        <v>2563</v>
      </c>
      <c r="OBC39" s="620" t="s">
        <v>2563</v>
      </c>
      <c r="OBD39" s="620" t="s">
        <v>2563</v>
      </c>
      <c r="OBE39" s="620" t="s">
        <v>2563</v>
      </c>
      <c r="OBF39" s="620" t="s">
        <v>2563</v>
      </c>
      <c r="OBG39" s="620" t="s">
        <v>2563</v>
      </c>
      <c r="OBH39" s="620" t="s">
        <v>2563</v>
      </c>
      <c r="OBI39" s="620" t="s">
        <v>2563</v>
      </c>
      <c r="OBJ39" s="620" t="s">
        <v>2563</v>
      </c>
      <c r="OBK39" s="620" t="s">
        <v>2563</v>
      </c>
      <c r="OBL39" s="620" t="s">
        <v>2563</v>
      </c>
      <c r="OBM39" s="620" t="s">
        <v>2563</v>
      </c>
      <c r="OBN39" s="620" t="s">
        <v>2563</v>
      </c>
      <c r="OBO39" s="620" t="s">
        <v>2563</v>
      </c>
      <c r="OBP39" s="620" t="s">
        <v>2563</v>
      </c>
      <c r="OBQ39" s="620" t="s">
        <v>2563</v>
      </c>
      <c r="OBR39" s="620" t="s">
        <v>2563</v>
      </c>
      <c r="OBS39" s="620" t="s">
        <v>2563</v>
      </c>
      <c r="OBT39" s="620" t="s">
        <v>2563</v>
      </c>
      <c r="OBU39" s="620" t="s">
        <v>2563</v>
      </c>
      <c r="OBV39" s="620" t="s">
        <v>2563</v>
      </c>
      <c r="OBW39" s="620" t="s">
        <v>2563</v>
      </c>
      <c r="OBX39" s="620" t="s">
        <v>2563</v>
      </c>
      <c r="OBY39" s="620" t="s">
        <v>2563</v>
      </c>
      <c r="OBZ39" s="620" t="s">
        <v>2563</v>
      </c>
      <c r="OCA39" s="620" t="s">
        <v>2563</v>
      </c>
      <c r="OCB39" s="620" t="s">
        <v>2563</v>
      </c>
      <c r="OCC39" s="620" t="s">
        <v>2563</v>
      </c>
      <c r="OCD39" s="620" t="s">
        <v>2563</v>
      </c>
      <c r="OCE39" s="620" t="s">
        <v>2563</v>
      </c>
      <c r="OCF39" s="620" t="s">
        <v>2563</v>
      </c>
      <c r="OCG39" s="620" t="s">
        <v>2563</v>
      </c>
      <c r="OCH39" s="620" t="s">
        <v>2563</v>
      </c>
      <c r="OCI39" s="620" t="s">
        <v>2563</v>
      </c>
      <c r="OCJ39" s="620" t="s">
        <v>2563</v>
      </c>
      <c r="OCK39" s="620" t="s">
        <v>2563</v>
      </c>
      <c r="OCL39" s="620" t="s">
        <v>2563</v>
      </c>
      <c r="OCM39" s="620" t="s">
        <v>2563</v>
      </c>
      <c r="OCN39" s="620" t="s">
        <v>2563</v>
      </c>
      <c r="OCO39" s="620" t="s">
        <v>2563</v>
      </c>
      <c r="OCP39" s="620" t="s">
        <v>2563</v>
      </c>
      <c r="OCQ39" s="620" t="s">
        <v>2563</v>
      </c>
      <c r="OCR39" s="620" t="s">
        <v>2563</v>
      </c>
      <c r="OCS39" s="620" t="s">
        <v>2563</v>
      </c>
      <c r="OCT39" s="620" t="s">
        <v>2563</v>
      </c>
      <c r="OCU39" s="620" t="s">
        <v>2563</v>
      </c>
      <c r="OCV39" s="620" t="s">
        <v>2563</v>
      </c>
      <c r="OCW39" s="620" t="s">
        <v>2563</v>
      </c>
      <c r="OCX39" s="620" t="s">
        <v>2563</v>
      </c>
      <c r="OCY39" s="620" t="s">
        <v>2563</v>
      </c>
      <c r="OCZ39" s="620" t="s">
        <v>2563</v>
      </c>
      <c r="ODA39" s="620" t="s">
        <v>2563</v>
      </c>
      <c r="ODB39" s="620" t="s">
        <v>2563</v>
      </c>
      <c r="ODC39" s="620" t="s">
        <v>2563</v>
      </c>
      <c r="ODD39" s="620" t="s">
        <v>2563</v>
      </c>
      <c r="ODE39" s="620" t="s">
        <v>2563</v>
      </c>
      <c r="ODF39" s="620" t="s">
        <v>2563</v>
      </c>
      <c r="ODG39" s="620" t="s">
        <v>2563</v>
      </c>
      <c r="ODH39" s="620" t="s">
        <v>2563</v>
      </c>
      <c r="ODI39" s="620" t="s">
        <v>2563</v>
      </c>
      <c r="ODJ39" s="620" t="s">
        <v>2563</v>
      </c>
      <c r="ODK39" s="620" t="s">
        <v>2563</v>
      </c>
      <c r="ODL39" s="620" t="s">
        <v>2563</v>
      </c>
      <c r="ODM39" s="620" t="s">
        <v>2563</v>
      </c>
      <c r="ODN39" s="620" t="s">
        <v>2563</v>
      </c>
      <c r="ODO39" s="620" t="s">
        <v>2563</v>
      </c>
      <c r="ODP39" s="620" t="s">
        <v>2563</v>
      </c>
      <c r="ODQ39" s="620" t="s">
        <v>2563</v>
      </c>
      <c r="ODR39" s="620" t="s">
        <v>2563</v>
      </c>
      <c r="ODS39" s="620" t="s">
        <v>2563</v>
      </c>
      <c r="ODT39" s="620" t="s">
        <v>2563</v>
      </c>
      <c r="ODU39" s="620" t="s">
        <v>2563</v>
      </c>
      <c r="ODV39" s="620" t="s">
        <v>2563</v>
      </c>
      <c r="ODW39" s="620" t="s">
        <v>2563</v>
      </c>
      <c r="ODX39" s="620" t="s">
        <v>2563</v>
      </c>
      <c r="ODY39" s="620" t="s">
        <v>2563</v>
      </c>
      <c r="ODZ39" s="620" t="s">
        <v>2563</v>
      </c>
      <c r="OEA39" s="620" t="s">
        <v>2563</v>
      </c>
      <c r="OEB39" s="620" t="s">
        <v>2563</v>
      </c>
      <c r="OEC39" s="620" t="s">
        <v>2563</v>
      </c>
      <c r="OED39" s="620" t="s">
        <v>2563</v>
      </c>
      <c r="OEE39" s="620" t="s">
        <v>2563</v>
      </c>
      <c r="OEF39" s="620" t="s">
        <v>2563</v>
      </c>
      <c r="OEG39" s="620" t="s">
        <v>2563</v>
      </c>
      <c r="OEH39" s="620" t="s">
        <v>2563</v>
      </c>
      <c r="OEI39" s="620" t="s">
        <v>2563</v>
      </c>
      <c r="OEJ39" s="620" t="s">
        <v>2563</v>
      </c>
      <c r="OEK39" s="620" t="s">
        <v>2563</v>
      </c>
      <c r="OEL39" s="620" t="s">
        <v>2563</v>
      </c>
      <c r="OEM39" s="620" t="s">
        <v>2563</v>
      </c>
      <c r="OEN39" s="620" t="s">
        <v>2563</v>
      </c>
      <c r="OEO39" s="620" t="s">
        <v>2563</v>
      </c>
      <c r="OEP39" s="620" t="s">
        <v>2563</v>
      </c>
      <c r="OEQ39" s="620" t="s">
        <v>2563</v>
      </c>
      <c r="OER39" s="620" t="s">
        <v>2563</v>
      </c>
      <c r="OES39" s="620" t="s">
        <v>2563</v>
      </c>
      <c r="OET39" s="620" t="s">
        <v>2563</v>
      </c>
      <c r="OEU39" s="620" t="s">
        <v>2563</v>
      </c>
      <c r="OEV39" s="620" t="s">
        <v>2563</v>
      </c>
      <c r="OEW39" s="620" t="s">
        <v>2563</v>
      </c>
      <c r="OEX39" s="620" t="s">
        <v>2563</v>
      </c>
      <c r="OEY39" s="620" t="s">
        <v>2563</v>
      </c>
      <c r="OEZ39" s="620" t="s">
        <v>2563</v>
      </c>
      <c r="OFA39" s="620" t="s">
        <v>2563</v>
      </c>
      <c r="OFB39" s="620" t="s">
        <v>2563</v>
      </c>
      <c r="OFC39" s="620" t="s">
        <v>2563</v>
      </c>
      <c r="OFD39" s="620" t="s">
        <v>2563</v>
      </c>
      <c r="OFE39" s="620" t="s">
        <v>2563</v>
      </c>
      <c r="OFF39" s="620" t="s">
        <v>2563</v>
      </c>
      <c r="OFG39" s="620" t="s">
        <v>2563</v>
      </c>
      <c r="OFH39" s="620" t="s">
        <v>2563</v>
      </c>
      <c r="OFI39" s="620" t="s">
        <v>2563</v>
      </c>
      <c r="OFJ39" s="620" t="s">
        <v>2563</v>
      </c>
      <c r="OFK39" s="620" t="s">
        <v>2563</v>
      </c>
      <c r="OFL39" s="620" t="s">
        <v>2563</v>
      </c>
      <c r="OFM39" s="620" t="s">
        <v>2563</v>
      </c>
      <c r="OFN39" s="620" t="s">
        <v>2563</v>
      </c>
      <c r="OFO39" s="620" t="s">
        <v>2563</v>
      </c>
      <c r="OFP39" s="620" t="s">
        <v>2563</v>
      </c>
      <c r="OFQ39" s="620" t="s">
        <v>2563</v>
      </c>
      <c r="OFR39" s="620" t="s">
        <v>2563</v>
      </c>
      <c r="OFS39" s="620" t="s">
        <v>2563</v>
      </c>
      <c r="OFT39" s="620" t="s">
        <v>2563</v>
      </c>
      <c r="OFU39" s="620" t="s">
        <v>2563</v>
      </c>
      <c r="OFV39" s="620" t="s">
        <v>2563</v>
      </c>
      <c r="OFW39" s="620" t="s">
        <v>2563</v>
      </c>
      <c r="OFX39" s="620" t="s">
        <v>2563</v>
      </c>
      <c r="OFY39" s="620" t="s">
        <v>2563</v>
      </c>
      <c r="OFZ39" s="620" t="s">
        <v>2563</v>
      </c>
      <c r="OGA39" s="620" t="s">
        <v>2563</v>
      </c>
      <c r="OGB39" s="620" t="s">
        <v>2563</v>
      </c>
      <c r="OGC39" s="620" t="s">
        <v>2563</v>
      </c>
      <c r="OGD39" s="620" t="s">
        <v>2563</v>
      </c>
      <c r="OGE39" s="620" t="s">
        <v>2563</v>
      </c>
      <c r="OGF39" s="620" t="s">
        <v>2563</v>
      </c>
      <c r="OGG39" s="620" t="s">
        <v>2563</v>
      </c>
      <c r="OGH39" s="620" t="s">
        <v>2563</v>
      </c>
      <c r="OGI39" s="620" t="s">
        <v>2563</v>
      </c>
      <c r="OGJ39" s="620" t="s">
        <v>2563</v>
      </c>
      <c r="OGK39" s="620" t="s">
        <v>2563</v>
      </c>
      <c r="OGL39" s="620" t="s">
        <v>2563</v>
      </c>
      <c r="OGM39" s="620" t="s">
        <v>2563</v>
      </c>
      <c r="OGN39" s="620" t="s">
        <v>2563</v>
      </c>
      <c r="OGO39" s="620" t="s">
        <v>2563</v>
      </c>
      <c r="OGP39" s="620" t="s">
        <v>2563</v>
      </c>
      <c r="OGQ39" s="620" t="s">
        <v>2563</v>
      </c>
      <c r="OGR39" s="620" t="s">
        <v>2563</v>
      </c>
      <c r="OGS39" s="620" t="s">
        <v>2563</v>
      </c>
      <c r="OGT39" s="620" t="s">
        <v>2563</v>
      </c>
      <c r="OGU39" s="620" t="s">
        <v>2563</v>
      </c>
      <c r="OGV39" s="620" t="s">
        <v>2563</v>
      </c>
      <c r="OGW39" s="620" t="s">
        <v>2563</v>
      </c>
      <c r="OGX39" s="620" t="s">
        <v>2563</v>
      </c>
      <c r="OGY39" s="620" t="s">
        <v>2563</v>
      </c>
      <c r="OGZ39" s="620" t="s">
        <v>2563</v>
      </c>
      <c r="OHA39" s="620" t="s">
        <v>2563</v>
      </c>
      <c r="OHB39" s="620" t="s">
        <v>2563</v>
      </c>
      <c r="OHC39" s="620" t="s">
        <v>2563</v>
      </c>
      <c r="OHD39" s="620" t="s">
        <v>2563</v>
      </c>
      <c r="OHE39" s="620" t="s">
        <v>2563</v>
      </c>
      <c r="OHF39" s="620" t="s">
        <v>2563</v>
      </c>
      <c r="OHG39" s="620" t="s">
        <v>2563</v>
      </c>
      <c r="OHH39" s="620" t="s">
        <v>2563</v>
      </c>
      <c r="OHI39" s="620" t="s">
        <v>2563</v>
      </c>
      <c r="OHJ39" s="620" t="s">
        <v>2563</v>
      </c>
      <c r="OHK39" s="620" t="s">
        <v>2563</v>
      </c>
      <c r="OHL39" s="620" t="s">
        <v>2563</v>
      </c>
      <c r="OHM39" s="620" t="s">
        <v>2563</v>
      </c>
      <c r="OHN39" s="620" t="s">
        <v>2563</v>
      </c>
      <c r="OHO39" s="620" t="s">
        <v>2563</v>
      </c>
      <c r="OHP39" s="620" t="s">
        <v>2563</v>
      </c>
      <c r="OHQ39" s="620" t="s">
        <v>2563</v>
      </c>
      <c r="OHR39" s="620" t="s">
        <v>2563</v>
      </c>
      <c r="OHS39" s="620" t="s">
        <v>2563</v>
      </c>
      <c r="OHT39" s="620" t="s">
        <v>2563</v>
      </c>
      <c r="OHU39" s="620" t="s">
        <v>2563</v>
      </c>
      <c r="OHV39" s="620" t="s">
        <v>2563</v>
      </c>
      <c r="OHW39" s="620" t="s">
        <v>2563</v>
      </c>
      <c r="OHX39" s="620" t="s">
        <v>2563</v>
      </c>
      <c r="OHY39" s="620" t="s">
        <v>2563</v>
      </c>
      <c r="OHZ39" s="620" t="s">
        <v>2563</v>
      </c>
      <c r="OIA39" s="620" t="s">
        <v>2563</v>
      </c>
      <c r="OIB39" s="620" t="s">
        <v>2563</v>
      </c>
      <c r="OIC39" s="620" t="s">
        <v>2563</v>
      </c>
      <c r="OID39" s="620" t="s">
        <v>2563</v>
      </c>
      <c r="OIE39" s="620" t="s">
        <v>2563</v>
      </c>
      <c r="OIF39" s="620" t="s">
        <v>2563</v>
      </c>
      <c r="OIG39" s="620" t="s">
        <v>2563</v>
      </c>
      <c r="OIH39" s="620" t="s">
        <v>2563</v>
      </c>
      <c r="OII39" s="620" t="s">
        <v>2563</v>
      </c>
      <c r="OIJ39" s="620" t="s">
        <v>2563</v>
      </c>
      <c r="OIK39" s="620" t="s">
        <v>2563</v>
      </c>
      <c r="OIL39" s="620" t="s">
        <v>2563</v>
      </c>
      <c r="OIM39" s="620" t="s">
        <v>2563</v>
      </c>
      <c r="OIN39" s="620" t="s">
        <v>2563</v>
      </c>
      <c r="OIO39" s="620" t="s">
        <v>2563</v>
      </c>
      <c r="OIP39" s="620" t="s">
        <v>2563</v>
      </c>
      <c r="OIQ39" s="620" t="s">
        <v>2563</v>
      </c>
      <c r="OIR39" s="620" t="s">
        <v>2563</v>
      </c>
      <c r="OIS39" s="620" t="s">
        <v>2563</v>
      </c>
      <c r="OIT39" s="620" t="s">
        <v>2563</v>
      </c>
      <c r="OIU39" s="620" t="s">
        <v>2563</v>
      </c>
      <c r="OIV39" s="620" t="s">
        <v>2563</v>
      </c>
      <c r="OIW39" s="620" t="s">
        <v>2563</v>
      </c>
      <c r="OIX39" s="620" t="s">
        <v>2563</v>
      </c>
      <c r="OIY39" s="620" t="s">
        <v>2563</v>
      </c>
      <c r="OIZ39" s="620" t="s">
        <v>2563</v>
      </c>
      <c r="OJA39" s="620" t="s">
        <v>2563</v>
      </c>
      <c r="OJB39" s="620" t="s">
        <v>2563</v>
      </c>
      <c r="OJC39" s="620" t="s">
        <v>2563</v>
      </c>
      <c r="OJD39" s="620" t="s">
        <v>2563</v>
      </c>
      <c r="OJE39" s="620" t="s">
        <v>2563</v>
      </c>
      <c r="OJF39" s="620" t="s">
        <v>2563</v>
      </c>
      <c r="OJG39" s="620" t="s">
        <v>2563</v>
      </c>
      <c r="OJH39" s="620" t="s">
        <v>2563</v>
      </c>
      <c r="OJI39" s="620" t="s">
        <v>2563</v>
      </c>
      <c r="OJJ39" s="620" t="s">
        <v>2563</v>
      </c>
      <c r="OJK39" s="620" t="s">
        <v>2563</v>
      </c>
      <c r="OJL39" s="620" t="s">
        <v>2563</v>
      </c>
      <c r="OJM39" s="620" t="s">
        <v>2563</v>
      </c>
      <c r="OJN39" s="620" t="s">
        <v>2563</v>
      </c>
      <c r="OJO39" s="620" t="s">
        <v>2563</v>
      </c>
      <c r="OJP39" s="620" t="s">
        <v>2563</v>
      </c>
      <c r="OJQ39" s="620" t="s">
        <v>2563</v>
      </c>
      <c r="OJR39" s="620" t="s">
        <v>2563</v>
      </c>
      <c r="OJS39" s="620" t="s">
        <v>2563</v>
      </c>
      <c r="OJT39" s="620" t="s">
        <v>2563</v>
      </c>
      <c r="OJU39" s="620" t="s">
        <v>2563</v>
      </c>
      <c r="OJV39" s="620" t="s">
        <v>2563</v>
      </c>
      <c r="OJW39" s="620" t="s">
        <v>2563</v>
      </c>
      <c r="OJX39" s="620" t="s">
        <v>2563</v>
      </c>
      <c r="OJY39" s="620" t="s">
        <v>2563</v>
      </c>
      <c r="OJZ39" s="620" t="s">
        <v>2563</v>
      </c>
      <c r="OKA39" s="620" t="s">
        <v>2563</v>
      </c>
      <c r="OKB39" s="620" t="s">
        <v>2563</v>
      </c>
      <c r="OKC39" s="620" t="s">
        <v>2563</v>
      </c>
      <c r="OKD39" s="620" t="s">
        <v>2563</v>
      </c>
      <c r="OKE39" s="620" t="s">
        <v>2563</v>
      </c>
      <c r="OKF39" s="620" t="s">
        <v>2563</v>
      </c>
      <c r="OKG39" s="620" t="s">
        <v>2563</v>
      </c>
      <c r="OKH39" s="620" t="s">
        <v>2563</v>
      </c>
      <c r="OKI39" s="620" t="s">
        <v>2563</v>
      </c>
      <c r="OKJ39" s="620" t="s">
        <v>2563</v>
      </c>
      <c r="OKK39" s="620" t="s">
        <v>2563</v>
      </c>
      <c r="OKL39" s="620" t="s">
        <v>2563</v>
      </c>
      <c r="OKM39" s="620" t="s">
        <v>2563</v>
      </c>
      <c r="OKN39" s="620" t="s">
        <v>2563</v>
      </c>
      <c r="OKO39" s="620" t="s">
        <v>2563</v>
      </c>
      <c r="OKP39" s="620" t="s">
        <v>2563</v>
      </c>
      <c r="OKQ39" s="620" t="s">
        <v>2563</v>
      </c>
      <c r="OKR39" s="620" t="s">
        <v>2563</v>
      </c>
      <c r="OKS39" s="620" t="s">
        <v>2563</v>
      </c>
      <c r="OKT39" s="620" t="s">
        <v>2563</v>
      </c>
      <c r="OKU39" s="620" t="s">
        <v>2563</v>
      </c>
      <c r="OKV39" s="620" t="s">
        <v>2563</v>
      </c>
      <c r="OKW39" s="620" t="s">
        <v>2563</v>
      </c>
      <c r="OKX39" s="620" t="s">
        <v>2563</v>
      </c>
      <c r="OKY39" s="620" t="s">
        <v>2563</v>
      </c>
      <c r="OKZ39" s="620" t="s">
        <v>2563</v>
      </c>
      <c r="OLA39" s="620" t="s">
        <v>2563</v>
      </c>
      <c r="OLB39" s="620" t="s">
        <v>2563</v>
      </c>
      <c r="OLC39" s="620" t="s">
        <v>2563</v>
      </c>
      <c r="OLD39" s="620" t="s">
        <v>2563</v>
      </c>
      <c r="OLE39" s="620" t="s">
        <v>2563</v>
      </c>
      <c r="OLF39" s="620" t="s">
        <v>2563</v>
      </c>
      <c r="OLG39" s="620" t="s">
        <v>2563</v>
      </c>
      <c r="OLH39" s="620" t="s">
        <v>2563</v>
      </c>
      <c r="OLI39" s="620" t="s">
        <v>2563</v>
      </c>
      <c r="OLJ39" s="620" t="s">
        <v>2563</v>
      </c>
      <c r="OLK39" s="620" t="s">
        <v>2563</v>
      </c>
      <c r="OLL39" s="620" t="s">
        <v>2563</v>
      </c>
      <c r="OLM39" s="620" t="s">
        <v>2563</v>
      </c>
      <c r="OLN39" s="620" t="s">
        <v>2563</v>
      </c>
      <c r="OLO39" s="620" t="s">
        <v>2563</v>
      </c>
      <c r="OLP39" s="620" t="s">
        <v>2563</v>
      </c>
      <c r="OLQ39" s="620" t="s">
        <v>2563</v>
      </c>
      <c r="OLR39" s="620" t="s">
        <v>2563</v>
      </c>
      <c r="OLS39" s="620" t="s">
        <v>2563</v>
      </c>
      <c r="OLT39" s="620" t="s">
        <v>2563</v>
      </c>
      <c r="OLU39" s="620" t="s">
        <v>2563</v>
      </c>
      <c r="OLV39" s="620" t="s">
        <v>2563</v>
      </c>
      <c r="OLW39" s="620" t="s">
        <v>2563</v>
      </c>
      <c r="OLX39" s="620" t="s">
        <v>2563</v>
      </c>
      <c r="OLY39" s="620" t="s">
        <v>2563</v>
      </c>
      <c r="OLZ39" s="620" t="s">
        <v>2563</v>
      </c>
      <c r="OMA39" s="620" t="s">
        <v>2563</v>
      </c>
      <c r="OMB39" s="620" t="s">
        <v>2563</v>
      </c>
      <c r="OMC39" s="620" t="s">
        <v>2563</v>
      </c>
      <c r="OMD39" s="620" t="s">
        <v>2563</v>
      </c>
      <c r="OME39" s="620" t="s">
        <v>2563</v>
      </c>
      <c r="OMF39" s="620" t="s">
        <v>2563</v>
      </c>
      <c r="OMG39" s="620" t="s">
        <v>2563</v>
      </c>
      <c r="OMH39" s="620" t="s">
        <v>2563</v>
      </c>
      <c r="OMI39" s="620" t="s">
        <v>2563</v>
      </c>
      <c r="OMJ39" s="620" t="s">
        <v>2563</v>
      </c>
      <c r="OMK39" s="620" t="s">
        <v>2563</v>
      </c>
      <c r="OML39" s="620" t="s">
        <v>2563</v>
      </c>
      <c r="OMM39" s="620" t="s">
        <v>2563</v>
      </c>
      <c r="OMN39" s="620" t="s">
        <v>2563</v>
      </c>
      <c r="OMO39" s="620" t="s">
        <v>2563</v>
      </c>
      <c r="OMP39" s="620" t="s">
        <v>2563</v>
      </c>
      <c r="OMQ39" s="620" t="s">
        <v>2563</v>
      </c>
      <c r="OMR39" s="620" t="s">
        <v>2563</v>
      </c>
      <c r="OMS39" s="620" t="s">
        <v>2563</v>
      </c>
      <c r="OMT39" s="620" t="s">
        <v>2563</v>
      </c>
      <c r="OMU39" s="620" t="s">
        <v>2563</v>
      </c>
      <c r="OMV39" s="620" t="s">
        <v>2563</v>
      </c>
      <c r="OMW39" s="620" t="s">
        <v>2563</v>
      </c>
      <c r="OMX39" s="620" t="s">
        <v>2563</v>
      </c>
      <c r="OMY39" s="620" t="s">
        <v>2563</v>
      </c>
      <c r="OMZ39" s="620" t="s">
        <v>2563</v>
      </c>
      <c r="ONA39" s="620" t="s">
        <v>2563</v>
      </c>
      <c r="ONB39" s="620" t="s">
        <v>2563</v>
      </c>
      <c r="ONC39" s="620" t="s">
        <v>2563</v>
      </c>
      <c r="OND39" s="620" t="s">
        <v>2563</v>
      </c>
      <c r="ONE39" s="620" t="s">
        <v>2563</v>
      </c>
      <c r="ONF39" s="620" t="s">
        <v>2563</v>
      </c>
      <c r="ONG39" s="620" t="s">
        <v>2563</v>
      </c>
      <c r="ONH39" s="620" t="s">
        <v>2563</v>
      </c>
      <c r="ONI39" s="620" t="s">
        <v>2563</v>
      </c>
      <c r="ONJ39" s="620" t="s">
        <v>2563</v>
      </c>
      <c r="ONK39" s="620" t="s">
        <v>2563</v>
      </c>
      <c r="ONL39" s="620" t="s">
        <v>2563</v>
      </c>
      <c r="ONM39" s="620" t="s">
        <v>2563</v>
      </c>
      <c r="ONN39" s="620" t="s">
        <v>2563</v>
      </c>
      <c r="ONO39" s="620" t="s">
        <v>2563</v>
      </c>
      <c r="ONP39" s="620" t="s">
        <v>2563</v>
      </c>
      <c r="ONQ39" s="620" t="s">
        <v>2563</v>
      </c>
      <c r="ONR39" s="620" t="s">
        <v>2563</v>
      </c>
      <c r="ONS39" s="620" t="s">
        <v>2563</v>
      </c>
      <c r="ONT39" s="620" t="s">
        <v>2563</v>
      </c>
      <c r="ONU39" s="620" t="s">
        <v>2563</v>
      </c>
      <c r="ONV39" s="620" t="s">
        <v>2563</v>
      </c>
      <c r="ONW39" s="620" t="s">
        <v>2563</v>
      </c>
      <c r="ONX39" s="620" t="s">
        <v>2563</v>
      </c>
      <c r="ONY39" s="620" t="s">
        <v>2563</v>
      </c>
      <c r="ONZ39" s="620" t="s">
        <v>2563</v>
      </c>
      <c r="OOA39" s="620" t="s">
        <v>2563</v>
      </c>
      <c r="OOB39" s="620" t="s">
        <v>2563</v>
      </c>
      <c r="OOC39" s="620" t="s">
        <v>2563</v>
      </c>
      <c r="OOD39" s="620" t="s">
        <v>2563</v>
      </c>
      <c r="OOE39" s="620" t="s">
        <v>2563</v>
      </c>
      <c r="OOF39" s="620" t="s">
        <v>2563</v>
      </c>
      <c r="OOG39" s="620" t="s">
        <v>2563</v>
      </c>
      <c r="OOH39" s="620" t="s">
        <v>2563</v>
      </c>
      <c r="OOI39" s="620" t="s">
        <v>2563</v>
      </c>
      <c r="OOJ39" s="620" t="s">
        <v>2563</v>
      </c>
      <c r="OOK39" s="620" t="s">
        <v>2563</v>
      </c>
      <c r="OOL39" s="620" t="s">
        <v>2563</v>
      </c>
      <c r="OOM39" s="620" t="s">
        <v>2563</v>
      </c>
      <c r="OON39" s="620" t="s">
        <v>2563</v>
      </c>
      <c r="OOO39" s="620" t="s">
        <v>2563</v>
      </c>
      <c r="OOP39" s="620" t="s">
        <v>2563</v>
      </c>
      <c r="OOQ39" s="620" t="s">
        <v>2563</v>
      </c>
      <c r="OOR39" s="620" t="s">
        <v>2563</v>
      </c>
      <c r="OOS39" s="620" t="s">
        <v>2563</v>
      </c>
      <c r="OOT39" s="620" t="s">
        <v>2563</v>
      </c>
      <c r="OOU39" s="620" t="s">
        <v>2563</v>
      </c>
      <c r="OOV39" s="620" t="s">
        <v>2563</v>
      </c>
      <c r="OOW39" s="620" t="s">
        <v>2563</v>
      </c>
      <c r="OOX39" s="620" t="s">
        <v>2563</v>
      </c>
      <c r="OOY39" s="620" t="s">
        <v>2563</v>
      </c>
      <c r="OOZ39" s="620" t="s">
        <v>2563</v>
      </c>
      <c r="OPA39" s="620" t="s">
        <v>2563</v>
      </c>
      <c r="OPB39" s="620" t="s">
        <v>2563</v>
      </c>
      <c r="OPC39" s="620" t="s">
        <v>2563</v>
      </c>
      <c r="OPD39" s="620" t="s">
        <v>2563</v>
      </c>
      <c r="OPE39" s="620" t="s">
        <v>2563</v>
      </c>
      <c r="OPF39" s="620" t="s">
        <v>2563</v>
      </c>
      <c r="OPG39" s="620" t="s">
        <v>2563</v>
      </c>
      <c r="OPH39" s="620" t="s">
        <v>2563</v>
      </c>
      <c r="OPI39" s="620" t="s">
        <v>2563</v>
      </c>
      <c r="OPJ39" s="620" t="s">
        <v>2563</v>
      </c>
      <c r="OPK39" s="620" t="s">
        <v>2563</v>
      </c>
      <c r="OPL39" s="620" t="s">
        <v>2563</v>
      </c>
      <c r="OPM39" s="620" t="s">
        <v>2563</v>
      </c>
      <c r="OPN39" s="620" t="s">
        <v>2563</v>
      </c>
      <c r="OPO39" s="620" t="s">
        <v>2563</v>
      </c>
      <c r="OPP39" s="620" t="s">
        <v>2563</v>
      </c>
      <c r="OPQ39" s="620" t="s">
        <v>2563</v>
      </c>
      <c r="OPR39" s="620" t="s">
        <v>2563</v>
      </c>
      <c r="OPS39" s="620" t="s">
        <v>2563</v>
      </c>
      <c r="OPT39" s="620" t="s">
        <v>2563</v>
      </c>
      <c r="OPU39" s="620" t="s">
        <v>2563</v>
      </c>
      <c r="OPV39" s="620" t="s">
        <v>2563</v>
      </c>
      <c r="OPW39" s="620" t="s">
        <v>2563</v>
      </c>
      <c r="OPX39" s="620" t="s">
        <v>2563</v>
      </c>
      <c r="OPY39" s="620" t="s">
        <v>2563</v>
      </c>
      <c r="OPZ39" s="620" t="s">
        <v>2563</v>
      </c>
      <c r="OQA39" s="620" t="s">
        <v>2563</v>
      </c>
      <c r="OQB39" s="620" t="s">
        <v>2563</v>
      </c>
      <c r="OQC39" s="620" t="s">
        <v>2563</v>
      </c>
      <c r="OQD39" s="620" t="s">
        <v>2563</v>
      </c>
      <c r="OQE39" s="620" t="s">
        <v>2563</v>
      </c>
      <c r="OQF39" s="620" t="s">
        <v>2563</v>
      </c>
      <c r="OQG39" s="620" t="s">
        <v>2563</v>
      </c>
      <c r="OQH39" s="620" t="s">
        <v>2563</v>
      </c>
      <c r="OQI39" s="620" t="s">
        <v>2563</v>
      </c>
      <c r="OQJ39" s="620" t="s">
        <v>2563</v>
      </c>
      <c r="OQK39" s="620" t="s">
        <v>2563</v>
      </c>
      <c r="OQL39" s="620" t="s">
        <v>2563</v>
      </c>
      <c r="OQM39" s="620" t="s">
        <v>2563</v>
      </c>
      <c r="OQN39" s="620" t="s">
        <v>2563</v>
      </c>
      <c r="OQO39" s="620" t="s">
        <v>2563</v>
      </c>
      <c r="OQP39" s="620" t="s">
        <v>2563</v>
      </c>
      <c r="OQQ39" s="620" t="s">
        <v>2563</v>
      </c>
      <c r="OQR39" s="620" t="s">
        <v>2563</v>
      </c>
      <c r="OQS39" s="620" t="s">
        <v>2563</v>
      </c>
      <c r="OQT39" s="620" t="s">
        <v>2563</v>
      </c>
      <c r="OQU39" s="620" t="s">
        <v>2563</v>
      </c>
      <c r="OQV39" s="620" t="s">
        <v>2563</v>
      </c>
      <c r="OQW39" s="620" t="s">
        <v>2563</v>
      </c>
      <c r="OQX39" s="620" t="s">
        <v>2563</v>
      </c>
      <c r="OQY39" s="620" t="s">
        <v>2563</v>
      </c>
      <c r="OQZ39" s="620" t="s">
        <v>2563</v>
      </c>
      <c r="ORA39" s="620" t="s">
        <v>2563</v>
      </c>
      <c r="ORB39" s="620" t="s">
        <v>2563</v>
      </c>
      <c r="ORC39" s="620" t="s">
        <v>2563</v>
      </c>
      <c r="ORD39" s="620" t="s">
        <v>2563</v>
      </c>
      <c r="ORE39" s="620" t="s">
        <v>2563</v>
      </c>
      <c r="ORF39" s="620" t="s">
        <v>2563</v>
      </c>
      <c r="ORG39" s="620" t="s">
        <v>2563</v>
      </c>
      <c r="ORH39" s="620" t="s">
        <v>2563</v>
      </c>
      <c r="ORI39" s="620" t="s">
        <v>2563</v>
      </c>
      <c r="ORJ39" s="620" t="s">
        <v>2563</v>
      </c>
      <c r="ORK39" s="620" t="s">
        <v>2563</v>
      </c>
      <c r="ORL39" s="620" t="s">
        <v>2563</v>
      </c>
      <c r="ORM39" s="620" t="s">
        <v>2563</v>
      </c>
      <c r="ORN39" s="620" t="s">
        <v>2563</v>
      </c>
      <c r="ORO39" s="620" t="s">
        <v>2563</v>
      </c>
      <c r="ORP39" s="620" t="s">
        <v>2563</v>
      </c>
      <c r="ORQ39" s="620" t="s">
        <v>2563</v>
      </c>
      <c r="ORR39" s="620" t="s">
        <v>2563</v>
      </c>
      <c r="ORS39" s="620" t="s">
        <v>2563</v>
      </c>
      <c r="ORT39" s="620" t="s">
        <v>2563</v>
      </c>
      <c r="ORU39" s="620" t="s">
        <v>2563</v>
      </c>
      <c r="ORV39" s="620" t="s">
        <v>2563</v>
      </c>
      <c r="ORW39" s="620" t="s">
        <v>2563</v>
      </c>
      <c r="ORX39" s="620" t="s">
        <v>2563</v>
      </c>
      <c r="ORY39" s="620" t="s">
        <v>2563</v>
      </c>
      <c r="ORZ39" s="620" t="s">
        <v>2563</v>
      </c>
      <c r="OSA39" s="620" t="s">
        <v>2563</v>
      </c>
      <c r="OSB39" s="620" t="s">
        <v>2563</v>
      </c>
      <c r="OSC39" s="620" t="s">
        <v>2563</v>
      </c>
      <c r="OSD39" s="620" t="s">
        <v>2563</v>
      </c>
      <c r="OSE39" s="620" t="s">
        <v>2563</v>
      </c>
      <c r="OSF39" s="620" t="s">
        <v>2563</v>
      </c>
      <c r="OSG39" s="620" t="s">
        <v>2563</v>
      </c>
      <c r="OSH39" s="620" t="s">
        <v>2563</v>
      </c>
      <c r="OSI39" s="620" t="s">
        <v>2563</v>
      </c>
      <c r="OSJ39" s="620" t="s">
        <v>2563</v>
      </c>
      <c r="OSK39" s="620" t="s">
        <v>2563</v>
      </c>
      <c r="OSL39" s="620" t="s">
        <v>2563</v>
      </c>
      <c r="OSM39" s="620" t="s">
        <v>2563</v>
      </c>
      <c r="OSN39" s="620" t="s">
        <v>2563</v>
      </c>
      <c r="OSO39" s="620" t="s">
        <v>2563</v>
      </c>
      <c r="OSP39" s="620" t="s">
        <v>2563</v>
      </c>
      <c r="OSQ39" s="620" t="s">
        <v>2563</v>
      </c>
      <c r="OSR39" s="620" t="s">
        <v>2563</v>
      </c>
      <c r="OSS39" s="620" t="s">
        <v>2563</v>
      </c>
      <c r="OST39" s="620" t="s">
        <v>2563</v>
      </c>
      <c r="OSU39" s="620" t="s">
        <v>2563</v>
      </c>
      <c r="OSV39" s="620" t="s">
        <v>2563</v>
      </c>
      <c r="OSW39" s="620" t="s">
        <v>2563</v>
      </c>
      <c r="OSX39" s="620" t="s">
        <v>2563</v>
      </c>
      <c r="OSY39" s="620" t="s">
        <v>2563</v>
      </c>
      <c r="OSZ39" s="620" t="s">
        <v>2563</v>
      </c>
      <c r="OTA39" s="620" t="s">
        <v>2563</v>
      </c>
      <c r="OTB39" s="620" t="s">
        <v>2563</v>
      </c>
      <c r="OTC39" s="620" t="s">
        <v>2563</v>
      </c>
      <c r="OTD39" s="620" t="s">
        <v>2563</v>
      </c>
      <c r="OTE39" s="620" t="s">
        <v>2563</v>
      </c>
      <c r="OTF39" s="620" t="s">
        <v>2563</v>
      </c>
      <c r="OTG39" s="620" t="s">
        <v>2563</v>
      </c>
      <c r="OTH39" s="620" t="s">
        <v>2563</v>
      </c>
      <c r="OTI39" s="620" t="s">
        <v>2563</v>
      </c>
      <c r="OTJ39" s="620" t="s">
        <v>2563</v>
      </c>
      <c r="OTK39" s="620" t="s">
        <v>2563</v>
      </c>
      <c r="OTL39" s="620" t="s">
        <v>2563</v>
      </c>
      <c r="OTM39" s="620" t="s">
        <v>2563</v>
      </c>
      <c r="OTN39" s="620" t="s">
        <v>2563</v>
      </c>
      <c r="OTO39" s="620" t="s">
        <v>2563</v>
      </c>
      <c r="OTP39" s="620" t="s">
        <v>2563</v>
      </c>
      <c r="OTQ39" s="620" t="s">
        <v>2563</v>
      </c>
      <c r="OTR39" s="620" t="s">
        <v>2563</v>
      </c>
      <c r="OTS39" s="620" t="s">
        <v>2563</v>
      </c>
      <c r="OTT39" s="620" t="s">
        <v>2563</v>
      </c>
      <c r="OTU39" s="620" t="s">
        <v>2563</v>
      </c>
      <c r="OTV39" s="620" t="s">
        <v>2563</v>
      </c>
      <c r="OTW39" s="620" t="s">
        <v>2563</v>
      </c>
      <c r="OTX39" s="620" t="s">
        <v>2563</v>
      </c>
      <c r="OTY39" s="620" t="s">
        <v>2563</v>
      </c>
      <c r="OTZ39" s="620" t="s">
        <v>2563</v>
      </c>
      <c r="OUA39" s="620" t="s">
        <v>2563</v>
      </c>
      <c r="OUB39" s="620" t="s">
        <v>2563</v>
      </c>
      <c r="OUC39" s="620" t="s">
        <v>2563</v>
      </c>
      <c r="OUD39" s="620" t="s">
        <v>2563</v>
      </c>
      <c r="OUE39" s="620" t="s">
        <v>2563</v>
      </c>
      <c r="OUF39" s="620" t="s">
        <v>2563</v>
      </c>
      <c r="OUG39" s="620" t="s">
        <v>2563</v>
      </c>
      <c r="OUH39" s="620" t="s">
        <v>2563</v>
      </c>
      <c r="OUI39" s="620" t="s">
        <v>2563</v>
      </c>
      <c r="OUJ39" s="620" t="s">
        <v>2563</v>
      </c>
      <c r="OUK39" s="620" t="s">
        <v>2563</v>
      </c>
      <c r="OUL39" s="620" t="s">
        <v>2563</v>
      </c>
      <c r="OUM39" s="620" t="s">
        <v>2563</v>
      </c>
      <c r="OUN39" s="620" t="s">
        <v>2563</v>
      </c>
      <c r="OUO39" s="620" t="s">
        <v>2563</v>
      </c>
      <c r="OUP39" s="620" t="s">
        <v>2563</v>
      </c>
      <c r="OUQ39" s="620" t="s">
        <v>2563</v>
      </c>
      <c r="OUR39" s="620" t="s">
        <v>2563</v>
      </c>
      <c r="OUS39" s="620" t="s">
        <v>2563</v>
      </c>
      <c r="OUT39" s="620" t="s">
        <v>2563</v>
      </c>
      <c r="OUU39" s="620" t="s">
        <v>2563</v>
      </c>
      <c r="OUV39" s="620" t="s">
        <v>2563</v>
      </c>
      <c r="OUW39" s="620" t="s">
        <v>2563</v>
      </c>
      <c r="OUX39" s="620" t="s">
        <v>2563</v>
      </c>
      <c r="OUY39" s="620" t="s">
        <v>2563</v>
      </c>
      <c r="OUZ39" s="620" t="s">
        <v>2563</v>
      </c>
      <c r="OVA39" s="620" t="s">
        <v>2563</v>
      </c>
      <c r="OVB39" s="620" t="s">
        <v>2563</v>
      </c>
      <c r="OVC39" s="620" t="s">
        <v>2563</v>
      </c>
      <c r="OVD39" s="620" t="s">
        <v>2563</v>
      </c>
      <c r="OVE39" s="620" t="s">
        <v>2563</v>
      </c>
      <c r="OVF39" s="620" t="s">
        <v>2563</v>
      </c>
      <c r="OVG39" s="620" t="s">
        <v>2563</v>
      </c>
      <c r="OVH39" s="620" t="s">
        <v>2563</v>
      </c>
      <c r="OVI39" s="620" t="s">
        <v>2563</v>
      </c>
      <c r="OVJ39" s="620" t="s">
        <v>2563</v>
      </c>
      <c r="OVK39" s="620" t="s">
        <v>2563</v>
      </c>
      <c r="OVL39" s="620" t="s">
        <v>2563</v>
      </c>
      <c r="OVM39" s="620" t="s">
        <v>2563</v>
      </c>
      <c r="OVN39" s="620" t="s">
        <v>2563</v>
      </c>
      <c r="OVO39" s="620" t="s">
        <v>2563</v>
      </c>
      <c r="OVP39" s="620" t="s">
        <v>2563</v>
      </c>
      <c r="OVQ39" s="620" t="s">
        <v>2563</v>
      </c>
      <c r="OVR39" s="620" t="s">
        <v>2563</v>
      </c>
      <c r="OVS39" s="620" t="s">
        <v>2563</v>
      </c>
      <c r="OVT39" s="620" t="s">
        <v>2563</v>
      </c>
      <c r="OVU39" s="620" t="s">
        <v>2563</v>
      </c>
      <c r="OVV39" s="620" t="s">
        <v>2563</v>
      </c>
      <c r="OVW39" s="620" t="s">
        <v>2563</v>
      </c>
      <c r="OVX39" s="620" t="s">
        <v>2563</v>
      </c>
      <c r="OVY39" s="620" t="s">
        <v>2563</v>
      </c>
      <c r="OVZ39" s="620" t="s">
        <v>2563</v>
      </c>
      <c r="OWA39" s="620" t="s">
        <v>2563</v>
      </c>
      <c r="OWB39" s="620" t="s">
        <v>2563</v>
      </c>
      <c r="OWC39" s="620" t="s">
        <v>2563</v>
      </c>
      <c r="OWD39" s="620" t="s">
        <v>2563</v>
      </c>
      <c r="OWE39" s="620" t="s">
        <v>2563</v>
      </c>
      <c r="OWF39" s="620" t="s">
        <v>2563</v>
      </c>
      <c r="OWG39" s="620" t="s">
        <v>2563</v>
      </c>
      <c r="OWH39" s="620" t="s">
        <v>2563</v>
      </c>
      <c r="OWI39" s="620" t="s">
        <v>2563</v>
      </c>
      <c r="OWJ39" s="620" t="s">
        <v>2563</v>
      </c>
      <c r="OWK39" s="620" t="s">
        <v>2563</v>
      </c>
      <c r="OWL39" s="620" t="s">
        <v>2563</v>
      </c>
      <c r="OWM39" s="620" t="s">
        <v>2563</v>
      </c>
      <c r="OWN39" s="620" t="s">
        <v>2563</v>
      </c>
      <c r="OWO39" s="620" t="s">
        <v>2563</v>
      </c>
      <c r="OWP39" s="620" t="s">
        <v>2563</v>
      </c>
      <c r="OWQ39" s="620" t="s">
        <v>2563</v>
      </c>
      <c r="OWR39" s="620" t="s">
        <v>2563</v>
      </c>
      <c r="OWS39" s="620" t="s">
        <v>2563</v>
      </c>
      <c r="OWT39" s="620" t="s">
        <v>2563</v>
      </c>
      <c r="OWU39" s="620" t="s">
        <v>2563</v>
      </c>
      <c r="OWV39" s="620" t="s">
        <v>2563</v>
      </c>
      <c r="OWW39" s="620" t="s">
        <v>2563</v>
      </c>
      <c r="OWX39" s="620" t="s">
        <v>2563</v>
      </c>
      <c r="OWY39" s="620" t="s">
        <v>2563</v>
      </c>
      <c r="OWZ39" s="620" t="s">
        <v>2563</v>
      </c>
      <c r="OXA39" s="620" t="s">
        <v>2563</v>
      </c>
      <c r="OXB39" s="620" t="s">
        <v>2563</v>
      </c>
      <c r="OXC39" s="620" t="s">
        <v>2563</v>
      </c>
      <c r="OXD39" s="620" t="s">
        <v>2563</v>
      </c>
      <c r="OXE39" s="620" t="s">
        <v>2563</v>
      </c>
      <c r="OXF39" s="620" t="s">
        <v>2563</v>
      </c>
      <c r="OXG39" s="620" t="s">
        <v>2563</v>
      </c>
      <c r="OXH39" s="620" t="s">
        <v>2563</v>
      </c>
      <c r="OXI39" s="620" t="s">
        <v>2563</v>
      </c>
      <c r="OXJ39" s="620" t="s">
        <v>2563</v>
      </c>
      <c r="OXK39" s="620" t="s">
        <v>2563</v>
      </c>
      <c r="OXL39" s="620" t="s">
        <v>2563</v>
      </c>
      <c r="OXM39" s="620" t="s">
        <v>2563</v>
      </c>
      <c r="OXN39" s="620" t="s">
        <v>2563</v>
      </c>
      <c r="OXO39" s="620" t="s">
        <v>2563</v>
      </c>
      <c r="OXP39" s="620" t="s">
        <v>2563</v>
      </c>
      <c r="OXQ39" s="620" t="s">
        <v>2563</v>
      </c>
      <c r="OXR39" s="620" t="s">
        <v>2563</v>
      </c>
      <c r="OXS39" s="620" t="s">
        <v>2563</v>
      </c>
      <c r="OXT39" s="620" t="s">
        <v>2563</v>
      </c>
      <c r="OXU39" s="620" t="s">
        <v>2563</v>
      </c>
      <c r="OXV39" s="620" t="s">
        <v>2563</v>
      </c>
      <c r="OXW39" s="620" t="s">
        <v>2563</v>
      </c>
      <c r="OXX39" s="620" t="s">
        <v>2563</v>
      </c>
      <c r="OXY39" s="620" t="s">
        <v>2563</v>
      </c>
      <c r="OXZ39" s="620" t="s">
        <v>2563</v>
      </c>
      <c r="OYA39" s="620" t="s">
        <v>2563</v>
      </c>
      <c r="OYB39" s="620" t="s">
        <v>2563</v>
      </c>
      <c r="OYC39" s="620" t="s">
        <v>2563</v>
      </c>
      <c r="OYD39" s="620" t="s">
        <v>2563</v>
      </c>
      <c r="OYE39" s="620" t="s">
        <v>2563</v>
      </c>
      <c r="OYF39" s="620" t="s">
        <v>2563</v>
      </c>
      <c r="OYG39" s="620" t="s">
        <v>2563</v>
      </c>
      <c r="OYH39" s="620" t="s">
        <v>2563</v>
      </c>
      <c r="OYI39" s="620" t="s">
        <v>2563</v>
      </c>
      <c r="OYJ39" s="620" t="s">
        <v>2563</v>
      </c>
      <c r="OYK39" s="620" t="s">
        <v>2563</v>
      </c>
      <c r="OYL39" s="620" t="s">
        <v>2563</v>
      </c>
      <c r="OYM39" s="620" t="s">
        <v>2563</v>
      </c>
      <c r="OYN39" s="620" t="s">
        <v>2563</v>
      </c>
      <c r="OYO39" s="620" t="s">
        <v>2563</v>
      </c>
      <c r="OYP39" s="620" t="s">
        <v>2563</v>
      </c>
      <c r="OYQ39" s="620" t="s">
        <v>2563</v>
      </c>
      <c r="OYR39" s="620" t="s">
        <v>2563</v>
      </c>
      <c r="OYS39" s="620" t="s">
        <v>2563</v>
      </c>
      <c r="OYT39" s="620" t="s">
        <v>2563</v>
      </c>
      <c r="OYU39" s="620" t="s">
        <v>2563</v>
      </c>
      <c r="OYV39" s="620" t="s">
        <v>2563</v>
      </c>
      <c r="OYW39" s="620" t="s">
        <v>2563</v>
      </c>
      <c r="OYX39" s="620" t="s">
        <v>2563</v>
      </c>
      <c r="OYY39" s="620" t="s">
        <v>2563</v>
      </c>
      <c r="OYZ39" s="620" t="s">
        <v>2563</v>
      </c>
      <c r="OZA39" s="620" t="s">
        <v>2563</v>
      </c>
      <c r="OZB39" s="620" t="s">
        <v>2563</v>
      </c>
      <c r="OZC39" s="620" t="s">
        <v>2563</v>
      </c>
      <c r="OZD39" s="620" t="s">
        <v>2563</v>
      </c>
      <c r="OZE39" s="620" t="s">
        <v>2563</v>
      </c>
      <c r="OZF39" s="620" t="s">
        <v>2563</v>
      </c>
      <c r="OZG39" s="620" t="s">
        <v>2563</v>
      </c>
      <c r="OZH39" s="620" t="s">
        <v>2563</v>
      </c>
      <c r="OZI39" s="620" t="s">
        <v>2563</v>
      </c>
      <c r="OZJ39" s="620" t="s">
        <v>2563</v>
      </c>
      <c r="OZK39" s="620" t="s">
        <v>2563</v>
      </c>
      <c r="OZL39" s="620" t="s">
        <v>2563</v>
      </c>
      <c r="OZM39" s="620" t="s">
        <v>2563</v>
      </c>
      <c r="OZN39" s="620" t="s">
        <v>2563</v>
      </c>
      <c r="OZO39" s="620" t="s">
        <v>2563</v>
      </c>
      <c r="OZP39" s="620" t="s">
        <v>2563</v>
      </c>
      <c r="OZQ39" s="620" t="s">
        <v>2563</v>
      </c>
      <c r="OZR39" s="620" t="s">
        <v>2563</v>
      </c>
      <c r="OZS39" s="620" t="s">
        <v>2563</v>
      </c>
      <c r="OZT39" s="620" t="s">
        <v>2563</v>
      </c>
      <c r="OZU39" s="620" t="s">
        <v>2563</v>
      </c>
      <c r="OZV39" s="620" t="s">
        <v>2563</v>
      </c>
      <c r="OZW39" s="620" t="s">
        <v>2563</v>
      </c>
      <c r="OZX39" s="620" t="s">
        <v>2563</v>
      </c>
      <c r="OZY39" s="620" t="s">
        <v>2563</v>
      </c>
      <c r="OZZ39" s="620" t="s">
        <v>2563</v>
      </c>
      <c r="PAA39" s="620" t="s">
        <v>2563</v>
      </c>
      <c r="PAB39" s="620" t="s">
        <v>2563</v>
      </c>
      <c r="PAC39" s="620" t="s">
        <v>2563</v>
      </c>
      <c r="PAD39" s="620" t="s">
        <v>2563</v>
      </c>
      <c r="PAE39" s="620" t="s">
        <v>2563</v>
      </c>
      <c r="PAF39" s="620" t="s">
        <v>2563</v>
      </c>
      <c r="PAG39" s="620" t="s">
        <v>2563</v>
      </c>
      <c r="PAH39" s="620" t="s">
        <v>2563</v>
      </c>
      <c r="PAI39" s="620" t="s">
        <v>2563</v>
      </c>
      <c r="PAJ39" s="620" t="s">
        <v>2563</v>
      </c>
      <c r="PAK39" s="620" t="s">
        <v>2563</v>
      </c>
      <c r="PAL39" s="620" t="s">
        <v>2563</v>
      </c>
      <c r="PAM39" s="620" t="s">
        <v>2563</v>
      </c>
      <c r="PAN39" s="620" t="s">
        <v>2563</v>
      </c>
      <c r="PAO39" s="620" t="s">
        <v>2563</v>
      </c>
      <c r="PAP39" s="620" t="s">
        <v>2563</v>
      </c>
      <c r="PAQ39" s="620" t="s">
        <v>2563</v>
      </c>
      <c r="PAR39" s="620" t="s">
        <v>2563</v>
      </c>
      <c r="PAS39" s="620" t="s">
        <v>2563</v>
      </c>
      <c r="PAT39" s="620" t="s">
        <v>2563</v>
      </c>
      <c r="PAU39" s="620" t="s">
        <v>2563</v>
      </c>
      <c r="PAV39" s="620" t="s">
        <v>2563</v>
      </c>
      <c r="PAW39" s="620" t="s">
        <v>2563</v>
      </c>
      <c r="PAX39" s="620" t="s">
        <v>2563</v>
      </c>
      <c r="PAY39" s="620" t="s">
        <v>2563</v>
      </c>
      <c r="PAZ39" s="620" t="s">
        <v>2563</v>
      </c>
      <c r="PBA39" s="620" t="s">
        <v>2563</v>
      </c>
      <c r="PBB39" s="620" t="s">
        <v>2563</v>
      </c>
      <c r="PBC39" s="620" t="s">
        <v>2563</v>
      </c>
      <c r="PBD39" s="620" t="s">
        <v>2563</v>
      </c>
      <c r="PBE39" s="620" t="s">
        <v>2563</v>
      </c>
      <c r="PBF39" s="620" t="s">
        <v>2563</v>
      </c>
      <c r="PBG39" s="620" t="s">
        <v>2563</v>
      </c>
      <c r="PBH39" s="620" t="s">
        <v>2563</v>
      </c>
      <c r="PBI39" s="620" t="s">
        <v>2563</v>
      </c>
      <c r="PBJ39" s="620" t="s">
        <v>2563</v>
      </c>
      <c r="PBK39" s="620" t="s">
        <v>2563</v>
      </c>
      <c r="PBL39" s="620" t="s">
        <v>2563</v>
      </c>
      <c r="PBM39" s="620" t="s">
        <v>2563</v>
      </c>
      <c r="PBN39" s="620" t="s">
        <v>2563</v>
      </c>
      <c r="PBO39" s="620" t="s">
        <v>2563</v>
      </c>
      <c r="PBP39" s="620" t="s">
        <v>2563</v>
      </c>
      <c r="PBQ39" s="620" t="s">
        <v>2563</v>
      </c>
      <c r="PBR39" s="620" t="s">
        <v>2563</v>
      </c>
      <c r="PBS39" s="620" t="s">
        <v>2563</v>
      </c>
      <c r="PBT39" s="620" t="s">
        <v>2563</v>
      </c>
      <c r="PBU39" s="620" t="s">
        <v>2563</v>
      </c>
      <c r="PBV39" s="620" t="s">
        <v>2563</v>
      </c>
      <c r="PBW39" s="620" t="s">
        <v>2563</v>
      </c>
      <c r="PBX39" s="620" t="s">
        <v>2563</v>
      </c>
      <c r="PBY39" s="620" t="s">
        <v>2563</v>
      </c>
      <c r="PBZ39" s="620" t="s">
        <v>2563</v>
      </c>
      <c r="PCA39" s="620" t="s">
        <v>2563</v>
      </c>
      <c r="PCB39" s="620" t="s">
        <v>2563</v>
      </c>
      <c r="PCC39" s="620" t="s">
        <v>2563</v>
      </c>
      <c r="PCD39" s="620" t="s">
        <v>2563</v>
      </c>
      <c r="PCE39" s="620" t="s">
        <v>2563</v>
      </c>
      <c r="PCF39" s="620" t="s">
        <v>2563</v>
      </c>
      <c r="PCG39" s="620" t="s">
        <v>2563</v>
      </c>
      <c r="PCH39" s="620" t="s">
        <v>2563</v>
      </c>
      <c r="PCI39" s="620" t="s">
        <v>2563</v>
      </c>
      <c r="PCJ39" s="620" t="s">
        <v>2563</v>
      </c>
      <c r="PCK39" s="620" t="s">
        <v>2563</v>
      </c>
      <c r="PCL39" s="620" t="s">
        <v>2563</v>
      </c>
      <c r="PCM39" s="620" t="s">
        <v>2563</v>
      </c>
      <c r="PCN39" s="620" t="s">
        <v>2563</v>
      </c>
      <c r="PCO39" s="620" t="s">
        <v>2563</v>
      </c>
      <c r="PCP39" s="620" t="s">
        <v>2563</v>
      </c>
      <c r="PCQ39" s="620" t="s">
        <v>2563</v>
      </c>
      <c r="PCR39" s="620" t="s">
        <v>2563</v>
      </c>
      <c r="PCS39" s="620" t="s">
        <v>2563</v>
      </c>
      <c r="PCT39" s="620" t="s">
        <v>2563</v>
      </c>
      <c r="PCU39" s="620" t="s">
        <v>2563</v>
      </c>
      <c r="PCV39" s="620" t="s">
        <v>2563</v>
      </c>
      <c r="PCW39" s="620" t="s">
        <v>2563</v>
      </c>
      <c r="PCX39" s="620" t="s">
        <v>2563</v>
      </c>
      <c r="PCY39" s="620" t="s">
        <v>2563</v>
      </c>
      <c r="PCZ39" s="620" t="s">
        <v>2563</v>
      </c>
      <c r="PDA39" s="620" t="s">
        <v>2563</v>
      </c>
      <c r="PDB39" s="620" t="s">
        <v>2563</v>
      </c>
      <c r="PDC39" s="620" t="s">
        <v>2563</v>
      </c>
      <c r="PDD39" s="620" t="s">
        <v>2563</v>
      </c>
      <c r="PDE39" s="620" t="s">
        <v>2563</v>
      </c>
      <c r="PDF39" s="620" t="s">
        <v>2563</v>
      </c>
      <c r="PDG39" s="620" t="s">
        <v>2563</v>
      </c>
      <c r="PDH39" s="620" t="s">
        <v>2563</v>
      </c>
      <c r="PDI39" s="620" t="s">
        <v>2563</v>
      </c>
      <c r="PDJ39" s="620" t="s">
        <v>2563</v>
      </c>
      <c r="PDK39" s="620" t="s">
        <v>2563</v>
      </c>
      <c r="PDL39" s="620" t="s">
        <v>2563</v>
      </c>
      <c r="PDM39" s="620" t="s">
        <v>2563</v>
      </c>
      <c r="PDN39" s="620" t="s">
        <v>2563</v>
      </c>
      <c r="PDO39" s="620" t="s">
        <v>2563</v>
      </c>
      <c r="PDP39" s="620" t="s">
        <v>2563</v>
      </c>
      <c r="PDQ39" s="620" t="s">
        <v>2563</v>
      </c>
      <c r="PDR39" s="620" t="s">
        <v>2563</v>
      </c>
      <c r="PDS39" s="620" t="s">
        <v>2563</v>
      </c>
      <c r="PDT39" s="620" t="s">
        <v>2563</v>
      </c>
      <c r="PDU39" s="620" t="s">
        <v>2563</v>
      </c>
      <c r="PDV39" s="620" t="s">
        <v>2563</v>
      </c>
      <c r="PDW39" s="620" t="s">
        <v>2563</v>
      </c>
      <c r="PDX39" s="620" t="s">
        <v>2563</v>
      </c>
      <c r="PDY39" s="620" t="s">
        <v>2563</v>
      </c>
      <c r="PDZ39" s="620" t="s">
        <v>2563</v>
      </c>
      <c r="PEA39" s="620" t="s">
        <v>2563</v>
      </c>
      <c r="PEB39" s="620" t="s">
        <v>2563</v>
      </c>
      <c r="PEC39" s="620" t="s">
        <v>2563</v>
      </c>
      <c r="PED39" s="620" t="s">
        <v>2563</v>
      </c>
      <c r="PEE39" s="620" t="s">
        <v>2563</v>
      </c>
      <c r="PEF39" s="620" t="s">
        <v>2563</v>
      </c>
      <c r="PEG39" s="620" t="s">
        <v>2563</v>
      </c>
      <c r="PEH39" s="620" t="s">
        <v>2563</v>
      </c>
      <c r="PEI39" s="620" t="s">
        <v>2563</v>
      </c>
      <c r="PEJ39" s="620" t="s">
        <v>2563</v>
      </c>
      <c r="PEK39" s="620" t="s">
        <v>2563</v>
      </c>
      <c r="PEL39" s="620" t="s">
        <v>2563</v>
      </c>
      <c r="PEM39" s="620" t="s">
        <v>2563</v>
      </c>
      <c r="PEN39" s="620" t="s">
        <v>2563</v>
      </c>
      <c r="PEO39" s="620" t="s">
        <v>2563</v>
      </c>
      <c r="PEP39" s="620" t="s">
        <v>2563</v>
      </c>
      <c r="PEQ39" s="620" t="s">
        <v>2563</v>
      </c>
      <c r="PER39" s="620" t="s">
        <v>2563</v>
      </c>
      <c r="PES39" s="620" t="s">
        <v>2563</v>
      </c>
      <c r="PET39" s="620" t="s">
        <v>2563</v>
      </c>
      <c r="PEU39" s="620" t="s">
        <v>2563</v>
      </c>
      <c r="PEV39" s="620" t="s">
        <v>2563</v>
      </c>
      <c r="PEW39" s="620" t="s">
        <v>2563</v>
      </c>
      <c r="PEX39" s="620" t="s">
        <v>2563</v>
      </c>
      <c r="PEY39" s="620" t="s">
        <v>2563</v>
      </c>
      <c r="PEZ39" s="620" t="s">
        <v>2563</v>
      </c>
      <c r="PFA39" s="620" t="s">
        <v>2563</v>
      </c>
      <c r="PFB39" s="620" t="s">
        <v>2563</v>
      </c>
      <c r="PFC39" s="620" t="s">
        <v>2563</v>
      </c>
      <c r="PFD39" s="620" t="s">
        <v>2563</v>
      </c>
      <c r="PFE39" s="620" t="s">
        <v>2563</v>
      </c>
      <c r="PFF39" s="620" t="s">
        <v>2563</v>
      </c>
      <c r="PFG39" s="620" t="s">
        <v>2563</v>
      </c>
      <c r="PFH39" s="620" t="s">
        <v>2563</v>
      </c>
      <c r="PFI39" s="620" t="s">
        <v>2563</v>
      </c>
      <c r="PFJ39" s="620" t="s">
        <v>2563</v>
      </c>
      <c r="PFK39" s="620" t="s">
        <v>2563</v>
      </c>
      <c r="PFL39" s="620" t="s">
        <v>2563</v>
      </c>
      <c r="PFM39" s="620" t="s">
        <v>2563</v>
      </c>
      <c r="PFN39" s="620" t="s">
        <v>2563</v>
      </c>
      <c r="PFO39" s="620" t="s">
        <v>2563</v>
      </c>
      <c r="PFP39" s="620" t="s">
        <v>2563</v>
      </c>
      <c r="PFQ39" s="620" t="s">
        <v>2563</v>
      </c>
      <c r="PFR39" s="620" t="s">
        <v>2563</v>
      </c>
      <c r="PFS39" s="620" t="s">
        <v>2563</v>
      </c>
      <c r="PFT39" s="620" t="s">
        <v>2563</v>
      </c>
      <c r="PFU39" s="620" t="s">
        <v>2563</v>
      </c>
      <c r="PFV39" s="620" t="s">
        <v>2563</v>
      </c>
      <c r="PFW39" s="620" t="s">
        <v>2563</v>
      </c>
      <c r="PFX39" s="620" t="s">
        <v>2563</v>
      </c>
      <c r="PFY39" s="620" t="s">
        <v>2563</v>
      </c>
      <c r="PFZ39" s="620" t="s">
        <v>2563</v>
      </c>
      <c r="PGA39" s="620" t="s">
        <v>2563</v>
      </c>
      <c r="PGB39" s="620" t="s">
        <v>2563</v>
      </c>
      <c r="PGC39" s="620" t="s">
        <v>2563</v>
      </c>
      <c r="PGD39" s="620" t="s">
        <v>2563</v>
      </c>
      <c r="PGE39" s="620" t="s">
        <v>2563</v>
      </c>
      <c r="PGF39" s="620" t="s">
        <v>2563</v>
      </c>
      <c r="PGG39" s="620" t="s">
        <v>2563</v>
      </c>
      <c r="PGH39" s="620" t="s">
        <v>2563</v>
      </c>
      <c r="PGI39" s="620" t="s">
        <v>2563</v>
      </c>
      <c r="PGJ39" s="620" t="s">
        <v>2563</v>
      </c>
      <c r="PGK39" s="620" t="s">
        <v>2563</v>
      </c>
      <c r="PGL39" s="620" t="s">
        <v>2563</v>
      </c>
      <c r="PGM39" s="620" t="s">
        <v>2563</v>
      </c>
      <c r="PGN39" s="620" t="s">
        <v>2563</v>
      </c>
      <c r="PGO39" s="620" t="s">
        <v>2563</v>
      </c>
      <c r="PGP39" s="620" t="s">
        <v>2563</v>
      </c>
      <c r="PGQ39" s="620" t="s">
        <v>2563</v>
      </c>
      <c r="PGR39" s="620" t="s">
        <v>2563</v>
      </c>
      <c r="PGS39" s="620" t="s">
        <v>2563</v>
      </c>
      <c r="PGT39" s="620" t="s">
        <v>2563</v>
      </c>
      <c r="PGU39" s="620" t="s">
        <v>2563</v>
      </c>
      <c r="PGV39" s="620" t="s">
        <v>2563</v>
      </c>
      <c r="PGW39" s="620" t="s">
        <v>2563</v>
      </c>
      <c r="PGX39" s="620" t="s">
        <v>2563</v>
      </c>
      <c r="PGY39" s="620" t="s">
        <v>2563</v>
      </c>
      <c r="PGZ39" s="620" t="s">
        <v>2563</v>
      </c>
      <c r="PHA39" s="620" t="s">
        <v>2563</v>
      </c>
      <c r="PHB39" s="620" t="s">
        <v>2563</v>
      </c>
      <c r="PHC39" s="620" t="s">
        <v>2563</v>
      </c>
      <c r="PHD39" s="620" t="s">
        <v>2563</v>
      </c>
      <c r="PHE39" s="620" t="s">
        <v>2563</v>
      </c>
      <c r="PHF39" s="620" t="s">
        <v>2563</v>
      </c>
      <c r="PHG39" s="620" t="s">
        <v>2563</v>
      </c>
      <c r="PHH39" s="620" t="s">
        <v>2563</v>
      </c>
      <c r="PHI39" s="620" t="s">
        <v>2563</v>
      </c>
      <c r="PHJ39" s="620" t="s">
        <v>2563</v>
      </c>
      <c r="PHK39" s="620" t="s">
        <v>2563</v>
      </c>
      <c r="PHL39" s="620" t="s">
        <v>2563</v>
      </c>
      <c r="PHM39" s="620" t="s">
        <v>2563</v>
      </c>
      <c r="PHN39" s="620" t="s">
        <v>2563</v>
      </c>
      <c r="PHO39" s="620" t="s">
        <v>2563</v>
      </c>
      <c r="PHP39" s="620" t="s">
        <v>2563</v>
      </c>
      <c r="PHQ39" s="620" t="s">
        <v>2563</v>
      </c>
      <c r="PHR39" s="620" t="s">
        <v>2563</v>
      </c>
      <c r="PHS39" s="620" t="s">
        <v>2563</v>
      </c>
      <c r="PHT39" s="620" t="s">
        <v>2563</v>
      </c>
      <c r="PHU39" s="620" t="s">
        <v>2563</v>
      </c>
      <c r="PHV39" s="620" t="s">
        <v>2563</v>
      </c>
      <c r="PHW39" s="620" t="s">
        <v>2563</v>
      </c>
      <c r="PHX39" s="620" t="s">
        <v>2563</v>
      </c>
      <c r="PHY39" s="620" t="s">
        <v>2563</v>
      </c>
      <c r="PHZ39" s="620" t="s">
        <v>2563</v>
      </c>
      <c r="PIA39" s="620" t="s">
        <v>2563</v>
      </c>
      <c r="PIB39" s="620" t="s">
        <v>2563</v>
      </c>
      <c r="PIC39" s="620" t="s">
        <v>2563</v>
      </c>
      <c r="PID39" s="620" t="s">
        <v>2563</v>
      </c>
      <c r="PIE39" s="620" t="s">
        <v>2563</v>
      </c>
      <c r="PIF39" s="620" t="s">
        <v>2563</v>
      </c>
      <c r="PIG39" s="620" t="s">
        <v>2563</v>
      </c>
      <c r="PIH39" s="620" t="s">
        <v>2563</v>
      </c>
      <c r="PII39" s="620" t="s">
        <v>2563</v>
      </c>
      <c r="PIJ39" s="620" t="s">
        <v>2563</v>
      </c>
      <c r="PIK39" s="620" t="s">
        <v>2563</v>
      </c>
      <c r="PIL39" s="620" t="s">
        <v>2563</v>
      </c>
      <c r="PIM39" s="620" t="s">
        <v>2563</v>
      </c>
      <c r="PIN39" s="620" t="s">
        <v>2563</v>
      </c>
      <c r="PIO39" s="620" t="s">
        <v>2563</v>
      </c>
      <c r="PIP39" s="620" t="s">
        <v>2563</v>
      </c>
      <c r="PIQ39" s="620" t="s">
        <v>2563</v>
      </c>
      <c r="PIR39" s="620" t="s">
        <v>2563</v>
      </c>
      <c r="PIS39" s="620" t="s">
        <v>2563</v>
      </c>
      <c r="PIT39" s="620" t="s">
        <v>2563</v>
      </c>
      <c r="PIU39" s="620" t="s">
        <v>2563</v>
      </c>
      <c r="PIV39" s="620" t="s">
        <v>2563</v>
      </c>
      <c r="PIW39" s="620" t="s">
        <v>2563</v>
      </c>
      <c r="PIX39" s="620" t="s">
        <v>2563</v>
      </c>
      <c r="PIY39" s="620" t="s">
        <v>2563</v>
      </c>
      <c r="PIZ39" s="620" t="s">
        <v>2563</v>
      </c>
      <c r="PJA39" s="620" t="s">
        <v>2563</v>
      </c>
      <c r="PJB39" s="620" t="s">
        <v>2563</v>
      </c>
      <c r="PJC39" s="620" t="s">
        <v>2563</v>
      </c>
      <c r="PJD39" s="620" t="s">
        <v>2563</v>
      </c>
      <c r="PJE39" s="620" t="s">
        <v>2563</v>
      </c>
      <c r="PJF39" s="620" t="s">
        <v>2563</v>
      </c>
      <c r="PJG39" s="620" t="s">
        <v>2563</v>
      </c>
      <c r="PJH39" s="620" t="s">
        <v>2563</v>
      </c>
      <c r="PJI39" s="620" t="s">
        <v>2563</v>
      </c>
      <c r="PJJ39" s="620" t="s">
        <v>2563</v>
      </c>
      <c r="PJK39" s="620" t="s">
        <v>2563</v>
      </c>
      <c r="PJL39" s="620" t="s">
        <v>2563</v>
      </c>
      <c r="PJM39" s="620" t="s">
        <v>2563</v>
      </c>
      <c r="PJN39" s="620" t="s">
        <v>2563</v>
      </c>
      <c r="PJO39" s="620" t="s">
        <v>2563</v>
      </c>
      <c r="PJP39" s="620" t="s">
        <v>2563</v>
      </c>
      <c r="PJQ39" s="620" t="s">
        <v>2563</v>
      </c>
      <c r="PJR39" s="620" t="s">
        <v>2563</v>
      </c>
      <c r="PJS39" s="620" t="s">
        <v>2563</v>
      </c>
      <c r="PJT39" s="620" t="s">
        <v>2563</v>
      </c>
      <c r="PJU39" s="620" t="s">
        <v>2563</v>
      </c>
      <c r="PJV39" s="620" t="s">
        <v>2563</v>
      </c>
      <c r="PJW39" s="620" t="s">
        <v>2563</v>
      </c>
      <c r="PJX39" s="620" t="s">
        <v>2563</v>
      </c>
      <c r="PJY39" s="620" t="s">
        <v>2563</v>
      </c>
      <c r="PJZ39" s="620" t="s">
        <v>2563</v>
      </c>
      <c r="PKA39" s="620" t="s">
        <v>2563</v>
      </c>
      <c r="PKB39" s="620" t="s">
        <v>2563</v>
      </c>
      <c r="PKC39" s="620" t="s">
        <v>2563</v>
      </c>
      <c r="PKD39" s="620" t="s">
        <v>2563</v>
      </c>
      <c r="PKE39" s="620" t="s">
        <v>2563</v>
      </c>
      <c r="PKF39" s="620" t="s">
        <v>2563</v>
      </c>
      <c r="PKG39" s="620" t="s">
        <v>2563</v>
      </c>
      <c r="PKH39" s="620" t="s">
        <v>2563</v>
      </c>
      <c r="PKI39" s="620" t="s">
        <v>2563</v>
      </c>
      <c r="PKJ39" s="620" t="s">
        <v>2563</v>
      </c>
      <c r="PKK39" s="620" t="s">
        <v>2563</v>
      </c>
      <c r="PKL39" s="620" t="s">
        <v>2563</v>
      </c>
      <c r="PKM39" s="620" t="s">
        <v>2563</v>
      </c>
      <c r="PKN39" s="620" t="s">
        <v>2563</v>
      </c>
      <c r="PKO39" s="620" t="s">
        <v>2563</v>
      </c>
      <c r="PKP39" s="620" t="s">
        <v>2563</v>
      </c>
      <c r="PKQ39" s="620" t="s">
        <v>2563</v>
      </c>
      <c r="PKR39" s="620" t="s">
        <v>2563</v>
      </c>
      <c r="PKS39" s="620" t="s">
        <v>2563</v>
      </c>
      <c r="PKT39" s="620" t="s">
        <v>2563</v>
      </c>
      <c r="PKU39" s="620" t="s">
        <v>2563</v>
      </c>
      <c r="PKV39" s="620" t="s">
        <v>2563</v>
      </c>
      <c r="PKW39" s="620" t="s">
        <v>2563</v>
      </c>
      <c r="PKX39" s="620" t="s">
        <v>2563</v>
      </c>
      <c r="PKY39" s="620" t="s">
        <v>2563</v>
      </c>
      <c r="PKZ39" s="620" t="s">
        <v>2563</v>
      </c>
      <c r="PLA39" s="620" t="s">
        <v>2563</v>
      </c>
      <c r="PLB39" s="620" t="s">
        <v>2563</v>
      </c>
      <c r="PLC39" s="620" t="s">
        <v>2563</v>
      </c>
      <c r="PLD39" s="620" t="s">
        <v>2563</v>
      </c>
      <c r="PLE39" s="620" t="s">
        <v>2563</v>
      </c>
      <c r="PLF39" s="620" t="s">
        <v>2563</v>
      </c>
      <c r="PLG39" s="620" t="s">
        <v>2563</v>
      </c>
      <c r="PLH39" s="620" t="s">
        <v>2563</v>
      </c>
      <c r="PLI39" s="620" t="s">
        <v>2563</v>
      </c>
      <c r="PLJ39" s="620" t="s">
        <v>2563</v>
      </c>
      <c r="PLK39" s="620" t="s">
        <v>2563</v>
      </c>
      <c r="PLL39" s="620" t="s">
        <v>2563</v>
      </c>
      <c r="PLM39" s="620" t="s">
        <v>2563</v>
      </c>
      <c r="PLN39" s="620" t="s">
        <v>2563</v>
      </c>
      <c r="PLO39" s="620" t="s">
        <v>2563</v>
      </c>
      <c r="PLP39" s="620" t="s">
        <v>2563</v>
      </c>
      <c r="PLQ39" s="620" t="s">
        <v>2563</v>
      </c>
      <c r="PLR39" s="620" t="s">
        <v>2563</v>
      </c>
      <c r="PLS39" s="620" t="s">
        <v>2563</v>
      </c>
      <c r="PLT39" s="620" t="s">
        <v>2563</v>
      </c>
      <c r="PLU39" s="620" t="s">
        <v>2563</v>
      </c>
      <c r="PLV39" s="620" t="s">
        <v>2563</v>
      </c>
      <c r="PLW39" s="620" t="s">
        <v>2563</v>
      </c>
      <c r="PLX39" s="620" t="s">
        <v>2563</v>
      </c>
      <c r="PLY39" s="620" t="s">
        <v>2563</v>
      </c>
      <c r="PLZ39" s="620" t="s">
        <v>2563</v>
      </c>
      <c r="PMA39" s="620" t="s">
        <v>2563</v>
      </c>
      <c r="PMB39" s="620" t="s">
        <v>2563</v>
      </c>
      <c r="PMC39" s="620" t="s">
        <v>2563</v>
      </c>
      <c r="PMD39" s="620" t="s">
        <v>2563</v>
      </c>
      <c r="PME39" s="620" t="s">
        <v>2563</v>
      </c>
      <c r="PMF39" s="620" t="s">
        <v>2563</v>
      </c>
      <c r="PMG39" s="620" t="s">
        <v>2563</v>
      </c>
      <c r="PMH39" s="620" t="s">
        <v>2563</v>
      </c>
      <c r="PMI39" s="620" t="s">
        <v>2563</v>
      </c>
      <c r="PMJ39" s="620" t="s">
        <v>2563</v>
      </c>
      <c r="PMK39" s="620" t="s">
        <v>2563</v>
      </c>
      <c r="PML39" s="620" t="s">
        <v>2563</v>
      </c>
      <c r="PMM39" s="620" t="s">
        <v>2563</v>
      </c>
      <c r="PMN39" s="620" t="s">
        <v>2563</v>
      </c>
      <c r="PMO39" s="620" t="s">
        <v>2563</v>
      </c>
      <c r="PMP39" s="620" t="s">
        <v>2563</v>
      </c>
      <c r="PMQ39" s="620" t="s">
        <v>2563</v>
      </c>
      <c r="PMR39" s="620" t="s">
        <v>2563</v>
      </c>
      <c r="PMS39" s="620" t="s">
        <v>2563</v>
      </c>
      <c r="PMT39" s="620" t="s">
        <v>2563</v>
      </c>
      <c r="PMU39" s="620" t="s">
        <v>2563</v>
      </c>
      <c r="PMV39" s="620" t="s">
        <v>2563</v>
      </c>
      <c r="PMW39" s="620" t="s">
        <v>2563</v>
      </c>
      <c r="PMX39" s="620" t="s">
        <v>2563</v>
      </c>
      <c r="PMY39" s="620" t="s">
        <v>2563</v>
      </c>
      <c r="PMZ39" s="620" t="s">
        <v>2563</v>
      </c>
      <c r="PNA39" s="620" t="s">
        <v>2563</v>
      </c>
      <c r="PNB39" s="620" t="s">
        <v>2563</v>
      </c>
      <c r="PNC39" s="620" t="s">
        <v>2563</v>
      </c>
      <c r="PND39" s="620" t="s">
        <v>2563</v>
      </c>
      <c r="PNE39" s="620" t="s">
        <v>2563</v>
      </c>
      <c r="PNF39" s="620" t="s">
        <v>2563</v>
      </c>
      <c r="PNG39" s="620" t="s">
        <v>2563</v>
      </c>
      <c r="PNH39" s="620" t="s">
        <v>2563</v>
      </c>
      <c r="PNI39" s="620" t="s">
        <v>2563</v>
      </c>
      <c r="PNJ39" s="620" t="s">
        <v>2563</v>
      </c>
      <c r="PNK39" s="620" t="s">
        <v>2563</v>
      </c>
      <c r="PNL39" s="620" t="s">
        <v>2563</v>
      </c>
      <c r="PNM39" s="620" t="s">
        <v>2563</v>
      </c>
      <c r="PNN39" s="620" t="s">
        <v>2563</v>
      </c>
      <c r="PNO39" s="620" t="s">
        <v>2563</v>
      </c>
      <c r="PNP39" s="620" t="s">
        <v>2563</v>
      </c>
      <c r="PNQ39" s="620" t="s">
        <v>2563</v>
      </c>
      <c r="PNR39" s="620" t="s">
        <v>2563</v>
      </c>
      <c r="PNS39" s="620" t="s">
        <v>2563</v>
      </c>
      <c r="PNT39" s="620" t="s">
        <v>2563</v>
      </c>
      <c r="PNU39" s="620" t="s">
        <v>2563</v>
      </c>
      <c r="PNV39" s="620" t="s">
        <v>2563</v>
      </c>
      <c r="PNW39" s="620" t="s">
        <v>2563</v>
      </c>
      <c r="PNX39" s="620" t="s">
        <v>2563</v>
      </c>
      <c r="PNY39" s="620" t="s">
        <v>2563</v>
      </c>
      <c r="PNZ39" s="620" t="s">
        <v>2563</v>
      </c>
      <c r="POA39" s="620" t="s">
        <v>2563</v>
      </c>
      <c r="POB39" s="620" t="s">
        <v>2563</v>
      </c>
      <c r="POC39" s="620" t="s">
        <v>2563</v>
      </c>
      <c r="POD39" s="620" t="s">
        <v>2563</v>
      </c>
      <c r="POE39" s="620" t="s">
        <v>2563</v>
      </c>
      <c r="POF39" s="620" t="s">
        <v>2563</v>
      </c>
      <c r="POG39" s="620" t="s">
        <v>2563</v>
      </c>
      <c r="POH39" s="620" t="s">
        <v>2563</v>
      </c>
      <c r="POI39" s="620" t="s">
        <v>2563</v>
      </c>
      <c r="POJ39" s="620" t="s">
        <v>2563</v>
      </c>
      <c r="POK39" s="620" t="s">
        <v>2563</v>
      </c>
      <c r="POL39" s="620" t="s">
        <v>2563</v>
      </c>
      <c r="POM39" s="620" t="s">
        <v>2563</v>
      </c>
      <c r="PON39" s="620" t="s">
        <v>2563</v>
      </c>
      <c r="POO39" s="620" t="s">
        <v>2563</v>
      </c>
      <c r="POP39" s="620" t="s">
        <v>2563</v>
      </c>
      <c r="POQ39" s="620" t="s">
        <v>2563</v>
      </c>
      <c r="POR39" s="620" t="s">
        <v>2563</v>
      </c>
      <c r="POS39" s="620" t="s">
        <v>2563</v>
      </c>
      <c r="POT39" s="620" t="s">
        <v>2563</v>
      </c>
      <c r="POU39" s="620" t="s">
        <v>2563</v>
      </c>
      <c r="POV39" s="620" t="s">
        <v>2563</v>
      </c>
      <c r="POW39" s="620" t="s">
        <v>2563</v>
      </c>
      <c r="POX39" s="620" t="s">
        <v>2563</v>
      </c>
      <c r="POY39" s="620" t="s">
        <v>2563</v>
      </c>
      <c r="POZ39" s="620" t="s">
        <v>2563</v>
      </c>
      <c r="PPA39" s="620" t="s">
        <v>2563</v>
      </c>
      <c r="PPB39" s="620" t="s">
        <v>2563</v>
      </c>
      <c r="PPC39" s="620" t="s">
        <v>2563</v>
      </c>
      <c r="PPD39" s="620" t="s">
        <v>2563</v>
      </c>
      <c r="PPE39" s="620" t="s">
        <v>2563</v>
      </c>
      <c r="PPF39" s="620" t="s">
        <v>2563</v>
      </c>
      <c r="PPG39" s="620" t="s">
        <v>2563</v>
      </c>
      <c r="PPH39" s="620" t="s">
        <v>2563</v>
      </c>
      <c r="PPI39" s="620" t="s">
        <v>2563</v>
      </c>
      <c r="PPJ39" s="620" t="s">
        <v>2563</v>
      </c>
      <c r="PPK39" s="620" t="s">
        <v>2563</v>
      </c>
      <c r="PPL39" s="620" t="s">
        <v>2563</v>
      </c>
      <c r="PPM39" s="620" t="s">
        <v>2563</v>
      </c>
      <c r="PPN39" s="620" t="s">
        <v>2563</v>
      </c>
      <c r="PPO39" s="620" t="s">
        <v>2563</v>
      </c>
      <c r="PPP39" s="620" t="s">
        <v>2563</v>
      </c>
      <c r="PPQ39" s="620" t="s">
        <v>2563</v>
      </c>
      <c r="PPR39" s="620" t="s">
        <v>2563</v>
      </c>
      <c r="PPS39" s="620" t="s">
        <v>2563</v>
      </c>
      <c r="PPT39" s="620" t="s">
        <v>2563</v>
      </c>
      <c r="PPU39" s="620" t="s">
        <v>2563</v>
      </c>
      <c r="PPV39" s="620" t="s">
        <v>2563</v>
      </c>
      <c r="PPW39" s="620" t="s">
        <v>2563</v>
      </c>
      <c r="PPX39" s="620" t="s">
        <v>2563</v>
      </c>
      <c r="PPY39" s="620" t="s">
        <v>2563</v>
      </c>
      <c r="PPZ39" s="620" t="s">
        <v>2563</v>
      </c>
      <c r="PQA39" s="620" t="s">
        <v>2563</v>
      </c>
      <c r="PQB39" s="620" t="s">
        <v>2563</v>
      </c>
      <c r="PQC39" s="620" t="s">
        <v>2563</v>
      </c>
      <c r="PQD39" s="620" t="s">
        <v>2563</v>
      </c>
      <c r="PQE39" s="620" t="s">
        <v>2563</v>
      </c>
      <c r="PQF39" s="620" t="s">
        <v>2563</v>
      </c>
      <c r="PQG39" s="620" t="s">
        <v>2563</v>
      </c>
      <c r="PQH39" s="620" t="s">
        <v>2563</v>
      </c>
      <c r="PQI39" s="620" t="s">
        <v>2563</v>
      </c>
      <c r="PQJ39" s="620" t="s">
        <v>2563</v>
      </c>
      <c r="PQK39" s="620" t="s">
        <v>2563</v>
      </c>
      <c r="PQL39" s="620" t="s">
        <v>2563</v>
      </c>
      <c r="PQM39" s="620" t="s">
        <v>2563</v>
      </c>
      <c r="PQN39" s="620" t="s">
        <v>2563</v>
      </c>
      <c r="PQO39" s="620" t="s">
        <v>2563</v>
      </c>
      <c r="PQP39" s="620" t="s">
        <v>2563</v>
      </c>
      <c r="PQQ39" s="620" t="s">
        <v>2563</v>
      </c>
      <c r="PQR39" s="620" t="s">
        <v>2563</v>
      </c>
      <c r="PQS39" s="620" t="s">
        <v>2563</v>
      </c>
      <c r="PQT39" s="620" t="s">
        <v>2563</v>
      </c>
      <c r="PQU39" s="620" t="s">
        <v>2563</v>
      </c>
      <c r="PQV39" s="620" t="s">
        <v>2563</v>
      </c>
      <c r="PQW39" s="620" t="s">
        <v>2563</v>
      </c>
      <c r="PQX39" s="620" t="s">
        <v>2563</v>
      </c>
      <c r="PQY39" s="620" t="s">
        <v>2563</v>
      </c>
      <c r="PQZ39" s="620" t="s">
        <v>2563</v>
      </c>
      <c r="PRA39" s="620" t="s">
        <v>2563</v>
      </c>
      <c r="PRB39" s="620" t="s">
        <v>2563</v>
      </c>
      <c r="PRC39" s="620" t="s">
        <v>2563</v>
      </c>
      <c r="PRD39" s="620" t="s">
        <v>2563</v>
      </c>
      <c r="PRE39" s="620" t="s">
        <v>2563</v>
      </c>
      <c r="PRF39" s="620" t="s">
        <v>2563</v>
      </c>
      <c r="PRG39" s="620" t="s">
        <v>2563</v>
      </c>
      <c r="PRH39" s="620" t="s">
        <v>2563</v>
      </c>
      <c r="PRI39" s="620" t="s">
        <v>2563</v>
      </c>
      <c r="PRJ39" s="620" t="s">
        <v>2563</v>
      </c>
      <c r="PRK39" s="620" t="s">
        <v>2563</v>
      </c>
      <c r="PRL39" s="620" t="s">
        <v>2563</v>
      </c>
      <c r="PRM39" s="620" t="s">
        <v>2563</v>
      </c>
      <c r="PRN39" s="620" t="s">
        <v>2563</v>
      </c>
      <c r="PRO39" s="620" t="s">
        <v>2563</v>
      </c>
      <c r="PRP39" s="620" t="s">
        <v>2563</v>
      </c>
      <c r="PRQ39" s="620" t="s">
        <v>2563</v>
      </c>
      <c r="PRR39" s="620" t="s">
        <v>2563</v>
      </c>
      <c r="PRS39" s="620" t="s">
        <v>2563</v>
      </c>
      <c r="PRT39" s="620" t="s">
        <v>2563</v>
      </c>
      <c r="PRU39" s="620" t="s">
        <v>2563</v>
      </c>
      <c r="PRV39" s="620" t="s">
        <v>2563</v>
      </c>
      <c r="PRW39" s="620" t="s">
        <v>2563</v>
      </c>
      <c r="PRX39" s="620" t="s">
        <v>2563</v>
      </c>
      <c r="PRY39" s="620" t="s">
        <v>2563</v>
      </c>
      <c r="PRZ39" s="620" t="s">
        <v>2563</v>
      </c>
      <c r="PSA39" s="620" t="s">
        <v>2563</v>
      </c>
      <c r="PSB39" s="620" t="s">
        <v>2563</v>
      </c>
      <c r="PSC39" s="620" t="s">
        <v>2563</v>
      </c>
      <c r="PSD39" s="620" t="s">
        <v>2563</v>
      </c>
      <c r="PSE39" s="620" t="s">
        <v>2563</v>
      </c>
      <c r="PSF39" s="620" t="s">
        <v>2563</v>
      </c>
      <c r="PSG39" s="620" t="s">
        <v>2563</v>
      </c>
      <c r="PSH39" s="620" t="s">
        <v>2563</v>
      </c>
      <c r="PSI39" s="620" t="s">
        <v>2563</v>
      </c>
      <c r="PSJ39" s="620" t="s">
        <v>2563</v>
      </c>
      <c r="PSK39" s="620" t="s">
        <v>2563</v>
      </c>
      <c r="PSL39" s="620" t="s">
        <v>2563</v>
      </c>
      <c r="PSM39" s="620" t="s">
        <v>2563</v>
      </c>
      <c r="PSN39" s="620" t="s">
        <v>2563</v>
      </c>
      <c r="PSO39" s="620" t="s">
        <v>2563</v>
      </c>
      <c r="PSP39" s="620" t="s">
        <v>2563</v>
      </c>
      <c r="PSQ39" s="620" t="s">
        <v>2563</v>
      </c>
      <c r="PSR39" s="620" t="s">
        <v>2563</v>
      </c>
      <c r="PSS39" s="620" t="s">
        <v>2563</v>
      </c>
      <c r="PST39" s="620" t="s">
        <v>2563</v>
      </c>
      <c r="PSU39" s="620" t="s">
        <v>2563</v>
      </c>
      <c r="PSV39" s="620" t="s">
        <v>2563</v>
      </c>
      <c r="PSW39" s="620" t="s">
        <v>2563</v>
      </c>
      <c r="PSX39" s="620" t="s">
        <v>2563</v>
      </c>
      <c r="PSY39" s="620" t="s">
        <v>2563</v>
      </c>
      <c r="PSZ39" s="620" t="s">
        <v>2563</v>
      </c>
      <c r="PTA39" s="620" t="s">
        <v>2563</v>
      </c>
      <c r="PTB39" s="620" t="s">
        <v>2563</v>
      </c>
      <c r="PTC39" s="620" t="s">
        <v>2563</v>
      </c>
      <c r="PTD39" s="620" t="s">
        <v>2563</v>
      </c>
      <c r="PTE39" s="620" t="s">
        <v>2563</v>
      </c>
      <c r="PTF39" s="620" t="s">
        <v>2563</v>
      </c>
      <c r="PTG39" s="620" t="s">
        <v>2563</v>
      </c>
      <c r="PTH39" s="620" t="s">
        <v>2563</v>
      </c>
      <c r="PTI39" s="620" t="s">
        <v>2563</v>
      </c>
      <c r="PTJ39" s="620" t="s">
        <v>2563</v>
      </c>
      <c r="PTK39" s="620" t="s">
        <v>2563</v>
      </c>
      <c r="PTL39" s="620" t="s">
        <v>2563</v>
      </c>
      <c r="PTM39" s="620" t="s">
        <v>2563</v>
      </c>
      <c r="PTN39" s="620" t="s">
        <v>2563</v>
      </c>
      <c r="PTO39" s="620" t="s">
        <v>2563</v>
      </c>
      <c r="PTP39" s="620" t="s">
        <v>2563</v>
      </c>
      <c r="PTQ39" s="620" t="s">
        <v>2563</v>
      </c>
      <c r="PTR39" s="620" t="s">
        <v>2563</v>
      </c>
      <c r="PTS39" s="620" t="s">
        <v>2563</v>
      </c>
      <c r="PTT39" s="620" t="s">
        <v>2563</v>
      </c>
      <c r="PTU39" s="620" t="s">
        <v>2563</v>
      </c>
      <c r="PTV39" s="620" t="s">
        <v>2563</v>
      </c>
      <c r="PTW39" s="620" t="s">
        <v>2563</v>
      </c>
      <c r="PTX39" s="620" t="s">
        <v>2563</v>
      </c>
      <c r="PTY39" s="620" t="s">
        <v>2563</v>
      </c>
      <c r="PTZ39" s="620" t="s">
        <v>2563</v>
      </c>
      <c r="PUA39" s="620" t="s">
        <v>2563</v>
      </c>
      <c r="PUB39" s="620" t="s">
        <v>2563</v>
      </c>
      <c r="PUC39" s="620" t="s">
        <v>2563</v>
      </c>
      <c r="PUD39" s="620" t="s">
        <v>2563</v>
      </c>
      <c r="PUE39" s="620" t="s">
        <v>2563</v>
      </c>
      <c r="PUF39" s="620" t="s">
        <v>2563</v>
      </c>
      <c r="PUG39" s="620" t="s">
        <v>2563</v>
      </c>
      <c r="PUH39" s="620" t="s">
        <v>2563</v>
      </c>
      <c r="PUI39" s="620" t="s">
        <v>2563</v>
      </c>
      <c r="PUJ39" s="620" t="s">
        <v>2563</v>
      </c>
      <c r="PUK39" s="620" t="s">
        <v>2563</v>
      </c>
      <c r="PUL39" s="620" t="s">
        <v>2563</v>
      </c>
      <c r="PUM39" s="620" t="s">
        <v>2563</v>
      </c>
      <c r="PUN39" s="620" t="s">
        <v>2563</v>
      </c>
      <c r="PUO39" s="620" t="s">
        <v>2563</v>
      </c>
      <c r="PUP39" s="620" t="s">
        <v>2563</v>
      </c>
      <c r="PUQ39" s="620" t="s">
        <v>2563</v>
      </c>
      <c r="PUR39" s="620" t="s">
        <v>2563</v>
      </c>
      <c r="PUS39" s="620" t="s">
        <v>2563</v>
      </c>
      <c r="PUT39" s="620" t="s">
        <v>2563</v>
      </c>
      <c r="PUU39" s="620" t="s">
        <v>2563</v>
      </c>
      <c r="PUV39" s="620" t="s">
        <v>2563</v>
      </c>
      <c r="PUW39" s="620" t="s">
        <v>2563</v>
      </c>
      <c r="PUX39" s="620" t="s">
        <v>2563</v>
      </c>
      <c r="PUY39" s="620" t="s">
        <v>2563</v>
      </c>
      <c r="PUZ39" s="620" t="s">
        <v>2563</v>
      </c>
      <c r="PVA39" s="620" t="s">
        <v>2563</v>
      </c>
      <c r="PVB39" s="620" t="s">
        <v>2563</v>
      </c>
      <c r="PVC39" s="620" t="s">
        <v>2563</v>
      </c>
      <c r="PVD39" s="620" t="s">
        <v>2563</v>
      </c>
      <c r="PVE39" s="620" t="s">
        <v>2563</v>
      </c>
      <c r="PVF39" s="620" t="s">
        <v>2563</v>
      </c>
      <c r="PVG39" s="620" t="s">
        <v>2563</v>
      </c>
      <c r="PVH39" s="620" t="s">
        <v>2563</v>
      </c>
      <c r="PVI39" s="620" t="s">
        <v>2563</v>
      </c>
      <c r="PVJ39" s="620" t="s">
        <v>2563</v>
      </c>
      <c r="PVK39" s="620" t="s">
        <v>2563</v>
      </c>
      <c r="PVL39" s="620" t="s">
        <v>2563</v>
      </c>
      <c r="PVM39" s="620" t="s">
        <v>2563</v>
      </c>
      <c r="PVN39" s="620" t="s">
        <v>2563</v>
      </c>
      <c r="PVO39" s="620" t="s">
        <v>2563</v>
      </c>
      <c r="PVP39" s="620" t="s">
        <v>2563</v>
      </c>
      <c r="PVQ39" s="620" t="s">
        <v>2563</v>
      </c>
      <c r="PVR39" s="620" t="s">
        <v>2563</v>
      </c>
      <c r="PVS39" s="620" t="s">
        <v>2563</v>
      </c>
      <c r="PVT39" s="620" t="s">
        <v>2563</v>
      </c>
      <c r="PVU39" s="620" t="s">
        <v>2563</v>
      </c>
      <c r="PVV39" s="620" t="s">
        <v>2563</v>
      </c>
      <c r="PVW39" s="620" t="s">
        <v>2563</v>
      </c>
      <c r="PVX39" s="620" t="s">
        <v>2563</v>
      </c>
      <c r="PVY39" s="620" t="s">
        <v>2563</v>
      </c>
      <c r="PVZ39" s="620" t="s">
        <v>2563</v>
      </c>
      <c r="PWA39" s="620" t="s">
        <v>2563</v>
      </c>
      <c r="PWB39" s="620" t="s">
        <v>2563</v>
      </c>
      <c r="PWC39" s="620" t="s">
        <v>2563</v>
      </c>
      <c r="PWD39" s="620" t="s">
        <v>2563</v>
      </c>
      <c r="PWE39" s="620" t="s">
        <v>2563</v>
      </c>
      <c r="PWF39" s="620" t="s">
        <v>2563</v>
      </c>
      <c r="PWG39" s="620" t="s">
        <v>2563</v>
      </c>
      <c r="PWH39" s="620" t="s">
        <v>2563</v>
      </c>
      <c r="PWI39" s="620" t="s">
        <v>2563</v>
      </c>
      <c r="PWJ39" s="620" t="s">
        <v>2563</v>
      </c>
      <c r="PWK39" s="620" t="s">
        <v>2563</v>
      </c>
      <c r="PWL39" s="620" t="s">
        <v>2563</v>
      </c>
      <c r="PWM39" s="620" t="s">
        <v>2563</v>
      </c>
      <c r="PWN39" s="620" t="s">
        <v>2563</v>
      </c>
      <c r="PWO39" s="620" t="s">
        <v>2563</v>
      </c>
      <c r="PWP39" s="620" t="s">
        <v>2563</v>
      </c>
      <c r="PWQ39" s="620" t="s">
        <v>2563</v>
      </c>
      <c r="PWR39" s="620" t="s">
        <v>2563</v>
      </c>
      <c r="PWS39" s="620" t="s">
        <v>2563</v>
      </c>
      <c r="PWT39" s="620" t="s">
        <v>2563</v>
      </c>
      <c r="PWU39" s="620" t="s">
        <v>2563</v>
      </c>
      <c r="PWV39" s="620" t="s">
        <v>2563</v>
      </c>
      <c r="PWW39" s="620" t="s">
        <v>2563</v>
      </c>
      <c r="PWX39" s="620" t="s">
        <v>2563</v>
      </c>
      <c r="PWY39" s="620" t="s">
        <v>2563</v>
      </c>
      <c r="PWZ39" s="620" t="s">
        <v>2563</v>
      </c>
      <c r="PXA39" s="620" t="s">
        <v>2563</v>
      </c>
      <c r="PXB39" s="620" t="s">
        <v>2563</v>
      </c>
      <c r="PXC39" s="620" t="s">
        <v>2563</v>
      </c>
      <c r="PXD39" s="620" t="s">
        <v>2563</v>
      </c>
      <c r="PXE39" s="620" t="s">
        <v>2563</v>
      </c>
      <c r="PXF39" s="620" t="s">
        <v>2563</v>
      </c>
      <c r="PXG39" s="620" t="s">
        <v>2563</v>
      </c>
      <c r="PXH39" s="620" t="s">
        <v>2563</v>
      </c>
      <c r="PXI39" s="620" t="s">
        <v>2563</v>
      </c>
      <c r="PXJ39" s="620" t="s">
        <v>2563</v>
      </c>
      <c r="PXK39" s="620" t="s">
        <v>2563</v>
      </c>
      <c r="PXL39" s="620" t="s">
        <v>2563</v>
      </c>
      <c r="PXM39" s="620" t="s">
        <v>2563</v>
      </c>
      <c r="PXN39" s="620" t="s">
        <v>2563</v>
      </c>
      <c r="PXO39" s="620" t="s">
        <v>2563</v>
      </c>
      <c r="PXP39" s="620" t="s">
        <v>2563</v>
      </c>
      <c r="PXQ39" s="620" t="s">
        <v>2563</v>
      </c>
      <c r="PXR39" s="620" t="s">
        <v>2563</v>
      </c>
      <c r="PXS39" s="620" t="s">
        <v>2563</v>
      </c>
      <c r="PXT39" s="620" t="s">
        <v>2563</v>
      </c>
      <c r="PXU39" s="620" t="s">
        <v>2563</v>
      </c>
      <c r="PXV39" s="620" t="s">
        <v>2563</v>
      </c>
      <c r="PXW39" s="620" t="s">
        <v>2563</v>
      </c>
      <c r="PXX39" s="620" t="s">
        <v>2563</v>
      </c>
      <c r="PXY39" s="620" t="s">
        <v>2563</v>
      </c>
      <c r="PXZ39" s="620" t="s">
        <v>2563</v>
      </c>
      <c r="PYA39" s="620" t="s">
        <v>2563</v>
      </c>
      <c r="PYB39" s="620" t="s">
        <v>2563</v>
      </c>
      <c r="PYC39" s="620" t="s">
        <v>2563</v>
      </c>
      <c r="PYD39" s="620" t="s">
        <v>2563</v>
      </c>
      <c r="PYE39" s="620" t="s">
        <v>2563</v>
      </c>
      <c r="PYF39" s="620" t="s">
        <v>2563</v>
      </c>
      <c r="PYG39" s="620" t="s">
        <v>2563</v>
      </c>
      <c r="PYH39" s="620" t="s">
        <v>2563</v>
      </c>
      <c r="PYI39" s="620" t="s">
        <v>2563</v>
      </c>
      <c r="PYJ39" s="620" t="s">
        <v>2563</v>
      </c>
      <c r="PYK39" s="620" t="s">
        <v>2563</v>
      </c>
      <c r="PYL39" s="620" t="s">
        <v>2563</v>
      </c>
      <c r="PYM39" s="620" t="s">
        <v>2563</v>
      </c>
      <c r="PYN39" s="620" t="s">
        <v>2563</v>
      </c>
      <c r="PYO39" s="620" t="s">
        <v>2563</v>
      </c>
      <c r="PYP39" s="620" t="s">
        <v>2563</v>
      </c>
      <c r="PYQ39" s="620" t="s">
        <v>2563</v>
      </c>
      <c r="PYR39" s="620" t="s">
        <v>2563</v>
      </c>
      <c r="PYS39" s="620" t="s">
        <v>2563</v>
      </c>
      <c r="PYT39" s="620" t="s">
        <v>2563</v>
      </c>
      <c r="PYU39" s="620" t="s">
        <v>2563</v>
      </c>
      <c r="PYV39" s="620" t="s">
        <v>2563</v>
      </c>
      <c r="PYW39" s="620" t="s">
        <v>2563</v>
      </c>
      <c r="PYX39" s="620" t="s">
        <v>2563</v>
      </c>
      <c r="PYY39" s="620" t="s">
        <v>2563</v>
      </c>
      <c r="PYZ39" s="620" t="s">
        <v>2563</v>
      </c>
      <c r="PZA39" s="620" t="s">
        <v>2563</v>
      </c>
      <c r="PZB39" s="620" t="s">
        <v>2563</v>
      </c>
      <c r="PZC39" s="620" t="s">
        <v>2563</v>
      </c>
      <c r="PZD39" s="620" t="s">
        <v>2563</v>
      </c>
      <c r="PZE39" s="620" t="s">
        <v>2563</v>
      </c>
      <c r="PZF39" s="620" t="s">
        <v>2563</v>
      </c>
      <c r="PZG39" s="620" t="s">
        <v>2563</v>
      </c>
      <c r="PZH39" s="620" t="s">
        <v>2563</v>
      </c>
      <c r="PZI39" s="620" t="s">
        <v>2563</v>
      </c>
      <c r="PZJ39" s="620" t="s">
        <v>2563</v>
      </c>
      <c r="PZK39" s="620" t="s">
        <v>2563</v>
      </c>
      <c r="PZL39" s="620" t="s">
        <v>2563</v>
      </c>
      <c r="PZM39" s="620" t="s">
        <v>2563</v>
      </c>
      <c r="PZN39" s="620" t="s">
        <v>2563</v>
      </c>
      <c r="PZO39" s="620" t="s">
        <v>2563</v>
      </c>
      <c r="PZP39" s="620" t="s">
        <v>2563</v>
      </c>
      <c r="PZQ39" s="620" t="s">
        <v>2563</v>
      </c>
      <c r="PZR39" s="620" t="s">
        <v>2563</v>
      </c>
      <c r="PZS39" s="620" t="s">
        <v>2563</v>
      </c>
      <c r="PZT39" s="620" t="s">
        <v>2563</v>
      </c>
      <c r="PZU39" s="620" t="s">
        <v>2563</v>
      </c>
      <c r="PZV39" s="620" t="s">
        <v>2563</v>
      </c>
      <c r="PZW39" s="620" t="s">
        <v>2563</v>
      </c>
      <c r="PZX39" s="620" t="s">
        <v>2563</v>
      </c>
      <c r="PZY39" s="620" t="s">
        <v>2563</v>
      </c>
      <c r="PZZ39" s="620" t="s">
        <v>2563</v>
      </c>
      <c r="QAA39" s="620" t="s">
        <v>2563</v>
      </c>
      <c r="QAB39" s="620" t="s">
        <v>2563</v>
      </c>
      <c r="QAC39" s="620" t="s">
        <v>2563</v>
      </c>
      <c r="QAD39" s="620" t="s">
        <v>2563</v>
      </c>
      <c r="QAE39" s="620" t="s">
        <v>2563</v>
      </c>
      <c r="QAF39" s="620" t="s">
        <v>2563</v>
      </c>
      <c r="QAG39" s="620" t="s">
        <v>2563</v>
      </c>
      <c r="QAH39" s="620" t="s">
        <v>2563</v>
      </c>
      <c r="QAI39" s="620" t="s">
        <v>2563</v>
      </c>
      <c r="QAJ39" s="620" t="s">
        <v>2563</v>
      </c>
      <c r="QAK39" s="620" t="s">
        <v>2563</v>
      </c>
      <c r="QAL39" s="620" t="s">
        <v>2563</v>
      </c>
      <c r="QAM39" s="620" t="s">
        <v>2563</v>
      </c>
      <c r="QAN39" s="620" t="s">
        <v>2563</v>
      </c>
      <c r="QAO39" s="620" t="s">
        <v>2563</v>
      </c>
      <c r="QAP39" s="620" t="s">
        <v>2563</v>
      </c>
      <c r="QAQ39" s="620" t="s">
        <v>2563</v>
      </c>
      <c r="QAR39" s="620" t="s">
        <v>2563</v>
      </c>
      <c r="QAS39" s="620" t="s">
        <v>2563</v>
      </c>
      <c r="QAT39" s="620" t="s">
        <v>2563</v>
      </c>
      <c r="QAU39" s="620" t="s">
        <v>2563</v>
      </c>
      <c r="QAV39" s="620" t="s">
        <v>2563</v>
      </c>
      <c r="QAW39" s="620" t="s">
        <v>2563</v>
      </c>
      <c r="QAX39" s="620" t="s">
        <v>2563</v>
      </c>
      <c r="QAY39" s="620" t="s">
        <v>2563</v>
      </c>
      <c r="QAZ39" s="620" t="s">
        <v>2563</v>
      </c>
      <c r="QBA39" s="620" t="s">
        <v>2563</v>
      </c>
      <c r="QBB39" s="620" t="s">
        <v>2563</v>
      </c>
      <c r="QBC39" s="620" t="s">
        <v>2563</v>
      </c>
      <c r="QBD39" s="620" t="s">
        <v>2563</v>
      </c>
      <c r="QBE39" s="620" t="s">
        <v>2563</v>
      </c>
      <c r="QBF39" s="620" t="s">
        <v>2563</v>
      </c>
      <c r="QBG39" s="620" t="s">
        <v>2563</v>
      </c>
      <c r="QBH39" s="620" t="s">
        <v>2563</v>
      </c>
      <c r="QBI39" s="620" t="s">
        <v>2563</v>
      </c>
      <c r="QBJ39" s="620" t="s">
        <v>2563</v>
      </c>
      <c r="QBK39" s="620" t="s">
        <v>2563</v>
      </c>
      <c r="QBL39" s="620" t="s">
        <v>2563</v>
      </c>
      <c r="QBM39" s="620" t="s">
        <v>2563</v>
      </c>
      <c r="QBN39" s="620" t="s">
        <v>2563</v>
      </c>
      <c r="QBO39" s="620" t="s">
        <v>2563</v>
      </c>
      <c r="QBP39" s="620" t="s">
        <v>2563</v>
      </c>
      <c r="QBQ39" s="620" t="s">
        <v>2563</v>
      </c>
      <c r="QBR39" s="620" t="s">
        <v>2563</v>
      </c>
      <c r="QBS39" s="620" t="s">
        <v>2563</v>
      </c>
      <c r="QBT39" s="620" t="s">
        <v>2563</v>
      </c>
      <c r="QBU39" s="620" t="s">
        <v>2563</v>
      </c>
      <c r="QBV39" s="620" t="s">
        <v>2563</v>
      </c>
      <c r="QBW39" s="620" t="s">
        <v>2563</v>
      </c>
      <c r="QBX39" s="620" t="s">
        <v>2563</v>
      </c>
      <c r="QBY39" s="620" t="s">
        <v>2563</v>
      </c>
      <c r="QBZ39" s="620" t="s">
        <v>2563</v>
      </c>
      <c r="QCA39" s="620" t="s">
        <v>2563</v>
      </c>
      <c r="QCB39" s="620" t="s">
        <v>2563</v>
      </c>
      <c r="QCC39" s="620" t="s">
        <v>2563</v>
      </c>
      <c r="QCD39" s="620" t="s">
        <v>2563</v>
      </c>
      <c r="QCE39" s="620" t="s">
        <v>2563</v>
      </c>
      <c r="QCF39" s="620" t="s">
        <v>2563</v>
      </c>
      <c r="QCG39" s="620" t="s">
        <v>2563</v>
      </c>
      <c r="QCH39" s="620" t="s">
        <v>2563</v>
      </c>
      <c r="QCI39" s="620" t="s">
        <v>2563</v>
      </c>
      <c r="QCJ39" s="620" t="s">
        <v>2563</v>
      </c>
      <c r="QCK39" s="620" t="s">
        <v>2563</v>
      </c>
      <c r="QCL39" s="620" t="s">
        <v>2563</v>
      </c>
      <c r="QCM39" s="620" t="s">
        <v>2563</v>
      </c>
      <c r="QCN39" s="620" t="s">
        <v>2563</v>
      </c>
      <c r="QCO39" s="620" t="s">
        <v>2563</v>
      </c>
      <c r="QCP39" s="620" t="s">
        <v>2563</v>
      </c>
      <c r="QCQ39" s="620" t="s">
        <v>2563</v>
      </c>
      <c r="QCR39" s="620" t="s">
        <v>2563</v>
      </c>
      <c r="QCS39" s="620" t="s">
        <v>2563</v>
      </c>
      <c r="QCT39" s="620" t="s">
        <v>2563</v>
      </c>
      <c r="QCU39" s="620" t="s">
        <v>2563</v>
      </c>
      <c r="QCV39" s="620" t="s">
        <v>2563</v>
      </c>
      <c r="QCW39" s="620" t="s">
        <v>2563</v>
      </c>
      <c r="QCX39" s="620" t="s">
        <v>2563</v>
      </c>
      <c r="QCY39" s="620" t="s">
        <v>2563</v>
      </c>
      <c r="QCZ39" s="620" t="s">
        <v>2563</v>
      </c>
      <c r="QDA39" s="620" t="s">
        <v>2563</v>
      </c>
      <c r="QDB39" s="620" t="s">
        <v>2563</v>
      </c>
      <c r="QDC39" s="620" t="s">
        <v>2563</v>
      </c>
      <c r="QDD39" s="620" t="s">
        <v>2563</v>
      </c>
      <c r="QDE39" s="620" t="s">
        <v>2563</v>
      </c>
      <c r="QDF39" s="620" t="s">
        <v>2563</v>
      </c>
      <c r="QDG39" s="620" t="s">
        <v>2563</v>
      </c>
      <c r="QDH39" s="620" t="s">
        <v>2563</v>
      </c>
      <c r="QDI39" s="620" t="s">
        <v>2563</v>
      </c>
      <c r="QDJ39" s="620" t="s">
        <v>2563</v>
      </c>
      <c r="QDK39" s="620" t="s">
        <v>2563</v>
      </c>
      <c r="QDL39" s="620" t="s">
        <v>2563</v>
      </c>
      <c r="QDM39" s="620" t="s">
        <v>2563</v>
      </c>
      <c r="QDN39" s="620" t="s">
        <v>2563</v>
      </c>
      <c r="QDO39" s="620" t="s">
        <v>2563</v>
      </c>
      <c r="QDP39" s="620" t="s">
        <v>2563</v>
      </c>
      <c r="QDQ39" s="620" t="s">
        <v>2563</v>
      </c>
      <c r="QDR39" s="620" t="s">
        <v>2563</v>
      </c>
      <c r="QDS39" s="620" t="s">
        <v>2563</v>
      </c>
      <c r="QDT39" s="620" t="s">
        <v>2563</v>
      </c>
      <c r="QDU39" s="620" t="s">
        <v>2563</v>
      </c>
      <c r="QDV39" s="620" t="s">
        <v>2563</v>
      </c>
      <c r="QDW39" s="620" t="s">
        <v>2563</v>
      </c>
      <c r="QDX39" s="620" t="s">
        <v>2563</v>
      </c>
      <c r="QDY39" s="620" t="s">
        <v>2563</v>
      </c>
      <c r="QDZ39" s="620" t="s">
        <v>2563</v>
      </c>
      <c r="QEA39" s="620" t="s">
        <v>2563</v>
      </c>
      <c r="QEB39" s="620" t="s">
        <v>2563</v>
      </c>
      <c r="QEC39" s="620" t="s">
        <v>2563</v>
      </c>
      <c r="QED39" s="620" t="s">
        <v>2563</v>
      </c>
      <c r="QEE39" s="620" t="s">
        <v>2563</v>
      </c>
      <c r="QEF39" s="620" t="s">
        <v>2563</v>
      </c>
      <c r="QEG39" s="620" t="s">
        <v>2563</v>
      </c>
      <c r="QEH39" s="620" t="s">
        <v>2563</v>
      </c>
      <c r="QEI39" s="620" t="s">
        <v>2563</v>
      </c>
      <c r="QEJ39" s="620" t="s">
        <v>2563</v>
      </c>
      <c r="QEK39" s="620" t="s">
        <v>2563</v>
      </c>
      <c r="QEL39" s="620" t="s">
        <v>2563</v>
      </c>
      <c r="QEM39" s="620" t="s">
        <v>2563</v>
      </c>
      <c r="QEN39" s="620" t="s">
        <v>2563</v>
      </c>
      <c r="QEO39" s="620" t="s">
        <v>2563</v>
      </c>
      <c r="QEP39" s="620" t="s">
        <v>2563</v>
      </c>
      <c r="QEQ39" s="620" t="s">
        <v>2563</v>
      </c>
      <c r="QER39" s="620" t="s">
        <v>2563</v>
      </c>
      <c r="QES39" s="620" t="s">
        <v>2563</v>
      </c>
      <c r="QET39" s="620" t="s">
        <v>2563</v>
      </c>
      <c r="QEU39" s="620" t="s">
        <v>2563</v>
      </c>
      <c r="QEV39" s="620" t="s">
        <v>2563</v>
      </c>
      <c r="QEW39" s="620" t="s">
        <v>2563</v>
      </c>
      <c r="QEX39" s="620" t="s">
        <v>2563</v>
      </c>
      <c r="QEY39" s="620" t="s">
        <v>2563</v>
      </c>
      <c r="QEZ39" s="620" t="s">
        <v>2563</v>
      </c>
      <c r="QFA39" s="620" t="s">
        <v>2563</v>
      </c>
      <c r="QFB39" s="620" t="s">
        <v>2563</v>
      </c>
      <c r="QFC39" s="620" t="s">
        <v>2563</v>
      </c>
      <c r="QFD39" s="620" t="s">
        <v>2563</v>
      </c>
      <c r="QFE39" s="620" t="s">
        <v>2563</v>
      </c>
      <c r="QFF39" s="620" t="s">
        <v>2563</v>
      </c>
      <c r="QFG39" s="620" t="s">
        <v>2563</v>
      </c>
      <c r="QFH39" s="620" t="s">
        <v>2563</v>
      </c>
      <c r="QFI39" s="620" t="s">
        <v>2563</v>
      </c>
      <c r="QFJ39" s="620" t="s">
        <v>2563</v>
      </c>
      <c r="QFK39" s="620" t="s">
        <v>2563</v>
      </c>
      <c r="QFL39" s="620" t="s">
        <v>2563</v>
      </c>
      <c r="QFM39" s="620" t="s">
        <v>2563</v>
      </c>
      <c r="QFN39" s="620" t="s">
        <v>2563</v>
      </c>
      <c r="QFO39" s="620" t="s">
        <v>2563</v>
      </c>
      <c r="QFP39" s="620" t="s">
        <v>2563</v>
      </c>
      <c r="QFQ39" s="620" t="s">
        <v>2563</v>
      </c>
      <c r="QFR39" s="620" t="s">
        <v>2563</v>
      </c>
      <c r="QFS39" s="620" t="s">
        <v>2563</v>
      </c>
      <c r="QFT39" s="620" t="s">
        <v>2563</v>
      </c>
      <c r="QFU39" s="620" t="s">
        <v>2563</v>
      </c>
      <c r="QFV39" s="620" t="s">
        <v>2563</v>
      </c>
      <c r="QFW39" s="620" t="s">
        <v>2563</v>
      </c>
      <c r="QFX39" s="620" t="s">
        <v>2563</v>
      </c>
      <c r="QFY39" s="620" t="s">
        <v>2563</v>
      </c>
      <c r="QFZ39" s="620" t="s">
        <v>2563</v>
      </c>
      <c r="QGA39" s="620" t="s">
        <v>2563</v>
      </c>
      <c r="QGB39" s="620" t="s">
        <v>2563</v>
      </c>
      <c r="QGC39" s="620" t="s">
        <v>2563</v>
      </c>
      <c r="QGD39" s="620" t="s">
        <v>2563</v>
      </c>
      <c r="QGE39" s="620" t="s">
        <v>2563</v>
      </c>
      <c r="QGF39" s="620" t="s">
        <v>2563</v>
      </c>
      <c r="QGG39" s="620" t="s">
        <v>2563</v>
      </c>
      <c r="QGH39" s="620" t="s">
        <v>2563</v>
      </c>
      <c r="QGI39" s="620" t="s">
        <v>2563</v>
      </c>
      <c r="QGJ39" s="620" t="s">
        <v>2563</v>
      </c>
      <c r="QGK39" s="620" t="s">
        <v>2563</v>
      </c>
      <c r="QGL39" s="620" t="s">
        <v>2563</v>
      </c>
      <c r="QGM39" s="620" t="s">
        <v>2563</v>
      </c>
      <c r="QGN39" s="620" t="s">
        <v>2563</v>
      </c>
      <c r="QGO39" s="620" t="s">
        <v>2563</v>
      </c>
      <c r="QGP39" s="620" t="s">
        <v>2563</v>
      </c>
      <c r="QGQ39" s="620" t="s">
        <v>2563</v>
      </c>
      <c r="QGR39" s="620" t="s">
        <v>2563</v>
      </c>
      <c r="QGS39" s="620" t="s">
        <v>2563</v>
      </c>
      <c r="QGT39" s="620" t="s">
        <v>2563</v>
      </c>
      <c r="QGU39" s="620" t="s">
        <v>2563</v>
      </c>
      <c r="QGV39" s="620" t="s">
        <v>2563</v>
      </c>
      <c r="QGW39" s="620" t="s">
        <v>2563</v>
      </c>
      <c r="QGX39" s="620" t="s">
        <v>2563</v>
      </c>
      <c r="QGY39" s="620" t="s">
        <v>2563</v>
      </c>
      <c r="QGZ39" s="620" t="s">
        <v>2563</v>
      </c>
      <c r="QHA39" s="620" t="s">
        <v>2563</v>
      </c>
      <c r="QHB39" s="620" t="s">
        <v>2563</v>
      </c>
      <c r="QHC39" s="620" t="s">
        <v>2563</v>
      </c>
      <c r="QHD39" s="620" t="s">
        <v>2563</v>
      </c>
      <c r="QHE39" s="620" t="s">
        <v>2563</v>
      </c>
      <c r="QHF39" s="620" t="s">
        <v>2563</v>
      </c>
      <c r="QHG39" s="620" t="s">
        <v>2563</v>
      </c>
      <c r="QHH39" s="620" t="s">
        <v>2563</v>
      </c>
      <c r="QHI39" s="620" t="s">
        <v>2563</v>
      </c>
      <c r="QHJ39" s="620" t="s">
        <v>2563</v>
      </c>
      <c r="QHK39" s="620" t="s">
        <v>2563</v>
      </c>
      <c r="QHL39" s="620" t="s">
        <v>2563</v>
      </c>
      <c r="QHM39" s="620" t="s">
        <v>2563</v>
      </c>
      <c r="QHN39" s="620" t="s">
        <v>2563</v>
      </c>
      <c r="QHO39" s="620" t="s">
        <v>2563</v>
      </c>
      <c r="QHP39" s="620" t="s">
        <v>2563</v>
      </c>
      <c r="QHQ39" s="620" t="s">
        <v>2563</v>
      </c>
      <c r="QHR39" s="620" t="s">
        <v>2563</v>
      </c>
      <c r="QHS39" s="620" t="s">
        <v>2563</v>
      </c>
      <c r="QHT39" s="620" t="s">
        <v>2563</v>
      </c>
      <c r="QHU39" s="620" t="s">
        <v>2563</v>
      </c>
      <c r="QHV39" s="620" t="s">
        <v>2563</v>
      </c>
      <c r="QHW39" s="620" t="s">
        <v>2563</v>
      </c>
      <c r="QHX39" s="620" t="s">
        <v>2563</v>
      </c>
      <c r="QHY39" s="620" t="s">
        <v>2563</v>
      </c>
      <c r="QHZ39" s="620" t="s">
        <v>2563</v>
      </c>
      <c r="QIA39" s="620" t="s">
        <v>2563</v>
      </c>
      <c r="QIB39" s="620" t="s">
        <v>2563</v>
      </c>
      <c r="QIC39" s="620" t="s">
        <v>2563</v>
      </c>
      <c r="QID39" s="620" t="s">
        <v>2563</v>
      </c>
      <c r="QIE39" s="620" t="s">
        <v>2563</v>
      </c>
      <c r="QIF39" s="620" t="s">
        <v>2563</v>
      </c>
      <c r="QIG39" s="620" t="s">
        <v>2563</v>
      </c>
      <c r="QIH39" s="620" t="s">
        <v>2563</v>
      </c>
      <c r="QII39" s="620" t="s">
        <v>2563</v>
      </c>
      <c r="QIJ39" s="620" t="s">
        <v>2563</v>
      </c>
      <c r="QIK39" s="620" t="s">
        <v>2563</v>
      </c>
      <c r="QIL39" s="620" t="s">
        <v>2563</v>
      </c>
      <c r="QIM39" s="620" t="s">
        <v>2563</v>
      </c>
      <c r="QIN39" s="620" t="s">
        <v>2563</v>
      </c>
      <c r="QIO39" s="620" t="s">
        <v>2563</v>
      </c>
      <c r="QIP39" s="620" t="s">
        <v>2563</v>
      </c>
      <c r="QIQ39" s="620" t="s">
        <v>2563</v>
      </c>
      <c r="QIR39" s="620" t="s">
        <v>2563</v>
      </c>
      <c r="QIS39" s="620" t="s">
        <v>2563</v>
      </c>
      <c r="QIT39" s="620" t="s">
        <v>2563</v>
      </c>
      <c r="QIU39" s="620" t="s">
        <v>2563</v>
      </c>
      <c r="QIV39" s="620" t="s">
        <v>2563</v>
      </c>
      <c r="QIW39" s="620" t="s">
        <v>2563</v>
      </c>
      <c r="QIX39" s="620" t="s">
        <v>2563</v>
      </c>
      <c r="QIY39" s="620" t="s">
        <v>2563</v>
      </c>
      <c r="QIZ39" s="620" t="s">
        <v>2563</v>
      </c>
      <c r="QJA39" s="620" t="s">
        <v>2563</v>
      </c>
      <c r="QJB39" s="620" t="s">
        <v>2563</v>
      </c>
      <c r="QJC39" s="620" t="s">
        <v>2563</v>
      </c>
      <c r="QJD39" s="620" t="s">
        <v>2563</v>
      </c>
      <c r="QJE39" s="620" t="s">
        <v>2563</v>
      </c>
      <c r="QJF39" s="620" t="s">
        <v>2563</v>
      </c>
      <c r="QJG39" s="620" t="s">
        <v>2563</v>
      </c>
      <c r="QJH39" s="620" t="s">
        <v>2563</v>
      </c>
      <c r="QJI39" s="620" t="s">
        <v>2563</v>
      </c>
      <c r="QJJ39" s="620" t="s">
        <v>2563</v>
      </c>
      <c r="QJK39" s="620" t="s">
        <v>2563</v>
      </c>
      <c r="QJL39" s="620" t="s">
        <v>2563</v>
      </c>
      <c r="QJM39" s="620" t="s">
        <v>2563</v>
      </c>
      <c r="QJN39" s="620" t="s">
        <v>2563</v>
      </c>
      <c r="QJO39" s="620" t="s">
        <v>2563</v>
      </c>
      <c r="QJP39" s="620" t="s">
        <v>2563</v>
      </c>
      <c r="QJQ39" s="620" t="s">
        <v>2563</v>
      </c>
      <c r="QJR39" s="620" t="s">
        <v>2563</v>
      </c>
      <c r="QJS39" s="620" t="s">
        <v>2563</v>
      </c>
      <c r="QJT39" s="620" t="s">
        <v>2563</v>
      </c>
      <c r="QJU39" s="620" t="s">
        <v>2563</v>
      </c>
      <c r="QJV39" s="620" t="s">
        <v>2563</v>
      </c>
      <c r="QJW39" s="620" t="s">
        <v>2563</v>
      </c>
      <c r="QJX39" s="620" t="s">
        <v>2563</v>
      </c>
      <c r="QJY39" s="620" t="s">
        <v>2563</v>
      </c>
      <c r="QJZ39" s="620" t="s">
        <v>2563</v>
      </c>
      <c r="QKA39" s="620" t="s">
        <v>2563</v>
      </c>
      <c r="QKB39" s="620" t="s">
        <v>2563</v>
      </c>
      <c r="QKC39" s="620" t="s">
        <v>2563</v>
      </c>
      <c r="QKD39" s="620" t="s">
        <v>2563</v>
      </c>
      <c r="QKE39" s="620" t="s">
        <v>2563</v>
      </c>
      <c r="QKF39" s="620" t="s">
        <v>2563</v>
      </c>
      <c r="QKG39" s="620" t="s">
        <v>2563</v>
      </c>
      <c r="QKH39" s="620" t="s">
        <v>2563</v>
      </c>
      <c r="QKI39" s="620" t="s">
        <v>2563</v>
      </c>
      <c r="QKJ39" s="620" t="s">
        <v>2563</v>
      </c>
      <c r="QKK39" s="620" t="s">
        <v>2563</v>
      </c>
      <c r="QKL39" s="620" t="s">
        <v>2563</v>
      </c>
      <c r="QKM39" s="620" t="s">
        <v>2563</v>
      </c>
      <c r="QKN39" s="620" t="s">
        <v>2563</v>
      </c>
      <c r="QKO39" s="620" t="s">
        <v>2563</v>
      </c>
      <c r="QKP39" s="620" t="s">
        <v>2563</v>
      </c>
      <c r="QKQ39" s="620" t="s">
        <v>2563</v>
      </c>
      <c r="QKR39" s="620" t="s">
        <v>2563</v>
      </c>
      <c r="QKS39" s="620" t="s">
        <v>2563</v>
      </c>
      <c r="QKT39" s="620" t="s">
        <v>2563</v>
      </c>
      <c r="QKU39" s="620" t="s">
        <v>2563</v>
      </c>
      <c r="QKV39" s="620" t="s">
        <v>2563</v>
      </c>
      <c r="QKW39" s="620" t="s">
        <v>2563</v>
      </c>
      <c r="QKX39" s="620" t="s">
        <v>2563</v>
      </c>
      <c r="QKY39" s="620" t="s">
        <v>2563</v>
      </c>
      <c r="QKZ39" s="620" t="s">
        <v>2563</v>
      </c>
      <c r="QLA39" s="620" t="s">
        <v>2563</v>
      </c>
      <c r="QLB39" s="620" t="s">
        <v>2563</v>
      </c>
      <c r="QLC39" s="620" t="s">
        <v>2563</v>
      </c>
      <c r="QLD39" s="620" t="s">
        <v>2563</v>
      </c>
      <c r="QLE39" s="620" t="s">
        <v>2563</v>
      </c>
      <c r="QLF39" s="620" t="s">
        <v>2563</v>
      </c>
      <c r="QLG39" s="620" t="s">
        <v>2563</v>
      </c>
      <c r="QLH39" s="620" t="s">
        <v>2563</v>
      </c>
      <c r="QLI39" s="620" t="s">
        <v>2563</v>
      </c>
      <c r="QLJ39" s="620" t="s">
        <v>2563</v>
      </c>
      <c r="QLK39" s="620" t="s">
        <v>2563</v>
      </c>
      <c r="QLL39" s="620" t="s">
        <v>2563</v>
      </c>
      <c r="QLM39" s="620" t="s">
        <v>2563</v>
      </c>
      <c r="QLN39" s="620" t="s">
        <v>2563</v>
      </c>
      <c r="QLO39" s="620" t="s">
        <v>2563</v>
      </c>
      <c r="QLP39" s="620" t="s">
        <v>2563</v>
      </c>
      <c r="QLQ39" s="620" t="s">
        <v>2563</v>
      </c>
      <c r="QLR39" s="620" t="s">
        <v>2563</v>
      </c>
      <c r="QLS39" s="620" t="s">
        <v>2563</v>
      </c>
      <c r="QLT39" s="620" t="s">
        <v>2563</v>
      </c>
      <c r="QLU39" s="620" t="s">
        <v>2563</v>
      </c>
      <c r="QLV39" s="620" t="s">
        <v>2563</v>
      </c>
      <c r="QLW39" s="620" t="s">
        <v>2563</v>
      </c>
      <c r="QLX39" s="620" t="s">
        <v>2563</v>
      </c>
      <c r="QLY39" s="620" t="s">
        <v>2563</v>
      </c>
      <c r="QLZ39" s="620" t="s">
        <v>2563</v>
      </c>
      <c r="QMA39" s="620" t="s">
        <v>2563</v>
      </c>
      <c r="QMB39" s="620" t="s">
        <v>2563</v>
      </c>
      <c r="QMC39" s="620" t="s">
        <v>2563</v>
      </c>
      <c r="QMD39" s="620" t="s">
        <v>2563</v>
      </c>
      <c r="QME39" s="620" t="s">
        <v>2563</v>
      </c>
      <c r="QMF39" s="620" t="s">
        <v>2563</v>
      </c>
      <c r="QMG39" s="620" t="s">
        <v>2563</v>
      </c>
      <c r="QMH39" s="620" t="s">
        <v>2563</v>
      </c>
      <c r="QMI39" s="620" t="s">
        <v>2563</v>
      </c>
      <c r="QMJ39" s="620" t="s">
        <v>2563</v>
      </c>
      <c r="QMK39" s="620" t="s">
        <v>2563</v>
      </c>
      <c r="QML39" s="620" t="s">
        <v>2563</v>
      </c>
      <c r="QMM39" s="620" t="s">
        <v>2563</v>
      </c>
      <c r="QMN39" s="620" t="s">
        <v>2563</v>
      </c>
      <c r="QMO39" s="620" t="s">
        <v>2563</v>
      </c>
      <c r="QMP39" s="620" t="s">
        <v>2563</v>
      </c>
      <c r="QMQ39" s="620" t="s">
        <v>2563</v>
      </c>
      <c r="QMR39" s="620" t="s">
        <v>2563</v>
      </c>
      <c r="QMS39" s="620" t="s">
        <v>2563</v>
      </c>
      <c r="QMT39" s="620" t="s">
        <v>2563</v>
      </c>
      <c r="QMU39" s="620" t="s">
        <v>2563</v>
      </c>
      <c r="QMV39" s="620" t="s">
        <v>2563</v>
      </c>
      <c r="QMW39" s="620" t="s">
        <v>2563</v>
      </c>
      <c r="QMX39" s="620" t="s">
        <v>2563</v>
      </c>
      <c r="QMY39" s="620" t="s">
        <v>2563</v>
      </c>
      <c r="QMZ39" s="620" t="s">
        <v>2563</v>
      </c>
      <c r="QNA39" s="620" t="s">
        <v>2563</v>
      </c>
      <c r="QNB39" s="620" t="s">
        <v>2563</v>
      </c>
      <c r="QNC39" s="620" t="s">
        <v>2563</v>
      </c>
      <c r="QND39" s="620" t="s">
        <v>2563</v>
      </c>
      <c r="QNE39" s="620" t="s">
        <v>2563</v>
      </c>
      <c r="QNF39" s="620" t="s">
        <v>2563</v>
      </c>
      <c r="QNG39" s="620" t="s">
        <v>2563</v>
      </c>
      <c r="QNH39" s="620" t="s">
        <v>2563</v>
      </c>
      <c r="QNI39" s="620" t="s">
        <v>2563</v>
      </c>
      <c r="QNJ39" s="620" t="s">
        <v>2563</v>
      </c>
      <c r="QNK39" s="620" t="s">
        <v>2563</v>
      </c>
      <c r="QNL39" s="620" t="s">
        <v>2563</v>
      </c>
      <c r="QNM39" s="620" t="s">
        <v>2563</v>
      </c>
      <c r="QNN39" s="620" t="s">
        <v>2563</v>
      </c>
      <c r="QNO39" s="620" t="s">
        <v>2563</v>
      </c>
      <c r="QNP39" s="620" t="s">
        <v>2563</v>
      </c>
      <c r="QNQ39" s="620" t="s">
        <v>2563</v>
      </c>
      <c r="QNR39" s="620" t="s">
        <v>2563</v>
      </c>
      <c r="QNS39" s="620" t="s">
        <v>2563</v>
      </c>
      <c r="QNT39" s="620" t="s">
        <v>2563</v>
      </c>
      <c r="QNU39" s="620" t="s">
        <v>2563</v>
      </c>
      <c r="QNV39" s="620" t="s">
        <v>2563</v>
      </c>
      <c r="QNW39" s="620" t="s">
        <v>2563</v>
      </c>
      <c r="QNX39" s="620" t="s">
        <v>2563</v>
      </c>
      <c r="QNY39" s="620" t="s">
        <v>2563</v>
      </c>
      <c r="QNZ39" s="620" t="s">
        <v>2563</v>
      </c>
      <c r="QOA39" s="620" t="s">
        <v>2563</v>
      </c>
      <c r="QOB39" s="620" t="s">
        <v>2563</v>
      </c>
      <c r="QOC39" s="620" t="s">
        <v>2563</v>
      </c>
      <c r="QOD39" s="620" t="s">
        <v>2563</v>
      </c>
      <c r="QOE39" s="620" t="s">
        <v>2563</v>
      </c>
      <c r="QOF39" s="620" t="s">
        <v>2563</v>
      </c>
      <c r="QOG39" s="620" t="s">
        <v>2563</v>
      </c>
      <c r="QOH39" s="620" t="s">
        <v>2563</v>
      </c>
      <c r="QOI39" s="620" t="s">
        <v>2563</v>
      </c>
      <c r="QOJ39" s="620" t="s">
        <v>2563</v>
      </c>
      <c r="QOK39" s="620" t="s">
        <v>2563</v>
      </c>
      <c r="QOL39" s="620" t="s">
        <v>2563</v>
      </c>
      <c r="QOM39" s="620" t="s">
        <v>2563</v>
      </c>
      <c r="QON39" s="620" t="s">
        <v>2563</v>
      </c>
      <c r="QOO39" s="620" t="s">
        <v>2563</v>
      </c>
      <c r="QOP39" s="620" t="s">
        <v>2563</v>
      </c>
      <c r="QOQ39" s="620" t="s">
        <v>2563</v>
      </c>
      <c r="QOR39" s="620" t="s">
        <v>2563</v>
      </c>
      <c r="QOS39" s="620" t="s">
        <v>2563</v>
      </c>
      <c r="QOT39" s="620" t="s">
        <v>2563</v>
      </c>
      <c r="QOU39" s="620" t="s">
        <v>2563</v>
      </c>
      <c r="QOV39" s="620" t="s">
        <v>2563</v>
      </c>
      <c r="QOW39" s="620" t="s">
        <v>2563</v>
      </c>
      <c r="QOX39" s="620" t="s">
        <v>2563</v>
      </c>
      <c r="QOY39" s="620" t="s">
        <v>2563</v>
      </c>
      <c r="QOZ39" s="620" t="s">
        <v>2563</v>
      </c>
      <c r="QPA39" s="620" t="s">
        <v>2563</v>
      </c>
      <c r="QPB39" s="620" t="s">
        <v>2563</v>
      </c>
      <c r="QPC39" s="620" t="s">
        <v>2563</v>
      </c>
      <c r="QPD39" s="620" t="s">
        <v>2563</v>
      </c>
      <c r="QPE39" s="620" t="s">
        <v>2563</v>
      </c>
      <c r="QPF39" s="620" t="s">
        <v>2563</v>
      </c>
      <c r="QPG39" s="620" t="s">
        <v>2563</v>
      </c>
      <c r="QPH39" s="620" t="s">
        <v>2563</v>
      </c>
      <c r="QPI39" s="620" t="s">
        <v>2563</v>
      </c>
      <c r="QPJ39" s="620" t="s">
        <v>2563</v>
      </c>
      <c r="QPK39" s="620" t="s">
        <v>2563</v>
      </c>
      <c r="QPL39" s="620" t="s">
        <v>2563</v>
      </c>
      <c r="QPM39" s="620" t="s">
        <v>2563</v>
      </c>
      <c r="QPN39" s="620" t="s">
        <v>2563</v>
      </c>
      <c r="QPO39" s="620" t="s">
        <v>2563</v>
      </c>
      <c r="QPP39" s="620" t="s">
        <v>2563</v>
      </c>
      <c r="QPQ39" s="620" t="s">
        <v>2563</v>
      </c>
      <c r="QPR39" s="620" t="s">
        <v>2563</v>
      </c>
      <c r="QPS39" s="620" t="s">
        <v>2563</v>
      </c>
      <c r="QPT39" s="620" t="s">
        <v>2563</v>
      </c>
      <c r="QPU39" s="620" t="s">
        <v>2563</v>
      </c>
      <c r="QPV39" s="620" t="s">
        <v>2563</v>
      </c>
      <c r="QPW39" s="620" t="s">
        <v>2563</v>
      </c>
      <c r="QPX39" s="620" t="s">
        <v>2563</v>
      </c>
      <c r="QPY39" s="620" t="s">
        <v>2563</v>
      </c>
      <c r="QPZ39" s="620" t="s">
        <v>2563</v>
      </c>
      <c r="QQA39" s="620" t="s">
        <v>2563</v>
      </c>
      <c r="QQB39" s="620" t="s">
        <v>2563</v>
      </c>
      <c r="QQC39" s="620" t="s">
        <v>2563</v>
      </c>
      <c r="QQD39" s="620" t="s">
        <v>2563</v>
      </c>
      <c r="QQE39" s="620" t="s">
        <v>2563</v>
      </c>
      <c r="QQF39" s="620" t="s">
        <v>2563</v>
      </c>
      <c r="QQG39" s="620" t="s">
        <v>2563</v>
      </c>
      <c r="QQH39" s="620" t="s">
        <v>2563</v>
      </c>
      <c r="QQI39" s="620" t="s">
        <v>2563</v>
      </c>
      <c r="QQJ39" s="620" t="s">
        <v>2563</v>
      </c>
      <c r="QQK39" s="620" t="s">
        <v>2563</v>
      </c>
      <c r="QQL39" s="620" t="s">
        <v>2563</v>
      </c>
      <c r="QQM39" s="620" t="s">
        <v>2563</v>
      </c>
      <c r="QQN39" s="620" t="s">
        <v>2563</v>
      </c>
      <c r="QQO39" s="620" t="s">
        <v>2563</v>
      </c>
      <c r="QQP39" s="620" t="s">
        <v>2563</v>
      </c>
      <c r="QQQ39" s="620" t="s">
        <v>2563</v>
      </c>
      <c r="QQR39" s="620" t="s">
        <v>2563</v>
      </c>
      <c r="QQS39" s="620" t="s">
        <v>2563</v>
      </c>
      <c r="QQT39" s="620" t="s">
        <v>2563</v>
      </c>
      <c r="QQU39" s="620" t="s">
        <v>2563</v>
      </c>
      <c r="QQV39" s="620" t="s">
        <v>2563</v>
      </c>
      <c r="QQW39" s="620" t="s">
        <v>2563</v>
      </c>
      <c r="QQX39" s="620" t="s">
        <v>2563</v>
      </c>
      <c r="QQY39" s="620" t="s">
        <v>2563</v>
      </c>
      <c r="QQZ39" s="620" t="s">
        <v>2563</v>
      </c>
      <c r="QRA39" s="620" t="s">
        <v>2563</v>
      </c>
      <c r="QRB39" s="620" t="s">
        <v>2563</v>
      </c>
      <c r="QRC39" s="620" t="s">
        <v>2563</v>
      </c>
      <c r="QRD39" s="620" t="s">
        <v>2563</v>
      </c>
      <c r="QRE39" s="620" t="s">
        <v>2563</v>
      </c>
      <c r="QRF39" s="620" t="s">
        <v>2563</v>
      </c>
      <c r="QRG39" s="620" t="s">
        <v>2563</v>
      </c>
      <c r="QRH39" s="620" t="s">
        <v>2563</v>
      </c>
      <c r="QRI39" s="620" t="s">
        <v>2563</v>
      </c>
      <c r="QRJ39" s="620" t="s">
        <v>2563</v>
      </c>
      <c r="QRK39" s="620" t="s">
        <v>2563</v>
      </c>
      <c r="QRL39" s="620" t="s">
        <v>2563</v>
      </c>
      <c r="QRM39" s="620" t="s">
        <v>2563</v>
      </c>
      <c r="QRN39" s="620" t="s">
        <v>2563</v>
      </c>
      <c r="QRO39" s="620" t="s">
        <v>2563</v>
      </c>
      <c r="QRP39" s="620" t="s">
        <v>2563</v>
      </c>
      <c r="QRQ39" s="620" t="s">
        <v>2563</v>
      </c>
      <c r="QRR39" s="620" t="s">
        <v>2563</v>
      </c>
      <c r="QRS39" s="620" t="s">
        <v>2563</v>
      </c>
      <c r="QRT39" s="620" t="s">
        <v>2563</v>
      </c>
      <c r="QRU39" s="620" t="s">
        <v>2563</v>
      </c>
      <c r="QRV39" s="620" t="s">
        <v>2563</v>
      </c>
      <c r="QRW39" s="620" t="s">
        <v>2563</v>
      </c>
      <c r="QRX39" s="620" t="s">
        <v>2563</v>
      </c>
      <c r="QRY39" s="620" t="s">
        <v>2563</v>
      </c>
      <c r="QRZ39" s="620" t="s">
        <v>2563</v>
      </c>
      <c r="QSA39" s="620" t="s">
        <v>2563</v>
      </c>
      <c r="QSB39" s="620" t="s">
        <v>2563</v>
      </c>
      <c r="QSC39" s="620" t="s">
        <v>2563</v>
      </c>
      <c r="QSD39" s="620" t="s">
        <v>2563</v>
      </c>
      <c r="QSE39" s="620" t="s">
        <v>2563</v>
      </c>
      <c r="QSF39" s="620" t="s">
        <v>2563</v>
      </c>
      <c r="QSG39" s="620" t="s">
        <v>2563</v>
      </c>
      <c r="QSH39" s="620" t="s">
        <v>2563</v>
      </c>
      <c r="QSI39" s="620" t="s">
        <v>2563</v>
      </c>
      <c r="QSJ39" s="620" t="s">
        <v>2563</v>
      </c>
      <c r="QSK39" s="620" t="s">
        <v>2563</v>
      </c>
      <c r="QSL39" s="620" t="s">
        <v>2563</v>
      </c>
      <c r="QSM39" s="620" t="s">
        <v>2563</v>
      </c>
      <c r="QSN39" s="620" t="s">
        <v>2563</v>
      </c>
      <c r="QSO39" s="620" t="s">
        <v>2563</v>
      </c>
      <c r="QSP39" s="620" t="s">
        <v>2563</v>
      </c>
      <c r="QSQ39" s="620" t="s">
        <v>2563</v>
      </c>
      <c r="QSR39" s="620" t="s">
        <v>2563</v>
      </c>
      <c r="QSS39" s="620" t="s">
        <v>2563</v>
      </c>
      <c r="QST39" s="620" t="s">
        <v>2563</v>
      </c>
      <c r="QSU39" s="620" t="s">
        <v>2563</v>
      </c>
      <c r="QSV39" s="620" t="s">
        <v>2563</v>
      </c>
      <c r="QSW39" s="620" t="s">
        <v>2563</v>
      </c>
      <c r="QSX39" s="620" t="s">
        <v>2563</v>
      </c>
      <c r="QSY39" s="620" t="s">
        <v>2563</v>
      </c>
      <c r="QSZ39" s="620" t="s">
        <v>2563</v>
      </c>
      <c r="QTA39" s="620" t="s">
        <v>2563</v>
      </c>
      <c r="QTB39" s="620" t="s">
        <v>2563</v>
      </c>
      <c r="QTC39" s="620" t="s">
        <v>2563</v>
      </c>
      <c r="QTD39" s="620" t="s">
        <v>2563</v>
      </c>
      <c r="QTE39" s="620" t="s">
        <v>2563</v>
      </c>
      <c r="QTF39" s="620" t="s">
        <v>2563</v>
      </c>
      <c r="QTG39" s="620" t="s">
        <v>2563</v>
      </c>
      <c r="QTH39" s="620" t="s">
        <v>2563</v>
      </c>
      <c r="QTI39" s="620" t="s">
        <v>2563</v>
      </c>
      <c r="QTJ39" s="620" t="s">
        <v>2563</v>
      </c>
      <c r="QTK39" s="620" t="s">
        <v>2563</v>
      </c>
      <c r="QTL39" s="620" t="s">
        <v>2563</v>
      </c>
      <c r="QTM39" s="620" t="s">
        <v>2563</v>
      </c>
      <c r="QTN39" s="620" t="s">
        <v>2563</v>
      </c>
      <c r="QTO39" s="620" t="s">
        <v>2563</v>
      </c>
      <c r="QTP39" s="620" t="s">
        <v>2563</v>
      </c>
      <c r="QTQ39" s="620" t="s">
        <v>2563</v>
      </c>
      <c r="QTR39" s="620" t="s">
        <v>2563</v>
      </c>
      <c r="QTS39" s="620" t="s">
        <v>2563</v>
      </c>
      <c r="QTT39" s="620" t="s">
        <v>2563</v>
      </c>
      <c r="QTU39" s="620" t="s">
        <v>2563</v>
      </c>
      <c r="QTV39" s="620" t="s">
        <v>2563</v>
      </c>
      <c r="QTW39" s="620" t="s">
        <v>2563</v>
      </c>
      <c r="QTX39" s="620" t="s">
        <v>2563</v>
      </c>
      <c r="QTY39" s="620" t="s">
        <v>2563</v>
      </c>
      <c r="QTZ39" s="620" t="s">
        <v>2563</v>
      </c>
      <c r="QUA39" s="620" t="s">
        <v>2563</v>
      </c>
      <c r="QUB39" s="620" t="s">
        <v>2563</v>
      </c>
      <c r="QUC39" s="620" t="s">
        <v>2563</v>
      </c>
      <c r="QUD39" s="620" t="s">
        <v>2563</v>
      </c>
      <c r="QUE39" s="620" t="s">
        <v>2563</v>
      </c>
      <c r="QUF39" s="620" t="s">
        <v>2563</v>
      </c>
      <c r="QUG39" s="620" t="s">
        <v>2563</v>
      </c>
      <c r="QUH39" s="620" t="s">
        <v>2563</v>
      </c>
      <c r="QUI39" s="620" t="s">
        <v>2563</v>
      </c>
      <c r="QUJ39" s="620" t="s">
        <v>2563</v>
      </c>
      <c r="QUK39" s="620" t="s">
        <v>2563</v>
      </c>
      <c r="QUL39" s="620" t="s">
        <v>2563</v>
      </c>
      <c r="QUM39" s="620" t="s">
        <v>2563</v>
      </c>
      <c r="QUN39" s="620" t="s">
        <v>2563</v>
      </c>
      <c r="QUO39" s="620" t="s">
        <v>2563</v>
      </c>
      <c r="QUP39" s="620" t="s">
        <v>2563</v>
      </c>
      <c r="QUQ39" s="620" t="s">
        <v>2563</v>
      </c>
      <c r="QUR39" s="620" t="s">
        <v>2563</v>
      </c>
      <c r="QUS39" s="620" t="s">
        <v>2563</v>
      </c>
      <c r="QUT39" s="620" t="s">
        <v>2563</v>
      </c>
      <c r="QUU39" s="620" t="s">
        <v>2563</v>
      </c>
      <c r="QUV39" s="620" t="s">
        <v>2563</v>
      </c>
      <c r="QUW39" s="620" t="s">
        <v>2563</v>
      </c>
      <c r="QUX39" s="620" t="s">
        <v>2563</v>
      </c>
      <c r="QUY39" s="620" t="s">
        <v>2563</v>
      </c>
      <c r="QUZ39" s="620" t="s">
        <v>2563</v>
      </c>
      <c r="QVA39" s="620" t="s">
        <v>2563</v>
      </c>
      <c r="QVB39" s="620" t="s">
        <v>2563</v>
      </c>
      <c r="QVC39" s="620" t="s">
        <v>2563</v>
      </c>
      <c r="QVD39" s="620" t="s">
        <v>2563</v>
      </c>
      <c r="QVE39" s="620" t="s">
        <v>2563</v>
      </c>
      <c r="QVF39" s="620" t="s">
        <v>2563</v>
      </c>
      <c r="QVG39" s="620" t="s">
        <v>2563</v>
      </c>
      <c r="QVH39" s="620" t="s">
        <v>2563</v>
      </c>
      <c r="QVI39" s="620" t="s">
        <v>2563</v>
      </c>
      <c r="QVJ39" s="620" t="s">
        <v>2563</v>
      </c>
      <c r="QVK39" s="620" t="s">
        <v>2563</v>
      </c>
      <c r="QVL39" s="620" t="s">
        <v>2563</v>
      </c>
      <c r="QVM39" s="620" t="s">
        <v>2563</v>
      </c>
      <c r="QVN39" s="620" t="s">
        <v>2563</v>
      </c>
      <c r="QVO39" s="620" t="s">
        <v>2563</v>
      </c>
      <c r="QVP39" s="620" t="s">
        <v>2563</v>
      </c>
      <c r="QVQ39" s="620" t="s">
        <v>2563</v>
      </c>
      <c r="QVR39" s="620" t="s">
        <v>2563</v>
      </c>
      <c r="QVS39" s="620" t="s">
        <v>2563</v>
      </c>
      <c r="QVT39" s="620" t="s">
        <v>2563</v>
      </c>
      <c r="QVU39" s="620" t="s">
        <v>2563</v>
      </c>
      <c r="QVV39" s="620" t="s">
        <v>2563</v>
      </c>
      <c r="QVW39" s="620" t="s">
        <v>2563</v>
      </c>
      <c r="QVX39" s="620" t="s">
        <v>2563</v>
      </c>
      <c r="QVY39" s="620" t="s">
        <v>2563</v>
      </c>
      <c r="QVZ39" s="620" t="s">
        <v>2563</v>
      </c>
      <c r="QWA39" s="620" t="s">
        <v>2563</v>
      </c>
      <c r="QWB39" s="620" t="s">
        <v>2563</v>
      </c>
      <c r="QWC39" s="620" t="s">
        <v>2563</v>
      </c>
      <c r="QWD39" s="620" t="s">
        <v>2563</v>
      </c>
      <c r="QWE39" s="620" t="s">
        <v>2563</v>
      </c>
      <c r="QWF39" s="620" t="s">
        <v>2563</v>
      </c>
      <c r="QWG39" s="620" t="s">
        <v>2563</v>
      </c>
      <c r="QWH39" s="620" t="s">
        <v>2563</v>
      </c>
      <c r="QWI39" s="620" t="s">
        <v>2563</v>
      </c>
      <c r="QWJ39" s="620" t="s">
        <v>2563</v>
      </c>
      <c r="QWK39" s="620" t="s">
        <v>2563</v>
      </c>
      <c r="QWL39" s="620" t="s">
        <v>2563</v>
      </c>
      <c r="QWM39" s="620" t="s">
        <v>2563</v>
      </c>
      <c r="QWN39" s="620" t="s">
        <v>2563</v>
      </c>
      <c r="QWO39" s="620" t="s">
        <v>2563</v>
      </c>
      <c r="QWP39" s="620" t="s">
        <v>2563</v>
      </c>
      <c r="QWQ39" s="620" t="s">
        <v>2563</v>
      </c>
      <c r="QWR39" s="620" t="s">
        <v>2563</v>
      </c>
      <c r="QWS39" s="620" t="s">
        <v>2563</v>
      </c>
      <c r="QWT39" s="620" t="s">
        <v>2563</v>
      </c>
      <c r="QWU39" s="620" t="s">
        <v>2563</v>
      </c>
      <c r="QWV39" s="620" t="s">
        <v>2563</v>
      </c>
      <c r="QWW39" s="620" t="s">
        <v>2563</v>
      </c>
      <c r="QWX39" s="620" t="s">
        <v>2563</v>
      </c>
      <c r="QWY39" s="620" t="s">
        <v>2563</v>
      </c>
      <c r="QWZ39" s="620" t="s">
        <v>2563</v>
      </c>
      <c r="QXA39" s="620" t="s">
        <v>2563</v>
      </c>
      <c r="QXB39" s="620" t="s">
        <v>2563</v>
      </c>
      <c r="QXC39" s="620" t="s">
        <v>2563</v>
      </c>
      <c r="QXD39" s="620" t="s">
        <v>2563</v>
      </c>
      <c r="QXE39" s="620" t="s">
        <v>2563</v>
      </c>
      <c r="QXF39" s="620" t="s">
        <v>2563</v>
      </c>
      <c r="QXG39" s="620" t="s">
        <v>2563</v>
      </c>
      <c r="QXH39" s="620" t="s">
        <v>2563</v>
      </c>
      <c r="QXI39" s="620" t="s">
        <v>2563</v>
      </c>
      <c r="QXJ39" s="620" t="s">
        <v>2563</v>
      </c>
      <c r="QXK39" s="620" t="s">
        <v>2563</v>
      </c>
      <c r="QXL39" s="620" t="s">
        <v>2563</v>
      </c>
      <c r="QXM39" s="620" t="s">
        <v>2563</v>
      </c>
      <c r="QXN39" s="620" t="s">
        <v>2563</v>
      </c>
      <c r="QXO39" s="620" t="s">
        <v>2563</v>
      </c>
      <c r="QXP39" s="620" t="s">
        <v>2563</v>
      </c>
      <c r="QXQ39" s="620" t="s">
        <v>2563</v>
      </c>
      <c r="QXR39" s="620" t="s">
        <v>2563</v>
      </c>
      <c r="QXS39" s="620" t="s">
        <v>2563</v>
      </c>
      <c r="QXT39" s="620" t="s">
        <v>2563</v>
      </c>
      <c r="QXU39" s="620" t="s">
        <v>2563</v>
      </c>
      <c r="QXV39" s="620" t="s">
        <v>2563</v>
      </c>
      <c r="QXW39" s="620" t="s">
        <v>2563</v>
      </c>
      <c r="QXX39" s="620" t="s">
        <v>2563</v>
      </c>
      <c r="QXY39" s="620" t="s">
        <v>2563</v>
      </c>
      <c r="QXZ39" s="620" t="s">
        <v>2563</v>
      </c>
      <c r="QYA39" s="620" t="s">
        <v>2563</v>
      </c>
      <c r="QYB39" s="620" t="s">
        <v>2563</v>
      </c>
      <c r="QYC39" s="620" t="s">
        <v>2563</v>
      </c>
      <c r="QYD39" s="620" t="s">
        <v>2563</v>
      </c>
      <c r="QYE39" s="620" t="s">
        <v>2563</v>
      </c>
      <c r="QYF39" s="620" t="s">
        <v>2563</v>
      </c>
      <c r="QYG39" s="620" t="s">
        <v>2563</v>
      </c>
      <c r="QYH39" s="620" t="s">
        <v>2563</v>
      </c>
      <c r="QYI39" s="620" t="s">
        <v>2563</v>
      </c>
      <c r="QYJ39" s="620" t="s">
        <v>2563</v>
      </c>
      <c r="QYK39" s="620" t="s">
        <v>2563</v>
      </c>
      <c r="QYL39" s="620" t="s">
        <v>2563</v>
      </c>
      <c r="QYM39" s="620" t="s">
        <v>2563</v>
      </c>
      <c r="QYN39" s="620" t="s">
        <v>2563</v>
      </c>
      <c r="QYO39" s="620" t="s">
        <v>2563</v>
      </c>
      <c r="QYP39" s="620" t="s">
        <v>2563</v>
      </c>
      <c r="QYQ39" s="620" t="s">
        <v>2563</v>
      </c>
      <c r="QYR39" s="620" t="s">
        <v>2563</v>
      </c>
      <c r="QYS39" s="620" t="s">
        <v>2563</v>
      </c>
      <c r="QYT39" s="620" t="s">
        <v>2563</v>
      </c>
      <c r="QYU39" s="620" t="s">
        <v>2563</v>
      </c>
      <c r="QYV39" s="620" t="s">
        <v>2563</v>
      </c>
      <c r="QYW39" s="620" t="s">
        <v>2563</v>
      </c>
      <c r="QYX39" s="620" t="s">
        <v>2563</v>
      </c>
      <c r="QYY39" s="620" t="s">
        <v>2563</v>
      </c>
      <c r="QYZ39" s="620" t="s">
        <v>2563</v>
      </c>
      <c r="QZA39" s="620" t="s">
        <v>2563</v>
      </c>
      <c r="QZB39" s="620" t="s">
        <v>2563</v>
      </c>
      <c r="QZC39" s="620" t="s">
        <v>2563</v>
      </c>
      <c r="QZD39" s="620" t="s">
        <v>2563</v>
      </c>
      <c r="QZE39" s="620" t="s">
        <v>2563</v>
      </c>
      <c r="QZF39" s="620" t="s">
        <v>2563</v>
      </c>
      <c r="QZG39" s="620" t="s">
        <v>2563</v>
      </c>
      <c r="QZH39" s="620" t="s">
        <v>2563</v>
      </c>
      <c r="QZI39" s="620" t="s">
        <v>2563</v>
      </c>
      <c r="QZJ39" s="620" t="s">
        <v>2563</v>
      </c>
      <c r="QZK39" s="620" t="s">
        <v>2563</v>
      </c>
      <c r="QZL39" s="620" t="s">
        <v>2563</v>
      </c>
      <c r="QZM39" s="620" t="s">
        <v>2563</v>
      </c>
      <c r="QZN39" s="620" t="s">
        <v>2563</v>
      </c>
      <c r="QZO39" s="620" t="s">
        <v>2563</v>
      </c>
      <c r="QZP39" s="620" t="s">
        <v>2563</v>
      </c>
      <c r="QZQ39" s="620" t="s">
        <v>2563</v>
      </c>
      <c r="QZR39" s="620" t="s">
        <v>2563</v>
      </c>
      <c r="QZS39" s="620" t="s">
        <v>2563</v>
      </c>
      <c r="QZT39" s="620" t="s">
        <v>2563</v>
      </c>
      <c r="QZU39" s="620" t="s">
        <v>2563</v>
      </c>
      <c r="QZV39" s="620" t="s">
        <v>2563</v>
      </c>
      <c r="QZW39" s="620" t="s">
        <v>2563</v>
      </c>
      <c r="QZX39" s="620" t="s">
        <v>2563</v>
      </c>
      <c r="QZY39" s="620" t="s">
        <v>2563</v>
      </c>
      <c r="QZZ39" s="620" t="s">
        <v>2563</v>
      </c>
      <c r="RAA39" s="620" t="s">
        <v>2563</v>
      </c>
      <c r="RAB39" s="620" t="s">
        <v>2563</v>
      </c>
      <c r="RAC39" s="620" t="s">
        <v>2563</v>
      </c>
      <c r="RAD39" s="620" t="s">
        <v>2563</v>
      </c>
      <c r="RAE39" s="620" t="s">
        <v>2563</v>
      </c>
      <c r="RAF39" s="620" t="s">
        <v>2563</v>
      </c>
      <c r="RAG39" s="620" t="s">
        <v>2563</v>
      </c>
      <c r="RAH39" s="620" t="s">
        <v>2563</v>
      </c>
      <c r="RAI39" s="620" t="s">
        <v>2563</v>
      </c>
      <c r="RAJ39" s="620" t="s">
        <v>2563</v>
      </c>
      <c r="RAK39" s="620" t="s">
        <v>2563</v>
      </c>
      <c r="RAL39" s="620" t="s">
        <v>2563</v>
      </c>
      <c r="RAM39" s="620" t="s">
        <v>2563</v>
      </c>
      <c r="RAN39" s="620" t="s">
        <v>2563</v>
      </c>
      <c r="RAO39" s="620" t="s">
        <v>2563</v>
      </c>
      <c r="RAP39" s="620" t="s">
        <v>2563</v>
      </c>
      <c r="RAQ39" s="620" t="s">
        <v>2563</v>
      </c>
      <c r="RAR39" s="620" t="s">
        <v>2563</v>
      </c>
      <c r="RAS39" s="620" t="s">
        <v>2563</v>
      </c>
      <c r="RAT39" s="620" t="s">
        <v>2563</v>
      </c>
      <c r="RAU39" s="620" t="s">
        <v>2563</v>
      </c>
      <c r="RAV39" s="620" t="s">
        <v>2563</v>
      </c>
      <c r="RAW39" s="620" t="s">
        <v>2563</v>
      </c>
      <c r="RAX39" s="620" t="s">
        <v>2563</v>
      </c>
      <c r="RAY39" s="620" t="s">
        <v>2563</v>
      </c>
      <c r="RAZ39" s="620" t="s">
        <v>2563</v>
      </c>
      <c r="RBA39" s="620" t="s">
        <v>2563</v>
      </c>
      <c r="RBB39" s="620" t="s">
        <v>2563</v>
      </c>
      <c r="RBC39" s="620" t="s">
        <v>2563</v>
      </c>
      <c r="RBD39" s="620" t="s">
        <v>2563</v>
      </c>
      <c r="RBE39" s="620" t="s">
        <v>2563</v>
      </c>
      <c r="RBF39" s="620" t="s">
        <v>2563</v>
      </c>
      <c r="RBG39" s="620" t="s">
        <v>2563</v>
      </c>
      <c r="RBH39" s="620" t="s">
        <v>2563</v>
      </c>
      <c r="RBI39" s="620" t="s">
        <v>2563</v>
      </c>
      <c r="RBJ39" s="620" t="s">
        <v>2563</v>
      </c>
      <c r="RBK39" s="620" t="s">
        <v>2563</v>
      </c>
      <c r="RBL39" s="620" t="s">
        <v>2563</v>
      </c>
      <c r="RBM39" s="620" t="s">
        <v>2563</v>
      </c>
      <c r="RBN39" s="620" t="s">
        <v>2563</v>
      </c>
      <c r="RBO39" s="620" t="s">
        <v>2563</v>
      </c>
      <c r="RBP39" s="620" t="s">
        <v>2563</v>
      </c>
      <c r="RBQ39" s="620" t="s">
        <v>2563</v>
      </c>
      <c r="RBR39" s="620" t="s">
        <v>2563</v>
      </c>
      <c r="RBS39" s="620" t="s">
        <v>2563</v>
      </c>
      <c r="RBT39" s="620" t="s">
        <v>2563</v>
      </c>
      <c r="RBU39" s="620" t="s">
        <v>2563</v>
      </c>
      <c r="RBV39" s="620" t="s">
        <v>2563</v>
      </c>
      <c r="RBW39" s="620" t="s">
        <v>2563</v>
      </c>
      <c r="RBX39" s="620" t="s">
        <v>2563</v>
      </c>
      <c r="RBY39" s="620" t="s">
        <v>2563</v>
      </c>
      <c r="RBZ39" s="620" t="s">
        <v>2563</v>
      </c>
      <c r="RCA39" s="620" t="s">
        <v>2563</v>
      </c>
      <c r="RCB39" s="620" t="s">
        <v>2563</v>
      </c>
      <c r="RCC39" s="620" t="s">
        <v>2563</v>
      </c>
      <c r="RCD39" s="620" t="s">
        <v>2563</v>
      </c>
      <c r="RCE39" s="620" t="s">
        <v>2563</v>
      </c>
      <c r="RCF39" s="620" t="s">
        <v>2563</v>
      </c>
      <c r="RCG39" s="620" t="s">
        <v>2563</v>
      </c>
      <c r="RCH39" s="620" t="s">
        <v>2563</v>
      </c>
      <c r="RCI39" s="620" t="s">
        <v>2563</v>
      </c>
      <c r="RCJ39" s="620" t="s">
        <v>2563</v>
      </c>
      <c r="RCK39" s="620" t="s">
        <v>2563</v>
      </c>
      <c r="RCL39" s="620" t="s">
        <v>2563</v>
      </c>
      <c r="RCM39" s="620" t="s">
        <v>2563</v>
      </c>
      <c r="RCN39" s="620" t="s">
        <v>2563</v>
      </c>
      <c r="RCO39" s="620" t="s">
        <v>2563</v>
      </c>
      <c r="RCP39" s="620" t="s">
        <v>2563</v>
      </c>
      <c r="RCQ39" s="620" t="s">
        <v>2563</v>
      </c>
      <c r="RCR39" s="620" t="s">
        <v>2563</v>
      </c>
      <c r="RCS39" s="620" t="s">
        <v>2563</v>
      </c>
      <c r="RCT39" s="620" t="s">
        <v>2563</v>
      </c>
      <c r="RCU39" s="620" t="s">
        <v>2563</v>
      </c>
      <c r="RCV39" s="620" t="s">
        <v>2563</v>
      </c>
      <c r="RCW39" s="620" t="s">
        <v>2563</v>
      </c>
      <c r="RCX39" s="620" t="s">
        <v>2563</v>
      </c>
      <c r="RCY39" s="620" t="s">
        <v>2563</v>
      </c>
      <c r="RCZ39" s="620" t="s">
        <v>2563</v>
      </c>
      <c r="RDA39" s="620" t="s">
        <v>2563</v>
      </c>
      <c r="RDB39" s="620" t="s">
        <v>2563</v>
      </c>
      <c r="RDC39" s="620" t="s">
        <v>2563</v>
      </c>
      <c r="RDD39" s="620" t="s">
        <v>2563</v>
      </c>
      <c r="RDE39" s="620" t="s">
        <v>2563</v>
      </c>
      <c r="RDF39" s="620" t="s">
        <v>2563</v>
      </c>
      <c r="RDG39" s="620" t="s">
        <v>2563</v>
      </c>
      <c r="RDH39" s="620" t="s">
        <v>2563</v>
      </c>
      <c r="RDI39" s="620" t="s">
        <v>2563</v>
      </c>
      <c r="RDJ39" s="620" t="s">
        <v>2563</v>
      </c>
      <c r="RDK39" s="620" t="s">
        <v>2563</v>
      </c>
      <c r="RDL39" s="620" t="s">
        <v>2563</v>
      </c>
      <c r="RDM39" s="620" t="s">
        <v>2563</v>
      </c>
      <c r="RDN39" s="620" t="s">
        <v>2563</v>
      </c>
      <c r="RDO39" s="620" t="s">
        <v>2563</v>
      </c>
      <c r="RDP39" s="620" t="s">
        <v>2563</v>
      </c>
      <c r="RDQ39" s="620" t="s">
        <v>2563</v>
      </c>
      <c r="RDR39" s="620" t="s">
        <v>2563</v>
      </c>
      <c r="RDS39" s="620" t="s">
        <v>2563</v>
      </c>
      <c r="RDT39" s="620" t="s">
        <v>2563</v>
      </c>
      <c r="RDU39" s="620" t="s">
        <v>2563</v>
      </c>
      <c r="RDV39" s="620" t="s">
        <v>2563</v>
      </c>
      <c r="RDW39" s="620" t="s">
        <v>2563</v>
      </c>
      <c r="RDX39" s="620" t="s">
        <v>2563</v>
      </c>
      <c r="RDY39" s="620" t="s">
        <v>2563</v>
      </c>
      <c r="RDZ39" s="620" t="s">
        <v>2563</v>
      </c>
      <c r="REA39" s="620" t="s">
        <v>2563</v>
      </c>
      <c r="REB39" s="620" t="s">
        <v>2563</v>
      </c>
      <c r="REC39" s="620" t="s">
        <v>2563</v>
      </c>
      <c r="RED39" s="620" t="s">
        <v>2563</v>
      </c>
      <c r="REE39" s="620" t="s">
        <v>2563</v>
      </c>
      <c r="REF39" s="620" t="s">
        <v>2563</v>
      </c>
      <c r="REG39" s="620" t="s">
        <v>2563</v>
      </c>
      <c r="REH39" s="620" t="s">
        <v>2563</v>
      </c>
      <c r="REI39" s="620" t="s">
        <v>2563</v>
      </c>
      <c r="REJ39" s="620" t="s">
        <v>2563</v>
      </c>
      <c r="REK39" s="620" t="s">
        <v>2563</v>
      </c>
      <c r="REL39" s="620" t="s">
        <v>2563</v>
      </c>
      <c r="REM39" s="620" t="s">
        <v>2563</v>
      </c>
      <c r="REN39" s="620" t="s">
        <v>2563</v>
      </c>
      <c r="REO39" s="620" t="s">
        <v>2563</v>
      </c>
      <c r="REP39" s="620" t="s">
        <v>2563</v>
      </c>
      <c r="REQ39" s="620" t="s">
        <v>2563</v>
      </c>
      <c r="RER39" s="620" t="s">
        <v>2563</v>
      </c>
      <c r="RES39" s="620" t="s">
        <v>2563</v>
      </c>
      <c r="RET39" s="620" t="s">
        <v>2563</v>
      </c>
      <c r="REU39" s="620" t="s">
        <v>2563</v>
      </c>
      <c r="REV39" s="620" t="s">
        <v>2563</v>
      </c>
      <c r="REW39" s="620" t="s">
        <v>2563</v>
      </c>
      <c r="REX39" s="620" t="s">
        <v>2563</v>
      </c>
      <c r="REY39" s="620" t="s">
        <v>2563</v>
      </c>
      <c r="REZ39" s="620" t="s">
        <v>2563</v>
      </c>
      <c r="RFA39" s="620" t="s">
        <v>2563</v>
      </c>
      <c r="RFB39" s="620" t="s">
        <v>2563</v>
      </c>
      <c r="RFC39" s="620" t="s">
        <v>2563</v>
      </c>
      <c r="RFD39" s="620" t="s">
        <v>2563</v>
      </c>
      <c r="RFE39" s="620" t="s">
        <v>2563</v>
      </c>
      <c r="RFF39" s="620" t="s">
        <v>2563</v>
      </c>
      <c r="RFG39" s="620" t="s">
        <v>2563</v>
      </c>
      <c r="RFH39" s="620" t="s">
        <v>2563</v>
      </c>
      <c r="RFI39" s="620" t="s">
        <v>2563</v>
      </c>
      <c r="RFJ39" s="620" t="s">
        <v>2563</v>
      </c>
      <c r="RFK39" s="620" t="s">
        <v>2563</v>
      </c>
      <c r="RFL39" s="620" t="s">
        <v>2563</v>
      </c>
      <c r="RFM39" s="620" t="s">
        <v>2563</v>
      </c>
      <c r="RFN39" s="620" t="s">
        <v>2563</v>
      </c>
      <c r="RFO39" s="620" t="s">
        <v>2563</v>
      </c>
      <c r="RFP39" s="620" t="s">
        <v>2563</v>
      </c>
      <c r="RFQ39" s="620" t="s">
        <v>2563</v>
      </c>
      <c r="RFR39" s="620" t="s">
        <v>2563</v>
      </c>
      <c r="RFS39" s="620" t="s">
        <v>2563</v>
      </c>
      <c r="RFT39" s="620" t="s">
        <v>2563</v>
      </c>
      <c r="RFU39" s="620" t="s">
        <v>2563</v>
      </c>
      <c r="RFV39" s="620" t="s">
        <v>2563</v>
      </c>
      <c r="RFW39" s="620" t="s">
        <v>2563</v>
      </c>
      <c r="RFX39" s="620" t="s">
        <v>2563</v>
      </c>
      <c r="RFY39" s="620" t="s">
        <v>2563</v>
      </c>
      <c r="RFZ39" s="620" t="s">
        <v>2563</v>
      </c>
      <c r="RGA39" s="620" t="s">
        <v>2563</v>
      </c>
      <c r="RGB39" s="620" t="s">
        <v>2563</v>
      </c>
      <c r="RGC39" s="620" t="s">
        <v>2563</v>
      </c>
      <c r="RGD39" s="620" t="s">
        <v>2563</v>
      </c>
      <c r="RGE39" s="620" t="s">
        <v>2563</v>
      </c>
      <c r="RGF39" s="620" t="s">
        <v>2563</v>
      </c>
      <c r="RGG39" s="620" t="s">
        <v>2563</v>
      </c>
      <c r="RGH39" s="620" t="s">
        <v>2563</v>
      </c>
      <c r="RGI39" s="620" t="s">
        <v>2563</v>
      </c>
      <c r="RGJ39" s="620" t="s">
        <v>2563</v>
      </c>
      <c r="RGK39" s="620" t="s">
        <v>2563</v>
      </c>
      <c r="RGL39" s="620" t="s">
        <v>2563</v>
      </c>
      <c r="RGM39" s="620" t="s">
        <v>2563</v>
      </c>
      <c r="RGN39" s="620" t="s">
        <v>2563</v>
      </c>
      <c r="RGO39" s="620" t="s">
        <v>2563</v>
      </c>
      <c r="RGP39" s="620" t="s">
        <v>2563</v>
      </c>
      <c r="RGQ39" s="620" t="s">
        <v>2563</v>
      </c>
      <c r="RGR39" s="620" t="s">
        <v>2563</v>
      </c>
      <c r="RGS39" s="620" t="s">
        <v>2563</v>
      </c>
      <c r="RGT39" s="620" t="s">
        <v>2563</v>
      </c>
      <c r="RGU39" s="620" t="s">
        <v>2563</v>
      </c>
      <c r="RGV39" s="620" t="s">
        <v>2563</v>
      </c>
      <c r="RGW39" s="620" t="s">
        <v>2563</v>
      </c>
      <c r="RGX39" s="620" t="s">
        <v>2563</v>
      </c>
      <c r="RGY39" s="620" t="s">
        <v>2563</v>
      </c>
      <c r="RGZ39" s="620" t="s">
        <v>2563</v>
      </c>
      <c r="RHA39" s="620" t="s">
        <v>2563</v>
      </c>
      <c r="RHB39" s="620" t="s">
        <v>2563</v>
      </c>
      <c r="RHC39" s="620" t="s">
        <v>2563</v>
      </c>
      <c r="RHD39" s="620" t="s">
        <v>2563</v>
      </c>
      <c r="RHE39" s="620" t="s">
        <v>2563</v>
      </c>
      <c r="RHF39" s="620" t="s">
        <v>2563</v>
      </c>
      <c r="RHG39" s="620" t="s">
        <v>2563</v>
      </c>
      <c r="RHH39" s="620" t="s">
        <v>2563</v>
      </c>
      <c r="RHI39" s="620" t="s">
        <v>2563</v>
      </c>
      <c r="RHJ39" s="620" t="s">
        <v>2563</v>
      </c>
      <c r="RHK39" s="620" t="s">
        <v>2563</v>
      </c>
      <c r="RHL39" s="620" t="s">
        <v>2563</v>
      </c>
      <c r="RHM39" s="620" t="s">
        <v>2563</v>
      </c>
      <c r="RHN39" s="620" t="s">
        <v>2563</v>
      </c>
      <c r="RHO39" s="620" t="s">
        <v>2563</v>
      </c>
      <c r="RHP39" s="620" t="s">
        <v>2563</v>
      </c>
      <c r="RHQ39" s="620" t="s">
        <v>2563</v>
      </c>
      <c r="RHR39" s="620" t="s">
        <v>2563</v>
      </c>
      <c r="RHS39" s="620" t="s">
        <v>2563</v>
      </c>
      <c r="RHT39" s="620" t="s">
        <v>2563</v>
      </c>
      <c r="RHU39" s="620" t="s">
        <v>2563</v>
      </c>
      <c r="RHV39" s="620" t="s">
        <v>2563</v>
      </c>
      <c r="RHW39" s="620" t="s">
        <v>2563</v>
      </c>
      <c r="RHX39" s="620" t="s">
        <v>2563</v>
      </c>
      <c r="RHY39" s="620" t="s">
        <v>2563</v>
      </c>
      <c r="RHZ39" s="620" t="s">
        <v>2563</v>
      </c>
      <c r="RIA39" s="620" t="s">
        <v>2563</v>
      </c>
      <c r="RIB39" s="620" t="s">
        <v>2563</v>
      </c>
      <c r="RIC39" s="620" t="s">
        <v>2563</v>
      </c>
      <c r="RID39" s="620" t="s">
        <v>2563</v>
      </c>
      <c r="RIE39" s="620" t="s">
        <v>2563</v>
      </c>
      <c r="RIF39" s="620" t="s">
        <v>2563</v>
      </c>
      <c r="RIG39" s="620" t="s">
        <v>2563</v>
      </c>
      <c r="RIH39" s="620" t="s">
        <v>2563</v>
      </c>
      <c r="RII39" s="620" t="s">
        <v>2563</v>
      </c>
      <c r="RIJ39" s="620" t="s">
        <v>2563</v>
      </c>
      <c r="RIK39" s="620" t="s">
        <v>2563</v>
      </c>
      <c r="RIL39" s="620" t="s">
        <v>2563</v>
      </c>
      <c r="RIM39" s="620" t="s">
        <v>2563</v>
      </c>
      <c r="RIN39" s="620" t="s">
        <v>2563</v>
      </c>
      <c r="RIO39" s="620" t="s">
        <v>2563</v>
      </c>
      <c r="RIP39" s="620" t="s">
        <v>2563</v>
      </c>
      <c r="RIQ39" s="620" t="s">
        <v>2563</v>
      </c>
      <c r="RIR39" s="620" t="s">
        <v>2563</v>
      </c>
      <c r="RIS39" s="620" t="s">
        <v>2563</v>
      </c>
      <c r="RIT39" s="620" t="s">
        <v>2563</v>
      </c>
      <c r="RIU39" s="620" t="s">
        <v>2563</v>
      </c>
      <c r="RIV39" s="620" t="s">
        <v>2563</v>
      </c>
      <c r="RIW39" s="620" t="s">
        <v>2563</v>
      </c>
      <c r="RIX39" s="620" t="s">
        <v>2563</v>
      </c>
      <c r="RIY39" s="620" t="s">
        <v>2563</v>
      </c>
      <c r="RIZ39" s="620" t="s">
        <v>2563</v>
      </c>
      <c r="RJA39" s="620" t="s">
        <v>2563</v>
      </c>
      <c r="RJB39" s="620" t="s">
        <v>2563</v>
      </c>
      <c r="RJC39" s="620" t="s">
        <v>2563</v>
      </c>
      <c r="RJD39" s="620" t="s">
        <v>2563</v>
      </c>
      <c r="RJE39" s="620" t="s">
        <v>2563</v>
      </c>
      <c r="RJF39" s="620" t="s">
        <v>2563</v>
      </c>
      <c r="RJG39" s="620" t="s">
        <v>2563</v>
      </c>
      <c r="RJH39" s="620" t="s">
        <v>2563</v>
      </c>
      <c r="RJI39" s="620" t="s">
        <v>2563</v>
      </c>
      <c r="RJJ39" s="620" t="s">
        <v>2563</v>
      </c>
      <c r="RJK39" s="620" t="s">
        <v>2563</v>
      </c>
      <c r="RJL39" s="620" t="s">
        <v>2563</v>
      </c>
      <c r="RJM39" s="620" t="s">
        <v>2563</v>
      </c>
      <c r="RJN39" s="620" t="s">
        <v>2563</v>
      </c>
      <c r="RJO39" s="620" t="s">
        <v>2563</v>
      </c>
      <c r="RJP39" s="620" t="s">
        <v>2563</v>
      </c>
      <c r="RJQ39" s="620" t="s">
        <v>2563</v>
      </c>
      <c r="RJR39" s="620" t="s">
        <v>2563</v>
      </c>
      <c r="RJS39" s="620" t="s">
        <v>2563</v>
      </c>
      <c r="RJT39" s="620" t="s">
        <v>2563</v>
      </c>
      <c r="RJU39" s="620" t="s">
        <v>2563</v>
      </c>
      <c r="RJV39" s="620" t="s">
        <v>2563</v>
      </c>
      <c r="RJW39" s="620" t="s">
        <v>2563</v>
      </c>
      <c r="RJX39" s="620" t="s">
        <v>2563</v>
      </c>
      <c r="RJY39" s="620" t="s">
        <v>2563</v>
      </c>
      <c r="RJZ39" s="620" t="s">
        <v>2563</v>
      </c>
      <c r="RKA39" s="620" t="s">
        <v>2563</v>
      </c>
      <c r="RKB39" s="620" t="s">
        <v>2563</v>
      </c>
      <c r="RKC39" s="620" t="s">
        <v>2563</v>
      </c>
      <c r="RKD39" s="620" t="s">
        <v>2563</v>
      </c>
      <c r="RKE39" s="620" t="s">
        <v>2563</v>
      </c>
      <c r="RKF39" s="620" t="s">
        <v>2563</v>
      </c>
      <c r="RKG39" s="620" t="s">
        <v>2563</v>
      </c>
      <c r="RKH39" s="620" t="s">
        <v>2563</v>
      </c>
      <c r="RKI39" s="620" t="s">
        <v>2563</v>
      </c>
      <c r="RKJ39" s="620" t="s">
        <v>2563</v>
      </c>
      <c r="RKK39" s="620" t="s">
        <v>2563</v>
      </c>
      <c r="RKL39" s="620" t="s">
        <v>2563</v>
      </c>
      <c r="RKM39" s="620" t="s">
        <v>2563</v>
      </c>
      <c r="RKN39" s="620" t="s">
        <v>2563</v>
      </c>
      <c r="RKO39" s="620" t="s">
        <v>2563</v>
      </c>
      <c r="RKP39" s="620" t="s">
        <v>2563</v>
      </c>
      <c r="RKQ39" s="620" t="s">
        <v>2563</v>
      </c>
      <c r="RKR39" s="620" t="s">
        <v>2563</v>
      </c>
      <c r="RKS39" s="620" t="s">
        <v>2563</v>
      </c>
      <c r="RKT39" s="620" t="s">
        <v>2563</v>
      </c>
      <c r="RKU39" s="620" t="s">
        <v>2563</v>
      </c>
      <c r="RKV39" s="620" t="s">
        <v>2563</v>
      </c>
      <c r="RKW39" s="620" t="s">
        <v>2563</v>
      </c>
      <c r="RKX39" s="620" t="s">
        <v>2563</v>
      </c>
      <c r="RKY39" s="620" t="s">
        <v>2563</v>
      </c>
      <c r="RKZ39" s="620" t="s">
        <v>2563</v>
      </c>
      <c r="RLA39" s="620" t="s">
        <v>2563</v>
      </c>
      <c r="RLB39" s="620" t="s">
        <v>2563</v>
      </c>
      <c r="RLC39" s="620" t="s">
        <v>2563</v>
      </c>
      <c r="RLD39" s="620" t="s">
        <v>2563</v>
      </c>
      <c r="RLE39" s="620" t="s">
        <v>2563</v>
      </c>
      <c r="RLF39" s="620" t="s">
        <v>2563</v>
      </c>
      <c r="RLG39" s="620" t="s">
        <v>2563</v>
      </c>
      <c r="RLH39" s="620" t="s">
        <v>2563</v>
      </c>
      <c r="RLI39" s="620" t="s">
        <v>2563</v>
      </c>
      <c r="RLJ39" s="620" t="s">
        <v>2563</v>
      </c>
      <c r="RLK39" s="620" t="s">
        <v>2563</v>
      </c>
      <c r="RLL39" s="620" t="s">
        <v>2563</v>
      </c>
      <c r="RLM39" s="620" t="s">
        <v>2563</v>
      </c>
      <c r="RLN39" s="620" t="s">
        <v>2563</v>
      </c>
      <c r="RLO39" s="620" t="s">
        <v>2563</v>
      </c>
      <c r="RLP39" s="620" t="s">
        <v>2563</v>
      </c>
      <c r="RLQ39" s="620" t="s">
        <v>2563</v>
      </c>
      <c r="RLR39" s="620" t="s">
        <v>2563</v>
      </c>
      <c r="RLS39" s="620" t="s">
        <v>2563</v>
      </c>
      <c r="RLT39" s="620" t="s">
        <v>2563</v>
      </c>
      <c r="RLU39" s="620" t="s">
        <v>2563</v>
      </c>
      <c r="RLV39" s="620" t="s">
        <v>2563</v>
      </c>
      <c r="RLW39" s="620" t="s">
        <v>2563</v>
      </c>
      <c r="RLX39" s="620" t="s">
        <v>2563</v>
      </c>
      <c r="RLY39" s="620" t="s">
        <v>2563</v>
      </c>
      <c r="RLZ39" s="620" t="s">
        <v>2563</v>
      </c>
      <c r="RMA39" s="620" t="s">
        <v>2563</v>
      </c>
      <c r="RMB39" s="620" t="s">
        <v>2563</v>
      </c>
      <c r="RMC39" s="620" t="s">
        <v>2563</v>
      </c>
      <c r="RMD39" s="620" t="s">
        <v>2563</v>
      </c>
      <c r="RME39" s="620" t="s">
        <v>2563</v>
      </c>
      <c r="RMF39" s="620" t="s">
        <v>2563</v>
      </c>
      <c r="RMG39" s="620" t="s">
        <v>2563</v>
      </c>
      <c r="RMH39" s="620" t="s">
        <v>2563</v>
      </c>
      <c r="RMI39" s="620" t="s">
        <v>2563</v>
      </c>
      <c r="RMJ39" s="620" t="s">
        <v>2563</v>
      </c>
      <c r="RMK39" s="620" t="s">
        <v>2563</v>
      </c>
      <c r="RML39" s="620" t="s">
        <v>2563</v>
      </c>
      <c r="RMM39" s="620" t="s">
        <v>2563</v>
      </c>
      <c r="RMN39" s="620" t="s">
        <v>2563</v>
      </c>
      <c r="RMO39" s="620" t="s">
        <v>2563</v>
      </c>
      <c r="RMP39" s="620" t="s">
        <v>2563</v>
      </c>
      <c r="RMQ39" s="620" t="s">
        <v>2563</v>
      </c>
      <c r="RMR39" s="620" t="s">
        <v>2563</v>
      </c>
      <c r="RMS39" s="620" t="s">
        <v>2563</v>
      </c>
      <c r="RMT39" s="620" t="s">
        <v>2563</v>
      </c>
      <c r="RMU39" s="620" t="s">
        <v>2563</v>
      </c>
      <c r="RMV39" s="620" t="s">
        <v>2563</v>
      </c>
      <c r="RMW39" s="620" t="s">
        <v>2563</v>
      </c>
      <c r="RMX39" s="620" t="s">
        <v>2563</v>
      </c>
      <c r="RMY39" s="620" t="s">
        <v>2563</v>
      </c>
      <c r="RMZ39" s="620" t="s">
        <v>2563</v>
      </c>
      <c r="RNA39" s="620" t="s">
        <v>2563</v>
      </c>
      <c r="RNB39" s="620" t="s">
        <v>2563</v>
      </c>
      <c r="RNC39" s="620" t="s">
        <v>2563</v>
      </c>
      <c r="RND39" s="620" t="s">
        <v>2563</v>
      </c>
      <c r="RNE39" s="620" t="s">
        <v>2563</v>
      </c>
      <c r="RNF39" s="620" t="s">
        <v>2563</v>
      </c>
      <c r="RNG39" s="620" t="s">
        <v>2563</v>
      </c>
      <c r="RNH39" s="620" t="s">
        <v>2563</v>
      </c>
      <c r="RNI39" s="620" t="s">
        <v>2563</v>
      </c>
      <c r="RNJ39" s="620" t="s">
        <v>2563</v>
      </c>
      <c r="RNK39" s="620" t="s">
        <v>2563</v>
      </c>
      <c r="RNL39" s="620" t="s">
        <v>2563</v>
      </c>
      <c r="RNM39" s="620" t="s">
        <v>2563</v>
      </c>
      <c r="RNN39" s="620" t="s">
        <v>2563</v>
      </c>
      <c r="RNO39" s="620" t="s">
        <v>2563</v>
      </c>
      <c r="RNP39" s="620" t="s">
        <v>2563</v>
      </c>
      <c r="RNQ39" s="620" t="s">
        <v>2563</v>
      </c>
      <c r="RNR39" s="620" t="s">
        <v>2563</v>
      </c>
      <c r="RNS39" s="620" t="s">
        <v>2563</v>
      </c>
      <c r="RNT39" s="620" t="s">
        <v>2563</v>
      </c>
      <c r="RNU39" s="620" t="s">
        <v>2563</v>
      </c>
      <c r="RNV39" s="620" t="s">
        <v>2563</v>
      </c>
      <c r="RNW39" s="620" t="s">
        <v>2563</v>
      </c>
      <c r="RNX39" s="620" t="s">
        <v>2563</v>
      </c>
      <c r="RNY39" s="620" t="s">
        <v>2563</v>
      </c>
      <c r="RNZ39" s="620" t="s">
        <v>2563</v>
      </c>
      <c r="ROA39" s="620" t="s">
        <v>2563</v>
      </c>
      <c r="ROB39" s="620" t="s">
        <v>2563</v>
      </c>
      <c r="ROC39" s="620" t="s">
        <v>2563</v>
      </c>
      <c r="ROD39" s="620" t="s">
        <v>2563</v>
      </c>
      <c r="ROE39" s="620" t="s">
        <v>2563</v>
      </c>
      <c r="ROF39" s="620" t="s">
        <v>2563</v>
      </c>
      <c r="ROG39" s="620" t="s">
        <v>2563</v>
      </c>
      <c r="ROH39" s="620" t="s">
        <v>2563</v>
      </c>
      <c r="ROI39" s="620" t="s">
        <v>2563</v>
      </c>
      <c r="ROJ39" s="620" t="s">
        <v>2563</v>
      </c>
      <c r="ROK39" s="620" t="s">
        <v>2563</v>
      </c>
      <c r="ROL39" s="620" t="s">
        <v>2563</v>
      </c>
      <c r="ROM39" s="620" t="s">
        <v>2563</v>
      </c>
      <c r="RON39" s="620" t="s">
        <v>2563</v>
      </c>
      <c r="ROO39" s="620" t="s">
        <v>2563</v>
      </c>
      <c r="ROP39" s="620" t="s">
        <v>2563</v>
      </c>
      <c r="ROQ39" s="620" t="s">
        <v>2563</v>
      </c>
      <c r="ROR39" s="620" t="s">
        <v>2563</v>
      </c>
      <c r="ROS39" s="620" t="s">
        <v>2563</v>
      </c>
      <c r="ROT39" s="620" t="s">
        <v>2563</v>
      </c>
      <c r="ROU39" s="620" t="s">
        <v>2563</v>
      </c>
      <c r="ROV39" s="620" t="s">
        <v>2563</v>
      </c>
      <c r="ROW39" s="620" t="s">
        <v>2563</v>
      </c>
      <c r="ROX39" s="620" t="s">
        <v>2563</v>
      </c>
      <c r="ROY39" s="620" t="s">
        <v>2563</v>
      </c>
      <c r="ROZ39" s="620" t="s">
        <v>2563</v>
      </c>
      <c r="RPA39" s="620" t="s">
        <v>2563</v>
      </c>
      <c r="RPB39" s="620" t="s">
        <v>2563</v>
      </c>
      <c r="RPC39" s="620" t="s">
        <v>2563</v>
      </c>
      <c r="RPD39" s="620" t="s">
        <v>2563</v>
      </c>
      <c r="RPE39" s="620" t="s">
        <v>2563</v>
      </c>
      <c r="RPF39" s="620" t="s">
        <v>2563</v>
      </c>
      <c r="RPG39" s="620" t="s">
        <v>2563</v>
      </c>
      <c r="RPH39" s="620" t="s">
        <v>2563</v>
      </c>
      <c r="RPI39" s="620" t="s">
        <v>2563</v>
      </c>
      <c r="RPJ39" s="620" t="s">
        <v>2563</v>
      </c>
      <c r="RPK39" s="620" t="s">
        <v>2563</v>
      </c>
      <c r="RPL39" s="620" t="s">
        <v>2563</v>
      </c>
      <c r="RPM39" s="620" t="s">
        <v>2563</v>
      </c>
      <c r="RPN39" s="620" t="s">
        <v>2563</v>
      </c>
      <c r="RPO39" s="620" t="s">
        <v>2563</v>
      </c>
      <c r="RPP39" s="620" t="s">
        <v>2563</v>
      </c>
      <c r="RPQ39" s="620" t="s">
        <v>2563</v>
      </c>
      <c r="RPR39" s="620" t="s">
        <v>2563</v>
      </c>
      <c r="RPS39" s="620" t="s">
        <v>2563</v>
      </c>
      <c r="RPT39" s="620" t="s">
        <v>2563</v>
      </c>
      <c r="RPU39" s="620" t="s">
        <v>2563</v>
      </c>
      <c r="RPV39" s="620" t="s">
        <v>2563</v>
      </c>
      <c r="RPW39" s="620" t="s">
        <v>2563</v>
      </c>
      <c r="RPX39" s="620" t="s">
        <v>2563</v>
      </c>
      <c r="RPY39" s="620" t="s">
        <v>2563</v>
      </c>
      <c r="RPZ39" s="620" t="s">
        <v>2563</v>
      </c>
      <c r="RQA39" s="620" t="s">
        <v>2563</v>
      </c>
      <c r="RQB39" s="620" t="s">
        <v>2563</v>
      </c>
      <c r="RQC39" s="620" t="s">
        <v>2563</v>
      </c>
      <c r="RQD39" s="620" t="s">
        <v>2563</v>
      </c>
      <c r="RQE39" s="620" t="s">
        <v>2563</v>
      </c>
      <c r="RQF39" s="620" t="s">
        <v>2563</v>
      </c>
      <c r="RQG39" s="620" t="s">
        <v>2563</v>
      </c>
      <c r="RQH39" s="620" t="s">
        <v>2563</v>
      </c>
      <c r="RQI39" s="620" t="s">
        <v>2563</v>
      </c>
      <c r="RQJ39" s="620" t="s">
        <v>2563</v>
      </c>
      <c r="RQK39" s="620" t="s">
        <v>2563</v>
      </c>
      <c r="RQL39" s="620" t="s">
        <v>2563</v>
      </c>
      <c r="RQM39" s="620" t="s">
        <v>2563</v>
      </c>
      <c r="RQN39" s="620" t="s">
        <v>2563</v>
      </c>
      <c r="RQO39" s="620" t="s">
        <v>2563</v>
      </c>
      <c r="RQP39" s="620" t="s">
        <v>2563</v>
      </c>
      <c r="RQQ39" s="620" t="s">
        <v>2563</v>
      </c>
      <c r="RQR39" s="620" t="s">
        <v>2563</v>
      </c>
      <c r="RQS39" s="620" t="s">
        <v>2563</v>
      </c>
      <c r="RQT39" s="620" t="s">
        <v>2563</v>
      </c>
      <c r="RQU39" s="620" t="s">
        <v>2563</v>
      </c>
      <c r="RQV39" s="620" t="s">
        <v>2563</v>
      </c>
      <c r="RQW39" s="620" t="s">
        <v>2563</v>
      </c>
      <c r="RQX39" s="620" t="s">
        <v>2563</v>
      </c>
      <c r="RQY39" s="620" t="s">
        <v>2563</v>
      </c>
      <c r="RQZ39" s="620" t="s">
        <v>2563</v>
      </c>
      <c r="RRA39" s="620" t="s">
        <v>2563</v>
      </c>
      <c r="RRB39" s="620" t="s">
        <v>2563</v>
      </c>
      <c r="RRC39" s="620" t="s">
        <v>2563</v>
      </c>
      <c r="RRD39" s="620" t="s">
        <v>2563</v>
      </c>
      <c r="RRE39" s="620" t="s">
        <v>2563</v>
      </c>
      <c r="RRF39" s="620" t="s">
        <v>2563</v>
      </c>
      <c r="RRG39" s="620" t="s">
        <v>2563</v>
      </c>
      <c r="RRH39" s="620" t="s">
        <v>2563</v>
      </c>
      <c r="RRI39" s="620" t="s">
        <v>2563</v>
      </c>
      <c r="RRJ39" s="620" t="s">
        <v>2563</v>
      </c>
      <c r="RRK39" s="620" t="s">
        <v>2563</v>
      </c>
      <c r="RRL39" s="620" t="s">
        <v>2563</v>
      </c>
      <c r="RRM39" s="620" t="s">
        <v>2563</v>
      </c>
      <c r="RRN39" s="620" t="s">
        <v>2563</v>
      </c>
      <c r="RRO39" s="620" t="s">
        <v>2563</v>
      </c>
      <c r="RRP39" s="620" t="s">
        <v>2563</v>
      </c>
      <c r="RRQ39" s="620" t="s">
        <v>2563</v>
      </c>
      <c r="RRR39" s="620" t="s">
        <v>2563</v>
      </c>
      <c r="RRS39" s="620" t="s">
        <v>2563</v>
      </c>
      <c r="RRT39" s="620" t="s">
        <v>2563</v>
      </c>
      <c r="RRU39" s="620" t="s">
        <v>2563</v>
      </c>
      <c r="RRV39" s="620" t="s">
        <v>2563</v>
      </c>
      <c r="RRW39" s="620" t="s">
        <v>2563</v>
      </c>
      <c r="RRX39" s="620" t="s">
        <v>2563</v>
      </c>
      <c r="RRY39" s="620" t="s">
        <v>2563</v>
      </c>
      <c r="RRZ39" s="620" t="s">
        <v>2563</v>
      </c>
      <c r="RSA39" s="620" t="s">
        <v>2563</v>
      </c>
      <c r="RSB39" s="620" t="s">
        <v>2563</v>
      </c>
      <c r="RSC39" s="620" t="s">
        <v>2563</v>
      </c>
      <c r="RSD39" s="620" t="s">
        <v>2563</v>
      </c>
      <c r="RSE39" s="620" t="s">
        <v>2563</v>
      </c>
      <c r="RSF39" s="620" t="s">
        <v>2563</v>
      </c>
      <c r="RSG39" s="620" t="s">
        <v>2563</v>
      </c>
      <c r="RSH39" s="620" t="s">
        <v>2563</v>
      </c>
      <c r="RSI39" s="620" t="s">
        <v>2563</v>
      </c>
      <c r="RSJ39" s="620" t="s">
        <v>2563</v>
      </c>
      <c r="RSK39" s="620" t="s">
        <v>2563</v>
      </c>
      <c r="RSL39" s="620" t="s">
        <v>2563</v>
      </c>
      <c r="RSM39" s="620" t="s">
        <v>2563</v>
      </c>
      <c r="RSN39" s="620" t="s">
        <v>2563</v>
      </c>
      <c r="RSO39" s="620" t="s">
        <v>2563</v>
      </c>
      <c r="RSP39" s="620" t="s">
        <v>2563</v>
      </c>
      <c r="RSQ39" s="620" t="s">
        <v>2563</v>
      </c>
      <c r="RSR39" s="620" t="s">
        <v>2563</v>
      </c>
      <c r="RSS39" s="620" t="s">
        <v>2563</v>
      </c>
      <c r="RST39" s="620" t="s">
        <v>2563</v>
      </c>
      <c r="RSU39" s="620" t="s">
        <v>2563</v>
      </c>
      <c r="RSV39" s="620" t="s">
        <v>2563</v>
      </c>
      <c r="RSW39" s="620" t="s">
        <v>2563</v>
      </c>
      <c r="RSX39" s="620" t="s">
        <v>2563</v>
      </c>
      <c r="RSY39" s="620" t="s">
        <v>2563</v>
      </c>
      <c r="RSZ39" s="620" t="s">
        <v>2563</v>
      </c>
      <c r="RTA39" s="620" t="s">
        <v>2563</v>
      </c>
      <c r="RTB39" s="620" t="s">
        <v>2563</v>
      </c>
      <c r="RTC39" s="620" t="s">
        <v>2563</v>
      </c>
      <c r="RTD39" s="620" t="s">
        <v>2563</v>
      </c>
      <c r="RTE39" s="620" t="s">
        <v>2563</v>
      </c>
      <c r="RTF39" s="620" t="s">
        <v>2563</v>
      </c>
      <c r="RTG39" s="620" t="s">
        <v>2563</v>
      </c>
      <c r="RTH39" s="620" t="s">
        <v>2563</v>
      </c>
      <c r="RTI39" s="620" t="s">
        <v>2563</v>
      </c>
      <c r="RTJ39" s="620" t="s">
        <v>2563</v>
      </c>
      <c r="RTK39" s="620" t="s">
        <v>2563</v>
      </c>
      <c r="RTL39" s="620" t="s">
        <v>2563</v>
      </c>
      <c r="RTM39" s="620" t="s">
        <v>2563</v>
      </c>
      <c r="RTN39" s="620" t="s">
        <v>2563</v>
      </c>
      <c r="RTO39" s="620" t="s">
        <v>2563</v>
      </c>
      <c r="RTP39" s="620" t="s">
        <v>2563</v>
      </c>
      <c r="RTQ39" s="620" t="s">
        <v>2563</v>
      </c>
      <c r="RTR39" s="620" t="s">
        <v>2563</v>
      </c>
      <c r="RTS39" s="620" t="s">
        <v>2563</v>
      </c>
      <c r="RTT39" s="620" t="s">
        <v>2563</v>
      </c>
      <c r="RTU39" s="620" t="s">
        <v>2563</v>
      </c>
      <c r="RTV39" s="620" t="s">
        <v>2563</v>
      </c>
      <c r="RTW39" s="620" t="s">
        <v>2563</v>
      </c>
      <c r="RTX39" s="620" t="s">
        <v>2563</v>
      </c>
      <c r="RTY39" s="620" t="s">
        <v>2563</v>
      </c>
      <c r="RTZ39" s="620" t="s">
        <v>2563</v>
      </c>
      <c r="RUA39" s="620" t="s">
        <v>2563</v>
      </c>
      <c r="RUB39" s="620" t="s">
        <v>2563</v>
      </c>
      <c r="RUC39" s="620" t="s">
        <v>2563</v>
      </c>
      <c r="RUD39" s="620" t="s">
        <v>2563</v>
      </c>
      <c r="RUE39" s="620" t="s">
        <v>2563</v>
      </c>
      <c r="RUF39" s="620" t="s">
        <v>2563</v>
      </c>
      <c r="RUG39" s="620" t="s">
        <v>2563</v>
      </c>
      <c r="RUH39" s="620" t="s">
        <v>2563</v>
      </c>
      <c r="RUI39" s="620" t="s">
        <v>2563</v>
      </c>
      <c r="RUJ39" s="620" t="s">
        <v>2563</v>
      </c>
      <c r="RUK39" s="620" t="s">
        <v>2563</v>
      </c>
      <c r="RUL39" s="620" t="s">
        <v>2563</v>
      </c>
      <c r="RUM39" s="620" t="s">
        <v>2563</v>
      </c>
      <c r="RUN39" s="620" t="s">
        <v>2563</v>
      </c>
      <c r="RUO39" s="620" t="s">
        <v>2563</v>
      </c>
      <c r="RUP39" s="620" t="s">
        <v>2563</v>
      </c>
      <c r="RUQ39" s="620" t="s">
        <v>2563</v>
      </c>
      <c r="RUR39" s="620" t="s">
        <v>2563</v>
      </c>
      <c r="RUS39" s="620" t="s">
        <v>2563</v>
      </c>
      <c r="RUT39" s="620" t="s">
        <v>2563</v>
      </c>
      <c r="RUU39" s="620" t="s">
        <v>2563</v>
      </c>
      <c r="RUV39" s="620" t="s">
        <v>2563</v>
      </c>
      <c r="RUW39" s="620" t="s">
        <v>2563</v>
      </c>
      <c r="RUX39" s="620" t="s">
        <v>2563</v>
      </c>
      <c r="RUY39" s="620" t="s">
        <v>2563</v>
      </c>
      <c r="RUZ39" s="620" t="s">
        <v>2563</v>
      </c>
      <c r="RVA39" s="620" t="s">
        <v>2563</v>
      </c>
      <c r="RVB39" s="620" t="s">
        <v>2563</v>
      </c>
      <c r="RVC39" s="620" t="s">
        <v>2563</v>
      </c>
      <c r="RVD39" s="620" t="s">
        <v>2563</v>
      </c>
      <c r="RVE39" s="620" t="s">
        <v>2563</v>
      </c>
      <c r="RVF39" s="620" t="s">
        <v>2563</v>
      </c>
      <c r="RVG39" s="620" t="s">
        <v>2563</v>
      </c>
      <c r="RVH39" s="620" t="s">
        <v>2563</v>
      </c>
      <c r="RVI39" s="620" t="s">
        <v>2563</v>
      </c>
      <c r="RVJ39" s="620" t="s">
        <v>2563</v>
      </c>
      <c r="RVK39" s="620" t="s">
        <v>2563</v>
      </c>
      <c r="RVL39" s="620" t="s">
        <v>2563</v>
      </c>
      <c r="RVM39" s="620" t="s">
        <v>2563</v>
      </c>
      <c r="RVN39" s="620" t="s">
        <v>2563</v>
      </c>
      <c r="RVO39" s="620" t="s">
        <v>2563</v>
      </c>
      <c r="RVP39" s="620" t="s">
        <v>2563</v>
      </c>
      <c r="RVQ39" s="620" t="s">
        <v>2563</v>
      </c>
      <c r="RVR39" s="620" t="s">
        <v>2563</v>
      </c>
      <c r="RVS39" s="620" t="s">
        <v>2563</v>
      </c>
      <c r="RVT39" s="620" t="s">
        <v>2563</v>
      </c>
      <c r="RVU39" s="620" t="s">
        <v>2563</v>
      </c>
      <c r="RVV39" s="620" t="s">
        <v>2563</v>
      </c>
      <c r="RVW39" s="620" t="s">
        <v>2563</v>
      </c>
      <c r="RVX39" s="620" t="s">
        <v>2563</v>
      </c>
      <c r="RVY39" s="620" t="s">
        <v>2563</v>
      </c>
      <c r="RVZ39" s="620" t="s">
        <v>2563</v>
      </c>
      <c r="RWA39" s="620" t="s">
        <v>2563</v>
      </c>
      <c r="RWB39" s="620" t="s">
        <v>2563</v>
      </c>
      <c r="RWC39" s="620" t="s">
        <v>2563</v>
      </c>
      <c r="RWD39" s="620" t="s">
        <v>2563</v>
      </c>
      <c r="RWE39" s="620" t="s">
        <v>2563</v>
      </c>
      <c r="RWF39" s="620" t="s">
        <v>2563</v>
      </c>
      <c r="RWG39" s="620" t="s">
        <v>2563</v>
      </c>
      <c r="RWH39" s="620" t="s">
        <v>2563</v>
      </c>
      <c r="RWI39" s="620" t="s">
        <v>2563</v>
      </c>
      <c r="RWJ39" s="620" t="s">
        <v>2563</v>
      </c>
      <c r="RWK39" s="620" t="s">
        <v>2563</v>
      </c>
      <c r="RWL39" s="620" t="s">
        <v>2563</v>
      </c>
      <c r="RWM39" s="620" t="s">
        <v>2563</v>
      </c>
      <c r="RWN39" s="620" t="s">
        <v>2563</v>
      </c>
      <c r="RWO39" s="620" t="s">
        <v>2563</v>
      </c>
      <c r="RWP39" s="620" t="s">
        <v>2563</v>
      </c>
      <c r="RWQ39" s="620" t="s">
        <v>2563</v>
      </c>
      <c r="RWR39" s="620" t="s">
        <v>2563</v>
      </c>
      <c r="RWS39" s="620" t="s">
        <v>2563</v>
      </c>
      <c r="RWT39" s="620" t="s">
        <v>2563</v>
      </c>
      <c r="RWU39" s="620" t="s">
        <v>2563</v>
      </c>
      <c r="RWV39" s="620" t="s">
        <v>2563</v>
      </c>
      <c r="RWW39" s="620" t="s">
        <v>2563</v>
      </c>
      <c r="RWX39" s="620" t="s">
        <v>2563</v>
      </c>
      <c r="RWY39" s="620" t="s">
        <v>2563</v>
      </c>
      <c r="RWZ39" s="620" t="s">
        <v>2563</v>
      </c>
      <c r="RXA39" s="620" t="s">
        <v>2563</v>
      </c>
      <c r="RXB39" s="620" t="s">
        <v>2563</v>
      </c>
      <c r="RXC39" s="620" t="s">
        <v>2563</v>
      </c>
      <c r="RXD39" s="620" t="s">
        <v>2563</v>
      </c>
      <c r="RXE39" s="620" t="s">
        <v>2563</v>
      </c>
      <c r="RXF39" s="620" t="s">
        <v>2563</v>
      </c>
      <c r="RXG39" s="620" t="s">
        <v>2563</v>
      </c>
      <c r="RXH39" s="620" t="s">
        <v>2563</v>
      </c>
      <c r="RXI39" s="620" t="s">
        <v>2563</v>
      </c>
      <c r="RXJ39" s="620" t="s">
        <v>2563</v>
      </c>
      <c r="RXK39" s="620" t="s">
        <v>2563</v>
      </c>
      <c r="RXL39" s="620" t="s">
        <v>2563</v>
      </c>
      <c r="RXM39" s="620" t="s">
        <v>2563</v>
      </c>
      <c r="RXN39" s="620" t="s">
        <v>2563</v>
      </c>
      <c r="RXO39" s="620" t="s">
        <v>2563</v>
      </c>
      <c r="RXP39" s="620" t="s">
        <v>2563</v>
      </c>
      <c r="RXQ39" s="620" t="s">
        <v>2563</v>
      </c>
      <c r="RXR39" s="620" t="s">
        <v>2563</v>
      </c>
      <c r="RXS39" s="620" t="s">
        <v>2563</v>
      </c>
      <c r="RXT39" s="620" t="s">
        <v>2563</v>
      </c>
      <c r="RXU39" s="620" t="s">
        <v>2563</v>
      </c>
      <c r="RXV39" s="620" t="s">
        <v>2563</v>
      </c>
      <c r="RXW39" s="620" t="s">
        <v>2563</v>
      </c>
      <c r="RXX39" s="620" t="s">
        <v>2563</v>
      </c>
      <c r="RXY39" s="620" t="s">
        <v>2563</v>
      </c>
      <c r="RXZ39" s="620" t="s">
        <v>2563</v>
      </c>
      <c r="RYA39" s="620" t="s">
        <v>2563</v>
      </c>
      <c r="RYB39" s="620" t="s">
        <v>2563</v>
      </c>
      <c r="RYC39" s="620" t="s">
        <v>2563</v>
      </c>
      <c r="RYD39" s="620" t="s">
        <v>2563</v>
      </c>
      <c r="RYE39" s="620" t="s">
        <v>2563</v>
      </c>
      <c r="RYF39" s="620" t="s">
        <v>2563</v>
      </c>
      <c r="RYG39" s="620" t="s">
        <v>2563</v>
      </c>
      <c r="RYH39" s="620" t="s">
        <v>2563</v>
      </c>
      <c r="RYI39" s="620" t="s">
        <v>2563</v>
      </c>
      <c r="RYJ39" s="620" t="s">
        <v>2563</v>
      </c>
      <c r="RYK39" s="620" t="s">
        <v>2563</v>
      </c>
      <c r="RYL39" s="620" t="s">
        <v>2563</v>
      </c>
      <c r="RYM39" s="620" t="s">
        <v>2563</v>
      </c>
      <c r="RYN39" s="620" t="s">
        <v>2563</v>
      </c>
      <c r="RYO39" s="620" t="s">
        <v>2563</v>
      </c>
      <c r="RYP39" s="620" t="s">
        <v>2563</v>
      </c>
      <c r="RYQ39" s="620" t="s">
        <v>2563</v>
      </c>
      <c r="RYR39" s="620" t="s">
        <v>2563</v>
      </c>
      <c r="RYS39" s="620" t="s">
        <v>2563</v>
      </c>
      <c r="RYT39" s="620" t="s">
        <v>2563</v>
      </c>
      <c r="RYU39" s="620" t="s">
        <v>2563</v>
      </c>
      <c r="RYV39" s="620" t="s">
        <v>2563</v>
      </c>
      <c r="RYW39" s="620" t="s">
        <v>2563</v>
      </c>
      <c r="RYX39" s="620" t="s">
        <v>2563</v>
      </c>
      <c r="RYY39" s="620" t="s">
        <v>2563</v>
      </c>
      <c r="RYZ39" s="620" t="s">
        <v>2563</v>
      </c>
      <c r="RZA39" s="620" t="s">
        <v>2563</v>
      </c>
      <c r="RZB39" s="620" t="s">
        <v>2563</v>
      </c>
      <c r="RZC39" s="620" t="s">
        <v>2563</v>
      </c>
      <c r="RZD39" s="620" t="s">
        <v>2563</v>
      </c>
      <c r="RZE39" s="620" t="s">
        <v>2563</v>
      </c>
      <c r="RZF39" s="620" t="s">
        <v>2563</v>
      </c>
      <c r="RZG39" s="620" t="s">
        <v>2563</v>
      </c>
      <c r="RZH39" s="620" t="s">
        <v>2563</v>
      </c>
      <c r="RZI39" s="620" t="s">
        <v>2563</v>
      </c>
      <c r="RZJ39" s="620" t="s">
        <v>2563</v>
      </c>
      <c r="RZK39" s="620" t="s">
        <v>2563</v>
      </c>
      <c r="RZL39" s="620" t="s">
        <v>2563</v>
      </c>
      <c r="RZM39" s="620" t="s">
        <v>2563</v>
      </c>
      <c r="RZN39" s="620" t="s">
        <v>2563</v>
      </c>
      <c r="RZO39" s="620" t="s">
        <v>2563</v>
      </c>
      <c r="RZP39" s="620" t="s">
        <v>2563</v>
      </c>
      <c r="RZQ39" s="620" t="s">
        <v>2563</v>
      </c>
      <c r="RZR39" s="620" t="s">
        <v>2563</v>
      </c>
      <c r="RZS39" s="620" t="s">
        <v>2563</v>
      </c>
      <c r="RZT39" s="620" t="s">
        <v>2563</v>
      </c>
      <c r="RZU39" s="620" t="s">
        <v>2563</v>
      </c>
      <c r="RZV39" s="620" t="s">
        <v>2563</v>
      </c>
      <c r="RZW39" s="620" t="s">
        <v>2563</v>
      </c>
      <c r="RZX39" s="620" t="s">
        <v>2563</v>
      </c>
      <c r="RZY39" s="620" t="s">
        <v>2563</v>
      </c>
      <c r="RZZ39" s="620" t="s">
        <v>2563</v>
      </c>
      <c r="SAA39" s="620" t="s">
        <v>2563</v>
      </c>
      <c r="SAB39" s="620" t="s">
        <v>2563</v>
      </c>
      <c r="SAC39" s="620" t="s">
        <v>2563</v>
      </c>
      <c r="SAD39" s="620" t="s">
        <v>2563</v>
      </c>
      <c r="SAE39" s="620" t="s">
        <v>2563</v>
      </c>
      <c r="SAF39" s="620" t="s">
        <v>2563</v>
      </c>
      <c r="SAG39" s="620" t="s">
        <v>2563</v>
      </c>
      <c r="SAH39" s="620" t="s">
        <v>2563</v>
      </c>
      <c r="SAI39" s="620" t="s">
        <v>2563</v>
      </c>
      <c r="SAJ39" s="620" t="s">
        <v>2563</v>
      </c>
      <c r="SAK39" s="620" t="s">
        <v>2563</v>
      </c>
      <c r="SAL39" s="620" t="s">
        <v>2563</v>
      </c>
      <c r="SAM39" s="620" t="s">
        <v>2563</v>
      </c>
      <c r="SAN39" s="620" t="s">
        <v>2563</v>
      </c>
      <c r="SAO39" s="620" t="s">
        <v>2563</v>
      </c>
      <c r="SAP39" s="620" t="s">
        <v>2563</v>
      </c>
      <c r="SAQ39" s="620" t="s">
        <v>2563</v>
      </c>
      <c r="SAR39" s="620" t="s">
        <v>2563</v>
      </c>
      <c r="SAS39" s="620" t="s">
        <v>2563</v>
      </c>
      <c r="SAT39" s="620" t="s">
        <v>2563</v>
      </c>
      <c r="SAU39" s="620" t="s">
        <v>2563</v>
      </c>
      <c r="SAV39" s="620" t="s">
        <v>2563</v>
      </c>
      <c r="SAW39" s="620" t="s">
        <v>2563</v>
      </c>
      <c r="SAX39" s="620" t="s">
        <v>2563</v>
      </c>
      <c r="SAY39" s="620" t="s">
        <v>2563</v>
      </c>
      <c r="SAZ39" s="620" t="s">
        <v>2563</v>
      </c>
      <c r="SBA39" s="620" t="s">
        <v>2563</v>
      </c>
      <c r="SBB39" s="620" t="s">
        <v>2563</v>
      </c>
      <c r="SBC39" s="620" t="s">
        <v>2563</v>
      </c>
      <c r="SBD39" s="620" t="s">
        <v>2563</v>
      </c>
      <c r="SBE39" s="620" t="s">
        <v>2563</v>
      </c>
      <c r="SBF39" s="620" t="s">
        <v>2563</v>
      </c>
      <c r="SBG39" s="620" t="s">
        <v>2563</v>
      </c>
      <c r="SBH39" s="620" t="s">
        <v>2563</v>
      </c>
      <c r="SBI39" s="620" t="s">
        <v>2563</v>
      </c>
      <c r="SBJ39" s="620" t="s">
        <v>2563</v>
      </c>
      <c r="SBK39" s="620" t="s">
        <v>2563</v>
      </c>
      <c r="SBL39" s="620" t="s">
        <v>2563</v>
      </c>
      <c r="SBM39" s="620" t="s">
        <v>2563</v>
      </c>
      <c r="SBN39" s="620" t="s">
        <v>2563</v>
      </c>
      <c r="SBO39" s="620" t="s">
        <v>2563</v>
      </c>
      <c r="SBP39" s="620" t="s">
        <v>2563</v>
      </c>
      <c r="SBQ39" s="620" t="s">
        <v>2563</v>
      </c>
      <c r="SBR39" s="620" t="s">
        <v>2563</v>
      </c>
      <c r="SBS39" s="620" t="s">
        <v>2563</v>
      </c>
      <c r="SBT39" s="620" t="s">
        <v>2563</v>
      </c>
      <c r="SBU39" s="620" t="s">
        <v>2563</v>
      </c>
      <c r="SBV39" s="620" t="s">
        <v>2563</v>
      </c>
      <c r="SBW39" s="620" t="s">
        <v>2563</v>
      </c>
      <c r="SBX39" s="620" t="s">
        <v>2563</v>
      </c>
      <c r="SBY39" s="620" t="s">
        <v>2563</v>
      </c>
      <c r="SBZ39" s="620" t="s">
        <v>2563</v>
      </c>
      <c r="SCA39" s="620" t="s">
        <v>2563</v>
      </c>
      <c r="SCB39" s="620" t="s">
        <v>2563</v>
      </c>
      <c r="SCC39" s="620" t="s">
        <v>2563</v>
      </c>
      <c r="SCD39" s="620" t="s">
        <v>2563</v>
      </c>
      <c r="SCE39" s="620" t="s">
        <v>2563</v>
      </c>
      <c r="SCF39" s="620" t="s">
        <v>2563</v>
      </c>
      <c r="SCG39" s="620" t="s">
        <v>2563</v>
      </c>
      <c r="SCH39" s="620" t="s">
        <v>2563</v>
      </c>
      <c r="SCI39" s="620" t="s">
        <v>2563</v>
      </c>
      <c r="SCJ39" s="620" t="s">
        <v>2563</v>
      </c>
      <c r="SCK39" s="620" t="s">
        <v>2563</v>
      </c>
      <c r="SCL39" s="620" t="s">
        <v>2563</v>
      </c>
      <c r="SCM39" s="620" t="s">
        <v>2563</v>
      </c>
      <c r="SCN39" s="620" t="s">
        <v>2563</v>
      </c>
      <c r="SCO39" s="620" t="s">
        <v>2563</v>
      </c>
      <c r="SCP39" s="620" t="s">
        <v>2563</v>
      </c>
      <c r="SCQ39" s="620" t="s">
        <v>2563</v>
      </c>
      <c r="SCR39" s="620" t="s">
        <v>2563</v>
      </c>
      <c r="SCS39" s="620" t="s">
        <v>2563</v>
      </c>
      <c r="SCT39" s="620" t="s">
        <v>2563</v>
      </c>
      <c r="SCU39" s="620" t="s">
        <v>2563</v>
      </c>
      <c r="SCV39" s="620" t="s">
        <v>2563</v>
      </c>
      <c r="SCW39" s="620" t="s">
        <v>2563</v>
      </c>
      <c r="SCX39" s="620" t="s">
        <v>2563</v>
      </c>
      <c r="SCY39" s="620" t="s">
        <v>2563</v>
      </c>
      <c r="SCZ39" s="620" t="s">
        <v>2563</v>
      </c>
      <c r="SDA39" s="620" t="s">
        <v>2563</v>
      </c>
      <c r="SDB39" s="620" t="s">
        <v>2563</v>
      </c>
      <c r="SDC39" s="620" t="s">
        <v>2563</v>
      </c>
      <c r="SDD39" s="620" t="s">
        <v>2563</v>
      </c>
      <c r="SDE39" s="620" t="s">
        <v>2563</v>
      </c>
      <c r="SDF39" s="620" t="s">
        <v>2563</v>
      </c>
      <c r="SDG39" s="620" t="s">
        <v>2563</v>
      </c>
      <c r="SDH39" s="620" t="s">
        <v>2563</v>
      </c>
      <c r="SDI39" s="620" t="s">
        <v>2563</v>
      </c>
      <c r="SDJ39" s="620" t="s">
        <v>2563</v>
      </c>
      <c r="SDK39" s="620" t="s">
        <v>2563</v>
      </c>
      <c r="SDL39" s="620" t="s">
        <v>2563</v>
      </c>
      <c r="SDM39" s="620" t="s">
        <v>2563</v>
      </c>
      <c r="SDN39" s="620" t="s">
        <v>2563</v>
      </c>
      <c r="SDO39" s="620" t="s">
        <v>2563</v>
      </c>
      <c r="SDP39" s="620" t="s">
        <v>2563</v>
      </c>
      <c r="SDQ39" s="620" t="s">
        <v>2563</v>
      </c>
      <c r="SDR39" s="620" t="s">
        <v>2563</v>
      </c>
      <c r="SDS39" s="620" t="s">
        <v>2563</v>
      </c>
      <c r="SDT39" s="620" t="s">
        <v>2563</v>
      </c>
      <c r="SDU39" s="620" t="s">
        <v>2563</v>
      </c>
      <c r="SDV39" s="620" t="s">
        <v>2563</v>
      </c>
      <c r="SDW39" s="620" t="s">
        <v>2563</v>
      </c>
      <c r="SDX39" s="620" t="s">
        <v>2563</v>
      </c>
      <c r="SDY39" s="620" t="s">
        <v>2563</v>
      </c>
      <c r="SDZ39" s="620" t="s">
        <v>2563</v>
      </c>
      <c r="SEA39" s="620" t="s">
        <v>2563</v>
      </c>
      <c r="SEB39" s="620" t="s">
        <v>2563</v>
      </c>
      <c r="SEC39" s="620" t="s">
        <v>2563</v>
      </c>
      <c r="SED39" s="620" t="s">
        <v>2563</v>
      </c>
      <c r="SEE39" s="620" t="s">
        <v>2563</v>
      </c>
      <c r="SEF39" s="620" t="s">
        <v>2563</v>
      </c>
      <c r="SEG39" s="620" t="s">
        <v>2563</v>
      </c>
      <c r="SEH39" s="620" t="s">
        <v>2563</v>
      </c>
      <c r="SEI39" s="620" t="s">
        <v>2563</v>
      </c>
      <c r="SEJ39" s="620" t="s">
        <v>2563</v>
      </c>
      <c r="SEK39" s="620" t="s">
        <v>2563</v>
      </c>
      <c r="SEL39" s="620" t="s">
        <v>2563</v>
      </c>
      <c r="SEM39" s="620" t="s">
        <v>2563</v>
      </c>
      <c r="SEN39" s="620" t="s">
        <v>2563</v>
      </c>
      <c r="SEO39" s="620" t="s">
        <v>2563</v>
      </c>
      <c r="SEP39" s="620" t="s">
        <v>2563</v>
      </c>
      <c r="SEQ39" s="620" t="s">
        <v>2563</v>
      </c>
      <c r="SER39" s="620" t="s">
        <v>2563</v>
      </c>
      <c r="SES39" s="620" t="s">
        <v>2563</v>
      </c>
      <c r="SET39" s="620" t="s">
        <v>2563</v>
      </c>
      <c r="SEU39" s="620" t="s">
        <v>2563</v>
      </c>
      <c r="SEV39" s="620" t="s">
        <v>2563</v>
      </c>
      <c r="SEW39" s="620" t="s">
        <v>2563</v>
      </c>
      <c r="SEX39" s="620" t="s">
        <v>2563</v>
      </c>
      <c r="SEY39" s="620" t="s">
        <v>2563</v>
      </c>
      <c r="SEZ39" s="620" t="s">
        <v>2563</v>
      </c>
      <c r="SFA39" s="620" t="s">
        <v>2563</v>
      </c>
      <c r="SFB39" s="620" t="s">
        <v>2563</v>
      </c>
      <c r="SFC39" s="620" t="s">
        <v>2563</v>
      </c>
      <c r="SFD39" s="620" t="s">
        <v>2563</v>
      </c>
      <c r="SFE39" s="620" t="s">
        <v>2563</v>
      </c>
      <c r="SFF39" s="620" t="s">
        <v>2563</v>
      </c>
      <c r="SFG39" s="620" t="s">
        <v>2563</v>
      </c>
      <c r="SFH39" s="620" t="s">
        <v>2563</v>
      </c>
      <c r="SFI39" s="620" t="s">
        <v>2563</v>
      </c>
      <c r="SFJ39" s="620" t="s">
        <v>2563</v>
      </c>
      <c r="SFK39" s="620" t="s">
        <v>2563</v>
      </c>
      <c r="SFL39" s="620" t="s">
        <v>2563</v>
      </c>
      <c r="SFM39" s="620" t="s">
        <v>2563</v>
      </c>
      <c r="SFN39" s="620" t="s">
        <v>2563</v>
      </c>
      <c r="SFO39" s="620" t="s">
        <v>2563</v>
      </c>
      <c r="SFP39" s="620" t="s">
        <v>2563</v>
      </c>
      <c r="SFQ39" s="620" t="s">
        <v>2563</v>
      </c>
      <c r="SFR39" s="620" t="s">
        <v>2563</v>
      </c>
      <c r="SFS39" s="620" t="s">
        <v>2563</v>
      </c>
      <c r="SFT39" s="620" t="s">
        <v>2563</v>
      </c>
      <c r="SFU39" s="620" t="s">
        <v>2563</v>
      </c>
      <c r="SFV39" s="620" t="s">
        <v>2563</v>
      </c>
      <c r="SFW39" s="620" t="s">
        <v>2563</v>
      </c>
      <c r="SFX39" s="620" t="s">
        <v>2563</v>
      </c>
      <c r="SFY39" s="620" t="s">
        <v>2563</v>
      </c>
      <c r="SFZ39" s="620" t="s">
        <v>2563</v>
      </c>
      <c r="SGA39" s="620" t="s">
        <v>2563</v>
      </c>
      <c r="SGB39" s="620" t="s">
        <v>2563</v>
      </c>
      <c r="SGC39" s="620" t="s">
        <v>2563</v>
      </c>
      <c r="SGD39" s="620" t="s">
        <v>2563</v>
      </c>
      <c r="SGE39" s="620" t="s">
        <v>2563</v>
      </c>
      <c r="SGF39" s="620" t="s">
        <v>2563</v>
      </c>
      <c r="SGG39" s="620" t="s">
        <v>2563</v>
      </c>
      <c r="SGH39" s="620" t="s">
        <v>2563</v>
      </c>
      <c r="SGI39" s="620" t="s">
        <v>2563</v>
      </c>
      <c r="SGJ39" s="620" t="s">
        <v>2563</v>
      </c>
      <c r="SGK39" s="620" t="s">
        <v>2563</v>
      </c>
      <c r="SGL39" s="620" t="s">
        <v>2563</v>
      </c>
      <c r="SGM39" s="620" t="s">
        <v>2563</v>
      </c>
      <c r="SGN39" s="620" t="s">
        <v>2563</v>
      </c>
      <c r="SGO39" s="620" t="s">
        <v>2563</v>
      </c>
      <c r="SGP39" s="620" t="s">
        <v>2563</v>
      </c>
      <c r="SGQ39" s="620" t="s">
        <v>2563</v>
      </c>
      <c r="SGR39" s="620" t="s">
        <v>2563</v>
      </c>
      <c r="SGS39" s="620" t="s">
        <v>2563</v>
      </c>
      <c r="SGT39" s="620" t="s">
        <v>2563</v>
      </c>
      <c r="SGU39" s="620" t="s">
        <v>2563</v>
      </c>
      <c r="SGV39" s="620" t="s">
        <v>2563</v>
      </c>
      <c r="SGW39" s="620" t="s">
        <v>2563</v>
      </c>
      <c r="SGX39" s="620" t="s">
        <v>2563</v>
      </c>
      <c r="SGY39" s="620" t="s">
        <v>2563</v>
      </c>
      <c r="SGZ39" s="620" t="s">
        <v>2563</v>
      </c>
      <c r="SHA39" s="620" t="s">
        <v>2563</v>
      </c>
      <c r="SHB39" s="620" t="s">
        <v>2563</v>
      </c>
      <c r="SHC39" s="620" t="s">
        <v>2563</v>
      </c>
      <c r="SHD39" s="620" t="s">
        <v>2563</v>
      </c>
      <c r="SHE39" s="620" t="s">
        <v>2563</v>
      </c>
      <c r="SHF39" s="620" t="s">
        <v>2563</v>
      </c>
      <c r="SHG39" s="620" t="s">
        <v>2563</v>
      </c>
      <c r="SHH39" s="620" t="s">
        <v>2563</v>
      </c>
      <c r="SHI39" s="620" t="s">
        <v>2563</v>
      </c>
      <c r="SHJ39" s="620" t="s">
        <v>2563</v>
      </c>
      <c r="SHK39" s="620" t="s">
        <v>2563</v>
      </c>
      <c r="SHL39" s="620" t="s">
        <v>2563</v>
      </c>
      <c r="SHM39" s="620" t="s">
        <v>2563</v>
      </c>
      <c r="SHN39" s="620" t="s">
        <v>2563</v>
      </c>
      <c r="SHO39" s="620" t="s">
        <v>2563</v>
      </c>
      <c r="SHP39" s="620" t="s">
        <v>2563</v>
      </c>
      <c r="SHQ39" s="620" t="s">
        <v>2563</v>
      </c>
      <c r="SHR39" s="620" t="s">
        <v>2563</v>
      </c>
      <c r="SHS39" s="620" t="s">
        <v>2563</v>
      </c>
      <c r="SHT39" s="620" t="s">
        <v>2563</v>
      </c>
      <c r="SHU39" s="620" t="s">
        <v>2563</v>
      </c>
      <c r="SHV39" s="620" t="s">
        <v>2563</v>
      </c>
      <c r="SHW39" s="620" t="s">
        <v>2563</v>
      </c>
      <c r="SHX39" s="620" t="s">
        <v>2563</v>
      </c>
      <c r="SHY39" s="620" t="s">
        <v>2563</v>
      </c>
      <c r="SHZ39" s="620" t="s">
        <v>2563</v>
      </c>
      <c r="SIA39" s="620" t="s">
        <v>2563</v>
      </c>
      <c r="SIB39" s="620" t="s">
        <v>2563</v>
      </c>
      <c r="SIC39" s="620" t="s">
        <v>2563</v>
      </c>
      <c r="SID39" s="620" t="s">
        <v>2563</v>
      </c>
      <c r="SIE39" s="620" t="s">
        <v>2563</v>
      </c>
      <c r="SIF39" s="620" t="s">
        <v>2563</v>
      </c>
      <c r="SIG39" s="620" t="s">
        <v>2563</v>
      </c>
      <c r="SIH39" s="620" t="s">
        <v>2563</v>
      </c>
      <c r="SII39" s="620" t="s">
        <v>2563</v>
      </c>
      <c r="SIJ39" s="620" t="s">
        <v>2563</v>
      </c>
      <c r="SIK39" s="620" t="s">
        <v>2563</v>
      </c>
      <c r="SIL39" s="620" t="s">
        <v>2563</v>
      </c>
      <c r="SIM39" s="620" t="s">
        <v>2563</v>
      </c>
      <c r="SIN39" s="620" t="s">
        <v>2563</v>
      </c>
      <c r="SIO39" s="620" t="s">
        <v>2563</v>
      </c>
      <c r="SIP39" s="620" t="s">
        <v>2563</v>
      </c>
      <c r="SIQ39" s="620" t="s">
        <v>2563</v>
      </c>
      <c r="SIR39" s="620" t="s">
        <v>2563</v>
      </c>
      <c r="SIS39" s="620" t="s">
        <v>2563</v>
      </c>
      <c r="SIT39" s="620" t="s">
        <v>2563</v>
      </c>
      <c r="SIU39" s="620" t="s">
        <v>2563</v>
      </c>
      <c r="SIV39" s="620" t="s">
        <v>2563</v>
      </c>
      <c r="SIW39" s="620" t="s">
        <v>2563</v>
      </c>
      <c r="SIX39" s="620" t="s">
        <v>2563</v>
      </c>
      <c r="SIY39" s="620" t="s">
        <v>2563</v>
      </c>
      <c r="SIZ39" s="620" t="s">
        <v>2563</v>
      </c>
      <c r="SJA39" s="620" t="s">
        <v>2563</v>
      </c>
      <c r="SJB39" s="620" t="s">
        <v>2563</v>
      </c>
      <c r="SJC39" s="620" t="s">
        <v>2563</v>
      </c>
      <c r="SJD39" s="620" t="s">
        <v>2563</v>
      </c>
      <c r="SJE39" s="620" t="s">
        <v>2563</v>
      </c>
      <c r="SJF39" s="620" t="s">
        <v>2563</v>
      </c>
      <c r="SJG39" s="620" t="s">
        <v>2563</v>
      </c>
      <c r="SJH39" s="620" t="s">
        <v>2563</v>
      </c>
      <c r="SJI39" s="620" t="s">
        <v>2563</v>
      </c>
      <c r="SJJ39" s="620" t="s">
        <v>2563</v>
      </c>
      <c r="SJK39" s="620" t="s">
        <v>2563</v>
      </c>
      <c r="SJL39" s="620" t="s">
        <v>2563</v>
      </c>
      <c r="SJM39" s="620" t="s">
        <v>2563</v>
      </c>
      <c r="SJN39" s="620" t="s">
        <v>2563</v>
      </c>
      <c r="SJO39" s="620" t="s">
        <v>2563</v>
      </c>
      <c r="SJP39" s="620" t="s">
        <v>2563</v>
      </c>
      <c r="SJQ39" s="620" t="s">
        <v>2563</v>
      </c>
      <c r="SJR39" s="620" t="s">
        <v>2563</v>
      </c>
      <c r="SJS39" s="620" t="s">
        <v>2563</v>
      </c>
      <c r="SJT39" s="620" t="s">
        <v>2563</v>
      </c>
      <c r="SJU39" s="620" t="s">
        <v>2563</v>
      </c>
      <c r="SJV39" s="620" t="s">
        <v>2563</v>
      </c>
      <c r="SJW39" s="620" t="s">
        <v>2563</v>
      </c>
      <c r="SJX39" s="620" t="s">
        <v>2563</v>
      </c>
      <c r="SJY39" s="620" t="s">
        <v>2563</v>
      </c>
      <c r="SJZ39" s="620" t="s">
        <v>2563</v>
      </c>
      <c r="SKA39" s="620" t="s">
        <v>2563</v>
      </c>
      <c r="SKB39" s="620" t="s">
        <v>2563</v>
      </c>
      <c r="SKC39" s="620" t="s">
        <v>2563</v>
      </c>
      <c r="SKD39" s="620" t="s">
        <v>2563</v>
      </c>
      <c r="SKE39" s="620" t="s">
        <v>2563</v>
      </c>
      <c r="SKF39" s="620" t="s">
        <v>2563</v>
      </c>
      <c r="SKG39" s="620" t="s">
        <v>2563</v>
      </c>
      <c r="SKH39" s="620" t="s">
        <v>2563</v>
      </c>
      <c r="SKI39" s="620" t="s">
        <v>2563</v>
      </c>
      <c r="SKJ39" s="620" t="s">
        <v>2563</v>
      </c>
      <c r="SKK39" s="620" t="s">
        <v>2563</v>
      </c>
      <c r="SKL39" s="620" t="s">
        <v>2563</v>
      </c>
      <c r="SKM39" s="620" t="s">
        <v>2563</v>
      </c>
      <c r="SKN39" s="620" t="s">
        <v>2563</v>
      </c>
      <c r="SKO39" s="620" t="s">
        <v>2563</v>
      </c>
      <c r="SKP39" s="620" t="s">
        <v>2563</v>
      </c>
      <c r="SKQ39" s="620" t="s">
        <v>2563</v>
      </c>
      <c r="SKR39" s="620" t="s">
        <v>2563</v>
      </c>
      <c r="SKS39" s="620" t="s">
        <v>2563</v>
      </c>
      <c r="SKT39" s="620" t="s">
        <v>2563</v>
      </c>
      <c r="SKU39" s="620" t="s">
        <v>2563</v>
      </c>
      <c r="SKV39" s="620" t="s">
        <v>2563</v>
      </c>
      <c r="SKW39" s="620" t="s">
        <v>2563</v>
      </c>
      <c r="SKX39" s="620" t="s">
        <v>2563</v>
      </c>
      <c r="SKY39" s="620" t="s">
        <v>2563</v>
      </c>
      <c r="SKZ39" s="620" t="s">
        <v>2563</v>
      </c>
      <c r="SLA39" s="620" t="s">
        <v>2563</v>
      </c>
      <c r="SLB39" s="620" t="s">
        <v>2563</v>
      </c>
      <c r="SLC39" s="620" t="s">
        <v>2563</v>
      </c>
      <c r="SLD39" s="620" t="s">
        <v>2563</v>
      </c>
      <c r="SLE39" s="620" t="s">
        <v>2563</v>
      </c>
      <c r="SLF39" s="620" t="s">
        <v>2563</v>
      </c>
      <c r="SLG39" s="620" t="s">
        <v>2563</v>
      </c>
      <c r="SLH39" s="620" t="s">
        <v>2563</v>
      </c>
      <c r="SLI39" s="620" t="s">
        <v>2563</v>
      </c>
      <c r="SLJ39" s="620" t="s">
        <v>2563</v>
      </c>
      <c r="SLK39" s="620" t="s">
        <v>2563</v>
      </c>
      <c r="SLL39" s="620" t="s">
        <v>2563</v>
      </c>
      <c r="SLM39" s="620" t="s">
        <v>2563</v>
      </c>
      <c r="SLN39" s="620" t="s">
        <v>2563</v>
      </c>
      <c r="SLO39" s="620" t="s">
        <v>2563</v>
      </c>
      <c r="SLP39" s="620" t="s">
        <v>2563</v>
      </c>
      <c r="SLQ39" s="620" t="s">
        <v>2563</v>
      </c>
      <c r="SLR39" s="620" t="s">
        <v>2563</v>
      </c>
      <c r="SLS39" s="620" t="s">
        <v>2563</v>
      </c>
      <c r="SLT39" s="620" t="s">
        <v>2563</v>
      </c>
      <c r="SLU39" s="620" t="s">
        <v>2563</v>
      </c>
      <c r="SLV39" s="620" t="s">
        <v>2563</v>
      </c>
      <c r="SLW39" s="620" t="s">
        <v>2563</v>
      </c>
      <c r="SLX39" s="620" t="s">
        <v>2563</v>
      </c>
      <c r="SLY39" s="620" t="s">
        <v>2563</v>
      </c>
      <c r="SLZ39" s="620" t="s">
        <v>2563</v>
      </c>
      <c r="SMA39" s="620" t="s">
        <v>2563</v>
      </c>
      <c r="SMB39" s="620" t="s">
        <v>2563</v>
      </c>
      <c r="SMC39" s="620" t="s">
        <v>2563</v>
      </c>
      <c r="SMD39" s="620" t="s">
        <v>2563</v>
      </c>
      <c r="SME39" s="620" t="s">
        <v>2563</v>
      </c>
      <c r="SMF39" s="620" t="s">
        <v>2563</v>
      </c>
      <c r="SMG39" s="620" t="s">
        <v>2563</v>
      </c>
      <c r="SMH39" s="620" t="s">
        <v>2563</v>
      </c>
      <c r="SMI39" s="620" t="s">
        <v>2563</v>
      </c>
      <c r="SMJ39" s="620" t="s">
        <v>2563</v>
      </c>
      <c r="SMK39" s="620" t="s">
        <v>2563</v>
      </c>
      <c r="SML39" s="620" t="s">
        <v>2563</v>
      </c>
      <c r="SMM39" s="620" t="s">
        <v>2563</v>
      </c>
      <c r="SMN39" s="620" t="s">
        <v>2563</v>
      </c>
      <c r="SMO39" s="620" t="s">
        <v>2563</v>
      </c>
      <c r="SMP39" s="620" t="s">
        <v>2563</v>
      </c>
      <c r="SMQ39" s="620" t="s">
        <v>2563</v>
      </c>
      <c r="SMR39" s="620" t="s">
        <v>2563</v>
      </c>
      <c r="SMS39" s="620" t="s">
        <v>2563</v>
      </c>
      <c r="SMT39" s="620" t="s">
        <v>2563</v>
      </c>
      <c r="SMU39" s="620" t="s">
        <v>2563</v>
      </c>
      <c r="SMV39" s="620" t="s">
        <v>2563</v>
      </c>
      <c r="SMW39" s="620" t="s">
        <v>2563</v>
      </c>
      <c r="SMX39" s="620" t="s">
        <v>2563</v>
      </c>
      <c r="SMY39" s="620" t="s">
        <v>2563</v>
      </c>
      <c r="SMZ39" s="620" t="s">
        <v>2563</v>
      </c>
      <c r="SNA39" s="620" t="s">
        <v>2563</v>
      </c>
      <c r="SNB39" s="620" t="s">
        <v>2563</v>
      </c>
      <c r="SNC39" s="620" t="s">
        <v>2563</v>
      </c>
      <c r="SND39" s="620" t="s">
        <v>2563</v>
      </c>
      <c r="SNE39" s="620" t="s">
        <v>2563</v>
      </c>
      <c r="SNF39" s="620" t="s">
        <v>2563</v>
      </c>
      <c r="SNG39" s="620" t="s">
        <v>2563</v>
      </c>
      <c r="SNH39" s="620" t="s">
        <v>2563</v>
      </c>
      <c r="SNI39" s="620" t="s">
        <v>2563</v>
      </c>
      <c r="SNJ39" s="620" t="s">
        <v>2563</v>
      </c>
      <c r="SNK39" s="620" t="s">
        <v>2563</v>
      </c>
      <c r="SNL39" s="620" t="s">
        <v>2563</v>
      </c>
      <c r="SNM39" s="620" t="s">
        <v>2563</v>
      </c>
      <c r="SNN39" s="620" t="s">
        <v>2563</v>
      </c>
      <c r="SNO39" s="620" t="s">
        <v>2563</v>
      </c>
      <c r="SNP39" s="620" t="s">
        <v>2563</v>
      </c>
      <c r="SNQ39" s="620" t="s">
        <v>2563</v>
      </c>
      <c r="SNR39" s="620" t="s">
        <v>2563</v>
      </c>
      <c r="SNS39" s="620" t="s">
        <v>2563</v>
      </c>
      <c r="SNT39" s="620" t="s">
        <v>2563</v>
      </c>
      <c r="SNU39" s="620" t="s">
        <v>2563</v>
      </c>
      <c r="SNV39" s="620" t="s">
        <v>2563</v>
      </c>
      <c r="SNW39" s="620" t="s">
        <v>2563</v>
      </c>
      <c r="SNX39" s="620" t="s">
        <v>2563</v>
      </c>
      <c r="SNY39" s="620" t="s">
        <v>2563</v>
      </c>
      <c r="SNZ39" s="620" t="s">
        <v>2563</v>
      </c>
      <c r="SOA39" s="620" t="s">
        <v>2563</v>
      </c>
      <c r="SOB39" s="620" t="s">
        <v>2563</v>
      </c>
      <c r="SOC39" s="620" t="s">
        <v>2563</v>
      </c>
      <c r="SOD39" s="620" t="s">
        <v>2563</v>
      </c>
      <c r="SOE39" s="620" t="s">
        <v>2563</v>
      </c>
      <c r="SOF39" s="620" t="s">
        <v>2563</v>
      </c>
      <c r="SOG39" s="620" t="s">
        <v>2563</v>
      </c>
      <c r="SOH39" s="620" t="s">
        <v>2563</v>
      </c>
      <c r="SOI39" s="620" t="s">
        <v>2563</v>
      </c>
      <c r="SOJ39" s="620" t="s">
        <v>2563</v>
      </c>
      <c r="SOK39" s="620" t="s">
        <v>2563</v>
      </c>
      <c r="SOL39" s="620" t="s">
        <v>2563</v>
      </c>
      <c r="SOM39" s="620" t="s">
        <v>2563</v>
      </c>
      <c r="SON39" s="620" t="s">
        <v>2563</v>
      </c>
      <c r="SOO39" s="620" t="s">
        <v>2563</v>
      </c>
      <c r="SOP39" s="620" t="s">
        <v>2563</v>
      </c>
      <c r="SOQ39" s="620" t="s">
        <v>2563</v>
      </c>
      <c r="SOR39" s="620" t="s">
        <v>2563</v>
      </c>
      <c r="SOS39" s="620" t="s">
        <v>2563</v>
      </c>
      <c r="SOT39" s="620" t="s">
        <v>2563</v>
      </c>
      <c r="SOU39" s="620" t="s">
        <v>2563</v>
      </c>
      <c r="SOV39" s="620" t="s">
        <v>2563</v>
      </c>
      <c r="SOW39" s="620" t="s">
        <v>2563</v>
      </c>
      <c r="SOX39" s="620" t="s">
        <v>2563</v>
      </c>
      <c r="SOY39" s="620" t="s">
        <v>2563</v>
      </c>
      <c r="SOZ39" s="620" t="s">
        <v>2563</v>
      </c>
      <c r="SPA39" s="620" t="s">
        <v>2563</v>
      </c>
      <c r="SPB39" s="620" t="s">
        <v>2563</v>
      </c>
      <c r="SPC39" s="620" t="s">
        <v>2563</v>
      </c>
      <c r="SPD39" s="620" t="s">
        <v>2563</v>
      </c>
      <c r="SPE39" s="620" t="s">
        <v>2563</v>
      </c>
      <c r="SPF39" s="620" t="s">
        <v>2563</v>
      </c>
      <c r="SPG39" s="620" t="s">
        <v>2563</v>
      </c>
      <c r="SPH39" s="620" t="s">
        <v>2563</v>
      </c>
      <c r="SPI39" s="620" t="s">
        <v>2563</v>
      </c>
      <c r="SPJ39" s="620" t="s">
        <v>2563</v>
      </c>
      <c r="SPK39" s="620" t="s">
        <v>2563</v>
      </c>
      <c r="SPL39" s="620" t="s">
        <v>2563</v>
      </c>
      <c r="SPM39" s="620" t="s">
        <v>2563</v>
      </c>
      <c r="SPN39" s="620" t="s">
        <v>2563</v>
      </c>
      <c r="SPO39" s="620" t="s">
        <v>2563</v>
      </c>
      <c r="SPP39" s="620" t="s">
        <v>2563</v>
      </c>
      <c r="SPQ39" s="620" t="s">
        <v>2563</v>
      </c>
      <c r="SPR39" s="620" t="s">
        <v>2563</v>
      </c>
      <c r="SPS39" s="620" t="s">
        <v>2563</v>
      </c>
      <c r="SPT39" s="620" t="s">
        <v>2563</v>
      </c>
      <c r="SPU39" s="620" t="s">
        <v>2563</v>
      </c>
      <c r="SPV39" s="620" t="s">
        <v>2563</v>
      </c>
      <c r="SPW39" s="620" t="s">
        <v>2563</v>
      </c>
      <c r="SPX39" s="620" t="s">
        <v>2563</v>
      </c>
      <c r="SPY39" s="620" t="s">
        <v>2563</v>
      </c>
      <c r="SPZ39" s="620" t="s">
        <v>2563</v>
      </c>
      <c r="SQA39" s="620" t="s">
        <v>2563</v>
      </c>
      <c r="SQB39" s="620" t="s">
        <v>2563</v>
      </c>
      <c r="SQC39" s="620" t="s">
        <v>2563</v>
      </c>
      <c r="SQD39" s="620" t="s">
        <v>2563</v>
      </c>
      <c r="SQE39" s="620" t="s">
        <v>2563</v>
      </c>
      <c r="SQF39" s="620" t="s">
        <v>2563</v>
      </c>
      <c r="SQG39" s="620" t="s">
        <v>2563</v>
      </c>
      <c r="SQH39" s="620" t="s">
        <v>2563</v>
      </c>
      <c r="SQI39" s="620" t="s">
        <v>2563</v>
      </c>
      <c r="SQJ39" s="620" t="s">
        <v>2563</v>
      </c>
      <c r="SQK39" s="620" t="s">
        <v>2563</v>
      </c>
      <c r="SQL39" s="620" t="s">
        <v>2563</v>
      </c>
      <c r="SQM39" s="620" t="s">
        <v>2563</v>
      </c>
      <c r="SQN39" s="620" t="s">
        <v>2563</v>
      </c>
      <c r="SQO39" s="620" t="s">
        <v>2563</v>
      </c>
      <c r="SQP39" s="620" t="s">
        <v>2563</v>
      </c>
      <c r="SQQ39" s="620" t="s">
        <v>2563</v>
      </c>
      <c r="SQR39" s="620" t="s">
        <v>2563</v>
      </c>
      <c r="SQS39" s="620" t="s">
        <v>2563</v>
      </c>
      <c r="SQT39" s="620" t="s">
        <v>2563</v>
      </c>
      <c r="SQU39" s="620" t="s">
        <v>2563</v>
      </c>
      <c r="SQV39" s="620" t="s">
        <v>2563</v>
      </c>
      <c r="SQW39" s="620" t="s">
        <v>2563</v>
      </c>
      <c r="SQX39" s="620" t="s">
        <v>2563</v>
      </c>
      <c r="SQY39" s="620" t="s">
        <v>2563</v>
      </c>
      <c r="SQZ39" s="620" t="s">
        <v>2563</v>
      </c>
      <c r="SRA39" s="620" t="s">
        <v>2563</v>
      </c>
      <c r="SRB39" s="620" t="s">
        <v>2563</v>
      </c>
      <c r="SRC39" s="620" t="s">
        <v>2563</v>
      </c>
      <c r="SRD39" s="620" t="s">
        <v>2563</v>
      </c>
      <c r="SRE39" s="620" t="s">
        <v>2563</v>
      </c>
      <c r="SRF39" s="620" t="s">
        <v>2563</v>
      </c>
      <c r="SRG39" s="620" t="s">
        <v>2563</v>
      </c>
      <c r="SRH39" s="620" t="s">
        <v>2563</v>
      </c>
      <c r="SRI39" s="620" t="s">
        <v>2563</v>
      </c>
      <c r="SRJ39" s="620" t="s">
        <v>2563</v>
      </c>
      <c r="SRK39" s="620" t="s">
        <v>2563</v>
      </c>
      <c r="SRL39" s="620" t="s">
        <v>2563</v>
      </c>
      <c r="SRM39" s="620" t="s">
        <v>2563</v>
      </c>
      <c r="SRN39" s="620" t="s">
        <v>2563</v>
      </c>
      <c r="SRO39" s="620" t="s">
        <v>2563</v>
      </c>
      <c r="SRP39" s="620" t="s">
        <v>2563</v>
      </c>
      <c r="SRQ39" s="620" t="s">
        <v>2563</v>
      </c>
      <c r="SRR39" s="620" t="s">
        <v>2563</v>
      </c>
      <c r="SRS39" s="620" t="s">
        <v>2563</v>
      </c>
      <c r="SRT39" s="620" t="s">
        <v>2563</v>
      </c>
      <c r="SRU39" s="620" t="s">
        <v>2563</v>
      </c>
      <c r="SRV39" s="620" t="s">
        <v>2563</v>
      </c>
      <c r="SRW39" s="620" t="s">
        <v>2563</v>
      </c>
      <c r="SRX39" s="620" t="s">
        <v>2563</v>
      </c>
      <c r="SRY39" s="620" t="s">
        <v>2563</v>
      </c>
      <c r="SRZ39" s="620" t="s">
        <v>2563</v>
      </c>
      <c r="SSA39" s="620" t="s">
        <v>2563</v>
      </c>
      <c r="SSB39" s="620" t="s">
        <v>2563</v>
      </c>
      <c r="SSC39" s="620" t="s">
        <v>2563</v>
      </c>
      <c r="SSD39" s="620" t="s">
        <v>2563</v>
      </c>
      <c r="SSE39" s="620" t="s">
        <v>2563</v>
      </c>
      <c r="SSF39" s="620" t="s">
        <v>2563</v>
      </c>
      <c r="SSG39" s="620" t="s">
        <v>2563</v>
      </c>
      <c r="SSH39" s="620" t="s">
        <v>2563</v>
      </c>
      <c r="SSI39" s="620" t="s">
        <v>2563</v>
      </c>
      <c r="SSJ39" s="620" t="s">
        <v>2563</v>
      </c>
      <c r="SSK39" s="620" t="s">
        <v>2563</v>
      </c>
      <c r="SSL39" s="620" t="s">
        <v>2563</v>
      </c>
      <c r="SSM39" s="620" t="s">
        <v>2563</v>
      </c>
      <c r="SSN39" s="620" t="s">
        <v>2563</v>
      </c>
      <c r="SSO39" s="620" t="s">
        <v>2563</v>
      </c>
      <c r="SSP39" s="620" t="s">
        <v>2563</v>
      </c>
      <c r="SSQ39" s="620" t="s">
        <v>2563</v>
      </c>
      <c r="SSR39" s="620" t="s">
        <v>2563</v>
      </c>
      <c r="SSS39" s="620" t="s">
        <v>2563</v>
      </c>
      <c r="SST39" s="620" t="s">
        <v>2563</v>
      </c>
      <c r="SSU39" s="620" t="s">
        <v>2563</v>
      </c>
      <c r="SSV39" s="620" t="s">
        <v>2563</v>
      </c>
      <c r="SSW39" s="620" t="s">
        <v>2563</v>
      </c>
      <c r="SSX39" s="620" t="s">
        <v>2563</v>
      </c>
      <c r="SSY39" s="620" t="s">
        <v>2563</v>
      </c>
      <c r="SSZ39" s="620" t="s">
        <v>2563</v>
      </c>
      <c r="STA39" s="620" t="s">
        <v>2563</v>
      </c>
      <c r="STB39" s="620" t="s">
        <v>2563</v>
      </c>
      <c r="STC39" s="620" t="s">
        <v>2563</v>
      </c>
      <c r="STD39" s="620" t="s">
        <v>2563</v>
      </c>
      <c r="STE39" s="620" t="s">
        <v>2563</v>
      </c>
      <c r="STF39" s="620" t="s">
        <v>2563</v>
      </c>
      <c r="STG39" s="620" t="s">
        <v>2563</v>
      </c>
      <c r="STH39" s="620" t="s">
        <v>2563</v>
      </c>
      <c r="STI39" s="620" t="s">
        <v>2563</v>
      </c>
      <c r="STJ39" s="620" t="s">
        <v>2563</v>
      </c>
      <c r="STK39" s="620" t="s">
        <v>2563</v>
      </c>
      <c r="STL39" s="620" t="s">
        <v>2563</v>
      </c>
      <c r="STM39" s="620" t="s">
        <v>2563</v>
      </c>
      <c r="STN39" s="620" t="s">
        <v>2563</v>
      </c>
      <c r="STO39" s="620" t="s">
        <v>2563</v>
      </c>
      <c r="STP39" s="620" t="s">
        <v>2563</v>
      </c>
      <c r="STQ39" s="620" t="s">
        <v>2563</v>
      </c>
      <c r="STR39" s="620" t="s">
        <v>2563</v>
      </c>
      <c r="STS39" s="620" t="s">
        <v>2563</v>
      </c>
      <c r="STT39" s="620" t="s">
        <v>2563</v>
      </c>
      <c r="STU39" s="620" t="s">
        <v>2563</v>
      </c>
      <c r="STV39" s="620" t="s">
        <v>2563</v>
      </c>
      <c r="STW39" s="620" t="s">
        <v>2563</v>
      </c>
      <c r="STX39" s="620" t="s">
        <v>2563</v>
      </c>
      <c r="STY39" s="620" t="s">
        <v>2563</v>
      </c>
      <c r="STZ39" s="620" t="s">
        <v>2563</v>
      </c>
      <c r="SUA39" s="620" t="s">
        <v>2563</v>
      </c>
      <c r="SUB39" s="620" t="s">
        <v>2563</v>
      </c>
      <c r="SUC39" s="620" t="s">
        <v>2563</v>
      </c>
      <c r="SUD39" s="620" t="s">
        <v>2563</v>
      </c>
      <c r="SUE39" s="620" t="s">
        <v>2563</v>
      </c>
      <c r="SUF39" s="620" t="s">
        <v>2563</v>
      </c>
      <c r="SUG39" s="620" t="s">
        <v>2563</v>
      </c>
      <c r="SUH39" s="620" t="s">
        <v>2563</v>
      </c>
      <c r="SUI39" s="620" t="s">
        <v>2563</v>
      </c>
      <c r="SUJ39" s="620" t="s">
        <v>2563</v>
      </c>
      <c r="SUK39" s="620" t="s">
        <v>2563</v>
      </c>
      <c r="SUL39" s="620" t="s">
        <v>2563</v>
      </c>
      <c r="SUM39" s="620" t="s">
        <v>2563</v>
      </c>
      <c r="SUN39" s="620" t="s">
        <v>2563</v>
      </c>
      <c r="SUO39" s="620" t="s">
        <v>2563</v>
      </c>
      <c r="SUP39" s="620" t="s">
        <v>2563</v>
      </c>
      <c r="SUQ39" s="620" t="s">
        <v>2563</v>
      </c>
      <c r="SUR39" s="620" t="s">
        <v>2563</v>
      </c>
      <c r="SUS39" s="620" t="s">
        <v>2563</v>
      </c>
      <c r="SUT39" s="620" t="s">
        <v>2563</v>
      </c>
      <c r="SUU39" s="620" t="s">
        <v>2563</v>
      </c>
      <c r="SUV39" s="620" t="s">
        <v>2563</v>
      </c>
      <c r="SUW39" s="620" t="s">
        <v>2563</v>
      </c>
      <c r="SUX39" s="620" t="s">
        <v>2563</v>
      </c>
      <c r="SUY39" s="620" t="s">
        <v>2563</v>
      </c>
      <c r="SUZ39" s="620" t="s">
        <v>2563</v>
      </c>
      <c r="SVA39" s="620" t="s">
        <v>2563</v>
      </c>
      <c r="SVB39" s="620" t="s">
        <v>2563</v>
      </c>
      <c r="SVC39" s="620" t="s">
        <v>2563</v>
      </c>
      <c r="SVD39" s="620" t="s">
        <v>2563</v>
      </c>
      <c r="SVE39" s="620" t="s">
        <v>2563</v>
      </c>
      <c r="SVF39" s="620" t="s">
        <v>2563</v>
      </c>
      <c r="SVG39" s="620" t="s">
        <v>2563</v>
      </c>
      <c r="SVH39" s="620" t="s">
        <v>2563</v>
      </c>
      <c r="SVI39" s="620" t="s">
        <v>2563</v>
      </c>
      <c r="SVJ39" s="620" t="s">
        <v>2563</v>
      </c>
      <c r="SVK39" s="620" t="s">
        <v>2563</v>
      </c>
      <c r="SVL39" s="620" t="s">
        <v>2563</v>
      </c>
      <c r="SVM39" s="620" t="s">
        <v>2563</v>
      </c>
      <c r="SVN39" s="620" t="s">
        <v>2563</v>
      </c>
      <c r="SVO39" s="620" t="s">
        <v>2563</v>
      </c>
      <c r="SVP39" s="620" t="s">
        <v>2563</v>
      </c>
      <c r="SVQ39" s="620" t="s">
        <v>2563</v>
      </c>
      <c r="SVR39" s="620" t="s">
        <v>2563</v>
      </c>
      <c r="SVS39" s="620" t="s">
        <v>2563</v>
      </c>
      <c r="SVT39" s="620" t="s">
        <v>2563</v>
      </c>
      <c r="SVU39" s="620" t="s">
        <v>2563</v>
      </c>
      <c r="SVV39" s="620" t="s">
        <v>2563</v>
      </c>
      <c r="SVW39" s="620" t="s">
        <v>2563</v>
      </c>
      <c r="SVX39" s="620" t="s">
        <v>2563</v>
      </c>
      <c r="SVY39" s="620" t="s">
        <v>2563</v>
      </c>
      <c r="SVZ39" s="620" t="s">
        <v>2563</v>
      </c>
      <c r="SWA39" s="620" t="s">
        <v>2563</v>
      </c>
      <c r="SWB39" s="620" t="s">
        <v>2563</v>
      </c>
      <c r="SWC39" s="620" t="s">
        <v>2563</v>
      </c>
      <c r="SWD39" s="620" t="s">
        <v>2563</v>
      </c>
      <c r="SWE39" s="620" t="s">
        <v>2563</v>
      </c>
      <c r="SWF39" s="620" t="s">
        <v>2563</v>
      </c>
      <c r="SWG39" s="620" t="s">
        <v>2563</v>
      </c>
      <c r="SWH39" s="620" t="s">
        <v>2563</v>
      </c>
      <c r="SWI39" s="620" t="s">
        <v>2563</v>
      </c>
      <c r="SWJ39" s="620" t="s">
        <v>2563</v>
      </c>
      <c r="SWK39" s="620" t="s">
        <v>2563</v>
      </c>
      <c r="SWL39" s="620" t="s">
        <v>2563</v>
      </c>
      <c r="SWM39" s="620" t="s">
        <v>2563</v>
      </c>
      <c r="SWN39" s="620" t="s">
        <v>2563</v>
      </c>
      <c r="SWO39" s="620" t="s">
        <v>2563</v>
      </c>
      <c r="SWP39" s="620" t="s">
        <v>2563</v>
      </c>
      <c r="SWQ39" s="620" t="s">
        <v>2563</v>
      </c>
      <c r="SWR39" s="620" t="s">
        <v>2563</v>
      </c>
      <c r="SWS39" s="620" t="s">
        <v>2563</v>
      </c>
      <c r="SWT39" s="620" t="s">
        <v>2563</v>
      </c>
      <c r="SWU39" s="620" t="s">
        <v>2563</v>
      </c>
      <c r="SWV39" s="620" t="s">
        <v>2563</v>
      </c>
      <c r="SWW39" s="620" t="s">
        <v>2563</v>
      </c>
      <c r="SWX39" s="620" t="s">
        <v>2563</v>
      </c>
      <c r="SWY39" s="620" t="s">
        <v>2563</v>
      </c>
      <c r="SWZ39" s="620" t="s">
        <v>2563</v>
      </c>
      <c r="SXA39" s="620" t="s">
        <v>2563</v>
      </c>
      <c r="SXB39" s="620" t="s">
        <v>2563</v>
      </c>
      <c r="SXC39" s="620" t="s">
        <v>2563</v>
      </c>
      <c r="SXD39" s="620" t="s">
        <v>2563</v>
      </c>
      <c r="SXE39" s="620" t="s">
        <v>2563</v>
      </c>
      <c r="SXF39" s="620" t="s">
        <v>2563</v>
      </c>
      <c r="SXG39" s="620" t="s">
        <v>2563</v>
      </c>
      <c r="SXH39" s="620" t="s">
        <v>2563</v>
      </c>
      <c r="SXI39" s="620" t="s">
        <v>2563</v>
      </c>
      <c r="SXJ39" s="620" t="s">
        <v>2563</v>
      </c>
      <c r="SXK39" s="620" t="s">
        <v>2563</v>
      </c>
      <c r="SXL39" s="620" t="s">
        <v>2563</v>
      </c>
      <c r="SXM39" s="620" t="s">
        <v>2563</v>
      </c>
      <c r="SXN39" s="620" t="s">
        <v>2563</v>
      </c>
      <c r="SXO39" s="620" t="s">
        <v>2563</v>
      </c>
      <c r="SXP39" s="620" t="s">
        <v>2563</v>
      </c>
      <c r="SXQ39" s="620" t="s">
        <v>2563</v>
      </c>
      <c r="SXR39" s="620" t="s">
        <v>2563</v>
      </c>
      <c r="SXS39" s="620" t="s">
        <v>2563</v>
      </c>
      <c r="SXT39" s="620" t="s">
        <v>2563</v>
      </c>
      <c r="SXU39" s="620" t="s">
        <v>2563</v>
      </c>
      <c r="SXV39" s="620" t="s">
        <v>2563</v>
      </c>
      <c r="SXW39" s="620" t="s">
        <v>2563</v>
      </c>
      <c r="SXX39" s="620" t="s">
        <v>2563</v>
      </c>
      <c r="SXY39" s="620" t="s">
        <v>2563</v>
      </c>
      <c r="SXZ39" s="620" t="s">
        <v>2563</v>
      </c>
      <c r="SYA39" s="620" t="s">
        <v>2563</v>
      </c>
      <c r="SYB39" s="620" t="s">
        <v>2563</v>
      </c>
      <c r="SYC39" s="620" t="s">
        <v>2563</v>
      </c>
      <c r="SYD39" s="620" t="s">
        <v>2563</v>
      </c>
      <c r="SYE39" s="620" t="s">
        <v>2563</v>
      </c>
      <c r="SYF39" s="620" t="s">
        <v>2563</v>
      </c>
      <c r="SYG39" s="620" t="s">
        <v>2563</v>
      </c>
      <c r="SYH39" s="620" t="s">
        <v>2563</v>
      </c>
      <c r="SYI39" s="620" t="s">
        <v>2563</v>
      </c>
      <c r="SYJ39" s="620" t="s">
        <v>2563</v>
      </c>
      <c r="SYK39" s="620" t="s">
        <v>2563</v>
      </c>
      <c r="SYL39" s="620" t="s">
        <v>2563</v>
      </c>
      <c r="SYM39" s="620" t="s">
        <v>2563</v>
      </c>
      <c r="SYN39" s="620" t="s">
        <v>2563</v>
      </c>
      <c r="SYO39" s="620" t="s">
        <v>2563</v>
      </c>
      <c r="SYP39" s="620" t="s">
        <v>2563</v>
      </c>
      <c r="SYQ39" s="620" t="s">
        <v>2563</v>
      </c>
      <c r="SYR39" s="620" t="s">
        <v>2563</v>
      </c>
      <c r="SYS39" s="620" t="s">
        <v>2563</v>
      </c>
      <c r="SYT39" s="620" t="s">
        <v>2563</v>
      </c>
      <c r="SYU39" s="620" t="s">
        <v>2563</v>
      </c>
      <c r="SYV39" s="620" t="s">
        <v>2563</v>
      </c>
      <c r="SYW39" s="620" t="s">
        <v>2563</v>
      </c>
      <c r="SYX39" s="620" t="s">
        <v>2563</v>
      </c>
      <c r="SYY39" s="620" t="s">
        <v>2563</v>
      </c>
      <c r="SYZ39" s="620" t="s">
        <v>2563</v>
      </c>
      <c r="SZA39" s="620" t="s">
        <v>2563</v>
      </c>
      <c r="SZB39" s="620" t="s">
        <v>2563</v>
      </c>
      <c r="SZC39" s="620" t="s">
        <v>2563</v>
      </c>
      <c r="SZD39" s="620" t="s">
        <v>2563</v>
      </c>
      <c r="SZE39" s="620" t="s">
        <v>2563</v>
      </c>
      <c r="SZF39" s="620" t="s">
        <v>2563</v>
      </c>
      <c r="SZG39" s="620" t="s">
        <v>2563</v>
      </c>
      <c r="SZH39" s="620" t="s">
        <v>2563</v>
      </c>
      <c r="SZI39" s="620" t="s">
        <v>2563</v>
      </c>
      <c r="SZJ39" s="620" t="s">
        <v>2563</v>
      </c>
      <c r="SZK39" s="620" t="s">
        <v>2563</v>
      </c>
      <c r="SZL39" s="620" t="s">
        <v>2563</v>
      </c>
      <c r="SZM39" s="620" t="s">
        <v>2563</v>
      </c>
      <c r="SZN39" s="620" t="s">
        <v>2563</v>
      </c>
      <c r="SZO39" s="620" t="s">
        <v>2563</v>
      </c>
      <c r="SZP39" s="620" t="s">
        <v>2563</v>
      </c>
      <c r="SZQ39" s="620" t="s">
        <v>2563</v>
      </c>
      <c r="SZR39" s="620" t="s">
        <v>2563</v>
      </c>
      <c r="SZS39" s="620" t="s">
        <v>2563</v>
      </c>
      <c r="SZT39" s="620" t="s">
        <v>2563</v>
      </c>
      <c r="SZU39" s="620" t="s">
        <v>2563</v>
      </c>
      <c r="SZV39" s="620" t="s">
        <v>2563</v>
      </c>
      <c r="SZW39" s="620" t="s">
        <v>2563</v>
      </c>
      <c r="SZX39" s="620" t="s">
        <v>2563</v>
      </c>
      <c r="SZY39" s="620" t="s">
        <v>2563</v>
      </c>
      <c r="SZZ39" s="620" t="s">
        <v>2563</v>
      </c>
      <c r="TAA39" s="620" t="s">
        <v>2563</v>
      </c>
      <c r="TAB39" s="620" t="s">
        <v>2563</v>
      </c>
      <c r="TAC39" s="620" t="s">
        <v>2563</v>
      </c>
      <c r="TAD39" s="620" t="s">
        <v>2563</v>
      </c>
      <c r="TAE39" s="620" t="s">
        <v>2563</v>
      </c>
      <c r="TAF39" s="620" t="s">
        <v>2563</v>
      </c>
      <c r="TAG39" s="620" t="s">
        <v>2563</v>
      </c>
      <c r="TAH39" s="620" t="s">
        <v>2563</v>
      </c>
      <c r="TAI39" s="620" t="s">
        <v>2563</v>
      </c>
      <c r="TAJ39" s="620" t="s">
        <v>2563</v>
      </c>
      <c r="TAK39" s="620" t="s">
        <v>2563</v>
      </c>
      <c r="TAL39" s="620" t="s">
        <v>2563</v>
      </c>
      <c r="TAM39" s="620" t="s">
        <v>2563</v>
      </c>
      <c r="TAN39" s="620" t="s">
        <v>2563</v>
      </c>
      <c r="TAO39" s="620" t="s">
        <v>2563</v>
      </c>
      <c r="TAP39" s="620" t="s">
        <v>2563</v>
      </c>
      <c r="TAQ39" s="620" t="s">
        <v>2563</v>
      </c>
      <c r="TAR39" s="620" t="s">
        <v>2563</v>
      </c>
      <c r="TAS39" s="620" t="s">
        <v>2563</v>
      </c>
      <c r="TAT39" s="620" t="s">
        <v>2563</v>
      </c>
      <c r="TAU39" s="620" t="s">
        <v>2563</v>
      </c>
      <c r="TAV39" s="620" t="s">
        <v>2563</v>
      </c>
      <c r="TAW39" s="620" t="s">
        <v>2563</v>
      </c>
      <c r="TAX39" s="620" t="s">
        <v>2563</v>
      </c>
      <c r="TAY39" s="620" t="s">
        <v>2563</v>
      </c>
      <c r="TAZ39" s="620" t="s">
        <v>2563</v>
      </c>
      <c r="TBA39" s="620" t="s">
        <v>2563</v>
      </c>
      <c r="TBB39" s="620" t="s">
        <v>2563</v>
      </c>
      <c r="TBC39" s="620" t="s">
        <v>2563</v>
      </c>
      <c r="TBD39" s="620" t="s">
        <v>2563</v>
      </c>
      <c r="TBE39" s="620" t="s">
        <v>2563</v>
      </c>
      <c r="TBF39" s="620" t="s">
        <v>2563</v>
      </c>
      <c r="TBG39" s="620" t="s">
        <v>2563</v>
      </c>
      <c r="TBH39" s="620" t="s">
        <v>2563</v>
      </c>
      <c r="TBI39" s="620" t="s">
        <v>2563</v>
      </c>
      <c r="TBJ39" s="620" t="s">
        <v>2563</v>
      </c>
      <c r="TBK39" s="620" t="s">
        <v>2563</v>
      </c>
      <c r="TBL39" s="620" t="s">
        <v>2563</v>
      </c>
      <c r="TBM39" s="620" t="s">
        <v>2563</v>
      </c>
      <c r="TBN39" s="620" t="s">
        <v>2563</v>
      </c>
      <c r="TBO39" s="620" t="s">
        <v>2563</v>
      </c>
      <c r="TBP39" s="620" t="s">
        <v>2563</v>
      </c>
      <c r="TBQ39" s="620" t="s">
        <v>2563</v>
      </c>
      <c r="TBR39" s="620" t="s">
        <v>2563</v>
      </c>
      <c r="TBS39" s="620" t="s">
        <v>2563</v>
      </c>
      <c r="TBT39" s="620" t="s">
        <v>2563</v>
      </c>
      <c r="TBU39" s="620" t="s">
        <v>2563</v>
      </c>
      <c r="TBV39" s="620" t="s">
        <v>2563</v>
      </c>
      <c r="TBW39" s="620" t="s">
        <v>2563</v>
      </c>
      <c r="TBX39" s="620" t="s">
        <v>2563</v>
      </c>
      <c r="TBY39" s="620" t="s">
        <v>2563</v>
      </c>
      <c r="TBZ39" s="620" t="s">
        <v>2563</v>
      </c>
      <c r="TCA39" s="620" t="s">
        <v>2563</v>
      </c>
      <c r="TCB39" s="620" t="s">
        <v>2563</v>
      </c>
      <c r="TCC39" s="620" t="s">
        <v>2563</v>
      </c>
      <c r="TCD39" s="620" t="s">
        <v>2563</v>
      </c>
      <c r="TCE39" s="620" t="s">
        <v>2563</v>
      </c>
      <c r="TCF39" s="620" t="s">
        <v>2563</v>
      </c>
      <c r="TCG39" s="620" t="s">
        <v>2563</v>
      </c>
      <c r="TCH39" s="620" t="s">
        <v>2563</v>
      </c>
      <c r="TCI39" s="620" t="s">
        <v>2563</v>
      </c>
      <c r="TCJ39" s="620" t="s">
        <v>2563</v>
      </c>
      <c r="TCK39" s="620" t="s">
        <v>2563</v>
      </c>
      <c r="TCL39" s="620" t="s">
        <v>2563</v>
      </c>
      <c r="TCM39" s="620" t="s">
        <v>2563</v>
      </c>
      <c r="TCN39" s="620" t="s">
        <v>2563</v>
      </c>
      <c r="TCO39" s="620" t="s">
        <v>2563</v>
      </c>
      <c r="TCP39" s="620" t="s">
        <v>2563</v>
      </c>
      <c r="TCQ39" s="620" t="s">
        <v>2563</v>
      </c>
      <c r="TCR39" s="620" t="s">
        <v>2563</v>
      </c>
      <c r="TCS39" s="620" t="s">
        <v>2563</v>
      </c>
      <c r="TCT39" s="620" t="s">
        <v>2563</v>
      </c>
      <c r="TCU39" s="620" t="s">
        <v>2563</v>
      </c>
      <c r="TCV39" s="620" t="s">
        <v>2563</v>
      </c>
      <c r="TCW39" s="620" t="s">
        <v>2563</v>
      </c>
      <c r="TCX39" s="620" t="s">
        <v>2563</v>
      </c>
      <c r="TCY39" s="620" t="s">
        <v>2563</v>
      </c>
      <c r="TCZ39" s="620" t="s">
        <v>2563</v>
      </c>
      <c r="TDA39" s="620" t="s">
        <v>2563</v>
      </c>
      <c r="TDB39" s="620" t="s">
        <v>2563</v>
      </c>
      <c r="TDC39" s="620" t="s">
        <v>2563</v>
      </c>
      <c r="TDD39" s="620" t="s">
        <v>2563</v>
      </c>
      <c r="TDE39" s="620" t="s">
        <v>2563</v>
      </c>
      <c r="TDF39" s="620" t="s">
        <v>2563</v>
      </c>
      <c r="TDG39" s="620" t="s">
        <v>2563</v>
      </c>
      <c r="TDH39" s="620" t="s">
        <v>2563</v>
      </c>
      <c r="TDI39" s="620" t="s">
        <v>2563</v>
      </c>
      <c r="TDJ39" s="620" t="s">
        <v>2563</v>
      </c>
      <c r="TDK39" s="620" t="s">
        <v>2563</v>
      </c>
      <c r="TDL39" s="620" t="s">
        <v>2563</v>
      </c>
      <c r="TDM39" s="620" t="s">
        <v>2563</v>
      </c>
      <c r="TDN39" s="620" t="s">
        <v>2563</v>
      </c>
      <c r="TDO39" s="620" t="s">
        <v>2563</v>
      </c>
      <c r="TDP39" s="620" t="s">
        <v>2563</v>
      </c>
      <c r="TDQ39" s="620" t="s">
        <v>2563</v>
      </c>
      <c r="TDR39" s="620" t="s">
        <v>2563</v>
      </c>
      <c r="TDS39" s="620" t="s">
        <v>2563</v>
      </c>
      <c r="TDT39" s="620" t="s">
        <v>2563</v>
      </c>
      <c r="TDU39" s="620" t="s">
        <v>2563</v>
      </c>
      <c r="TDV39" s="620" t="s">
        <v>2563</v>
      </c>
      <c r="TDW39" s="620" t="s">
        <v>2563</v>
      </c>
      <c r="TDX39" s="620" t="s">
        <v>2563</v>
      </c>
      <c r="TDY39" s="620" t="s">
        <v>2563</v>
      </c>
      <c r="TDZ39" s="620" t="s">
        <v>2563</v>
      </c>
      <c r="TEA39" s="620" t="s">
        <v>2563</v>
      </c>
      <c r="TEB39" s="620" t="s">
        <v>2563</v>
      </c>
      <c r="TEC39" s="620" t="s">
        <v>2563</v>
      </c>
      <c r="TED39" s="620" t="s">
        <v>2563</v>
      </c>
      <c r="TEE39" s="620" t="s">
        <v>2563</v>
      </c>
      <c r="TEF39" s="620" t="s">
        <v>2563</v>
      </c>
      <c r="TEG39" s="620" t="s">
        <v>2563</v>
      </c>
      <c r="TEH39" s="620" t="s">
        <v>2563</v>
      </c>
      <c r="TEI39" s="620" t="s">
        <v>2563</v>
      </c>
      <c r="TEJ39" s="620" t="s">
        <v>2563</v>
      </c>
      <c r="TEK39" s="620" t="s">
        <v>2563</v>
      </c>
      <c r="TEL39" s="620" t="s">
        <v>2563</v>
      </c>
      <c r="TEM39" s="620" t="s">
        <v>2563</v>
      </c>
      <c r="TEN39" s="620" t="s">
        <v>2563</v>
      </c>
      <c r="TEO39" s="620" t="s">
        <v>2563</v>
      </c>
      <c r="TEP39" s="620" t="s">
        <v>2563</v>
      </c>
      <c r="TEQ39" s="620" t="s">
        <v>2563</v>
      </c>
      <c r="TER39" s="620" t="s">
        <v>2563</v>
      </c>
      <c r="TES39" s="620" t="s">
        <v>2563</v>
      </c>
      <c r="TET39" s="620" t="s">
        <v>2563</v>
      </c>
      <c r="TEU39" s="620" t="s">
        <v>2563</v>
      </c>
      <c r="TEV39" s="620" t="s">
        <v>2563</v>
      </c>
      <c r="TEW39" s="620" t="s">
        <v>2563</v>
      </c>
      <c r="TEX39" s="620" t="s">
        <v>2563</v>
      </c>
      <c r="TEY39" s="620" t="s">
        <v>2563</v>
      </c>
      <c r="TEZ39" s="620" t="s">
        <v>2563</v>
      </c>
      <c r="TFA39" s="620" t="s">
        <v>2563</v>
      </c>
      <c r="TFB39" s="620" t="s">
        <v>2563</v>
      </c>
      <c r="TFC39" s="620" t="s">
        <v>2563</v>
      </c>
      <c r="TFD39" s="620" t="s">
        <v>2563</v>
      </c>
      <c r="TFE39" s="620" t="s">
        <v>2563</v>
      </c>
      <c r="TFF39" s="620" t="s">
        <v>2563</v>
      </c>
      <c r="TFG39" s="620" t="s">
        <v>2563</v>
      </c>
      <c r="TFH39" s="620" t="s">
        <v>2563</v>
      </c>
      <c r="TFI39" s="620" t="s">
        <v>2563</v>
      </c>
      <c r="TFJ39" s="620" t="s">
        <v>2563</v>
      </c>
      <c r="TFK39" s="620" t="s">
        <v>2563</v>
      </c>
      <c r="TFL39" s="620" t="s">
        <v>2563</v>
      </c>
      <c r="TFM39" s="620" t="s">
        <v>2563</v>
      </c>
      <c r="TFN39" s="620" t="s">
        <v>2563</v>
      </c>
      <c r="TFO39" s="620" t="s">
        <v>2563</v>
      </c>
      <c r="TFP39" s="620" t="s">
        <v>2563</v>
      </c>
      <c r="TFQ39" s="620" t="s">
        <v>2563</v>
      </c>
      <c r="TFR39" s="620" t="s">
        <v>2563</v>
      </c>
      <c r="TFS39" s="620" t="s">
        <v>2563</v>
      </c>
      <c r="TFT39" s="620" t="s">
        <v>2563</v>
      </c>
      <c r="TFU39" s="620" t="s">
        <v>2563</v>
      </c>
      <c r="TFV39" s="620" t="s">
        <v>2563</v>
      </c>
      <c r="TFW39" s="620" t="s">
        <v>2563</v>
      </c>
      <c r="TFX39" s="620" t="s">
        <v>2563</v>
      </c>
      <c r="TFY39" s="620" t="s">
        <v>2563</v>
      </c>
      <c r="TFZ39" s="620" t="s">
        <v>2563</v>
      </c>
      <c r="TGA39" s="620" t="s">
        <v>2563</v>
      </c>
      <c r="TGB39" s="620" t="s">
        <v>2563</v>
      </c>
      <c r="TGC39" s="620" t="s">
        <v>2563</v>
      </c>
      <c r="TGD39" s="620" t="s">
        <v>2563</v>
      </c>
      <c r="TGE39" s="620" t="s">
        <v>2563</v>
      </c>
      <c r="TGF39" s="620" t="s">
        <v>2563</v>
      </c>
      <c r="TGG39" s="620" t="s">
        <v>2563</v>
      </c>
      <c r="TGH39" s="620" t="s">
        <v>2563</v>
      </c>
      <c r="TGI39" s="620" t="s">
        <v>2563</v>
      </c>
      <c r="TGJ39" s="620" t="s">
        <v>2563</v>
      </c>
      <c r="TGK39" s="620" t="s">
        <v>2563</v>
      </c>
      <c r="TGL39" s="620" t="s">
        <v>2563</v>
      </c>
      <c r="TGM39" s="620" t="s">
        <v>2563</v>
      </c>
      <c r="TGN39" s="620" t="s">
        <v>2563</v>
      </c>
      <c r="TGO39" s="620" t="s">
        <v>2563</v>
      </c>
      <c r="TGP39" s="620" t="s">
        <v>2563</v>
      </c>
      <c r="TGQ39" s="620" t="s">
        <v>2563</v>
      </c>
      <c r="TGR39" s="620" t="s">
        <v>2563</v>
      </c>
      <c r="TGS39" s="620" t="s">
        <v>2563</v>
      </c>
      <c r="TGT39" s="620" t="s">
        <v>2563</v>
      </c>
      <c r="TGU39" s="620" t="s">
        <v>2563</v>
      </c>
      <c r="TGV39" s="620" t="s">
        <v>2563</v>
      </c>
      <c r="TGW39" s="620" t="s">
        <v>2563</v>
      </c>
      <c r="TGX39" s="620" t="s">
        <v>2563</v>
      </c>
      <c r="TGY39" s="620" t="s">
        <v>2563</v>
      </c>
      <c r="TGZ39" s="620" t="s">
        <v>2563</v>
      </c>
      <c r="THA39" s="620" t="s">
        <v>2563</v>
      </c>
      <c r="THB39" s="620" t="s">
        <v>2563</v>
      </c>
      <c r="THC39" s="620" t="s">
        <v>2563</v>
      </c>
      <c r="THD39" s="620" t="s">
        <v>2563</v>
      </c>
      <c r="THE39" s="620" t="s">
        <v>2563</v>
      </c>
      <c r="THF39" s="620" t="s">
        <v>2563</v>
      </c>
      <c r="THG39" s="620" t="s">
        <v>2563</v>
      </c>
      <c r="THH39" s="620" t="s">
        <v>2563</v>
      </c>
      <c r="THI39" s="620" t="s">
        <v>2563</v>
      </c>
      <c r="THJ39" s="620" t="s">
        <v>2563</v>
      </c>
      <c r="THK39" s="620" t="s">
        <v>2563</v>
      </c>
      <c r="THL39" s="620" t="s">
        <v>2563</v>
      </c>
      <c r="THM39" s="620" t="s">
        <v>2563</v>
      </c>
      <c r="THN39" s="620" t="s">
        <v>2563</v>
      </c>
      <c r="THO39" s="620" t="s">
        <v>2563</v>
      </c>
      <c r="THP39" s="620" t="s">
        <v>2563</v>
      </c>
      <c r="THQ39" s="620" t="s">
        <v>2563</v>
      </c>
      <c r="THR39" s="620" t="s">
        <v>2563</v>
      </c>
      <c r="THS39" s="620" t="s">
        <v>2563</v>
      </c>
      <c r="THT39" s="620" t="s">
        <v>2563</v>
      </c>
      <c r="THU39" s="620" t="s">
        <v>2563</v>
      </c>
      <c r="THV39" s="620" t="s">
        <v>2563</v>
      </c>
      <c r="THW39" s="620" t="s">
        <v>2563</v>
      </c>
      <c r="THX39" s="620" t="s">
        <v>2563</v>
      </c>
      <c r="THY39" s="620" t="s">
        <v>2563</v>
      </c>
      <c r="THZ39" s="620" t="s">
        <v>2563</v>
      </c>
      <c r="TIA39" s="620" t="s">
        <v>2563</v>
      </c>
      <c r="TIB39" s="620" t="s">
        <v>2563</v>
      </c>
      <c r="TIC39" s="620" t="s">
        <v>2563</v>
      </c>
      <c r="TID39" s="620" t="s">
        <v>2563</v>
      </c>
      <c r="TIE39" s="620" t="s">
        <v>2563</v>
      </c>
      <c r="TIF39" s="620" t="s">
        <v>2563</v>
      </c>
      <c r="TIG39" s="620" t="s">
        <v>2563</v>
      </c>
      <c r="TIH39" s="620" t="s">
        <v>2563</v>
      </c>
      <c r="TII39" s="620" t="s">
        <v>2563</v>
      </c>
      <c r="TIJ39" s="620" t="s">
        <v>2563</v>
      </c>
      <c r="TIK39" s="620" t="s">
        <v>2563</v>
      </c>
      <c r="TIL39" s="620" t="s">
        <v>2563</v>
      </c>
      <c r="TIM39" s="620" t="s">
        <v>2563</v>
      </c>
      <c r="TIN39" s="620" t="s">
        <v>2563</v>
      </c>
      <c r="TIO39" s="620" t="s">
        <v>2563</v>
      </c>
      <c r="TIP39" s="620" t="s">
        <v>2563</v>
      </c>
      <c r="TIQ39" s="620" t="s">
        <v>2563</v>
      </c>
      <c r="TIR39" s="620" t="s">
        <v>2563</v>
      </c>
      <c r="TIS39" s="620" t="s">
        <v>2563</v>
      </c>
      <c r="TIT39" s="620" t="s">
        <v>2563</v>
      </c>
      <c r="TIU39" s="620" t="s">
        <v>2563</v>
      </c>
      <c r="TIV39" s="620" t="s">
        <v>2563</v>
      </c>
      <c r="TIW39" s="620" t="s">
        <v>2563</v>
      </c>
      <c r="TIX39" s="620" t="s">
        <v>2563</v>
      </c>
      <c r="TIY39" s="620" t="s">
        <v>2563</v>
      </c>
      <c r="TIZ39" s="620" t="s">
        <v>2563</v>
      </c>
      <c r="TJA39" s="620" t="s">
        <v>2563</v>
      </c>
      <c r="TJB39" s="620" t="s">
        <v>2563</v>
      </c>
      <c r="TJC39" s="620" t="s">
        <v>2563</v>
      </c>
      <c r="TJD39" s="620" t="s">
        <v>2563</v>
      </c>
      <c r="TJE39" s="620" t="s">
        <v>2563</v>
      </c>
      <c r="TJF39" s="620" t="s">
        <v>2563</v>
      </c>
      <c r="TJG39" s="620" t="s">
        <v>2563</v>
      </c>
      <c r="TJH39" s="620" t="s">
        <v>2563</v>
      </c>
      <c r="TJI39" s="620" t="s">
        <v>2563</v>
      </c>
      <c r="TJJ39" s="620" t="s">
        <v>2563</v>
      </c>
      <c r="TJK39" s="620" t="s">
        <v>2563</v>
      </c>
      <c r="TJL39" s="620" t="s">
        <v>2563</v>
      </c>
      <c r="TJM39" s="620" t="s">
        <v>2563</v>
      </c>
      <c r="TJN39" s="620" t="s">
        <v>2563</v>
      </c>
      <c r="TJO39" s="620" t="s">
        <v>2563</v>
      </c>
      <c r="TJP39" s="620" t="s">
        <v>2563</v>
      </c>
      <c r="TJQ39" s="620" t="s">
        <v>2563</v>
      </c>
      <c r="TJR39" s="620" t="s">
        <v>2563</v>
      </c>
      <c r="TJS39" s="620" t="s">
        <v>2563</v>
      </c>
      <c r="TJT39" s="620" t="s">
        <v>2563</v>
      </c>
      <c r="TJU39" s="620" t="s">
        <v>2563</v>
      </c>
      <c r="TJV39" s="620" t="s">
        <v>2563</v>
      </c>
      <c r="TJW39" s="620" t="s">
        <v>2563</v>
      </c>
      <c r="TJX39" s="620" t="s">
        <v>2563</v>
      </c>
      <c r="TJY39" s="620" t="s">
        <v>2563</v>
      </c>
      <c r="TJZ39" s="620" t="s">
        <v>2563</v>
      </c>
      <c r="TKA39" s="620" t="s">
        <v>2563</v>
      </c>
      <c r="TKB39" s="620" t="s">
        <v>2563</v>
      </c>
      <c r="TKC39" s="620" t="s">
        <v>2563</v>
      </c>
      <c r="TKD39" s="620" t="s">
        <v>2563</v>
      </c>
      <c r="TKE39" s="620" t="s">
        <v>2563</v>
      </c>
      <c r="TKF39" s="620" t="s">
        <v>2563</v>
      </c>
      <c r="TKG39" s="620" t="s">
        <v>2563</v>
      </c>
      <c r="TKH39" s="620" t="s">
        <v>2563</v>
      </c>
      <c r="TKI39" s="620" t="s">
        <v>2563</v>
      </c>
      <c r="TKJ39" s="620" t="s">
        <v>2563</v>
      </c>
      <c r="TKK39" s="620" t="s">
        <v>2563</v>
      </c>
      <c r="TKL39" s="620" t="s">
        <v>2563</v>
      </c>
      <c r="TKM39" s="620" t="s">
        <v>2563</v>
      </c>
      <c r="TKN39" s="620" t="s">
        <v>2563</v>
      </c>
      <c r="TKO39" s="620" t="s">
        <v>2563</v>
      </c>
      <c r="TKP39" s="620" t="s">
        <v>2563</v>
      </c>
      <c r="TKQ39" s="620" t="s">
        <v>2563</v>
      </c>
      <c r="TKR39" s="620" t="s">
        <v>2563</v>
      </c>
      <c r="TKS39" s="620" t="s">
        <v>2563</v>
      </c>
      <c r="TKT39" s="620" t="s">
        <v>2563</v>
      </c>
      <c r="TKU39" s="620" t="s">
        <v>2563</v>
      </c>
      <c r="TKV39" s="620" t="s">
        <v>2563</v>
      </c>
      <c r="TKW39" s="620" t="s">
        <v>2563</v>
      </c>
      <c r="TKX39" s="620" t="s">
        <v>2563</v>
      </c>
      <c r="TKY39" s="620" t="s">
        <v>2563</v>
      </c>
      <c r="TKZ39" s="620" t="s">
        <v>2563</v>
      </c>
      <c r="TLA39" s="620" t="s">
        <v>2563</v>
      </c>
      <c r="TLB39" s="620" t="s">
        <v>2563</v>
      </c>
      <c r="TLC39" s="620" t="s">
        <v>2563</v>
      </c>
      <c r="TLD39" s="620" t="s">
        <v>2563</v>
      </c>
      <c r="TLE39" s="620" t="s">
        <v>2563</v>
      </c>
      <c r="TLF39" s="620" t="s">
        <v>2563</v>
      </c>
      <c r="TLG39" s="620" t="s">
        <v>2563</v>
      </c>
      <c r="TLH39" s="620" t="s">
        <v>2563</v>
      </c>
      <c r="TLI39" s="620" t="s">
        <v>2563</v>
      </c>
      <c r="TLJ39" s="620" t="s">
        <v>2563</v>
      </c>
      <c r="TLK39" s="620" t="s">
        <v>2563</v>
      </c>
      <c r="TLL39" s="620" t="s">
        <v>2563</v>
      </c>
      <c r="TLM39" s="620" t="s">
        <v>2563</v>
      </c>
      <c r="TLN39" s="620" t="s">
        <v>2563</v>
      </c>
      <c r="TLO39" s="620" t="s">
        <v>2563</v>
      </c>
      <c r="TLP39" s="620" t="s">
        <v>2563</v>
      </c>
      <c r="TLQ39" s="620" t="s">
        <v>2563</v>
      </c>
      <c r="TLR39" s="620" t="s">
        <v>2563</v>
      </c>
      <c r="TLS39" s="620" t="s">
        <v>2563</v>
      </c>
      <c r="TLT39" s="620" t="s">
        <v>2563</v>
      </c>
      <c r="TLU39" s="620" t="s">
        <v>2563</v>
      </c>
      <c r="TLV39" s="620" t="s">
        <v>2563</v>
      </c>
      <c r="TLW39" s="620" t="s">
        <v>2563</v>
      </c>
      <c r="TLX39" s="620" t="s">
        <v>2563</v>
      </c>
      <c r="TLY39" s="620" t="s">
        <v>2563</v>
      </c>
      <c r="TLZ39" s="620" t="s">
        <v>2563</v>
      </c>
      <c r="TMA39" s="620" t="s">
        <v>2563</v>
      </c>
      <c r="TMB39" s="620" t="s">
        <v>2563</v>
      </c>
      <c r="TMC39" s="620" t="s">
        <v>2563</v>
      </c>
      <c r="TMD39" s="620" t="s">
        <v>2563</v>
      </c>
      <c r="TME39" s="620" t="s">
        <v>2563</v>
      </c>
      <c r="TMF39" s="620" t="s">
        <v>2563</v>
      </c>
      <c r="TMG39" s="620" t="s">
        <v>2563</v>
      </c>
      <c r="TMH39" s="620" t="s">
        <v>2563</v>
      </c>
      <c r="TMI39" s="620" t="s">
        <v>2563</v>
      </c>
      <c r="TMJ39" s="620" t="s">
        <v>2563</v>
      </c>
      <c r="TMK39" s="620" t="s">
        <v>2563</v>
      </c>
      <c r="TML39" s="620" t="s">
        <v>2563</v>
      </c>
      <c r="TMM39" s="620" t="s">
        <v>2563</v>
      </c>
      <c r="TMN39" s="620" t="s">
        <v>2563</v>
      </c>
      <c r="TMO39" s="620" t="s">
        <v>2563</v>
      </c>
      <c r="TMP39" s="620" t="s">
        <v>2563</v>
      </c>
      <c r="TMQ39" s="620" t="s">
        <v>2563</v>
      </c>
      <c r="TMR39" s="620" t="s">
        <v>2563</v>
      </c>
      <c r="TMS39" s="620" t="s">
        <v>2563</v>
      </c>
      <c r="TMT39" s="620" t="s">
        <v>2563</v>
      </c>
      <c r="TMU39" s="620" t="s">
        <v>2563</v>
      </c>
      <c r="TMV39" s="620" t="s">
        <v>2563</v>
      </c>
      <c r="TMW39" s="620" t="s">
        <v>2563</v>
      </c>
      <c r="TMX39" s="620" t="s">
        <v>2563</v>
      </c>
      <c r="TMY39" s="620" t="s">
        <v>2563</v>
      </c>
      <c r="TMZ39" s="620" t="s">
        <v>2563</v>
      </c>
      <c r="TNA39" s="620" t="s">
        <v>2563</v>
      </c>
      <c r="TNB39" s="620" t="s">
        <v>2563</v>
      </c>
      <c r="TNC39" s="620" t="s">
        <v>2563</v>
      </c>
      <c r="TND39" s="620" t="s">
        <v>2563</v>
      </c>
      <c r="TNE39" s="620" t="s">
        <v>2563</v>
      </c>
      <c r="TNF39" s="620" t="s">
        <v>2563</v>
      </c>
      <c r="TNG39" s="620" t="s">
        <v>2563</v>
      </c>
      <c r="TNH39" s="620" t="s">
        <v>2563</v>
      </c>
      <c r="TNI39" s="620" t="s">
        <v>2563</v>
      </c>
      <c r="TNJ39" s="620" t="s">
        <v>2563</v>
      </c>
      <c r="TNK39" s="620" t="s">
        <v>2563</v>
      </c>
      <c r="TNL39" s="620" t="s">
        <v>2563</v>
      </c>
      <c r="TNM39" s="620" t="s">
        <v>2563</v>
      </c>
      <c r="TNN39" s="620" t="s">
        <v>2563</v>
      </c>
      <c r="TNO39" s="620" t="s">
        <v>2563</v>
      </c>
      <c r="TNP39" s="620" t="s">
        <v>2563</v>
      </c>
      <c r="TNQ39" s="620" t="s">
        <v>2563</v>
      </c>
      <c r="TNR39" s="620" t="s">
        <v>2563</v>
      </c>
      <c r="TNS39" s="620" t="s">
        <v>2563</v>
      </c>
      <c r="TNT39" s="620" t="s">
        <v>2563</v>
      </c>
      <c r="TNU39" s="620" t="s">
        <v>2563</v>
      </c>
      <c r="TNV39" s="620" t="s">
        <v>2563</v>
      </c>
      <c r="TNW39" s="620" t="s">
        <v>2563</v>
      </c>
      <c r="TNX39" s="620" t="s">
        <v>2563</v>
      </c>
      <c r="TNY39" s="620" t="s">
        <v>2563</v>
      </c>
      <c r="TNZ39" s="620" t="s">
        <v>2563</v>
      </c>
      <c r="TOA39" s="620" t="s">
        <v>2563</v>
      </c>
      <c r="TOB39" s="620" t="s">
        <v>2563</v>
      </c>
      <c r="TOC39" s="620" t="s">
        <v>2563</v>
      </c>
      <c r="TOD39" s="620" t="s">
        <v>2563</v>
      </c>
      <c r="TOE39" s="620" t="s">
        <v>2563</v>
      </c>
      <c r="TOF39" s="620" t="s">
        <v>2563</v>
      </c>
      <c r="TOG39" s="620" t="s">
        <v>2563</v>
      </c>
      <c r="TOH39" s="620" t="s">
        <v>2563</v>
      </c>
      <c r="TOI39" s="620" t="s">
        <v>2563</v>
      </c>
      <c r="TOJ39" s="620" t="s">
        <v>2563</v>
      </c>
      <c r="TOK39" s="620" t="s">
        <v>2563</v>
      </c>
      <c r="TOL39" s="620" t="s">
        <v>2563</v>
      </c>
      <c r="TOM39" s="620" t="s">
        <v>2563</v>
      </c>
      <c r="TON39" s="620" t="s">
        <v>2563</v>
      </c>
      <c r="TOO39" s="620" t="s">
        <v>2563</v>
      </c>
      <c r="TOP39" s="620" t="s">
        <v>2563</v>
      </c>
      <c r="TOQ39" s="620" t="s">
        <v>2563</v>
      </c>
      <c r="TOR39" s="620" t="s">
        <v>2563</v>
      </c>
      <c r="TOS39" s="620" t="s">
        <v>2563</v>
      </c>
      <c r="TOT39" s="620" t="s">
        <v>2563</v>
      </c>
      <c r="TOU39" s="620" t="s">
        <v>2563</v>
      </c>
      <c r="TOV39" s="620" t="s">
        <v>2563</v>
      </c>
      <c r="TOW39" s="620" t="s">
        <v>2563</v>
      </c>
      <c r="TOX39" s="620" t="s">
        <v>2563</v>
      </c>
      <c r="TOY39" s="620" t="s">
        <v>2563</v>
      </c>
      <c r="TOZ39" s="620" t="s">
        <v>2563</v>
      </c>
      <c r="TPA39" s="620" t="s">
        <v>2563</v>
      </c>
      <c r="TPB39" s="620" t="s">
        <v>2563</v>
      </c>
      <c r="TPC39" s="620" t="s">
        <v>2563</v>
      </c>
      <c r="TPD39" s="620" t="s">
        <v>2563</v>
      </c>
      <c r="TPE39" s="620" t="s">
        <v>2563</v>
      </c>
      <c r="TPF39" s="620" t="s">
        <v>2563</v>
      </c>
      <c r="TPG39" s="620" t="s">
        <v>2563</v>
      </c>
      <c r="TPH39" s="620" t="s">
        <v>2563</v>
      </c>
      <c r="TPI39" s="620" t="s">
        <v>2563</v>
      </c>
      <c r="TPJ39" s="620" t="s">
        <v>2563</v>
      </c>
      <c r="TPK39" s="620" t="s">
        <v>2563</v>
      </c>
      <c r="TPL39" s="620" t="s">
        <v>2563</v>
      </c>
      <c r="TPM39" s="620" t="s">
        <v>2563</v>
      </c>
      <c r="TPN39" s="620" t="s">
        <v>2563</v>
      </c>
      <c r="TPO39" s="620" t="s">
        <v>2563</v>
      </c>
      <c r="TPP39" s="620" t="s">
        <v>2563</v>
      </c>
      <c r="TPQ39" s="620" t="s">
        <v>2563</v>
      </c>
      <c r="TPR39" s="620" t="s">
        <v>2563</v>
      </c>
      <c r="TPS39" s="620" t="s">
        <v>2563</v>
      </c>
      <c r="TPT39" s="620" t="s">
        <v>2563</v>
      </c>
      <c r="TPU39" s="620" t="s">
        <v>2563</v>
      </c>
      <c r="TPV39" s="620" t="s">
        <v>2563</v>
      </c>
      <c r="TPW39" s="620" t="s">
        <v>2563</v>
      </c>
      <c r="TPX39" s="620" t="s">
        <v>2563</v>
      </c>
      <c r="TPY39" s="620" t="s">
        <v>2563</v>
      </c>
      <c r="TPZ39" s="620" t="s">
        <v>2563</v>
      </c>
      <c r="TQA39" s="620" t="s">
        <v>2563</v>
      </c>
      <c r="TQB39" s="620" t="s">
        <v>2563</v>
      </c>
      <c r="TQC39" s="620" t="s">
        <v>2563</v>
      </c>
      <c r="TQD39" s="620" t="s">
        <v>2563</v>
      </c>
      <c r="TQE39" s="620" t="s">
        <v>2563</v>
      </c>
      <c r="TQF39" s="620" t="s">
        <v>2563</v>
      </c>
      <c r="TQG39" s="620" t="s">
        <v>2563</v>
      </c>
      <c r="TQH39" s="620" t="s">
        <v>2563</v>
      </c>
      <c r="TQI39" s="620" t="s">
        <v>2563</v>
      </c>
      <c r="TQJ39" s="620" t="s">
        <v>2563</v>
      </c>
      <c r="TQK39" s="620" t="s">
        <v>2563</v>
      </c>
      <c r="TQL39" s="620" t="s">
        <v>2563</v>
      </c>
      <c r="TQM39" s="620" t="s">
        <v>2563</v>
      </c>
      <c r="TQN39" s="620" t="s">
        <v>2563</v>
      </c>
      <c r="TQO39" s="620" t="s">
        <v>2563</v>
      </c>
      <c r="TQP39" s="620" t="s">
        <v>2563</v>
      </c>
      <c r="TQQ39" s="620" t="s">
        <v>2563</v>
      </c>
      <c r="TQR39" s="620" t="s">
        <v>2563</v>
      </c>
      <c r="TQS39" s="620" t="s">
        <v>2563</v>
      </c>
      <c r="TQT39" s="620" t="s">
        <v>2563</v>
      </c>
      <c r="TQU39" s="620" t="s">
        <v>2563</v>
      </c>
      <c r="TQV39" s="620" t="s">
        <v>2563</v>
      </c>
      <c r="TQW39" s="620" t="s">
        <v>2563</v>
      </c>
      <c r="TQX39" s="620" t="s">
        <v>2563</v>
      </c>
      <c r="TQY39" s="620" t="s">
        <v>2563</v>
      </c>
      <c r="TQZ39" s="620" t="s">
        <v>2563</v>
      </c>
      <c r="TRA39" s="620" t="s">
        <v>2563</v>
      </c>
      <c r="TRB39" s="620" t="s">
        <v>2563</v>
      </c>
      <c r="TRC39" s="620" t="s">
        <v>2563</v>
      </c>
      <c r="TRD39" s="620" t="s">
        <v>2563</v>
      </c>
      <c r="TRE39" s="620" t="s">
        <v>2563</v>
      </c>
      <c r="TRF39" s="620" t="s">
        <v>2563</v>
      </c>
      <c r="TRG39" s="620" t="s">
        <v>2563</v>
      </c>
      <c r="TRH39" s="620" t="s">
        <v>2563</v>
      </c>
      <c r="TRI39" s="620" t="s">
        <v>2563</v>
      </c>
      <c r="TRJ39" s="620" t="s">
        <v>2563</v>
      </c>
      <c r="TRK39" s="620" t="s">
        <v>2563</v>
      </c>
      <c r="TRL39" s="620" t="s">
        <v>2563</v>
      </c>
      <c r="TRM39" s="620" t="s">
        <v>2563</v>
      </c>
      <c r="TRN39" s="620" t="s">
        <v>2563</v>
      </c>
      <c r="TRO39" s="620" t="s">
        <v>2563</v>
      </c>
      <c r="TRP39" s="620" t="s">
        <v>2563</v>
      </c>
      <c r="TRQ39" s="620" t="s">
        <v>2563</v>
      </c>
      <c r="TRR39" s="620" t="s">
        <v>2563</v>
      </c>
      <c r="TRS39" s="620" t="s">
        <v>2563</v>
      </c>
      <c r="TRT39" s="620" t="s">
        <v>2563</v>
      </c>
      <c r="TRU39" s="620" t="s">
        <v>2563</v>
      </c>
      <c r="TRV39" s="620" t="s">
        <v>2563</v>
      </c>
      <c r="TRW39" s="620" t="s">
        <v>2563</v>
      </c>
      <c r="TRX39" s="620" t="s">
        <v>2563</v>
      </c>
      <c r="TRY39" s="620" t="s">
        <v>2563</v>
      </c>
      <c r="TRZ39" s="620" t="s">
        <v>2563</v>
      </c>
      <c r="TSA39" s="620" t="s">
        <v>2563</v>
      </c>
      <c r="TSB39" s="620" t="s">
        <v>2563</v>
      </c>
      <c r="TSC39" s="620" t="s">
        <v>2563</v>
      </c>
      <c r="TSD39" s="620" t="s">
        <v>2563</v>
      </c>
      <c r="TSE39" s="620" t="s">
        <v>2563</v>
      </c>
      <c r="TSF39" s="620" t="s">
        <v>2563</v>
      </c>
      <c r="TSG39" s="620" t="s">
        <v>2563</v>
      </c>
      <c r="TSH39" s="620" t="s">
        <v>2563</v>
      </c>
      <c r="TSI39" s="620" t="s">
        <v>2563</v>
      </c>
      <c r="TSJ39" s="620" t="s">
        <v>2563</v>
      </c>
      <c r="TSK39" s="620" t="s">
        <v>2563</v>
      </c>
      <c r="TSL39" s="620" t="s">
        <v>2563</v>
      </c>
      <c r="TSM39" s="620" t="s">
        <v>2563</v>
      </c>
      <c r="TSN39" s="620" t="s">
        <v>2563</v>
      </c>
      <c r="TSO39" s="620" t="s">
        <v>2563</v>
      </c>
      <c r="TSP39" s="620" t="s">
        <v>2563</v>
      </c>
      <c r="TSQ39" s="620" t="s">
        <v>2563</v>
      </c>
      <c r="TSR39" s="620" t="s">
        <v>2563</v>
      </c>
      <c r="TSS39" s="620" t="s">
        <v>2563</v>
      </c>
      <c r="TST39" s="620" t="s">
        <v>2563</v>
      </c>
      <c r="TSU39" s="620" t="s">
        <v>2563</v>
      </c>
      <c r="TSV39" s="620" t="s">
        <v>2563</v>
      </c>
      <c r="TSW39" s="620" t="s">
        <v>2563</v>
      </c>
      <c r="TSX39" s="620" t="s">
        <v>2563</v>
      </c>
      <c r="TSY39" s="620" t="s">
        <v>2563</v>
      </c>
      <c r="TSZ39" s="620" t="s">
        <v>2563</v>
      </c>
      <c r="TTA39" s="620" t="s">
        <v>2563</v>
      </c>
      <c r="TTB39" s="620" t="s">
        <v>2563</v>
      </c>
      <c r="TTC39" s="620" t="s">
        <v>2563</v>
      </c>
      <c r="TTD39" s="620" t="s">
        <v>2563</v>
      </c>
      <c r="TTE39" s="620" t="s">
        <v>2563</v>
      </c>
      <c r="TTF39" s="620" t="s">
        <v>2563</v>
      </c>
      <c r="TTG39" s="620" t="s">
        <v>2563</v>
      </c>
      <c r="TTH39" s="620" t="s">
        <v>2563</v>
      </c>
      <c r="TTI39" s="620" t="s">
        <v>2563</v>
      </c>
      <c r="TTJ39" s="620" t="s">
        <v>2563</v>
      </c>
      <c r="TTK39" s="620" t="s">
        <v>2563</v>
      </c>
      <c r="TTL39" s="620" t="s">
        <v>2563</v>
      </c>
      <c r="TTM39" s="620" t="s">
        <v>2563</v>
      </c>
      <c r="TTN39" s="620" t="s">
        <v>2563</v>
      </c>
      <c r="TTO39" s="620" t="s">
        <v>2563</v>
      </c>
      <c r="TTP39" s="620" t="s">
        <v>2563</v>
      </c>
      <c r="TTQ39" s="620" t="s">
        <v>2563</v>
      </c>
      <c r="TTR39" s="620" t="s">
        <v>2563</v>
      </c>
      <c r="TTS39" s="620" t="s">
        <v>2563</v>
      </c>
      <c r="TTT39" s="620" t="s">
        <v>2563</v>
      </c>
      <c r="TTU39" s="620" t="s">
        <v>2563</v>
      </c>
      <c r="TTV39" s="620" t="s">
        <v>2563</v>
      </c>
      <c r="TTW39" s="620" t="s">
        <v>2563</v>
      </c>
      <c r="TTX39" s="620" t="s">
        <v>2563</v>
      </c>
      <c r="TTY39" s="620" t="s">
        <v>2563</v>
      </c>
      <c r="TTZ39" s="620" t="s">
        <v>2563</v>
      </c>
      <c r="TUA39" s="620" t="s">
        <v>2563</v>
      </c>
      <c r="TUB39" s="620" t="s">
        <v>2563</v>
      </c>
      <c r="TUC39" s="620" t="s">
        <v>2563</v>
      </c>
      <c r="TUD39" s="620" t="s">
        <v>2563</v>
      </c>
      <c r="TUE39" s="620" t="s">
        <v>2563</v>
      </c>
      <c r="TUF39" s="620" t="s">
        <v>2563</v>
      </c>
      <c r="TUG39" s="620" t="s">
        <v>2563</v>
      </c>
      <c r="TUH39" s="620" t="s">
        <v>2563</v>
      </c>
      <c r="TUI39" s="620" t="s">
        <v>2563</v>
      </c>
      <c r="TUJ39" s="620" t="s">
        <v>2563</v>
      </c>
      <c r="TUK39" s="620" t="s">
        <v>2563</v>
      </c>
      <c r="TUL39" s="620" t="s">
        <v>2563</v>
      </c>
      <c r="TUM39" s="620" t="s">
        <v>2563</v>
      </c>
      <c r="TUN39" s="620" t="s">
        <v>2563</v>
      </c>
      <c r="TUO39" s="620" t="s">
        <v>2563</v>
      </c>
      <c r="TUP39" s="620" t="s">
        <v>2563</v>
      </c>
      <c r="TUQ39" s="620" t="s">
        <v>2563</v>
      </c>
      <c r="TUR39" s="620" t="s">
        <v>2563</v>
      </c>
      <c r="TUS39" s="620" t="s">
        <v>2563</v>
      </c>
      <c r="TUT39" s="620" t="s">
        <v>2563</v>
      </c>
      <c r="TUU39" s="620" t="s">
        <v>2563</v>
      </c>
      <c r="TUV39" s="620" t="s">
        <v>2563</v>
      </c>
      <c r="TUW39" s="620" t="s">
        <v>2563</v>
      </c>
      <c r="TUX39" s="620" t="s">
        <v>2563</v>
      </c>
      <c r="TUY39" s="620" t="s">
        <v>2563</v>
      </c>
      <c r="TUZ39" s="620" t="s">
        <v>2563</v>
      </c>
      <c r="TVA39" s="620" t="s">
        <v>2563</v>
      </c>
      <c r="TVB39" s="620" t="s">
        <v>2563</v>
      </c>
      <c r="TVC39" s="620" t="s">
        <v>2563</v>
      </c>
      <c r="TVD39" s="620" t="s">
        <v>2563</v>
      </c>
      <c r="TVE39" s="620" t="s">
        <v>2563</v>
      </c>
      <c r="TVF39" s="620" t="s">
        <v>2563</v>
      </c>
      <c r="TVG39" s="620" t="s">
        <v>2563</v>
      </c>
      <c r="TVH39" s="620" t="s">
        <v>2563</v>
      </c>
      <c r="TVI39" s="620" t="s">
        <v>2563</v>
      </c>
      <c r="TVJ39" s="620" t="s">
        <v>2563</v>
      </c>
      <c r="TVK39" s="620" t="s">
        <v>2563</v>
      </c>
      <c r="TVL39" s="620" t="s">
        <v>2563</v>
      </c>
      <c r="TVM39" s="620" t="s">
        <v>2563</v>
      </c>
      <c r="TVN39" s="620" t="s">
        <v>2563</v>
      </c>
      <c r="TVO39" s="620" t="s">
        <v>2563</v>
      </c>
      <c r="TVP39" s="620" t="s">
        <v>2563</v>
      </c>
      <c r="TVQ39" s="620" t="s">
        <v>2563</v>
      </c>
      <c r="TVR39" s="620" t="s">
        <v>2563</v>
      </c>
      <c r="TVS39" s="620" t="s">
        <v>2563</v>
      </c>
      <c r="TVT39" s="620" t="s">
        <v>2563</v>
      </c>
      <c r="TVU39" s="620" t="s">
        <v>2563</v>
      </c>
      <c r="TVV39" s="620" t="s">
        <v>2563</v>
      </c>
      <c r="TVW39" s="620" t="s">
        <v>2563</v>
      </c>
      <c r="TVX39" s="620" t="s">
        <v>2563</v>
      </c>
      <c r="TVY39" s="620" t="s">
        <v>2563</v>
      </c>
      <c r="TVZ39" s="620" t="s">
        <v>2563</v>
      </c>
      <c r="TWA39" s="620" t="s">
        <v>2563</v>
      </c>
      <c r="TWB39" s="620" t="s">
        <v>2563</v>
      </c>
      <c r="TWC39" s="620" t="s">
        <v>2563</v>
      </c>
      <c r="TWD39" s="620" t="s">
        <v>2563</v>
      </c>
      <c r="TWE39" s="620" t="s">
        <v>2563</v>
      </c>
      <c r="TWF39" s="620" t="s">
        <v>2563</v>
      </c>
      <c r="TWG39" s="620" t="s">
        <v>2563</v>
      </c>
      <c r="TWH39" s="620" t="s">
        <v>2563</v>
      </c>
      <c r="TWI39" s="620" t="s">
        <v>2563</v>
      </c>
      <c r="TWJ39" s="620" t="s">
        <v>2563</v>
      </c>
      <c r="TWK39" s="620" t="s">
        <v>2563</v>
      </c>
      <c r="TWL39" s="620" t="s">
        <v>2563</v>
      </c>
      <c r="TWM39" s="620" t="s">
        <v>2563</v>
      </c>
      <c r="TWN39" s="620" t="s">
        <v>2563</v>
      </c>
      <c r="TWO39" s="620" t="s">
        <v>2563</v>
      </c>
      <c r="TWP39" s="620" t="s">
        <v>2563</v>
      </c>
      <c r="TWQ39" s="620" t="s">
        <v>2563</v>
      </c>
      <c r="TWR39" s="620" t="s">
        <v>2563</v>
      </c>
      <c r="TWS39" s="620" t="s">
        <v>2563</v>
      </c>
      <c r="TWT39" s="620" t="s">
        <v>2563</v>
      </c>
      <c r="TWU39" s="620" t="s">
        <v>2563</v>
      </c>
      <c r="TWV39" s="620" t="s">
        <v>2563</v>
      </c>
      <c r="TWW39" s="620" t="s">
        <v>2563</v>
      </c>
      <c r="TWX39" s="620" t="s">
        <v>2563</v>
      </c>
      <c r="TWY39" s="620" t="s">
        <v>2563</v>
      </c>
      <c r="TWZ39" s="620" t="s">
        <v>2563</v>
      </c>
      <c r="TXA39" s="620" t="s">
        <v>2563</v>
      </c>
      <c r="TXB39" s="620" t="s">
        <v>2563</v>
      </c>
      <c r="TXC39" s="620" t="s">
        <v>2563</v>
      </c>
      <c r="TXD39" s="620" t="s">
        <v>2563</v>
      </c>
      <c r="TXE39" s="620" t="s">
        <v>2563</v>
      </c>
      <c r="TXF39" s="620" t="s">
        <v>2563</v>
      </c>
      <c r="TXG39" s="620" t="s">
        <v>2563</v>
      </c>
      <c r="TXH39" s="620" t="s">
        <v>2563</v>
      </c>
      <c r="TXI39" s="620" t="s">
        <v>2563</v>
      </c>
      <c r="TXJ39" s="620" t="s">
        <v>2563</v>
      </c>
      <c r="TXK39" s="620" t="s">
        <v>2563</v>
      </c>
      <c r="TXL39" s="620" t="s">
        <v>2563</v>
      </c>
      <c r="TXM39" s="620" t="s">
        <v>2563</v>
      </c>
      <c r="TXN39" s="620" t="s">
        <v>2563</v>
      </c>
      <c r="TXO39" s="620" t="s">
        <v>2563</v>
      </c>
      <c r="TXP39" s="620" t="s">
        <v>2563</v>
      </c>
      <c r="TXQ39" s="620" t="s">
        <v>2563</v>
      </c>
      <c r="TXR39" s="620" t="s">
        <v>2563</v>
      </c>
      <c r="TXS39" s="620" t="s">
        <v>2563</v>
      </c>
      <c r="TXT39" s="620" t="s">
        <v>2563</v>
      </c>
      <c r="TXU39" s="620" t="s">
        <v>2563</v>
      </c>
      <c r="TXV39" s="620" t="s">
        <v>2563</v>
      </c>
      <c r="TXW39" s="620" t="s">
        <v>2563</v>
      </c>
      <c r="TXX39" s="620" t="s">
        <v>2563</v>
      </c>
      <c r="TXY39" s="620" t="s">
        <v>2563</v>
      </c>
      <c r="TXZ39" s="620" t="s">
        <v>2563</v>
      </c>
      <c r="TYA39" s="620" t="s">
        <v>2563</v>
      </c>
      <c r="TYB39" s="620" t="s">
        <v>2563</v>
      </c>
      <c r="TYC39" s="620" t="s">
        <v>2563</v>
      </c>
      <c r="TYD39" s="620" t="s">
        <v>2563</v>
      </c>
      <c r="TYE39" s="620" t="s">
        <v>2563</v>
      </c>
      <c r="TYF39" s="620" t="s">
        <v>2563</v>
      </c>
      <c r="TYG39" s="620" t="s">
        <v>2563</v>
      </c>
      <c r="TYH39" s="620" t="s">
        <v>2563</v>
      </c>
      <c r="TYI39" s="620" t="s">
        <v>2563</v>
      </c>
      <c r="TYJ39" s="620" t="s">
        <v>2563</v>
      </c>
      <c r="TYK39" s="620" t="s">
        <v>2563</v>
      </c>
      <c r="TYL39" s="620" t="s">
        <v>2563</v>
      </c>
      <c r="TYM39" s="620" t="s">
        <v>2563</v>
      </c>
      <c r="TYN39" s="620" t="s">
        <v>2563</v>
      </c>
      <c r="TYO39" s="620" t="s">
        <v>2563</v>
      </c>
      <c r="TYP39" s="620" t="s">
        <v>2563</v>
      </c>
      <c r="TYQ39" s="620" t="s">
        <v>2563</v>
      </c>
      <c r="TYR39" s="620" t="s">
        <v>2563</v>
      </c>
      <c r="TYS39" s="620" t="s">
        <v>2563</v>
      </c>
      <c r="TYT39" s="620" t="s">
        <v>2563</v>
      </c>
      <c r="TYU39" s="620" t="s">
        <v>2563</v>
      </c>
      <c r="TYV39" s="620" t="s">
        <v>2563</v>
      </c>
      <c r="TYW39" s="620" t="s">
        <v>2563</v>
      </c>
      <c r="TYX39" s="620" t="s">
        <v>2563</v>
      </c>
      <c r="TYY39" s="620" t="s">
        <v>2563</v>
      </c>
      <c r="TYZ39" s="620" t="s">
        <v>2563</v>
      </c>
      <c r="TZA39" s="620" t="s">
        <v>2563</v>
      </c>
      <c r="TZB39" s="620" t="s">
        <v>2563</v>
      </c>
      <c r="TZC39" s="620" t="s">
        <v>2563</v>
      </c>
      <c r="TZD39" s="620" t="s">
        <v>2563</v>
      </c>
      <c r="TZE39" s="620" t="s">
        <v>2563</v>
      </c>
      <c r="TZF39" s="620" t="s">
        <v>2563</v>
      </c>
      <c r="TZG39" s="620" t="s">
        <v>2563</v>
      </c>
      <c r="TZH39" s="620" t="s">
        <v>2563</v>
      </c>
      <c r="TZI39" s="620" t="s">
        <v>2563</v>
      </c>
      <c r="TZJ39" s="620" t="s">
        <v>2563</v>
      </c>
      <c r="TZK39" s="620" t="s">
        <v>2563</v>
      </c>
      <c r="TZL39" s="620" t="s">
        <v>2563</v>
      </c>
      <c r="TZM39" s="620" t="s">
        <v>2563</v>
      </c>
      <c r="TZN39" s="620" t="s">
        <v>2563</v>
      </c>
      <c r="TZO39" s="620" t="s">
        <v>2563</v>
      </c>
      <c r="TZP39" s="620" t="s">
        <v>2563</v>
      </c>
      <c r="TZQ39" s="620" t="s">
        <v>2563</v>
      </c>
      <c r="TZR39" s="620" t="s">
        <v>2563</v>
      </c>
      <c r="TZS39" s="620" t="s">
        <v>2563</v>
      </c>
      <c r="TZT39" s="620" t="s">
        <v>2563</v>
      </c>
      <c r="TZU39" s="620" t="s">
        <v>2563</v>
      </c>
      <c r="TZV39" s="620" t="s">
        <v>2563</v>
      </c>
      <c r="TZW39" s="620" t="s">
        <v>2563</v>
      </c>
      <c r="TZX39" s="620" t="s">
        <v>2563</v>
      </c>
      <c r="TZY39" s="620" t="s">
        <v>2563</v>
      </c>
      <c r="TZZ39" s="620" t="s">
        <v>2563</v>
      </c>
      <c r="UAA39" s="620" t="s">
        <v>2563</v>
      </c>
      <c r="UAB39" s="620" t="s">
        <v>2563</v>
      </c>
      <c r="UAC39" s="620" t="s">
        <v>2563</v>
      </c>
      <c r="UAD39" s="620" t="s">
        <v>2563</v>
      </c>
      <c r="UAE39" s="620" t="s">
        <v>2563</v>
      </c>
      <c r="UAF39" s="620" t="s">
        <v>2563</v>
      </c>
      <c r="UAG39" s="620" t="s">
        <v>2563</v>
      </c>
      <c r="UAH39" s="620" t="s">
        <v>2563</v>
      </c>
      <c r="UAI39" s="620" t="s">
        <v>2563</v>
      </c>
      <c r="UAJ39" s="620" t="s">
        <v>2563</v>
      </c>
      <c r="UAK39" s="620" t="s">
        <v>2563</v>
      </c>
      <c r="UAL39" s="620" t="s">
        <v>2563</v>
      </c>
      <c r="UAM39" s="620" t="s">
        <v>2563</v>
      </c>
      <c r="UAN39" s="620" t="s">
        <v>2563</v>
      </c>
      <c r="UAO39" s="620" t="s">
        <v>2563</v>
      </c>
      <c r="UAP39" s="620" t="s">
        <v>2563</v>
      </c>
      <c r="UAQ39" s="620" t="s">
        <v>2563</v>
      </c>
      <c r="UAR39" s="620" t="s">
        <v>2563</v>
      </c>
      <c r="UAS39" s="620" t="s">
        <v>2563</v>
      </c>
      <c r="UAT39" s="620" t="s">
        <v>2563</v>
      </c>
      <c r="UAU39" s="620" t="s">
        <v>2563</v>
      </c>
      <c r="UAV39" s="620" t="s">
        <v>2563</v>
      </c>
      <c r="UAW39" s="620" t="s">
        <v>2563</v>
      </c>
      <c r="UAX39" s="620" t="s">
        <v>2563</v>
      </c>
      <c r="UAY39" s="620" t="s">
        <v>2563</v>
      </c>
      <c r="UAZ39" s="620" t="s">
        <v>2563</v>
      </c>
      <c r="UBA39" s="620" t="s">
        <v>2563</v>
      </c>
      <c r="UBB39" s="620" t="s">
        <v>2563</v>
      </c>
      <c r="UBC39" s="620" t="s">
        <v>2563</v>
      </c>
      <c r="UBD39" s="620" t="s">
        <v>2563</v>
      </c>
      <c r="UBE39" s="620" t="s">
        <v>2563</v>
      </c>
      <c r="UBF39" s="620" t="s">
        <v>2563</v>
      </c>
      <c r="UBG39" s="620" t="s">
        <v>2563</v>
      </c>
      <c r="UBH39" s="620" t="s">
        <v>2563</v>
      </c>
      <c r="UBI39" s="620" t="s">
        <v>2563</v>
      </c>
      <c r="UBJ39" s="620" t="s">
        <v>2563</v>
      </c>
      <c r="UBK39" s="620" t="s">
        <v>2563</v>
      </c>
      <c r="UBL39" s="620" t="s">
        <v>2563</v>
      </c>
      <c r="UBM39" s="620" t="s">
        <v>2563</v>
      </c>
      <c r="UBN39" s="620" t="s">
        <v>2563</v>
      </c>
      <c r="UBO39" s="620" t="s">
        <v>2563</v>
      </c>
      <c r="UBP39" s="620" t="s">
        <v>2563</v>
      </c>
      <c r="UBQ39" s="620" t="s">
        <v>2563</v>
      </c>
      <c r="UBR39" s="620" t="s">
        <v>2563</v>
      </c>
      <c r="UBS39" s="620" t="s">
        <v>2563</v>
      </c>
      <c r="UBT39" s="620" t="s">
        <v>2563</v>
      </c>
      <c r="UBU39" s="620" t="s">
        <v>2563</v>
      </c>
      <c r="UBV39" s="620" t="s">
        <v>2563</v>
      </c>
      <c r="UBW39" s="620" t="s">
        <v>2563</v>
      </c>
      <c r="UBX39" s="620" t="s">
        <v>2563</v>
      </c>
      <c r="UBY39" s="620" t="s">
        <v>2563</v>
      </c>
      <c r="UBZ39" s="620" t="s">
        <v>2563</v>
      </c>
      <c r="UCA39" s="620" t="s">
        <v>2563</v>
      </c>
      <c r="UCB39" s="620" t="s">
        <v>2563</v>
      </c>
      <c r="UCC39" s="620" t="s">
        <v>2563</v>
      </c>
      <c r="UCD39" s="620" t="s">
        <v>2563</v>
      </c>
      <c r="UCE39" s="620" t="s">
        <v>2563</v>
      </c>
      <c r="UCF39" s="620" t="s">
        <v>2563</v>
      </c>
      <c r="UCG39" s="620" t="s">
        <v>2563</v>
      </c>
      <c r="UCH39" s="620" t="s">
        <v>2563</v>
      </c>
      <c r="UCI39" s="620" t="s">
        <v>2563</v>
      </c>
      <c r="UCJ39" s="620" t="s">
        <v>2563</v>
      </c>
      <c r="UCK39" s="620" t="s">
        <v>2563</v>
      </c>
      <c r="UCL39" s="620" t="s">
        <v>2563</v>
      </c>
      <c r="UCM39" s="620" t="s">
        <v>2563</v>
      </c>
      <c r="UCN39" s="620" t="s">
        <v>2563</v>
      </c>
      <c r="UCO39" s="620" t="s">
        <v>2563</v>
      </c>
      <c r="UCP39" s="620" t="s">
        <v>2563</v>
      </c>
      <c r="UCQ39" s="620" t="s">
        <v>2563</v>
      </c>
      <c r="UCR39" s="620" t="s">
        <v>2563</v>
      </c>
      <c r="UCS39" s="620" t="s">
        <v>2563</v>
      </c>
      <c r="UCT39" s="620" t="s">
        <v>2563</v>
      </c>
      <c r="UCU39" s="620" t="s">
        <v>2563</v>
      </c>
      <c r="UCV39" s="620" t="s">
        <v>2563</v>
      </c>
      <c r="UCW39" s="620" t="s">
        <v>2563</v>
      </c>
      <c r="UCX39" s="620" t="s">
        <v>2563</v>
      </c>
      <c r="UCY39" s="620" t="s">
        <v>2563</v>
      </c>
      <c r="UCZ39" s="620" t="s">
        <v>2563</v>
      </c>
      <c r="UDA39" s="620" t="s">
        <v>2563</v>
      </c>
      <c r="UDB39" s="620" t="s">
        <v>2563</v>
      </c>
      <c r="UDC39" s="620" t="s">
        <v>2563</v>
      </c>
      <c r="UDD39" s="620" t="s">
        <v>2563</v>
      </c>
      <c r="UDE39" s="620" t="s">
        <v>2563</v>
      </c>
      <c r="UDF39" s="620" t="s">
        <v>2563</v>
      </c>
      <c r="UDG39" s="620" t="s">
        <v>2563</v>
      </c>
      <c r="UDH39" s="620" t="s">
        <v>2563</v>
      </c>
      <c r="UDI39" s="620" t="s">
        <v>2563</v>
      </c>
      <c r="UDJ39" s="620" t="s">
        <v>2563</v>
      </c>
      <c r="UDK39" s="620" t="s">
        <v>2563</v>
      </c>
      <c r="UDL39" s="620" t="s">
        <v>2563</v>
      </c>
      <c r="UDM39" s="620" t="s">
        <v>2563</v>
      </c>
      <c r="UDN39" s="620" t="s">
        <v>2563</v>
      </c>
      <c r="UDO39" s="620" t="s">
        <v>2563</v>
      </c>
      <c r="UDP39" s="620" t="s">
        <v>2563</v>
      </c>
      <c r="UDQ39" s="620" t="s">
        <v>2563</v>
      </c>
      <c r="UDR39" s="620" t="s">
        <v>2563</v>
      </c>
      <c r="UDS39" s="620" t="s">
        <v>2563</v>
      </c>
      <c r="UDT39" s="620" t="s">
        <v>2563</v>
      </c>
      <c r="UDU39" s="620" t="s">
        <v>2563</v>
      </c>
      <c r="UDV39" s="620" t="s">
        <v>2563</v>
      </c>
      <c r="UDW39" s="620" t="s">
        <v>2563</v>
      </c>
      <c r="UDX39" s="620" t="s">
        <v>2563</v>
      </c>
      <c r="UDY39" s="620" t="s">
        <v>2563</v>
      </c>
      <c r="UDZ39" s="620" t="s">
        <v>2563</v>
      </c>
      <c r="UEA39" s="620" t="s">
        <v>2563</v>
      </c>
      <c r="UEB39" s="620" t="s">
        <v>2563</v>
      </c>
      <c r="UEC39" s="620" t="s">
        <v>2563</v>
      </c>
      <c r="UED39" s="620" t="s">
        <v>2563</v>
      </c>
      <c r="UEE39" s="620" t="s">
        <v>2563</v>
      </c>
      <c r="UEF39" s="620" t="s">
        <v>2563</v>
      </c>
      <c r="UEG39" s="620" t="s">
        <v>2563</v>
      </c>
      <c r="UEH39" s="620" t="s">
        <v>2563</v>
      </c>
      <c r="UEI39" s="620" t="s">
        <v>2563</v>
      </c>
      <c r="UEJ39" s="620" t="s">
        <v>2563</v>
      </c>
      <c r="UEK39" s="620" t="s">
        <v>2563</v>
      </c>
      <c r="UEL39" s="620" t="s">
        <v>2563</v>
      </c>
      <c r="UEM39" s="620" t="s">
        <v>2563</v>
      </c>
      <c r="UEN39" s="620" t="s">
        <v>2563</v>
      </c>
      <c r="UEO39" s="620" t="s">
        <v>2563</v>
      </c>
      <c r="UEP39" s="620" t="s">
        <v>2563</v>
      </c>
      <c r="UEQ39" s="620" t="s">
        <v>2563</v>
      </c>
      <c r="UER39" s="620" t="s">
        <v>2563</v>
      </c>
      <c r="UES39" s="620" t="s">
        <v>2563</v>
      </c>
      <c r="UET39" s="620" t="s">
        <v>2563</v>
      </c>
      <c r="UEU39" s="620" t="s">
        <v>2563</v>
      </c>
      <c r="UEV39" s="620" t="s">
        <v>2563</v>
      </c>
      <c r="UEW39" s="620" t="s">
        <v>2563</v>
      </c>
      <c r="UEX39" s="620" t="s">
        <v>2563</v>
      </c>
      <c r="UEY39" s="620" t="s">
        <v>2563</v>
      </c>
      <c r="UEZ39" s="620" t="s">
        <v>2563</v>
      </c>
      <c r="UFA39" s="620" t="s">
        <v>2563</v>
      </c>
      <c r="UFB39" s="620" t="s">
        <v>2563</v>
      </c>
      <c r="UFC39" s="620" t="s">
        <v>2563</v>
      </c>
      <c r="UFD39" s="620" t="s">
        <v>2563</v>
      </c>
      <c r="UFE39" s="620" t="s">
        <v>2563</v>
      </c>
      <c r="UFF39" s="620" t="s">
        <v>2563</v>
      </c>
      <c r="UFG39" s="620" t="s">
        <v>2563</v>
      </c>
      <c r="UFH39" s="620" t="s">
        <v>2563</v>
      </c>
      <c r="UFI39" s="620" t="s">
        <v>2563</v>
      </c>
      <c r="UFJ39" s="620" t="s">
        <v>2563</v>
      </c>
      <c r="UFK39" s="620" t="s">
        <v>2563</v>
      </c>
      <c r="UFL39" s="620" t="s">
        <v>2563</v>
      </c>
      <c r="UFM39" s="620" t="s">
        <v>2563</v>
      </c>
      <c r="UFN39" s="620" t="s">
        <v>2563</v>
      </c>
      <c r="UFO39" s="620" t="s">
        <v>2563</v>
      </c>
      <c r="UFP39" s="620" t="s">
        <v>2563</v>
      </c>
      <c r="UFQ39" s="620" t="s">
        <v>2563</v>
      </c>
      <c r="UFR39" s="620" t="s">
        <v>2563</v>
      </c>
      <c r="UFS39" s="620" t="s">
        <v>2563</v>
      </c>
      <c r="UFT39" s="620" t="s">
        <v>2563</v>
      </c>
      <c r="UFU39" s="620" t="s">
        <v>2563</v>
      </c>
      <c r="UFV39" s="620" t="s">
        <v>2563</v>
      </c>
      <c r="UFW39" s="620" t="s">
        <v>2563</v>
      </c>
      <c r="UFX39" s="620" t="s">
        <v>2563</v>
      </c>
      <c r="UFY39" s="620" t="s">
        <v>2563</v>
      </c>
      <c r="UFZ39" s="620" t="s">
        <v>2563</v>
      </c>
      <c r="UGA39" s="620" t="s">
        <v>2563</v>
      </c>
      <c r="UGB39" s="620" t="s">
        <v>2563</v>
      </c>
      <c r="UGC39" s="620" t="s">
        <v>2563</v>
      </c>
      <c r="UGD39" s="620" t="s">
        <v>2563</v>
      </c>
      <c r="UGE39" s="620" t="s">
        <v>2563</v>
      </c>
      <c r="UGF39" s="620" t="s">
        <v>2563</v>
      </c>
      <c r="UGG39" s="620" t="s">
        <v>2563</v>
      </c>
      <c r="UGH39" s="620" t="s">
        <v>2563</v>
      </c>
      <c r="UGI39" s="620" t="s">
        <v>2563</v>
      </c>
      <c r="UGJ39" s="620" t="s">
        <v>2563</v>
      </c>
      <c r="UGK39" s="620" t="s">
        <v>2563</v>
      </c>
      <c r="UGL39" s="620" t="s">
        <v>2563</v>
      </c>
      <c r="UGM39" s="620" t="s">
        <v>2563</v>
      </c>
      <c r="UGN39" s="620" t="s">
        <v>2563</v>
      </c>
      <c r="UGO39" s="620" t="s">
        <v>2563</v>
      </c>
      <c r="UGP39" s="620" t="s">
        <v>2563</v>
      </c>
      <c r="UGQ39" s="620" t="s">
        <v>2563</v>
      </c>
      <c r="UGR39" s="620" t="s">
        <v>2563</v>
      </c>
      <c r="UGS39" s="620" t="s">
        <v>2563</v>
      </c>
      <c r="UGT39" s="620" t="s">
        <v>2563</v>
      </c>
      <c r="UGU39" s="620" t="s">
        <v>2563</v>
      </c>
      <c r="UGV39" s="620" t="s">
        <v>2563</v>
      </c>
      <c r="UGW39" s="620" t="s">
        <v>2563</v>
      </c>
      <c r="UGX39" s="620" t="s">
        <v>2563</v>
      </c>
      <c r="UGY39" s="620" t="s">
        <v>2563</v>
      </c>
      <c r="UGZ39" s="620" t="s">
        <v>2563</v>
      </c>
      <c r="UHA39" s="620" t="s">
        <v>2563</v>
      </c>
      <c r="UHB39" s="620" t="s">
        <v>2563</v>
      </c>
      <c r="UHC39" s="620" t="s">
        <v>2563</v>
      </c>
      <c r="UHD39" s="620" t="s">
        <v>2563</v>
      </c>
      <c r="UHE39" s="620" t="s">
        <v>2563</v>
      </c>
      <c r="UHF39" s="620" t="s">
        <v>2563</v>
      </c>
      <c r="UHG39" s="620" t="s">
        <v>2563</v>
      </c>
      <c r="UHH39" s="620" t="s">
        <v>2563</v>
      </c>
      <c r="UHI39" s="620" t="s">
        <v>2563</v>
      </c>
      <c r="UHJ39" s="620" t="s">
        <v>2563</v>
      </c>
      <c r="UHK39" s="620" t="s">
        <v>2563</v>
      </c>
      <c r="UHL39" s="620" t="s">
        <v>2563</v>
      </c>
      <c r="UHM39" s="620" t="s">
        <v>2563</v>
      </c>
      <c r="UHN39" s="620" t="s">
        <v>2563</v>
      </c>
      <c r="UHO39" s="620" t="s">
        <v>2563</v>
      </c>
      <c r="UHP39" s="620" t="s">
        <v>2563</v>
      </c>
      <c r="UHQ39" s="620" t="s">
        <v>2563</v>
      </c>
      <c r="UHR39" s="620" t="s">
        <v>2563</v>
      </c>
      <c r="UHS39" s="620" t="s">
        <v>2563</v>
      </c>
      <c r="UHT39" s="620" t="s">
        <v>2563</v>
      </c>
      <c r="UHU39" s="620" t="s">
        <v>2563</v>
      </c>
      <c r="UHV39" s="620" t="s">
        <v>2563</v>
      </c>
      <c r="UHW39" s="620" t="s">
        <v>2563</v>
      </c>
      <c r="UHX39" s="620" t="s">
        <v>2563</v>
      </c>
      <c r="UHY39" s="620" t="s">
        <v>2563</v>
      </c>
      <c r="UHZ39" s="620" t="s">
        <v>2563</v>
      </c>
      <c r="UIA39" s="620" t="s">
        <v>2563</v>
      </c>
      <c r="UIB39" s="620" t="s">
        <v>2563</v>
      </c>
      <c r="UIC39" s="620" t="s">
        <v>2563</v>
      </c>
      <c r="UID39" s="620" t="s">
        <v>2563</v>
      </c>
      <c r="UIE39" s="620" t="s">
        <v>2563</v>
      </c>
      <c r="UIF39" s="620" t="s">
        <v>2563</v>
      </c>
      <c r="UIG39" s="620" t="s">
        <v>2563</v>
      </c>
      <c r="UIH39" s="620" t="s">
        <v>2563</v>
      </c>
      <c r="UII39" s="620" t="s">
        <v>2563</v>
      </c>
      <c r="UIJ39" s="620" t="s">
        <v>2563</v>
      </c>
      <c r="UIK39" s="620" t="s">
        <v>2563</v>
      </c>
      <c r="UIL39" s="620" t="s">
        <v>2563</v>
      </c>
      <c r="UIM39" s="620" t="s">
        <v>2563</v>
      </c>
      <c r="UIN39" s="620" t="s">
        <v>2563</v>
      </c>
      <c r="UIO39" s="620" t="s">
        <v>2563</v>
      </c>
      <c r="UIP39" s="620" t="s">
        <v>2563</v>
      </c>
      <c r="UIQ39" s="620" t="s">
        <v>2563</v>
      </c>
      <c r="UIR39" s="620" t="s">
        <v>2563</v>
      </c>
      <c r="UIS39" s="620" t="s">
        <v>2563</v>
      </c>
      <c r="UIT39" s="620" t="s">
        <v>2563</v>
      </c>
      <c r="UIU39" s="620" t="s">
        <v>2563</v>
      </c>
      <c r="UIV39" s="620" t="s">
        <v>2563</v>
      </c>
      <c r="UIW39" s="620" t="s">
        <v>2563</v>
      </c>
      <c r="UIX39" s="620" t="s">
        <v>2563</v>
      </c>
      <c r="UIY39" s="620" t="s">
        <v>2563</v>
      </c>
      <c r="UIZ39" s="620" t="s">
        <v>2563</v>
      </c>
      <c r="UJA39" s="620" t="s">
        <v>2563</v>
      </c>
      <c r="UJB39" s="620" t="s">
        <v>2563</v>
      </c>
      <c r="UJC39" s="620" t="s">
        <v>2563</v>
      </c>
      <c r="UJD39" s="620" t="s">
        <v>2563</v>
      </c>
      <c r="UJE39" s="620" t="s">
        <v>2563</v>
      </c>
      <c r="UJF39" s="620" t="s">
        <v>2563</v>
      </c>
      <c r="UJG39" s="620" t="s">
        <v>2563</v>
      </c>
      <c r="UJH39" s="620" t="s">
        <v>2563</v>
      </c>
      <c r="UJI39" s="620" t="s">
        <v>2563</v>
      </c>
      <c r="UJJ39" s="620" t="s">
        <v>2563</v>
      </c>
      <c r="UJK39" s="620" t="s">
        <v>2563</v>
      </c>
      <c r="UJL39" s="620" t="s">
        <v>2563</v>
      </c>
      <c r="UJM39" s="620" t="s">
        <v>2563</v>
      </c>
      <c r="UJN39" s="620" t="s">
        <v>2563</v>
      </c>
      <c r="UJO39" s="620" t="s">
        <v>2563</v>
      </c>
      <c r="UJP39" s="620" t="s">
        <v>2563</v>
      </c>
      <c r="UJQ39" s="620" t="s">
        <v>2563</v>
      </c>
      <c r="UJR39" s="620" t="s">
        <v>2563</v>
      </c>
      <c r="UJS39" s="620" t="s">
        <v>2563</v>
      </c>
      <c r="UJT39" s="620" t="s">
        <v>2563</v>
      </c>
      <c r="UJU39" s="620" t="s">
        <v>2563</v>
      </c>
      <c r="UJV39" s="620" t="s">
        <v>2563</v>
      </c>
      <c r="UJW39" s="620" t="s">
        <v>2563</v>
      </c>
      <c r="UJX39" s="620" t="s">
        <v>2563</v>
      </c>
      <c r="UJY39" s="620" t="s">
        <v>2563</v>
      </c>
      <c r="UJZ39" s="620" t="s">
        <v>2563</v>
      </c>
      <c r="UKA39" s="620" t="s">
        <v>2563</v>
      </c>
      <c r="UKB39" s="620" t="s">
        <v>2563</v>
      </c>
      <c r="UKC39" s="620" t="s">
        <v>2563</v>
      </c>
      <c r="UKD39" s="620" t="s">
        <v>2563</v>
      </c>
      <c r="UKE39" s="620" t="s">
        <v>2563</v>
      </c>
      <c r="UKF39" s="620" t="s">
        <v>2563</v>
      </c>
      <c r="UKG39" s="620" t="s">
        <v>2563</v>
      </c>
      <c r="UKH39" s="620" t="s">
        <v>2563</v>
      </c>
      <c r="UKI39" s="620" t="s">
        <v>2563</v>
      </c>
      <c r="UKJ39" s="620" t="s">
        <v>2563</v>
      </c>
      <c r="UKK39" s="620" t="s">
        <v>2563</v>
      </c>
      <c r="UKL39" s="620" t="s">
        <v>2563</v>
      </c>
      <c r="UKM39" s="620" t="s">
        <v>2563</v>
      </c>
      <c r="UKN39" s="620" t="s">
        <v>2563</v>
      </c>
      <c r="UKO39" s="620" t="s">
        <v>2563</v>
      </c>
      <c r="UKP39" s="620" t="s">
        <v>2563</v>
      </c>
      <c r="UKQ39" s="620" t="s">
        <v>2563</v>
      </c>
      <c r="UKR39" s="620" t="s">
        <v>2563</v>
      </c>
      <c r="UKS39" s="620" t="s">
        <v>2563</v>
      </c>
      <c r="UKT39" s="620" t="s">
        <v>2563</v>
      </c>
      <c r="UKU39" s="620" t="s">
        <v>2563</v>
      </c>
      <c r="UKV39" s="620" t="s">
        <v>2563</v>
      </c>
      <c r="UKW39" s="620" t="s">
        <v>2563</v>
      </c>
      <c r="UKX39" s="620" t="s">
        <v>2563</v>
      </c>
      <c r="UKY39" s="620" t="s">
        <v>2563</v>
      </c>
      <c r="UKZ39" s="620" t="s">
        <v>2563</v>
      </c>
      <c r="ULA39" s="620" t="s">
        <v>2563</v>
      </c>
      <c r="ULB39" s="620" t="s">
        <v>2563</v>
      </c>
      <c r="ULC39" s="620" t="s">
        <v>2563</v>
      </c>
      <c r="ULD39" s="620" t="s">
        <v>2563</v>
      </c>
      <c r="ULE39" s="620" t="s">
        <v>2563</v>
      </c>
      <c r="ULF39" s="620" t="s">
        <v>2563</v>
      </c>
      <c r="ULG39" s="620" t="s">
        <v>2563</v>
      </c>
      <c r="ULH39" s="620" t="s">
        <v>2563</v>
      </c>
      <c r="ULI39" s="620" t="s">
        <v>2563</v>
      </c>
      <c r="ULJ39" s="620" t="s">
        <v>2563</v>
      </c>
      <c r="ULK39" s="620" t="s">
        <v>2563</v>
      </c>
      <c r="ULL39" s="620" t="s">
        <v>2563</v>
      </c>
      <c r="ULM39" s="620" t="s">
        <v>2563</v>
      </c>
      <c r="ULN39" s="620" t="s">
        <v>2563</v>
      </c>
      <c r="ULO39" s="620" t="s">
        <v>2563</v>
      </c>
      <c r="ULP39" s="620" t="s">
        <v>2563</v>
      </c>
      <c r="ULQ39" s="620" t="s">
        <v>2563</v>
      </c>
      <c r="ULR39" s="620" t="s">
        <v>2563</v>
      </c>
      <c r="ULS39" s="620" t="s">
        <v>2563</v>
      </c>
      <c r="ULT39" s="620" t="s">
        <v>2563</v>
      </c>
      <c r="ULU39" s="620" t="s">
        <v>2563</v>
      </c>
      <c r="ULV39" s="620" t="s">
        <v>2563</v>
      </c>
      <c r="ULW39" s="620" t="s">
        <v>2563</v>
      </c>
      <c r="ULX39" s="620" t="s">
        <v>2563</v>
      </c>
      <c r="ULY39" s="620" t="s">
        <v>2563</v>
      </c>
      <c r="ULZ39" s="620" t="s">
        <v>2563</v>
      </c>
      <c r="UMA39" s="620" t="s">
        <v>2563</v>
      </c>
      <c r="UMB39" s="620" t="s">
        <v>2563</v>
      </c>
      <c r="UMC39" s="620" t="s">
        <v>2563</v>
      </c>
      <c r="UMD39" s="620" t="s">
        <v>2563</v>
      </c>
      <c r="UME39" s="620" t="s">
        <v>2563</v>
      </c>
      <c r="UMF39" s="620" t="s">
        <v>2563</v>
      </c>
      <c r="UMG39" s="620" t="s">
        <v>2563</v>
      </c>
      <c r="UMH39" s="620" t="s">
        <v>2563</v>
      </c>
      <c r="UMI39" s="620" t="s">
        <v>2563</v>
      </c>
      <c r="UMJ39" s="620" t="s">
        <v>2563</v>
      </c>
      <c r="UMK39" s="620" t="s">
        <v>2563</v>
      </c>
      <c r="UML39" s="620" t="s">
        <v>2563</v>
      </c>
      <c r="UMM39" s="620" t="s">
        <v>2563</v>
      </c>
      <c r="UMN39" s="620" t="s">
        <v>2563</v>
      </c>
      <c r="UMO39" s="620" t="s">
        <v>2563</v>
      </c>
      <c r="UMP39" s="620" t="s">
        <v>2563</v>
      </c>
      <c r="UMQ39" s="620" t="s">
        <v>2563</v>
      </c>
      <c r="UMR39" s="620" t="s">
        <v>2563</v>
      </c>
      <c r="UMS39" s="620" t="s">
        <v>2563</v>
      </c>
      <c r="UMT39" s="620" t="s">
        <v>2563</v>
      </c>
      <c r="UMU39" s="620" t="s">
        <v>2563</v>
      </c>
      <c r="UMV39" s="620" t="s">
        <v>2563</v>
      </c>
      <c r="UMW39" s="620" t="s">
        <v>2563</v>
      </c>
      <c r="UMX39" s="620" t="s">
        <v>2563</v>
      </c>
      <c r="UMY39" s="620" t="s">
        <v>2563</v>
      </c>
      <c r="UMZ39" s="620" t="s">
        <v>2563</v>
      </c>
      <c r="UNA39" s="620" t="s">
        <v>2563</v>
      </c>
      <c r="UNB39" s="620" t="s">
        <v>2563</v>
      </c>
      <c r="UNC39" s="620" t="s">
        <v>2563</v>
      </c>
      <c r="UND39" s="620" t="s">
        <v>2563</v>
      </c>
      <c r="UNE39" s="620" t="s">
        <v>2563</v>
      </c>
      <c r="UNF39" s="620" t="s">
        <v>2563</v>
      </c>
      <c r="UNG39" s="620" t="s">
        <v>2563</v>
      </c>
      <c r="UNH39" s="620" t="s">
        <v>2563</v>
      </c>
      <c r="UNI39" s="620" t="s">
        <v>2563</v>
      </c>
      <c r="UNJ39" s="620" t="s">
        <v>2563</v>
      </c>
      <c r="UNK39" s="620" t="s">
        <v>2563</v>
      </c>
      <c r="UNL39" s="620" t="s">
        <v>2563</v>
      </c>
      <c r="UNM39" s="620" t="s">
        <v>2563</v>
      </c>
      <c r="UNN39" s="620" t="s">
        <v>2563</v>
      </c>
      <c r="UNO39" s="620" t="s">
        <v>2563</v>
      </c>
      <c r="UNP39" s="620" t="s">
        <v>2563</v>
      </c>
      <c r="UNQ39" s="620" t="s">
        <v>2563</v>
      </c>
      <c r="UNR39" s="620" t="s">
        <v>2563</v>
      </c>
      <c r="UNS39" s="620" t="s">
        <v>2563</v>
      </c>
      <c r="UNT39" s="620" t="s">
        <v>2563</v>
      </c>
      <c r="UNU39" s="620" t="s">
        <v>2563</v>
      </c>
      <c r="UNV39" s="620" t="s">
        <v>2563</v>
      </c>
      <c r="UNW39" s="620" t="s">
        <v>2563</v>
      </c>
      <c r="UNX39" s="620" t="s">
        <v>2563</v>
      </c>
      <c r="UNY39" s="620" t="s">
        <v>2563</v>
      </c>
      <c r="UNZ39" s="620" t="s">
        <v>2563</v>
      </c>
      <c r="UOA39" s="620" t="s">
        <v>2563</v>
      </c>
      <c r="UOB39" s="620" t="s">
        <v>2563</v>
      </c>
      <c r="UOC39" s="620" t="s">
        <v>2563</v>
      </c>
      <c r="UOD39" s="620" t="s">
        <v>2563</v>
      </c>
      <c r="UOE39" s="620" t="s">
        <v>2563</v>
      </c>
      <c r="UOF39" s="620" t="s">
        <v>2563</v>
      </c>
      <c r="UOG39" s="620" t="s">
        <v>2563</v>
      </c>
      <c r="UOH39" s="620" t="s">
        <v>2563</v>
      </c>
      <c r="UOI39" s="620" t="s">
        <v>2563</v>
      </c>
      <c r="UOJ39" s="620" t="s">
        <v>2563</v>
      </c>
      <c r="UOK39" s="620" t="s">
        <v>2563</v>
      </c>
      <c r="UOL39" s="620" t="s">
        <v>2563</v>
      </c>
      <c r="UOM39" s="620" t="s">
        <v>2563</v>
      </c>
      <c r="UON39" s="620" t="s">
        <v>2563</v>
      </c>
      <c r="UOO39" s="620" t="s">
        <v>2563</v>
      </c>
      <c r="UOP39" s="620" t="s">
        <v>2563</v>
      </c>
      <c r="UOQ39" s="620" t="s">
        <v>2563</v>
      </c>
      <c r="UOR39" s="620" t="s">
        <v>2563</v>
      </c>
      <c r="UOS39" s="620" t="s">
        <v>2563</v>
      </c>
      <c r="UOT39" s="620" t="s">
        <v>2563</v>
      </c>
      <c r="UOU39" s="620" t="s">
        <v>2563</v>
      </c>
      <c r="UOV39" s="620" t="s">
        <v>2563</v>
      </c>
      <c r="UOW39" s="620" t="s">
        <v>2563</v>
      </c>
      <c r="UOX39" s="620" t="s">
        <v>2563</v>
      </c>
      <c r="UOY39" s="620" t="s">
        <v>2563</v>
      </c>
      <c r="UOZ39" s="620" t="s">
        <v>2563</v>
      </c>
      <c r="UPA39" s="620" t="s">
        <v>2563</v>
      </c>
      <c r="UPB39" s="620" t="s">
        <v>2563</v>
      </c>
      <c r="UPC39" s="620" t="s">
        <v>2563</v>
      </c>
      <c r="UPD39" s="620" t="s">
        <v>2563</v>
      </c>
      <c r="UPE39" s="620" t="s">
        <v>2563</v>
      </c>
      <c r="UPF39" s="620" t="s">
        <v>2563</v>
      </c>
      <c r="UPG39" s="620" t="s">
        <v>2563</v>
      </c>
      <c r="UPH39" s="620" t="s">
        <v>2563</v>
      </c>
      <c r="UPI39" s="620" t="s">
        <v>2563</v>
      </c>
      <c r="UPJ39" s="620" t="s">
        <v>2563</v>
      </c>
      <c r="UPK39" s="620" t="s">
        <v>2563</v>
      </c>
      <c r="UPL39" s="620" t="s">
        <v>2563</v>
      </c>
      <c r="UPM39" s="620" t="s">
        <v>2563</v>
      </c>
      <c r="UPN39" s="620" t="s">
        <v>2563</v>
      </c>
      <c r="UPO39" s="620" t="s">
        <v>2563</v>
      </c>
      <c r="UPP39" s="620" t="s">
        <v>2563</v>
      </c>
      <c r="UPQ39" s="620" t="s">
        <v>2563</v>
      </c>
      <c r="UPR39" s="620" t="s">
        <v>2563</v>
      </c>
      <c r="UPS39" s="620" t="s">
        <v>2563</v>
      </c>
      <c r="UPT39" s="620" t="s">
        <v>2563</v>
      </c>
      <c r="UPU39" s="620" t="s">
        <v>2563</v>
      </c>
      <c r="UPV39" s="620" t="s">
        <v>2563</v>
      </c>
      <c r="UPW39" s="620" t="s">
        <v>2563</v>
      </c>
      <c r="UPX39" s="620" t="s">
        <v>2563</v>
      </c>
      <c r="UPY39" s="620" t="s">
        <v>2563</v>
      </c>
      <c r="UPZ39" s="620" t="s">
        <v>2563</v>
      </c>
      <c r="UQA39" s="620" t="s">
        <v>2563</v>
      </c>
      <c r="UQB39" s="620" t="s">
        <v>2563</v>
      </c>
      <c r="UQC39" s="620" t="s">
        <v>2563</v>
      </c>
      <c r="UQD39" s="620" t="s">
        <v>2563</v>
      </c>
      <c r="UQE39" s="620" t="s">
        <v>2563</v>
      </c>
      <c r="UQF39" s="620" t="s">
        <v>2563</v>
      </c>
      <c r="UQG39" s="620" t="s">
        <v>2563</v>
      </c>
      <c r="UQH39" s="620" t="s">
        <v>2563</v>
      </c>
      <c r="UQI39" s="620" t="s">
        <v>2563</v>
      </c>
      <c r="UQJ39" s="620" t="s">
        <v>2563</v>
      </c>
      <c r="UQK39" s="620" t="s">
        <v>2563</v>
      </c>
      <c r="UQL39" s="620" t="s">
        <v>2563</v>
      </c>
      <c r="UQM39" s="620" t="s">
        <v>2563</v>
      </c>
      <c r="UQN39" s="620" t="s">
        <v>2563</v>
      </c>
      <c r="UQO39" s="620" t="s">
        <v>2563</v>
      </c>
      <c r="UQP39" s="620" t="s">
        <v>2563</v>
      </c>
      <c r="UQQ39" s="620" t="s">
        <v>2563</v>
      </c>
      <c r="UQR39" s="620" t="s">
        <v>2563</v>
      </c>
      <c r="UQS39" s="620" t="s">
        <v>2563</v>
      </c>
      <c r="UQT39" s="620" t="s">
        <v>2563</v>
      </c>
      <c r="UQU39" s="620" t="s">
        <v>2563</v>
      </c>
      <c r="UQV39" s="620" t="s">
        <v>2563</v>
      </c>
      <c r="UQW39" s="620" t="s">
        <v>2563</v>
      </c>
      <c r="UQX39" s="620" t="s">
        <v>2563</v>
      </c>
      <c r="UQY39" s="620" t="s">
        <v>2563</v>
      </c>
      <c r="UQZ39" s="620" t="s">
        <v>2563</v>
      </c>
      <c r="URA39" s="620" t="s">
        <v>2563</v>
      </c>
      <c r="URB39" s="620" t="s">
        <v>2563</v>
      </c>
      <c r="URC39" s="620" t="s">
        <v>2563</v>
      </c>
      <c r="URD39" s="620" t="s">
        <v>2563</v>
      </c>
      <c r="URE39" s="620" t="s">
        <v>2563</v>
      </c>
      <c r="URF39" s="620" t="s">
        <v>2563</v>
      </c>
      <c r="URG39" s="620" t="s">
        <v>2563</v>
      </c>
      <c r="URH39" s="620" t="s">
        <v>2563</v>
      </c>
      <c r="URI39" s="620" t="s">
        <v>2563</v>
      </c>
      <c r="URJ39" s="620" t="s">
        <v>2563</v>
      </c>
      <c r="URK39" s="620" t="s">
        <v>2563</v>
      </c>
      <c r="URL39" s="620" t="s">
        <v>2563</v>
      </c>
      <c r="URM39" s="620" t="s">
        <v>2563</v>
      </c>
      <c r="URN39" s="620" t="s">
        <v>2563</v>
      </c>
      <c r="URO39" s="620" t="s">
        <v>2563</v>
      </c>
      <c r="URP39" s="620" t="s">
        <v>2563</v>
      </c>
      <c r="URQ39" s="620" t="s">
        <v>2563</v>
      </c>
      <c r="URR39" s="620" t="s">
        <v>2563</v>
      </c>
      <c r="URS39" s="620" t="s">
        <v>2563</v>
      </c>
      <c r="URT39" s="620" t="s">
        <v>2563</v>
      </c>
      <c r="URU39" s="620" t="s">
        <v>2563</v>
      </c>
      <c r="URV39" s="620" t="s">
        <v>2563</v>
      </c>
      <c r="URW39" s="620" t="s">
        <v>2563</v>
      </c>
      <c r="URX39" s="620" t="s">
        <v>2563</v>
      </c>
      <c r="URY39" s="620" t="s">
        <v>2563</v>
      </c>
      <c r="URZ39" s="620" t="s">
        <v>2563</v>
      </c>
      <c r="USA39" s="620" t="s">
        <v>2563</v>
      </c>
      <c r="USB39" s="620" t="s">
        <v>2563</v>
      </c>
      <c r="USC39" s="620" t="s">
        <v>2563</v>
      </c>
      <c r="USD39" s="620" t="s">
        <v>2563</v>
      </c>
      <c r="USE39" s="620" t="s">
        <v>2563</v>
      </c>
      <c r="USF39" s="620" t="s">
        <v>2563</v>
      </c>
      <c r="USG39" s="620" t="s">
        <v>2563</v>
      </c>
      <c r="USH39" s="620" t="s">
        <v>2563</v>
      </c>
      <c r="USI39" s="620" t="s">
        <v>2563</v>
      </c>
      <c r="USJ39" s="620" t="s">
        <v>2563</v>
      </c>
      <c r="USK39" s="620" t="s">
        <v>2563</v>
      </c>
      <c r="USL39" s="620" t="s">
        <v>2563</v>
      </c>
      <c r="USM39" s="620" t="s">
        <v>2563</v>
      </c>
      <c r="USN39" s="620" t="s">
        <v>2563</v>
      </c>
      <c r="USO39" s="620" t="s">
        <v>2563</v>
      </c>
      <c r="USP39" s="620" t="s">
        <v>2563</v>
      </c>
      <c r="USQ39" s="620" t="s">
        <v>2563</v>
      </c>
      <c r="USR39" s="620" t="s">
        <v>2563</v>
      </c>
      <c r="USS39" s="620" t="s">
        <v>2563</v>
      </c>
      <c r="UST39" s="620" t="s">
        <v>2563</v>
      </c>
      <c r="USU39" s="620" t="s">
        <v>2563</v>
      </c>
      <c r="USV39" s="620" t="s">
        <v>2563</v>
      </c>
      <c r="USW39" s="620" t="s">
        <v>2563</v>
      </c>
      <c r="USX39" s="620" t="s">
        <v>2563</v>
      </c>
      <c r="USY39" s="620" t="s">
        <v>2563</v>
      </c>
      <c r="USZ39" s="620" t="s">
        <v>2563</v>
      </c>
      <c r="UTA39" s="620" t="s">
        <v>2563</v>
      </c>
      <c r="UTB39" s="620" t="s">
        <v>2563</v>
      </c>
      <c r="UTC39" s="620" t="s">
        <v>2563</v>
      </c>
      <c r="UTD39" s="620" t="s">
        <v>2563</v>
      </c>
      <c r="UTE39" s="620" t="s">
        <v>2563</v>
      </c>
      <c r="UTF39" s="620" t="s">
        <v>2563</v>
      </c>
      <c r="UTG39" s="620" t="s">
        <v>2563</v>
      </c>
      <c r="UTH39" s="620" t="s">
        <v>2563</v>
      </c>
      <c r="UTI39" s="620" t="s">
        <v>2563</v>
      </c>
      <c r="UTJ39" s="620" t="s">
        <v>2563</v>
      </c>
      <c r="UTK39" s="620" t="s">
        <v>2563</v>
      </c>
      <c r="UTL39" s="620" t="s">
        <v>2563</v>
      </c>
      <c r="UTM39" s="620" t="s">
        <v>2563</v>
      </c>
      <c r="UTN39" s="620" t="s">
        <v>2563</v>
      </c>
      <c r="UTO39" s="620" t="s">
        <v>2563</v>
      </c>
      <c r="UTP39" s="620" t="s">
        <v>2563</v>
      </c>
      <c r="UTQ39" s="620" t="s">
        <v>2563</v>
      </c>
      <c r="UTR39" s="620" t="s">
        <v>2563</v>
      </c>
      <c r="UTS39" s="620" t="s">
        <v>2563</v>
      </c>
      <c r="UTT39" s="620" t="s">
        <v>2563</v>
      </c>
      <c r="UTU39" s="620" t="s">
        <v>2563</v>
      </c>
      <c r="UTV39" s="620" t="s">
        <v>2563</v>
      </c>
      <c r="UTW39" s="620" t="s">
        <v>2563</v>
      </c>
      <c r="UTX39" s="620" t="s">
        <v>2563</v>
      </c>
      <c r="UTY39" s="620" t="s">
        <v>2563</v>
      </c>
      <c r="UTZ39" s="620" t="s">
        <v>2563</v>
      </c>
      <c r="UUA39" s="620" t="s">
        <v>2563</v>
      </c>
      <c r="UUB39" s="620" t="s">
        <v>2563</v>
      </c>
      <c r="UUC39" s="620" t="s">
        <v>2563</v>
      </c>
      <c r="UUD39" s="620" t="s">
        <v>2563</v>
      </c>
      <c r="UUE39" s="620" t="s">
        <v>2563</v>
      </c>
      <c r="UUF39" s="620" t="s">
        <v>2563</v>
      </c>
      <c r="UUG39" s="620" t="s">
        <v>2563</v>
      </c>
      <c r="UUH39" s="620" t="s">
        <v>2563</v>
      </c>
      <c r="UUI39" s="620" t="s">
        <v>2563</v>
      </c>
      <c r="UUJ39" s="620" t="s">
        <v>2563</v>
      </c>
      <c r="UUK39" s="620" t="s">
        <v>2563</v>
      </c>
      <c r="UUL39" s="620" t="s">
        <v>2563</v>
      </c>
      <c r="UUM39" s="620" t="s">
        <v>2563</v>
      </c>
      <c r="UUN39" s="620" t="s">
        <v>2563</v>
      </c>
      <c r="UUO39" s="620" t="s">
        <v>2563</v>
      </c>
      <c r="UUP39" s="620" t="s">
        <v>2563</v>
      </c>
      <c r="UUQ39" s="620" t="s">
        <v>2563</v>
      </c>
      <c r="UUR39" s="620" t="s">
        <v>2563</v>
      </c>
      <c r="UUS39" s="620" t="s">
        <v>2563</v>
      </c>
      <c r="UUT39" s="620" t="s">
        <v>2563</v>
      </c>
      <c r="UUU39" s="620" t="s">
        <v>2563</v>
      </c>
      <c r="UUV39" s="620" t="s">
        <v>2563</v>
      </c>
      <c r="UUW39" s="620" t="s">
        <v>2563</v>
      </c>
      <c r="UUX39" s="620" t="s">
        <v>2563</v>
      </c>
      <c r="UUY39" s="620" t="s">
        <v>2563</v>
      </c>
      <c r="UUZ39" s="620" t="s">
        <v>2563</v>
      </c>
      <c r="UVA39" s="620" t="s">
        <v>2563</v>
      </c>
      <c r="UVB39" s="620" t="s">
        <v>2563</v>
      </c>
      <c r="UVC39" s="620" t="s">
        <v>2563</v>
      </c>
      <c r="UVD39" s="620" t="s">
        <v>2563</v>
      </c>
      <c r="UVE39" s="620" t="s">
        <v>2563</v>
      </c>
      <c r="UVF39" s="620" t="s">
        <v>2563</v>
      </c>
      <c r="UVG39" s="620" t="s">
        <v>2563</v>
      </c>
      <c r="UVH39" s="620" t="s">
        <v>2563</v>
      </c>
      <c r="UVI39" s="620" t="s">
        <v>2563</v>
      </c>
      <c r="UVJ39" s="620" t="s">
        <v>2563</v>
      </c>
      <c r="UVK39" s="620" t="s">
        <v>2563</v>
      </c>
      <c r="UVL39" s="620" t="s">
        <v>2563</v>
      </c>
      <c r="UVM39" s="620" t="s">
        <v>2563</v>
      </c>
      <c r="UVN39" s="620" t="s">
        <v>2563</v>
      </c>
      <c r="UVO39" s="620" t="s">
        <v>2563</v>
      </c>
      <c r="UVP39" s="620" t="s">
        <v>2563</v>
      </c>
      <c r="UVQ39" s="620" t="s">
        <v>2563</v>
      </c>
      <c r="UVR39" s="620" t="s">
        <v>2563</v>
      </c>
      <c r="UVS39" s="620" t="s">
        <v>2563</v>
      </c>
      <c r="UVT39" s="620" t="s">
        <v>2563</v>
      </c>
      <c r="UVU39" s="620" t="s">
        <v>2563</v>
      </c>
      <c r="UVV39" s="620" t="s">
        <v>2563</v>
      </c>
      <c r="UVW39" s="620" t="s">
        <v>2563</v>
      </c>
      <c r="UVX39" s="620" t="s">
        <v>2563</v>
      </c>
      <c r="UVY39" s="620" t="s">
        <v>2563</v>
      </c>
      <c r="UVZ39" s="620" t="s">
        <v>2563</v>
      </c>
      <c r="UWA39" s="620" t="s">
        <v>2563</v>
      </c>
      <c r="UWB39" s="620" t="s">
        <v>2563</v>
      </c>
      <c r="UWC39" s="620" t="s">
        <v>2563</v>
      </c>
      <c r="UWD39" s="620" t="s">
        <v>2563</v>
      </c>
      <c r="UWE39" s="620" t="s">
        <v>2563</v>
      </c>
      <c r="UWF39" s="620" t="s">
        <v>2563</v>
      </c>
      <c r="UWG39" s="620" t="s">
        <v>2563</v>
      </c>
      <c r="UWH39" s="620" t="s">
        <v>2563</v>
      </c>
      <c r="UWI39" s="620" t="s">
        <v>2563</v>
      </c>
      <c r="UWJ39" s="620" t="s">
        <v>2563</v>
      </c>
      <c r="UWK39" s="620" t="s">
        <v>2563</v>
      </c>
      <c r="UWL39" s="620" t="s">
        <v>2563</v>
      </c>
      <c r="UWM39" s="620" t="s">
        <v>2563</v>
      </c>
      <c r="UWN39" s="620" t="s">
        <v>2563</v>
      </c>
      <c r="UWO39" s="620" t="s">
        <v>2563</v>
      </c>
      <c r="UWP39" s="620" t="s">
        <v>2563</v>
      </c>
      <c r="UWQ39" s="620" t="s">
        <v>2563</v>
      </c>
      <c r="UWR39" s="620" t="s">
        <v>2563</v>
      </c>
      <c r="UWS39" s="620" t="s">
        <v>2563</v>
      </c>
      <c r="UWT39" s="620" t="s">
        <v>2563</v>
      </c>
      <c r="UWU39" s="620" t="s">
        <v>2563</v>
      </c>
      <c r="UWV39" s="620" t="s">
        <v>2563</v>
      </c>
      <c r="UWW39" s="620" t="s">
        <v>2563</v>
      </c>
      <c r="UWX39" s="620" t="s">
        <v>2563</v>
      </c>
      <c r="UWY39" s="620" t="s">
        <v>2563</v>
      </c>
      <c r="UWZ39" s="620" t="s">
        <v>2563</v>
      </c>
      <c r="UXA39" s="620" t="s">
        <v>2563</v>
      </c>
      <c r="UXB39" s="620" t="s">
        <v>2563</v>
      </c>
      <c r="UXC39" s="620" t="s">
        <v>2563</v>
      </c>
      <c r="UXD39" s="620" t="s">
        <v>2563</v>
      </c>
      <c r="UXE39" s="620" t="s">
        <v>2563</v>
      </c>
      <c r="UXF39" s="620" t="s">
        <v>2563</v>
      </c>
      <c r="UXG39" s="620" t="s">
        <v>2563</v>
      </c>
      <c r="UXH39" s="620" t="s">
        <v>2563</v>
      </c>
      <c r="UXI39" s="620" t="s">
        <v>2563</v>
      </c>
      <c r="UXJ39" s="620" t="s">
        <v>2563</v>
      </c>
      <c r="UXK39" s="620" t="s">
        <v>2563</v>
      </c>
      <c r="UXL39" s="620" t="s">
        <v>2563</v>
      </c>
      <c r="UXM39" s="620" t="s">
        <v>2563</v>
      </c>
      <c r="UXN39" s="620" t="s">
        <v>2563</v>
      </c>
      <c r="UXO39" s="620" t="s">
        <v>2563</v>
      </c>
      <c r="UXP39" s="620" t="s">
        <v>2563</v>
      </c>
      <c r="UXQ39" s="620" t="s">
        <v>2563</v>
      </c>
      <c r="UXR39" s="620" t="s">
        <v>2563</v>
      </c>
      <c r="UXS39" s="620" t="s">
        <v>2563</v>
      </c>
      <c r="UXT39" s="620" t="s">
        <v>2563</v>
      </c>
      <c r="UXU39" s="620" t="s">
        <v>2563</v>
      </c>
      <c r="UXV39" s="620" t="s">
        <v>2563</v>
      </c>
      <c r="UXW39" s="620" t="s">
        <v>2563</v>
      </c>
      <c r="UXX39" s="620" t="s">
        <v>2563</v>
      </c>
      <c r="UXY39" s="620" t="s">
        <v>2563</v>
      </c>
      <c r="UXZ39" s="620" t="s">
        <v>2563</v>
      </c>
      <c r="UYA39" s="620" t="s">
        <v>2563</v>
      </c>
      <c r="UYB39" s="620" t="s">
        <v>2563</v>
      </c>
      <c r="UYC39" s="620" t="s">
        <v>2563</v>
      </c>
      <c r="UYD39" s="620" t="s">
        <v>2563</v>
      </c>
      <c r="UYE39" s="620" t="s">
        <v>2563</v>
      </c>
      <c r="UYF39" s="620" t="s">
        <v>2563</v>
      </c>
      <c r="UYG39" s="620" t="s">
        <v>2563</v>
      </c>
      <c r="UYH39" s="620" t="s">
        <v>2563</v>
      </c>
      <c r="UYI39" s="620" t="s">
        <v>2563</v>
      </c>
      <c r="UYJ39" s="620" t="s">
        <v>2563</v>
      </c>
      <c r="UYK39" s="620" t="s">
        <v>2563</v>
      </c>
      <c r="UYL39" s="620" t="s">
        <v>2563</v>
      </c>
      <c r="UYM39" s="620" t="s">
        <v>2563</v>
      </c>
      <c r="UYN39" s="620" t="s">
        <v>2563</v>
      </c>
      <c r="UYO39" s="620" t="s">
        <v>2563</v>
      </c>
      <c r="UYP39" s="620" t="s">
        <v>2563</v>
      </c>
      <c r="UYQ39" s="620" t="s">
        <v>2563</v>
      </c>
      <c r="UYR39" s="620" t="s">
        <v>2563</v>
      </c>
      <c r="UYS39" s="620" t="s">
        <v>2563</v>
      </c>
      <c r="UYT39" s="620" t="s">
        <v>2563</v>
      </c>
      <c r="UYU39" s="620" t="s">
        <v>2563</v>
      </c>
      <c r="UYV39" s="620" t="s">
        <v>2563</v>
      </c>
      <c r="UYW39" s="620" t="s">
        <v>2563</v>
      </c>
      <c r="UYX39" s="620" t="s">
        <v>2563</v>
      </c>
      <c r="UYY39" s="620" t="s">
        <v>2563</v>
      </c>
      <c r="UYZ39" s="620" t="s">
        <v>2563</v>
      </c>
      <c r="UZA39" s="620" t="s">
        <v>2563</v>
      </c>
      <c r="UZB39" s="620" t="s">
        <v>2563</v>
      </c>
      <c r="UZC39" s="620" t="s">
        <v>2563</v>
      </c>
      <c r="UZD39" s="620" t="s">
        <v>2563</v>
      </c>
      <c r="UZE39" s="620" t="s">
        <v>2563</v>
      </c>
      <c r="UZF39" s="620" t="s">
        <v>2563</v>
      </c>
      <c r="UZG39" s="620" t="s">
        <v>2563</v>
      </c>
      <c r="UZH39" s="620" t="s">
        <v>2563</v>
      </c>
      <c r="UZI39" s="620" t="s">
        <v>2563</v>
      </c>
      <c r="UZJ39" s="620" t="s">
        <v>2563</v>
      </c>
      <c r="UZK39" s="620" t="s">
        <v>2563</v>
      </c>
      <c r="UZL39" s="620" t="s">
        <v>2563</v>
      </c>
      <c r="UZM39" s="620" t="s">
        <v>2563</v>
      </c>
      <c r="UZN39" s="620" t="s">
        <v>2563</v>
      </c>
      <c r="UZO39" s="620" t="s">
        <v>2563</v>
      </c>
      <c r="UZP39" s="620" t="s">
        <v>2563</v>
      </c>
      <c r="UZQ39" s="620" t="s">
        <v>2563</v>
      </c>
      <c r="UZR39" s="620" t="s">
        <v>2563</v>
      </c>
      <c r="UZS39" s="620" t="s">
        <v>2563</v>
      </c>
      <c r="UZT39" s="620" t="s">
        <v>2563</v>
      </c>
      <c r="UZU39" s="620" t="s">
        <v>2563</v>
      </c>
      <c r="UZV39" s="620" t="s">
        <v>2563</v>
      </c>
      <c r="UZW39" s="620" t="s">
        <v>2563</v>
      </c>
      <c r="UZX39" s="620" t="s">
        <v>2563</v>
      </c>
      <c r="UZY39" s="620" t="s">
        <v>2563</v>
      </c>
      <c r="UZZ39" s="620" t="s">
        <v>2563</v>
      </c>
      <c r="VAA39" s="620" t="s">
        <v>2563</v>
      </c>
      <c r="VAB39" s="620" t="s">
        <v>2563</v>
      </c>
      <c r="VAC39" s="620" t="s">
        <v>2563</v>
      </c>
      <c r="VAD39" s="620" t="s">
        <v>2563</v>
      </c>
      <c r="VAE39" s="620" t="s">
        <v>2563</v>
      </c>
      <c r="VAF39" s="620" t="s">
        <v>2563</v>
      </c>
      <c r="VAG39" s="620" t="s">
        <v>2563</v>
      </c>
      <c r="VAH39" s="620" t="s">
        <v>2563</v>
      </c>
      <c r="VAI39" s="620" t="s">
        <v>2563</v>
      </c>
      <c r="VAJ39" s="620" t="s">
        <v>2563</v>
      </c>
      <c r="VAK39" s="620" t="s">
        <v>2563</v>
      </c>
      <c r="VAL39" s="620" t="s">
        <v>2563</v>
      </c>
      <c r="VAM39" s="620" t="s">
        <v>2563</v>
      </c>
      <c r="VAN39" s="620" t="s">
        <v>2563</v>
      </c>
      <c r="VAO39" s="620" t="s">
        <v>2563</v>
      </c>
      <c r="VAP39" s="620" t="s">
        <v>2563</v>
      </c>
      <c r="VAQ39" s="620" t="s">
        <v>2563</v>
      </c>
      <c r="VAR39" s="620" t="s">
        <v>2563</v>
      </c>
      <c r="VAS39" s="620" t="s">
        <v>2563</v>
      </c>
      <c r="VAT39" s="620" t="s">
        <v>2563</v>
      </c>
      <c r="VAU39" s="620" t="s">
        <v>2563</v>
      </c>
      <c r="VAV39" s="620" t="s">
        <v>2563</v>
      </c>
      <c r="VAW39" s="620" t="s">
        <v>2563</v>
      </c>
      <c r="VAX39" s="620" t="s">
        <v>2563</v>
      </c>
      <c r="VAY39" s="620" t="s">
        <v>2563</v>
      </c>
      <c r="VAZ39" s="620" t="s">
        <v>2563</v>
      </c>
      <c r="VBA39" s="620" t="s">
        <v>2563</v>
      </c>
      <c r="VBB39" s="620" t="s">
        <v>2563</v>
      </c>
      <c r="VBC39" s="620" t="s">
        <v>2563</v>
      </c>
      <c r="VBD39" s="620" t="s">
        <v>2563</v>
      </c>
      <c r="VBE39" s="620" t="s">
        <v>2563</v>
      </c>
      <c r="VBF39" s="620" t="s">
        <v>2563</v>
      </c>
      <c r="VBG39" s="620" t="s">
        <v>2563</v>
      </c>
      <c r="VBH39" s="620" t="s">
        <v>2563</v>
      </c>
      <c r="VBI39" s="620" t="s">
        <v>2563</v>
      </c>
      <c r="VBJ39" s="620" t="s">
        <v>2563</v>
      </c>
      <c r="VBK39" s="620" t="s">
        <v>2563</v>
      </c>
      <c r="VBL39" s="620" t="s">
        <v>2563</v>
      </c>
      <c r="VBM39" s="620" t="s">
        <v>2563</v>
      </c>
      <c r="VBN39" s="620" t="s">
        <v>2563</v>
      </c>
      <c r="VBO39" s="620" t="s">
        <v>2563</v>
      </c>
      <c r="VBP39" s="620" t="s">
        <v>2563</v>
      </c>
      <c r="VBQ39" s="620" t="s">
        <v>2563</v>
      </c>
      <c r="VBR39" s="620" t="s">
        <v>2563</v>
      </c>
      <c r="VBS39" s="620" t="s">
        <v>2563</v>
      </c>
      <c r="VBT39" s="620" t="s">
        <v>2563</v>
      </c>
      <c r="VBU39" s="620" t="s">
        <v>2563</v>
      </c>
      <c r="VBV39" s="620" t="s">
        <v>2563</v>
      </c>
      <c r="VBW39" s="620" t="s">
        <v>2563</v>
      </c>
      <c r="VBX39" s="620" t="s">
        <v>2563</v>
      </c>
      <c r="VBY39" s="620" t="s">
        <v>2563</v>
      </c>
      <c r="VBZ39" s="620" t="s">
        <v>2563</v>
      </c>
      <c r="VCA39" s="620" t="s">
        <v>2563</v>
      </c>
      <c r="VCB39" s="620" t="s">
        <v>2563</v>
      </c>
      <c r="VCC39" s="620" t="s">
        <v>2563</v>
      </c>
      <c r="VCD39" s="620" t="s">
        <v>2563</v>
      </c>
      <c r="VCE39" s="620" t="s">
        <v>2563</v>
      </c>
      <c r="VCF39" s="620" t="s">
        <v>2563</v>
      </c>
      <c r="VCG39" s="620" t="s">
        <v>2563</v>
      </c>
      <c r="VCH39" s="620" t="s">
        <v>2563</v>
      </c>
      <c r="VCI39" s="620" t="s">
        <v>2563</v>
      </c>
      <c r="VCJ39" s="620" t="s">
        <v>2563</v>
      </c>
      <c r="VCK39" s="620" t="s">
        <v>2563</v>
      </c>
      <c r="VCL39" s="620" t="s">
        <v>2563</v>
      </c>
      <c r="VCM39" s="620" t="s">
        <v>2563</v>
      </c>
      <c r="VCN39" s="620" t="s">
        <v>2563</v>
      </c>
      <c r="VCO39" s="620" t="s">
        <v>2563</v>
      </c>
      <c r="VCP39" s="620" t="s">
        <v>2563</v>
      </c>
      <c r="VCQ39" s="620" t="s">
        <v>2563</v>
      </c>
      <c r="VCR39" s="620" t="s">
        <v>2563</v>
      </c>
      <c r="VCS39" s="620" t="s">
        <v>2563</v>
      </c>
      <c r="VCT39" s="620" t="s">
        <v>2563</v>
      </c>
      <c r="VCU39" s="620" t="s">
        <v>2563</v>
      </c>
      <c r="VCV39" s="620" t="s">
        <v>2563</v>
      </c>
      <c r="VCW39" s="620" t="s">
        <v>2563</v>
      </c>
      <c r="VCX39" s="620" t="s">
        <v>2563</v>
      </c>
      <c r="VCY39" s="620" t="s">
        <v>2563</v>
      </c>
      <c r="VCZ39" s="620" t="s">
        <v>2563</v>
      </c>
      <c r="VDA39" s="620" t="s">
        <v>2563</v>
      </c>
      <c r="VDB39" s="620" t="s">
        <v>2563</v>
      </c>
      <c r="VDC39" s="620" t="s">
        <v>2563</v>
      </c>
      <c r="VDD39" s="620" t="s">
        <v>2563</v>
      </c>
      <c r="VDE39" s="620" t="s">
        <v>2563</v>
      </c>
      <c r="VDF39" s="620" t="s">
        <v>2563</v>
      </c>
      <c r="VDG39" s="620" t="s">
        <v>2563</v>
      </c>
      <c r="VDH39" s="620" t="s">
        <v>2563</v>
      </c>
      <c r="VDI39" s="620" t="s">
        <v>2563</v>
      </c>
      <c r="VDJ39" s="620" t="s">
        <v>2563</v>
      </c>
      <c r="VDK39" s="620" t="s">
        <v>2563</v>
      </c>
      <c r="VDL39" s="620" t="s">
        <v>2563</v>
      </c>
      <c r="VDM39" s="620" t="s">
        <v>2563</v>
      </c>
      <c r="VDN39" s="620" t="s">
        <v>2563</v>
      </c>
      <c r="VDO39" s="620" t="s">
        <v>2563</v>
      </c>
      <c r="VDP39" s="620" t="s">
        <v>2563</v>
      </c>
      <c r="VDQ39" s="620" t="s">
        <v>2563</v>
      </c>
      <c r="VDR39" s="620" t="s">
        <v>2563</v>
      </c>
      <c r="VDS39" s="620" t="s">
        <v>2563</v>
      </c>
      <c r="VDT39" s="620" t="s">
        <v>2563</v>
      </c>
      <c r="VDU39" s="620" t="s">
        <v>2563</v>
      </c>
      <c r="VDV39" s="620" t="s">
        <v>2563</v>
      </c>
      <c r="VDW39" s="620" t="s">
        <v>2563</v>
      </c>
      <c r="VDX39" s="620" t="s">
        <v>2563</v>
      </c>
      <c r="VDY39" s="620" t="s">
        <v>2563</v>
      </c>
      <c r="VDZ39" s="620" t="s">
        <v>2563</v>
      </c>
      <c r="VEA39" s="620" t="s">
        <v>2563</v>
      </c>
      <c r="VEB39" s="620" t="s">
        <v>2563</v>
      </c>
      <c r="VEC39" s="620" t="s">
        <v>2563</v>
      </c>
      <c r="VED39" s="620" t="s">
        <v>2563</v>
      </c>
      <c r="VEE39" s="620" t="s">
        <v>2563</v>
      </c>
      <c r="VEF39" s="620" t="s">
        <v>2563</v>
      </c>
      <c r="VEG39" s="620" t="s">
        <v>2563</v>
      </c>
      <c r="VEH39" s="620" t="s">
        <v>2563</v>
      </c>
      <c r="VEI39" s="620" t="s">
        <v>2563</v>
      </c>
      <c r="VEJ39" s="620" t="s">
        <v>2563</v>
      </c>
      <c r="VEK39" s="620" t="s">
        <v>2563</v>
      </c>
      <c r="VEL39" s="620" t="s">
        <v>2563</v>
      </c>
      <c r="VEM39" s="620" t="s">
        <v>2563</v>
      </c>
      <c r="VEN39" s="620" t="s">
        <v>2563</v>
      </c>
      <c r="VEO39" s="620" t="s">
        <v>2563</v>
      </c>
      <c r="VEP39" s="620" t="s">
        <v>2563</v>
      </c>
      <c r="VEQ39" s="620" t="s">
        <v>2563</v>
      </c>
      <c r="VER39" s="620" t="s">
        <v>2563</v>
      </c>
      <c r="VES39" s="620" t="s">
        <v>2563</v>
      </c>
      <c r="VET39" s="620" t="s">
        <v>2563</v>
      </c>
      <c r="VEU39" s="620" t="s">
        <v>2563</v>
      </c>
      <c r="VEV39" s="620" t="s">
        <v>2563</v>
      </c>
      <c r="VEW39" s="620" t="s">
        <v>2563</v>
      </c>
      <c r="VEX39" s="620" t="s">
        <v>2563</v>
      </c>
      <c r="VEY39" s="620" t="s">
        <v>2563</v>
      </c>
      <c r="VEZ39" s="620" t="s">
        <v>2563</v>
      </c>
      <c r="VFA39" s="620" t="s">
        <v>2563</v>
      </c>
      <c r="VFB39" s="620" t="s">
        <v>2563</v>
      </c>
      <c r="VFC39" s="620" t="s">
        <v>2563</v>
      </c>
      <c r="VFD39" s="620" t="s">
        <v>2563</v>
      </c>
      <c r="VFE39" s="620" t="s">
        <v>2563</v>
      </c>
      <c r="VFF39" s="620" t="s">
        <v>2563</v>
      </c>
      <c r="VFG39" s="620" t="s">
        <v>2563</v>
      </c>
      <c r="VFH39" s="620" t="s">
        <v>2563</v>
      </c>
      <c r="VFI39" s="620" t="s">
        <v>2563</v>
      </c>
      <c r="VFJ39" s="620" t="s">
        <v>2563</v>
      </c>
      <c r="VFK39" s="620" t="s">
        <v>2563</v>
      </c>
      <c r="VFL39" s="620" t="s">
        <v>2563</v>
      </c>
      <c r="VFM39" s="620" t="s">
        <v>2563</v>
      </c>
      <c r="VFN39" s="620" t="s">
        <v>2563</v>
      </c>
      <c r="VFO39" s="620" t="s">
        <v>2563</v>
      </c>
      <c r="VFP39" s="620" t="s">
        <v>2563</v>
      </c>
      <c r="VFQ39" s="620" t="s">
        <v>2563</v>
      </c>
      <c r="VFR39" s="620" t="s">
        <v>2563</v>
      </c>
      <c r="VFS39" s="620" t="s">
        <v>2563</v>
      </c>
      <c r="VFT39" s="620" t="s">
        <v>2563</v>
      </c>
      <c r="VFU39" s="620" t="s">
        <v>2563</v>
      </c>
      <c r="VFV39" s="620" t="s">
        <v>2563</v>
      </c>
      <c r="VFW39" s="620" t="s">
        <v>2563</v>
      </c>
      <c r="VFX39" s="620" t="s">
        <v>2563</v>
      </c>
      <c r="VFY39" s="620" t="s">
        <v>2563</v>
      </c>
      <c r="VFZ39" s="620" t="s">
        <v>2563</v>
      </c>
      <c r="VGA39" s="620" t="s">
        <v>2563</v>
      </c>
      <c r="VGB39" s="620" t="s">
        <v>2563</v>
      </c>
      <c r="VGC39" s="620" t="s">
        <v>2563</v>
      </c>
      <c r="VGD39" s="620" t="s">
        <v>2563</v>
      </c>
      <c r="VGE39" s="620" t="s">
        <v>2563</v>
      </c>
      <c r="VGF39" s="620" t="s">
        <v>2563</v>
      </c>
      <c r="VGG39" s="620" t="s">
        <v>2563</v>
      </c>
      <c r="VGH39" s="620" t="s">
        <v>2563</v>
      </c>
      <c r="VGI39" s="620" t="s">
        <v>2563</v>
      </c>
      <c r="VGJ39" s="620" t="s">
        <v>2563</v>
      </c>
      <c r="VGK39" s="620" t="s">
        <v>2563</v>
      </c>
      <c r="VGL39" s="620" t="s">
        <v>2563</v>
      </c>
      <c r="VGM39" s="620" t="s">
        <v>2563</v>
      </c>
      <c r="VGN39" s="620" t="s">
        <v>2563</v>
      </c>
      <c r="VGO39" s="620" t="s">
        <v>2563</v>
      </c>
      <c r="VGP39" s="620" t="s">
        <v>2563</v>
      </c>
      <c r="VGQ39" s="620" t="s">
        <v>2563</v>
      </c>
      <c r="VGR39" s="620" t="s">
        <v>2563</v>
      </c>
      <c r="VGS39" s="620" t="s">
        <v>2563</v>
      </c>
      <c r="VGT39" s="620" t="s">
        <v>2563</v>
      </c>
      <c r="VGU39" s="620" t="s">
        <v>2563</v>
      </c>
      <c r="VGV39" s="620" t="s">
        <v>2563</v>
      </c>
      <c r="VGW39" s="620" t="s">
        <v>2563</v>
      </c>
      <c r="VGX39" s="620" t="s">
        <v>2563</v>
      </c>
      <c r="VGY39" s="620" t="s">
        <v>2563</v>
      </c>
      <c r="VGZ39" s="620" t="s">
        <v>2563</v>
      </c>
      <c r="VHA39" s="620" t="s">
        <v>2563</v>
      </c>
      <c r="VHB39" s="620" t="s">
        <v>2563</v>
      </c>
      <c r="VHC39" s="620" t="s">
        <v>2563</v>
      </c>
      <c r="VHD39" s="620" t="s">
        <v>2563</v>
      </c>
      <c r="VHE39" s="620" t="s">
        <v>2563</v>
      </c>
      <c r="VHF39" s="620" t="s">
        <v>2563</v>
      </c>
      <c r="VHG39" s="620" t="s">
        <v>2563</v>
      </c>
      <c r="VHH39" s="620" t="s">
        <v>2563</v>
      </c>
      <c r="VHI39" s="620" t="s">
        <v>2563</v>
      </c>
      <c r="VHJ39" s="620" t="s">
        <v>2563</v>
      </c>
      <c r="VHK39" s="620" t="s">
        <v>2563</v>
      </c>
      <c r="VHL39" s="620" t="s">
        <v>2563</v>
      </c>
      <c r="VHM39" s="620" t="s">
        <v>2563</v>
      </c>
      <c r="VHN39" s="620" t="s">
        <v>2563</v>
      </c>
      <c r="VHO39" s="620" t="s">
        <v>2563</v>
      </c>
      <c r="VHP39" s="620" t="s">
        <v>2563</v>
      </c>
      <c r="VHQ39" s="620" t="s">
        <v>2563</v>
      </c>
      <c r="VHR39" s="620" t="s">
        <v>2563</v>
      </c>
      <c r="VHS39" s="620" t="s">
        <v>2563</v>
      </c>
      <c r="VHT39" s="620" t="s">
        <v>2563</v>
      </c>
      <c r="VHU39" s="620" t="s">
        <v>2563</v>
      </c>
      <c r="VHV39" s="620" t="s">
        <v>2563</v>
      </c>
      <c r="VHW39" s="620" t="s">
        <v>2563</v>
      </c>
      <c r="VHX39" s="620" t="s">
        <v>2563</v>
      </c>
      <c r="VHY39" s="620" t="s">
        <v>2563</v>
      </c>
      <c r="VHZ39" s="620" t="s">
        <v>2563</v>
      </c>
      <c r="VIA39" s="620" t="s">
        <v>2563</v>
      </c>
      <c r="VIB39" s="620" t="s">
        <v>2563</v>
      </c>
      <c r="VIC39" s="620" t="s">
        <v>2563</v>
      </c>
      <c r="VID39" s="620" t="s">
        <v>2563</v>
      </c>
      <c r="VIE39" s="620" t="s">
        <v>2563</v>
      </c>
      <c r="VIF39" s="620" t="s">
        <v>2563</v>
      </c>
      <c r="VIG39" s="620" t="s">
        <v>2563</v>
      </c>
      <c r="VIH39" s="620" t="s">
        <v>2563</v>
      </c>
      <c r="VII39" s="620" t="s">
        <v>2563</v>
      </c>
      <c r="VIJ39" s="620" t="s">
        <v>2563</v>
      </c>
      <c r="VIK39" s="620" t="s">
        <v>2563</v>
      </c>
      <c r="VIL39" s="620" t="s">
        <v>2563</v>
      </c>
      <c r="VIM39" s="620" t="s">
        <v>2563</v>
      </c>
      <c r="VIN39" s="620" t="s">
        <v>2563</v>
      </c>
      <c r="VIO39" s="620" t="s">
        <v>2563</v>
      </c>
      <c r="VIP39" s="620" t="s">
        <v>2563</v>
      </c>
      <c r="VIQ39" s="620" t="s">
        <v>2563</v>
      </c>
      <c r="VIR39" s="620" t="s">
        <v>2563</v>
      </c>
      <c r="VIS39" s="620" t="s">
        <v>2563</v>
      </c>
      <c r="VIT39" s="620" t="s">
        <v>2563</v>
      </c>
      <c r="VIU39" s="620" t="s">
        <v>2563</v>
      </c>
      <c r="VIV39" s="620" t="s">
        <v>2563</v>
      </c>
      <c r="VIW39" s="620" t="s">
        <v>2563</v>
      </c>
      <c r="VIX39" s="620" t="s">
        <v>2563</v>
      </c>
      <c r="VIY39" s="620" t="s">
        <v>2563</v>
      </c>
      <c r="VIZ39" s="620" t="s">
        <v>2563</v>
      </c>
      <c r="VJA39" s="620" t="s">
        <v>2563</v>
      </c>
      <c r="VJB39" s="620" t="s">
        <v>2563</v>
      </c>
      <c r="VJC39" s="620" t="s">
        <v>2563</v>
      </c>
      <c r="VJD39" s="620" t="s">
        <v>2563</v>
      </c>
      <c r="VJE39" s="620" t="s">
        <v>2563</v>
      </c>
      <c r="VJF39" s="620" t="s">
        <v>2563</v>
      </c>
      <c r="VJG39" s="620" t="s">
        <v>2563</v>
      </c>
      <c r="VJH39" s="620" t="s">
        <v>2563</v>
      </c>
      <c r="VJI39" s="620" t="s">
        <v>2563</v>
      </c>
      <c r="VJJ39" s="620" t="s">
        <v>2563</v>
      </c>
      <c r="VJK39" s="620" t="s">
        <v>2563</v>
      </c>
      <c r="VJL39" s="620" t="s">
        <v>2563</v>
      </c>
      <c r="VJM39" s="620" t="s">
        <v>2563</v>
      </c>
      <c r="VJN39" s="620" t="s">
        <v>2563</v>
      </c>
      <c r="VJO39" s="620" t="s">
        <v>2563</v>
      </c>
      <c r="VJP39" s="620" t="s">
        <v>2563</v>
      </c>
      <c r="VJQ39" s="620" t="s">
        <v>2563</v>
      </c>
      <c r="VJR39" s="620" t="s">
        <v>2563</v>
      </c>
      <c r="VJS39" s="620" t="s">
        <v>2563</v>
      </c>
      <c r="VJT39" s="620" t="s">
        <v>2563</v>
      </c>
      <c r="VJU39" s="620" t="s">
        <v>2563</v>
      </c>
      <c r="VJV39" s="620" t="s">
        <v>2563</v>
      </c>
      <c r="VJW39" s="620" t="s">
        <v>2563</v>
      </c>
      <c r="VJX39" s="620" t="s">
        <v>2563</v>
      </c>
      <c r="VJY39" s="620" t="s">
        <v>2563</v>
      </c>
      <c r="VJZ39" s="620" t="s">
        <v>2563</v>
      </c>
      <c r="VKA39" s="620" t="s">
        <v>2563</v>
      </c>
      <c r="VKB39" s="620" t="s">
        <v>2563</v>
      </c>
      <c r="VKC39" s="620" t="s">
        <v>2563</v>
      </c>
      <c r="VKD39" s="620" t="s">
        <v>2563</v>
      </c>
      <c r="VKE39" s="620" t="s">
        <v>2563</v>
      </c>
      <c r="VKF39" s="620" t="s">
        <v>2563</v>
      </c>
      <c r="VKG39" s="620" t="s">
        <v>2563</v>
      </c>
      <c r="VKH39" s="620" t="s">
        <v>2563</v>
      </c>
      <c r="VKI39" s="620" t="s">
        <v>2563</v>
      </c>
      <c r="VKJ39" s="620" t="s">
        <v>2563</v>
      </c>
      <c r="VKK39" s="620" t="s">
        <v>2563</v>
      </c>
      <c r="VKL39" s="620" t="s">
        <v>2563</v>
      </c>
      <c r="VKM39" s="620" t="s">
        <v>2563</v>
      </c>
      <c r="VKN39" s="620" t="s">
        <v>2563</v>
      </c>
      <c r="VKO39" s="620" t="s">
        <v>2563</v>
      </c>
      <c r="VKP39" s="620" t="s">
        <v>2563</v>
      </c>
      <c r="VKQ39" s="620" t="s">
        <v>2563</v>
      </c>
      <c r="VKR39" s="620" t="s">
        <v>2563</v>
      </c>
      <c r="VKS39" s="620" t="s">
        <v>2563</v>
      </c>
      <c r="VKT39" s="620" t="s">
        <v>2563</v>
      </c>
      <c r="VKU39" s="620" t="s">
        <v>2563</v>
      </c>
      <c r="VKV39" s="620" t="s">
        <v>2563</v>
      </c>
      <c r="VKW39" s="620" t="s">
        <v>2563</v>
      </c>
      <c r="VKX39" s="620" t="s">
        <v>2563</v>
      </c>
      <c r="VKY39" s="620" t="s">
        <v>2563</v>
      </c>
      <c r="VKZ39" s="620" t="s">
        <v>2563</v>
      </c>
      <c r="VLA39" s="620" t="s">
        <v>2563</v>
      </c>
      <c r="VLB39" s="620" t="s">
        <v>2563</v>
      </c>
      <c r="VLC39" s="620" t="s">
        <v>2563</v>
      </c>
      <c r="VLD39" s="620" t="s">
        <v>2563</v>
      </c>
      <c r="VLE39" s="620" t="s">
        <v>2563</v>
      </c>
      <c r="VLF39" s="620" t="s">
        <v>2563</v>
      </c>
      <c r="VLG39" s="620" t="s">
        <v>2563</v>
      </c>
      <c r="VLH39" s="620" t="s">
        <v>2563</v>
      </c>
      <c r="VLI39" s="620" t="s">
        <v>2563</v>
      </c>
      <c r="VLJ39" s="620" t="s">
        <v>2563</v>
      </c>
      <c r="VLK39" s="620" t="s">
        <v>2563</v>
      </c>
      <c r="VLL39" s="620" t="s">
        <v>2563</v>
      </c>
      <c r="VLM39" s="620" t="s">
        <v>2563</v>
      </c>
      <c r="VLN39" s="620" t="s">
        <v>2563</v>
      </c>
      <c r="VLO39" s="620" t="s">
        <v>2563</v>
      </c>
      <c r="VLP39" s="620" t="s">
        <v>2563</v>
      </c>
      <c r="VLQ39" s="620" t="s">
        <v>2563</v>
      </c>
      <c r="VLR39" s="620" t="s">
        <v>2563</v>
      </c>
      <c r="VLS39" s="620" t="s">
        <v>2563</v>
      </c>
      <c r="VLT39" s="620" t="s">
        <v>2563</v>
      </c>
      <c r="VLU39" s="620" t="s">
        <v>2563</v>
      </c>
      <c r="VLV39" s="620" t="s">
        <v>2563</v>
      </c>
      <c r="VLW39" s="620" t="s">
        <v>2563</v>
      </c>
      <c r="VLX39" s="620" t="s">
        <v>2563</v>
      </c>
      <c r="VLY39" s="620" t="s">
        <v>2563</v>
      </c>
      <c r="VLZ39" s="620" t="s">
        <v>2563</v>
      </c>
      <c r="VMA39" s="620" t="s">
        <v>2563</v>
      </c>
      <c r="VMB39" s="620" t="s">
        <v>2563</v>
      </c>
      <c r="VMC39" s="620" t="s">
        <v>2563</v>
      </c>
      <c r="VMD39" s="620" t="s">
        <v>2563</v>
      </c>
      <c r="VME39" s="620" t="s">
        <v>2563</v>
      </c>
      <c r="VMF39" s="620" t="s">
        <v>2563</v>
      </c>
      <c r="VMG39" s="620" t="s">
        <v>2563</v>
      </c>
      <c r="VMH39" s="620" t="s">
        <v>2563</v>
      </c>
      <c r="VMI39" s="620" t="s">
        <v>2563</v>
      </c>
      <c r="VMJ39" s="620" t="s">
        <v>2563</v>
      </c>
      <c r="VMK39" s="620" t="s">
        <v>2563</v>
      </c>
      <c r="VML39" s="620" t="s">
        <v>2563</v>
      </c>
      <c r="VMM39" s="620" t="s">
        <v>2563</v>
      </c>
      <c r="VMN39" s="620" t="s">
        <v>2563</v>
      </c>
      <c r="VMO39" s="620" t="s">
        <v>2563</v>
      </c>
      <c r="VMP39" s="620" t="s">
        <v>2563</v>
      </c>
      <c r="VMQ39" s="620" t="s">
        <v>2563</v>
      </c>
      <c r="VMR39" s="620" t="s">
        <v>2563</v>
      </c>
      <c r="VMS39" s="620" t="s">
        <v>2563</v>
      </c>
      <c r="VMT39" s="620" t="s">
        <v>2563</v>
      </c>
      <c r="VMU39" s="620" t="s">
        <v>2563</v>
      </c>
      <c r="VMV39" s="620" t="s">
        <v>2563</v>
      </c>
      <c r="VMW39" s="620" t="s">
        <v>2563</v>
      </c>
      <c r="VMX39" s="620" t="s">
        <v>2563</v>
      </c>
      <c r="VMY39" s="620" t="s">
        <v>2563</v>
      </c>
      <c r="VMZ39" s="620" t="s">
        <v>2563</v>
      </c>
      <c r="VNA39" s="620" t="s">
        <v>2563</v>
      </c>
      <c r="VNB39" s="620" t="s">
        <v>2563</v>
      </c>
      <c r="VNC39" s="620" t="s">
        <v>2563</v>
      </c>
      <c r="VND39" s="620" t="s">
        <v>2563</v>
      </c>
      <c r="VNE39" s="620" t="s">
        <v>2563</v>
      </c>
      <c r="VNF39" s="620" t="s">
        <v>2563</v>
      </c>
      <c r="VNG39" s="620" t="s">
        <v>2563</v>
      </c>
      <c r="VNH39" s="620" t="s">
        <v>2563</v>
      </c>
      <c r="VNI39" s="620" t="s">
        <v>2563</v>
      </c>
      <c r="VNJ39" s="620" t="s">
        <v>2563</v>
      </c>
      <c r="VNK39" s="620" t="s">
        <v>2563</v>
      </c>
      <c r="VNL39" s="620" t="s">
        <v>2563</v>
      </c>
      <c r="VNM39" s="620" t="s">
        <v>2563</v>
      </c>
      <c r="VNN39" s="620" t="s">
        <v>2563</v>
      </c>
      <c r="VNO39" s="620" t="s">
        <v>2563</v>
      </c>
      <c r="VNP39" s="620" t="s">
        <v>2563</v>
      </c>
      <c r="VNQ39" s="620" t="s">
        <v>2563</v>
      </c>
      <c r="VNR39" s="620" t="s">
        <v>2563</v>
      </c>
      <c r="VNS39" s="620" t="s">
        <v>2563</v>
      </c>
      <c r="VNT39" s="620" t="s">
        <v>2563</v>
      </c>
      <c r="VNU39" s="620" t="s">
        <v>2563</v>
      </c>
      <c r="VNV39" s="620" t="s">
        <v>2563</v>
      </c>
      <c r="VNW39" s="620" t="s">
        <v>2563</v>
      </c>
      <c r="VNX39" s="620" t="s">
        <v>2563</v>
      </c>
      <c r="VNY39" s="620" t="s">
        <v>2563</v>
      </c>
      <c r="VNZ39" s="620" t="s">
        <v>2563</v>
      </c>
      <c r="VOA39" s="620" t="s">
        <v>2563</v>
      </c>
      <c r="VOB39" s="620" t="s">
        <v>2563</v>
      </c>
      <c r="VOC39" s="620" t="s">
        <v>2563</v>
      </c>
      <c r="VOD39" s="620" t="s">
        <v>2563</v>
      </c>
      <c r="VOE39" s="620" t="s">
        <v>2563</v>
      </c>
      <c r="VOF39" s="620" t="s">
        <v>2563</v>
      </c>
      <c r="VOG39" s="620" t="s">
        <v>2563</v>
      </c>
      <c r="VOH39" s="620" t="s">
        <v>2563</v>
      </c>
      <c r="VOI39" s="620" t="s">
        <v>2563</v>
      </c>
      <c r="VOJ39" s="620" t="s">
        <v>2563</v>
      </c>
      <c r="VOK39" s="620" t="s">
        <v>2563</v>
      </c>
      <c r="VOL39" s="620" t="s">
        <v>2563</v>
      </c>
      <c r="VOM39" s="620" t="s">
        <v>2563</v>
      </c>
      <c r="VON39" s="620" t="s">
        <v>2563</v>
      </c>
      <c r="VOO39" s="620" t="s">
        <v>2563</v>
      </c>
      <c r="VOP39" s="620" t="s">
        <v>2563</v>
      </c>
      <c r="VOQ39" s="620" t="s">
        <v>2563</v>
      </c>
      <c r="VOR39" s="620" t="s">
        <v>2563</v>
      </c>
      <c r="VOS39" s="620" t="s">
        <v>2563</v>
      </c>
      <c r="VOT39" s="620" t="s">
        <v>2563</v>
      </c>
      <c r="VOU39" s="620" t="s">
        <v>2563</v>
      </c>
      <c r="VOV39" s="620" t="s">
        <v>2563</v>
      </c>
      <c r="VOW39" s="620" t="s">
        <v>2563</v>
      </c>
      <c r="VOX39" s="620" t="s">
        <v>2563</v>
      </c>
      <c r="VOY39" s="620" t="s">
        <v>2563</v>
      </c>
      <c r="VOZ39" s="620" t="s">
        <v>2563</v>
      </c>
      <c r="VPA39" s="620" t="s">
        <v>2563</v>
      </c>
      <c r="VPB39" s="620" t="s">
        <v>2563</v>
      </c>
      <c r="VPC39" s="620" t="s">
        <v>2563</v>
      </c>
      <c r="VPD39" s="620" t="s">
        <v>2563</v>
      </c>
      <c r="VPE39" s="620" t="s">
        <v>2563</v>
      </c>
      <c r="VPF39" s="620" t="s">
        <v>2563</v>
      </c>
      <c r="VPG39" s="620" t="s">
        <v>2563</v>
      </c>
      <c r="VPH39" s="620" t="s">
        <v>2563</v>
      </c>
      <c r="VPI39" s="620" t="s">
        <v>2563</v>
      </c>
      <c r="VPJ39" s="620" t="s">
        <v>2563</v>
      </c>
      <c r="VPK39" s="620" t="s">
        <v>2563</v>
      </c>
      <c r="VPL39" s="620" t="s">
        <v>2563</v>
      </c>
      <c r="VPM39" s="620" t="s">
        <v>2563</v>
      </c>
      <c r="VPN39" s="620" t="s">
        <v>2563</v>
      </c>
      <c r="VPO39" s="620" t="s">
        <v>2563</v>
      </c>
      <c r="VPP39" s="620" t="s">
        <v>2563</v>
      </c>
      <c r="VPQ39" s="620" t="s">
        <v>2563</v>
      </c>
      <c r="VPR39" s="620" t="s">
        <v>2563</v>
      </c>
      <c r="VPS39" s="620" t="s">
        <v>2563</v>
      </c>
      <c r="VPT39" s="620" t="s">
        <v>2563</v>
      </c>
      <c r="VPU39" s="620" t="s">
        <v>2563</v>
      </c>
      <c r="VPV39" s="620" t="s">
        <v>2563</v>
      </c>
      <c r="VPW39" s="620" t="s">
        <v>2563</v>
      </c>
      <c r="VPX39" s="620" t="s">
        <v>2563</v>
      </c>
      <c r="VPY39" s="620" t="s">
        <v>2563</v>
      </c>
      <c r="VPZ39" s="620" t="s">
        <v>2563</v>
      </c>
      <c r="VQA39" s="620" t="s">
        <v>2563</v>
      </c>
      <c r="VQB39" s="620" t="s">
        <v>2563</v>
      </c>
      <c r="VQC39" s="620" t="s">
        <v>2563</v>
      </c>
      <c r="VQD39" s="620" t="s">
        <v>2563</v>
      </c>
      <c r="VQE39" s="620" t="s">
        <v>2563</v>
      </c>
      <c r="VQF39" s="620" t="s">
        <v>2563</v>
      </c>
      <c r="VQG39" s="620" t="s">
        <v>2563</v>
      </c>
      <c r="VQH39" s="620" t="s">
        <v>2563</v>
      </c>
      <c r="VQI39" s="620" t="s">
        <v>2563</v>
      </c>
      <c r="VQJ39" s="620" t="s">
        <v>2563</v>
      </c>
      <c r="VQK39" s="620" t="s">
        <v>2563</v>
      </c>
      <c r="VQL39" s="620" t="s">
        <v>2563</v>
      </c>
      <c r="VQM39" s="620" t="s">
        <v>2563</v>
      </c>
      <c r="VQN39" s="620" t="s">
        <v>2563</v>
      </c>
      <c r="VQO39" s="620" t="s">
        <v>2563</v>
      </c>
      <c r="VQP39" s="620" t="s">
        <v>2563</v>
      </c>
      <c r="VQQ39" s="620" t="s">
        <v>2563</v>
      </c>
      <c r="VQR39" s="620" t="s">
        <v>2563</v>
      </c>
      <c r="VQS39" s="620" t="s">
        <v>2563</v>
      </c>
      <c r="VQT39" s="620" t="s">
        <v>2563</v>
      </c>
      <c r="VQU39" s="620" t="s">
        <v>2563</v>
      </c>
      <c r="VQV39" s="620" t="s">
        <v>2563</v>
      </c>
      <c r="VQW39" s="620" t="s">
        <v>2563</v>
      </c>
      <c r="VQX39" s="620" t="s">
        <v>2563</v>
      </c>
      <c r="VQY39" s="620" t="s">
        <v>2563</v>
      </c>
      <c r="VQZ39" s="620" t="s">
        <v>2563</v>
      </c>
      <c r="VRA39" s="620" t="s">
        <v>2563</v>
      </c>
      <c r="VRB39" s="620" t="s">
        <v>2563</v>
      </c>
      <c r="VRC39" s="620" t="s">
        <v>2563</v>
      </c>
      <c r="VRD39" s="620" t="s">
        <v>2563</v>
      </c>
      <c r="VRE39" s="620" t="s">
        <v>2563</v>
      </c>
      <c r="VRF39" s="620" t="s">
        <v>2563</v>
      </c>
      <c r="VRG39" s="620" t="s">
        <v>2563</v>
      </c>
      <c r="VRH39" s="620" t="s">
        <v>2563</v>
      </c>
      <c r="VRI39" s="620" t="s">
        <v>2563</v>
      </c>
      <c r="VRJ39" s="620" t="s">
        <v>2563</v>
      </c>
      <c r="VRK39" s="620" t="s">
        <v>2563</v>
      </c>
      <c r="VRL39" s="620" t="s">
        <v>2563</v>
      </c>
      <c r="VRM39" s="620" t="s">
        <v>2563</v>
      </c>
      <c r="VRN39" s="620" t="s">
        <v>2563</v>
      </c>
      <c r="VRO39" s="620" t="s">
        <v>2563</v>
      </c>
      <c r="VRP39" s="620" t="s">
        <v>2563</v>
      </c>
      <c r="VRQ39" s="620" t="s">
        <v>2563</v>
      </c>
      <c r="VRR39" s="620" t="s">
        <v>2563</v>
      </c>
      <c r="VRS39" s="620" t="s">
        <v>2563</v>
      </c>
      <c r="VRT39" s="620" t="s">
        <v>2563</v>
      </c>
      <c r="VRU39" s="620" t="s">
        <v>2563</v>
      </c>
      <c r="VRV39" s="620" t="s">
        <v>2563</v>
      </c>
      <c r="VRW39" s="620" t="s">
        <v>2563</v>
      </c>
      <c r="VRX39" s="620" t="s">
        <v>2563</v>
      </c>
      <c r="VRY39" s="620" t="s">
        <v>2563</v>
      </c>
      <c r="VRZ39" s="620" t="s">
        <v>2563</v>
      </c>
      <c r="VSA39" s="620" t="s">
        <v>2563</v>
      </c>
      <c r="VSB39" s="620" t="s">
        <v>2563</v>
      </c>
      <c r="VSC39" s="620" t="s">
        <v>2563</v>
      </c>
      <c r="VSD39" s="620" t="s">
        <v>2563</v>
      </c>
      <c r="VSE39" s="620" t="s">
        <v>2563</v>
      </c>
      <c r="VSF39" s="620" t="s">
        <v>2563</v>
      </c>
      <c r="VSG39" s="620" t="s">
        <v>2563</v>
      </c>
      <c r="VSH39" s="620" t="s">
        <v>2563</v>
      </c>
      <c r="VSI39" s="620" t="s">
        <v>2563</v>
      </c>
      <c r="VSJ39" s="620" t="s">
        <v>2563</v>
      </c>
      <c r="VSK39" s="620" t="s">
        <v>2563</v>
      </c>
      <c r="VSL39" s="620" t="s">
        <v>2563</v>
      </c>
      <c r="VSM39" s="620" t="s">
        <v>2563</v>
      </c>
      <c r="VSN39" s="620" t="s">
        <v>2563</v>
      </c>
      <c r="VSO39" s="620" t="s">
        <v>2563</v>
      </c>
      <c r="VSP39" s="620" t="s">
        <v>2563</v>
      </c>
      <c r="VSQ39" s="620" t="s">
        <v>2563</v>
      </c>
      <c r="VSR39" s="620" t="s">
        <v>2563</v>
      </c>
      <c r="VSS39" s="620" t="s">
        <v>2563</v>
      </c>
      <c r="VST39" s="620" t="s">
        <v>2563</v>
      </c>
      <c r="VSU39" s="620" t="s">
        <v>2563</v>
      </c>
      <c r="VSV39" s="620" t="s">
        <v>2563</v>
      </c>
      <c r="VSW39" s="620" t="s">
        <v>2563</v>
      </c>
      <c r="VSX39" s="620" t="s">
        <v>2563</v>
      </c>
      <c r="VSY39" s="620" t="s">
        <v>2563</v>
      </c>
      <c r="VSZ39" s="620" t="s">
        <v>2563</v>
      </c>
      <c r="VTA39" s="620" t="s">
        <v>2563</v>
      </c>
      <c r="VTB39" s="620" t="s">
        <v>2563</v>
      </c>
      <c r="VTC39" s="620" t="s">
        <v>2563</v>
      </c>
      <c r="VTD39" s="620" t="s">
        <v>2563</v>
      </c>
      <c r="VTE39" s="620" t="s">
        <v>2563</v>
      </c>
      <c r="VTF39" s="620" t="s">
        <v>2563</v>
      </c>
      <c r="VTG39" s="620" t="s">
        <v>2563</v>
      </c>
      <c r="VTH39" s="620" t="s">
        <v>2563</v>
      </c>
      <c r="VTI39" s="620" t="s">
        <v>2563</v>
      </c>
      <c r="VTJ39" s="620" t="s">
        <v>2563</v>
      </c>
      <c r="VTK39" s="620" t="s">
        <v>2563</v>
      </c>
      <c r="VTL39" s="620" t="s">
        <v>2563</v>
      </c>
      <c r="VTM39" s="620" t="s">
        <v>2563</v>
      </c>
      <c r="VTN39" s="620" t="s">
        <v>2563</v>
      </c>
      <c r="VTO39" s="620" t="s">
        <v>2563</v>
      </c>
      <c r="VTP39" s="620" t="s">
        <v>2563</v>
      </c>
      <c r="VTQ39" s="620" t="s">
        <v>2563</v>
      </c>
      <c r="VTR39" s="620" t="s">
        <v>2563</v>
      </c>
      <c r="VTS39" s="620" t="s">
        <v>2563</v>
      </c>
      <c r="VTT39" s="620" t="s">
        <v>2563</v>
      </c>
      <c r="VTU39" s="620" t="s">
        <v>2563</v>
      </c>
      <c r="VTV39" s="620" t="s">
        <v>2563</v>
      </c>
      <c r="VTW39" s="620" t="s">
        <v>2563</v>
      </c>
      <c r="VTX39" s="620" t="s">
        <v>2563</v>
      </c>
      <c r="VTY39" s="620" t="s">
        <v>2563</v>
      </c>
      <c r="VTZ39" s="620" t="s">
        <v>2563</v>
      </c>
      <c r="VUA39" s="620" t="s">
        <v>2563</v>
      </c>
      <c r="VUB39" s="620" t="s">
        <v>2563</v>
      </c>
      <c r="VUC39" s="620" t="s">
        <v>2563</v>
      </c>
      <c r="VUD39" s="620" t="s">
        <v>2563</v>
      </c>
      <c r="VUE39" s="620" t="s">
        <v>2563</v>
      </c>
      <c r="VUF39" s="620" t="s">
        <v>2563</v>
      </c>
      <c r="VUG39" s="620" t="s">
        <v>2563</v>
      </c>
      <c r="VUH39" s="620" t="s">
        <v>2563</v>
      </c>
      <c r="VUI39" s="620" t="s">
        <v>2563</v>
      </c>
      <c r="VUJ39" s="620" t="s">
        <v>2563</v>
      </c>
      <c r="VUK39" s="620" t="s">
        <v>2563</v>
      </c>
      <c r="VUL39" s="620" t="s">
        <v>2563</v>
      </c>
      <c r="VUM39" s="620" t="s">
        <v>2563</v>
      </c>
      <c r="VUN39" s="620" t="s">
        <v>2563</v>
      </c>
      <c r="VUO39" s="620" t="s">
        <v>2563</v>
      </c>
      <c r="VUP39" s="620" t="s">
        <v>2563</v>
      </c>
      <c r="VUQ39" s="620" t="s">
        <v>2563</v>
      </c>
      <c r="VUR39" s="620" t="s">
        <v>2563</v>
      </c>
      <c r="VUS39" s="620" t="s">
        <v>2563</v>
      </c>
      <c r="VUT39" s="620" t="s">
        <v>2563</v>
      </c>
      <c r="VUU39" s="620" t="s">
        <v>2563</v>
      </c>
      <c r="VUV39" s="620" t="s">
        <v>2563</v>
      </c>
      <c r="VUW39" s="620" t="s">
        <v>2563</v>
      </c>
      <c r="VUX39" s="620" t="s">
        <v>2563</v>
      </c>
      <c r="VUY39" s="620" t="s">
        <v>2563</v>
      </c>
      <c r="VUZ39" s="620" t="s">
        <v>2563</v>
      </c>
      <c r="VVA39" s="620" t="s">
        <v>2563</v>
      </c>
      <c r="VVB39" s="620" t="s">
        <v>2563</v>
      </c>
      <c r="VVC39" s="620" t="s">
        <v>2563</v>
      </c>
      <c r="VVD39" s="620" t="s">
        <v>2563</v>
      </c>
      <c r="VVE39" s="620" t="s">
        <v>2563</v>
      </c>
      <c r="VVF39" s="620" t="s">
        <v>2563</v>
      </c>
      <c r="VVG39" s="620" t="s">
        <v>2563</v>
      </c>
      <c r="VVH39" s="620" t="s">
        <v>2563</v>
      </c>
      <c r="VVI39" s="620" t="s">
        <v>2563</v>
      </c>
      <c r="VVJ39" s="620" t="s">
        <v>2563</v>
      </c>
      <c r="VVK39" s="620" t="s">
        <v>2563</v>
      </c>
      <c r="VVL39" s="620" t="s">
        <v>2563</v>
      </c>
      <c r="VVM39" s="620" t="s">
        <v>2563</v>
      </c>
      <c r="VVN39" s="620" t="s">
        <v>2563</v>
      </c>
      <c r="VVO39" s="620" t="s">
        <v>2563</v>
      </c>
      <c r="VVP39" s="620" t="s">
        <v>2563</v>
      </c>
      <c r="VVQ39" s="620" t="s">
        <v>2563</v>
      </c>
      <c r="VVR39" s="620" t="s">
        <v>2563</v>
      </c>
      <c r="VVS39" s="620" t="s">
        <v>2563</v>
      </c>
      <c r="VVT39" s="620" t="s">
        <v>2563</v>
      </c>
      <c r="VVU39" s="620" t="s">
        <v>2563</v>
      </c>
      <c r="VVV39" s="620" t="s">
        <v>2563</v>
      </c>
      <c r="VVW39" s="620" t="s">
        <v>2563</v>
      </c>
      <c r="VVX39" s="620" t="s">
        <v>2563</v>
      </c>
      <c r="VVY39" s="620" t="s">
        <v>2563</v>
      </c>
      <c r="VVZ39" s="620" t="s">
        <v>2563</v>
      </c>
      <c r="VWA39" s="620" t="s">
        <v>2563</v>
      </c>
      <c r="VWB39" s="620" t="s">
        <v>2563</v>
      </c>
      <c r="VWC39" s="620" t="s">
        <v>2563</v>
      </c>
      <c r="VWD39" s="620" t="s">
        <v>2563</v>
      </c>
      <c r="VWE39" s="620" t="s">
        <v>2563</v>
      </c>
      <c r="VWF39" s="620" t="s">
        <v>2563</v>
      </c>
      <c r="VWG39" s="620" t="s">
        <v>2563</v>
      </c>
      <c r="VWH39" s="620" t="s">
        <v>2563</v>
      </c>
      <c r="VWI39" s="620" t="s">
        <v>2563</v>
      </c>
      <c r="VWJ39" s="620" t="s">
        <v>2563</v>
      </c>
      <c r="VWK39" s="620" t="s">
        <v>2563</v>
      </c>
      <c r="VWL39" s="620" t="s">
        <v>2563</v>
      </c>
      <c r="VWM39" s="620" t="s">
        <v>2563</v>
      </c>
      <c r="VWN39" s="620" t="s">
        <v>2563</v>
      </c>
      <c r="VWO39" s="620" t="s">
        <v>2563</v>
      </c>
      <c r="VWP39" s="620" t="s">
        <v>2563</v>
      </c>
      <c r="VWQ39" s="620" t="s">
        <v>2563</v>
      </c>
      <c r="VWR39" s="620" t="s">
        <v>2563</v>
      </c>
      <c r="VWS39" s="620" t="s">
        <v>2563</v>
      </c>
      <c r="VWT39" s="620" t="s">
        <v>2563</v>
      </c>
      <c r="VWU39" s="620" t="s">
        <v>2563</v>
      </c>
      <c r="VWV39" s="620" t="s">
        <v>2563</v>
      </c>
      <c r="VWW39" s="620" t="s">
        <v>2563</v>
      </c>
      <c r="VWX39" s="620" t="s">
        <v>2563</v>
      </c>
      <c r="VWY39" s="620" t="s">
        <v>2563</v>
      </c>
      <c r="VWZ39" s="620" t="s">
        <v>2563</v>
      </c>
      <c r="VXA39" s="620" t="s">
        <v>2563</v>
      </c>
      <c r="VXB39" s="620" t="s">
        <v>2563</v>
      </c>
      <c r="VXC39" s="620" t="s">
        <v>2563</v>
      </c>
      <c r="VXD39" s="620" t="s">
        <v>2563</v>
      </c>
      <c r="VXE39" s="620" t="s">
        <v>2563</v>
      </c>
      <c r="VXF39" s="620" t="s">
        <v>2563</v>
      </c>
      <c r="VXG39" s="620" t="s">
        <v>2563</v>
      </c>
      <c r="VXH39" s="620" t="s">
        <v>2563</v>
      </c>
      <c r="VXI39" s="620" t="s">
        <v>2563</v>
      </c>
      <c r="VXJ39" s="620" t="s">
        <v>2563</v>
      </c>
      <c r="VXK39" s="620" t="s">
        <v>2563</v>
      </c>
      <c r="VXL39" s="620" t="s">
        <v>2563</v>
      </c>
      <c r="VXM39" s="620" t="s">
        <v>2563</v>
      </c>
      <c r="VXN39" s="620" t="s">
        <v>2563</v>
      </c>
      <c r="VXO39" s="620" t="s">
        <v>2563</v>
      </c>
      <c r="VXP39" s="620" t="s">
        <v>2563</v>
      </c>
      <c r="VXQ39" s="620" t="s">
        <v>2563</v>
      </c>
      <c r="VXR39" s="620" t="s">
        <v>2563</v>
      </c>
      <c r="VXS39" s="620" t="s">
        <v>2563</v>
      </c>
      <c r="VXT39" s="620" t="s">
        <v>2563</v>
      </c>
      <c r="VXU39" s="620" t="s">
        <v>2563</v>
      </c>
      <c r="VXV39" s="620" t="s">
        <v>2563</v>
      </c>
      <c r="VXW39" s="620" t="s">
        <v>2563</v>
      </c>
      <c r="VXX39" s="620" t="s">
        <v>2563</v>
      </c>
      <c r="VXY39" s="620" t="s">
        <v>2563</v>
      </c>
      <c r="VXZ39" s="620" t="s">
        <v>2563</v>
      </c>
      <c r="VYA39" s="620" t="s">
        <v>2563</v>
      </c>
      <c r="VYB39" s="620" t="s">
        <v>2563</v>
      </c>
      <c r="VYC39" s="620" t="s">
        <v>2563</v>
      </c>
      <c r="VYD39" s="620" t="s">
        <v>2563</v>
      </c>
      <c r="VYE39" s="620" t="s">
        <v>2563</v>
      </c>
      <c r="VYF39" s="620" t="s">
        <v>2563</v>
      </c>
      <c r="VYG39" s="620" t="s">
        <v>2563</v>
      </c>
      <c r="VYH39" s="620" t="s">
        <v>2563</v>
      </c>
      <c r="VYI39" s="620" t="s">
        <v>2563</v>
      </c>
      <c r="VYJ39" s="620" t="s">
        <v>2563</v>
      </c>
      <c r="VYK39" s="620" t="s">
        <v>2563</v>
      </c>
      <c r="VYL39" s="620" t="s">
        <v>2563</v>
      </c>
      <c r="VYM39" s="620" t="s">
        <v>2563</v>
      </c>
      <c r="VYN39" s="620" t="s">
        <v>2563</v>
      </c>
      <c r="VYO39" s="620" t="s">
        <v>2563</v>
      </c>
      <c r="VYP39" s="620" t="s">
        <v>2563</v>
      </c>
      <c r="VYQ39" s="620" t="s">
        <v>2563</v>
      </c>
      <c r="VYR39" s="620" t="s">
        <v>2563</v>
      </c>
      <c r="VYS39" s="620" t="s">
        <v>2563</v>
      </c>
      <c r="VYT39" s="620" t="s">
        <v>2563</v>
      </c>
      <c r="VYU39" s="620" t="s">
        <v>2563</v>
      </c>
      <c r="VYV39" s="620" t="s">
        <v>2563</v>
      </c>
      <c r="VYW39" s="620" t="s">
        <v>2563</v>
      </c>
      <c r="VYX39" s="620" t="s">
        <v>2563</v>
      </c>
      <c r="VYY39" s="620" t="s">
        <v>2563</v>
      </c>
      <c r="VYZ39" s="620" t="s">
        <v>2563</v>
      </c>
      <c r="VZA39" s="620" t="s">
        <v>2563</v>
      </c>
      <c r="VZB39" s="620" t="s">
        <v>2563</v>
      </c>
      <c r="VZC39" s="620" t="s">
        <v>2563</v>
      </c>
      <c r="VZD39" s="620" t="s">
        <v>2563</v>
      </c>
      <c r="VZE39" s="620" t="s">
        <v>2563</v>
      </c>
      <c r="VZF39" s="620" t="s">
        <v>2563</v>
      </c>
      <c r="VZG39" s="620" t="s">
        <v>2563</v>
      </c>
      <c r="VZH39" s="620" t="s">
        <v>2563</v>
      </c>
      <c r="VZI39" s="620" t="s">
        <v>2563</v>
      </c>
      <c r="VZJ39" s="620" t="s">
        <v>2563</v>
      </c>
      <c r="VZK39" s="620" t="s">
        <v>2563</v>
      </c>
      <c r="VZL39" s="620" t="s">
        <v>2563</v>
      </c>
      <c r="VZM39" s="620" t="s">
        <v>2563</v>
      </c>
      <c r="VZN39" s="620" t="s">
        <v>2563</v>
      </c>
      <c r="VZO39" s="620" t="s">
        <v>2563</v>
      </c>
      <c r="VZP39" s="620" t="s">
        <v>2563</v>
      </c>
      <c r="VZQ39" s="620" t="s">
        <v>2563</v>
      </c>
      <c r="VZR39" s="620" t="s">
        <v>2563</v>
      </c>
      <c r="VZS39" s="620" t="s">
        <v>2563</v>
      </c>
      <c r="VZT39" s="620" t="s">
        <v>2563</v>
      </c>
      <c r="VZU39" s="620" t="s">
        <v>2563</v>
      </c>
      <c r="VZV39" s="620" t="s">
        <v>2563</v>
      </c>
      <c r="VZW39" s="620" t="s">
        <v>2563</v>
      </c>
      <c r="VZX39" s="620" t="s">
        <v>2563</v>
      </c>
      <c r="VZY39" s="620" t="s">
        <v>2563</v>
      </c>
      <c r="VZZ39" s="620" t="s">
        <v>2563</v>
      </c>
      <c r="WAA39" s="620" t="s">
        <v>2563</v>
      </c>
      <c r="WAB39" s="620" t="s">
        <v>2563</v>
      </c>
      <c r="WAC39" s="620" t="s">
        <v>2563</v>
      </c>
      <c r="WAD39" s="620" t="s">
        <v>2563</v>
      </c>
      <c r="WAE39" s="620" t="s">
        <v>2563</v>
      </c>
      <c r="WAF39" s="620" t="s">
        <v>2563</v>
      </c>
      <c r="WAG39" s="620" t="s">
        <v>2563</v>
      </c>
      <c r="WAH39" s="620" t="s">
        <v>2563</v>
      </c>
      <c r="WAI39" s="620" t="s">
        <v>2563</v>
      </c>
      <c r="WAJ39" s="620" t="s">
        <v>2563</v>
      </c>
      <c r="WAK39" s="620" t="s">
        <v>2563</v>
      </c>
      <c r="WAL39" s="620" t="s">
        <v>2563</v>
      </c>
      <c r="WAM39" s="620" t="s">
        <v>2563</v>
      </c>
      <c r="WAN39" s="620" t="s">
        <v>2563</v>
      </c>
      <c r="WAO39" s="620" t="s">
        <v>2563</v>
      </c>
      <c r="WAP39" s="620" t="s">
        <v>2563</v>
      </c>
      <c r="WAQ39" s="620" t="s">
        <v>2563</v>
      </c>
      <c r="WAR39" s="620" t="s">
        <v>2563</v>
      </c>
      <c r="WAS39" s="620" t="s">
        <v>2563</v>
      </c>
      <c r="WAT39" s="620" t="s">
        <v>2563</v>
      </c>
      <c r="WAU39" s="620" t="s">
        <v>2563</v>
      </c>
      <c r="WAV39" s="620" t="s">
        <v>2563</v>
      </c>
      <c r="WAW39" s="620" t="s">
        <v>2563</v>
      </c>
      <c r="WAX39" s="620" t="s">
        <v>2563</v>
      </c>
      <c r="WAY39" s="620" t="s">
        <v>2563</v>
      </c>
      <c r="WAZ39" s="620" t="s">
        <v>2563</v>
      </c>
      <c r="WBA39" s="620" t="s">
        <v>2563</v>
      </c>
      <c r="WBB39" s="620" t="s">
        <v>2563</v>
      </c>
      <c r="WBC39" s="620" t="s">
        <v>2563</v>
      </c>
      <c r="WBD39" s="620" t="s">
        <v>2563</v>
      </c>
      <c r="WBE39" s="620" t="s">
        <v>2563</v>
      </c>
      <c r="WBF39" s="620" t="s">
        <v>2563</v>
      </c>
      <c r="WBG39" s="620" t="s">
        <v>2563</v>
      </c>
      <c r="WBH39" s="620" t="s">
        <v>2563</v>
      </c>
      <c r="WBI39" s="620" t="s">
        <v>2563</v>
      </c>
      <c r="WBJ39" s="620" t="s">
        <v>2563</v>
      </c>
      <c r="WBK39" s="620" t="s">
        <v>2563</v>
      </c>
      <c r="WBL39" s="620" t="s">
        <v>2563</v>
      </c>
      <c r="WBM39" s="620" t="s">
        <v>2563</v>
      </c>
      <c r="WBN39" s="620" t="s">
        <v>2563</v>
      </c>
      <c r="WBO39" s="620" t="s">
        <v>2563</v>
      </c>
      <c r="WBP39" s="620" t="s">
        <v>2563</v>
      </c>
      <c r="WBQ39" s="620" t="s">
        <v>2563</v>
      </c>
      <c r="WBR39" s="620" t="s">
        <v>2563</v>
      </c>
      <c r="WBS39" s="620" t="s">
        <v>2563</v>
      </c>
      <c r="WBT39" s="620" t="s">
        <v>2563</v>
      </c>
      <c r="WBU39" s="620" t="s">
        <v>2563</v>
      </c>
      <c r="WBV39" s="620" t="s">
        <v>2563</v>
      </c>
      <c r="WBW39" s="620" t="s">
        <v>2563</v>
      </c>
      <c r="WBX39" s="620" t="s">
        <v>2563</v>
      </c>
      <c r="WBY39" s="620" t="s">
        <v>2563</v>
      </c>
      <c r="WBZ39" s="620" t="s">
        <v>2563</v>
      </c>
      <c r="WCA39" s="620" t="s">
        <v>2563</v>
      </c>
      <c r="WCB39" s="620" t="s">
        <v>2563</v>
      </c>
      <c r="WCC39" s="620" t="s">
        <v>2563</v>
      </c>
      <c r="WCD39" s="620" t="s">
        <v>2563</v>
      </c>
      <c r="WCE39" s="620" t="s">
        <v>2563</v>
      </c>
      <c r="WCF39" s="620" t="s">
        <v>2563</v>
      </c>
      <c r="WCG39" s="620" t="s">
        <v>2563</v>
      </c>
      <c r="WCH39" s="620" t="s">
        <v>2563</v>
      </c>
      <c r="WCI39" s="620" t="s">
        <v>2563</v>
      </c>
      <c r="WCJ39" s="620" t="s">
        <v>2563</v>
      </c>
      <c r="WCK39" s="620" t="s">
        <v>2563</v>
      </c>
      <c r="WCL39" s="620" t="s">
        <v>2563</v>
      </c>
      <c r="WCM39" s="620" t="s">
        <v>2563</v>
      </c>
      <c r="WCN39" s="620" t="s">
        <v>2563</v>
      </c>
      <c r="WCO39" s="620" t="s">
        <v>2563</v>
      </c>
      <c r="WCP39" s="620" t="s">
        <v>2563</v>
      </c>
      <c r="WCQ39" s="620" t="s">
        <v>2563</v>
      </c>
      <c r="WCR39" s="620" t="s">
        <v>2563</v>
      </c>
      <c r="WCS39" s="620" t="s">
        <v>2563</v>
      </c>
      <c r="WCT39" s="620" t="s">
        <v>2563</v>
      </c>
      <c r="WCU39" s="620" t="s">
        <v>2563</v>
      </c>
      <c r="WCV39" s="620" t="s">
        <v>2563</v>
      </c>
      <c r="WCW39" s="620" t="s">
        <v>2563</v>
      </c>
      <c r="WCX39" s="620" t="s">
        <v>2563</v>
      </c>
      <c r="WCY39" s="620" t="s">
        <v>2563</v>
      </c>
      <c r="WCZ39" s="620" t="s">
        <v>2563</v>
      </c>
      <c r="WDA39" s="620" t="s">
        <v>2563</v>
      </c>
      <c r="WDB39" s="620" t="s">
        <v>2563</v>
      </c>
      <c r="WDC39" s="620" t="s">
        <v>2563</v>
      </c>
      <c r="WDD39" s="620" t="s">
        <v>2563</v>
      </c>
      <c r="WDE39" s="620" t="s">
        <v>2563</v>
      </c>
      <c r="WDF39" s="620" t="s">
        <v>2563</v>
      </c>
      <c r="WDG39" s="620" t="s">
        <v>2563</v>
      </c>
      <c r="WDH39" s="620" t="s">
        <v>2563</v>
      </c>
      <c r="WDI39" s="620" t="s">
        <v>2563</v>
      </c>
      <c r="WDJ39" s="620" t="s">
        <v>2563</v>
      </c>
      <c r="WDK39" s="620" t="s">
        <v>2563</v>
      </c>
      <c r="WDL39" s="620" t="s">
        <v>2563</v>
      </c>
      <c r="WDM39" s="620" t="s">
        <v>2563</v>
      </c>
      <c r="WDN39" s="620" t="s">
        <v>2563</v>
      </c>
      <c r="WDO39" s="620" t="s">
        <v>2563</v>
      </c>
      <c r="WDP39" s="620" t="s">
        <v>2563</v>
      </c>
      <c r="WDQ39" s="620" t="s">
        <v>2563</v>
      </c>
      <c r="WDR39" s="620" t="s">
        <v>2563</v>
      </c>
      <c r="WDS39" s="620" t="s">
        <v>2563</v>
      </c>
      <c r="WDT39" s="620" t="s">
        <v>2563</v>
      </c>
      <c r="WDU39" s="620" t="s">
        <v>2563</v>
      </c>
      <c r="WDV39" s="620" t="s">
        <v>2563</v>
      </c>
      <c r="WDW39" s="620" t="s">
        <v>2563</v>
      </c>
      <c r="WDX39" s="620" t="s">
        <v>2563</v>
      </c>
      <c r="WDY39" s="620" t="s">
        <v>2563</v>
      </c>
      <c r="WDZ39" s="620" t="s">
        <v>2563</v>
      </c>
      <c r="WEA39" s="620" t="s">
        <v>2563</v>
      </c>
      <c r="WEB39" s="620" t="s">
        <v>2563</v>
      </c>
      <c r="WEC39" s="620" t="s">
        <v>2563</v>
      </c>
      <c r="WED39" s="620" t="s">
        <v>2563</v>
      </c>
      <c r="WEE39" s="620" t="s">
        <v>2563</v>
      </c>
      <c r="WEF39" s="620" t="s">
        <v>2563</v>
      </c>
      <c r="WEG39" s="620" t="s">
        <v>2563</v>
      </c>
      <c r="WEH39" s="620" t="s">
        <v>2563</v>
      </c>
      <c r="WEI39" s="620" t="s">
        <v>2563</v>
      </c>
      <c r="WEJ39" s="620" t="s">
        <v>2563</v>
      </c>
      <c r="WEK39" s="620" t="s">
        <v>2563</v>
      </c>
      <c r="WEL39" s="620" t="s">
        <v>2563</v>
      </c>
      <c r="WEM39" s="620" t="s">
        <v>2563</v>
      </c>
      <c r="WEN39" s="620" t="s">
        <v>2563</v>
      </c>
      <c r="WEO39" s="620" t="s">
        <v>2563</v>
      </c>
      <c r="WEP39" s="620" t="s">
        <v>2563</v>
      </c>
      <c r="WEQ39" s="620" t="s">
        <v>2563</v>
      </c>
      <c r="WER39" s="620" t="s">
        <v>2563</v>
      </c>
      <c r="WES39" s="620" t="s">
        <v>2563</v>
      </c>
      <c r="WET39" s="620" t="s">
        <v>2563</v>
      </c>
      <c r="WEU39" s="620" t="s">
        <v>2563</v>
      </c>
      <c r="WEV39" s="620" t="s">
        <v>2563</v>
      </c>
      <c r="WEW39" s="620" t="s">
        <v>2563</v>
      </c>
      <c r="WEX39" s="620" t="s">
        <v>2563</v>
      </c>
      <c r="WEY39" s="620" t="s">
        <v>2563</v>
      </c>
      <c r="WEZ39" s="620" t="s">
        <v>2563</v>
      </c>
      <c r="WFA39" s="620" t="s">
        <v>2563</v>
      </c>
      <c r="WFB39" s="620" t="s">
        <v>2563</v>
      </c>
      <c r="WFC39" s="620" t="s">
        <v>2563</v>
      </c>
      <c r="WFD39" s="620" t="s">
        <v>2563</v>
      </c>
      <c r="WFE39" s="620" t="s">
        <v>2563</v>
      </c>
      <c r="WFF39" s="620" t="s">
        <v>2563</v>
      </c>
      <c r="WFG39" s="620" t="s">
        <v>2563</v>
      </c>
      <c r="WFH39" s="620" t="s">
        <v>2563</v>
      </c>
      <c r="WFI39" s="620" t="s">
        <v>2563</v>
      </c>
      <c r="WFJ39" s="620" t="s">
        <v>2563</v>
      </c>
      <c r="WFK39" s="620" t="s">
        <v>2563</v>
      </c>
      <c r="WFL39" s="620" t="s">
        <v>2563</v>
      </c>
      <c r="WFM39" s="620" t="s">
        <v>2563</v>
      </c>
      <c r="WFN39" s="620" t="s">
        <v>2563</v>
      </c>
      <c r="WFO39" s="620" t="s">
        <v>2563</v>
      </c>
      <c r="WFP39" s="620" t="s">
        <v>2563</v>
      </c>
      <c r="WFQ39" s="620" t="s">
        <v>2563</v>
      </c>
      <c r="WFR39" s="620" t="s">
        <v>2563</v>
      </c>
      <c r="WFS39" s="620" t="s">
        <v>2563</v>
      </c>
      <c r="WFT39" s="620" t="s">
        <v>2563</v>
      </c>
      <c r="WFU39" s="620" t="s">
        <v>2563</v>
      </c>
      <c r="WFV39" s="620" t="s">
        <v>2563</v>
      </c>
      <c r="WFW39" s="620" t="s">
        <v>2563</v>
      </c>
      <c r="WFX39" s="620" t="s">
        <v>2563</v>
      </c>
      <c r="WFY39" s="620" t="s">
        <v>2563</v>
      </c>
      <c r="WFZ39" s="620" t="s">
        <v>2563</v>
      </c>
      <c r="WGA39" s="620" t="s">
        <v>2563</v>
      </c>
      <c r="WGB39" s="620" t="s">
        <v>2563</v>
      </c>
      <c r="WGC39" s="620" t="s">
        <v>2563</v>
      </c>
      <c r="WGD39" s="620" t="s">
        <v>2563</v>
      </c>
      <c r="WGE39" s="620" t="s">
        <v>2563</v>
      </c>
      <c r="WGF39" s="620" t="s">
        <v>2563</v>
      </c>
      <c r="WGG39" s="620" t="s">
        <v>2563</v>
      </c>
      <c r="WGH39" s="620" t="s">
        <v>2563</v>
      </c>
      <c r="WGI39" s="620" t="s">
        <v>2563</v>
      </c>
      <c r="WGJ39" s="620" t="s">
        <v>2563</v>
      </c>
      <c r="WGK39" s="620" t="s">
        <v>2563</v>
      </c>
      <c r="WGL39" s="620" t="s">
        <v>2563</v>
      </c>
      <c r="WGM39" s="620" t="s">
        <v>2563</v>
      </c>
      <c r="WGN39" s="620" t="s">
        <v>2563</v>
      </c>
      <c r="WGO39" s="620" t="s">
        <v>2563</v>
      </c>
      <c r="WGP39" s="620" t="s">
        <v>2563</v>
      </c>
      <c r="WGQ39" s="620" t="s">
        <v>2563</v>
      </c>
      <c r="WGR39" s="620" t="s">
        <v>2563</v>
      </c>
      <c r="WGS39" s="620" t="s">
        <v>2563</v>
      </c>
      <c r="WGT39" s="620" t="s">
        <v>2563</v>
      </c>
      <c r="WGU39" s="620" t="s">
        <v>2563</v>
      </c>
      <c r="WGV39" s="620" t="s">
        <v>2563</v>
      </c>
      <c r="WGW39" s="620" t="s">
        <v>2563</v>
      </c>
      <c r="WGX39" s="620" t="s">
        <v>2563</v>
      </c>
      <c r="WGY39" s="620" t="s">
        <v>2563</v>
      </c>
      <c r="WGZ39" s="620" t="s">
        <v>2563</v>
      </c>
      <c r="WHA39" s="620" t="s">
        <v>2563</v>
      </c>
      <c r="WHB39" s="620" t="s">
        <v>2563</v>
      </c>
      <c r="WHC39" s="620" t="s">
        <v>2563</v>
      </c>
      <c r="WHD39" s="620" t="s">
        <v>2563</v>
      </c>
      <c r="WHE39" s="620" t="s">
        <v>2563</v>
      </c>
      <c r="WHF39" s="620" t="s">
        <v>2563</v>
      </c>
      <c r="WHG39" s="620" t="s">
        <v>2563</v>
      </c>
      <c r="WHH39" s="620" t="s">
        <v>2563</v>
      </c>
      <c r="WHI39" s="620" t="s">
        <v>2563</v>
      </c>
      <c r="WHJ39" s="620" t="s">
        <v>2563</v>
      </c>
      <c r="WHK39" s="620" t="s">
        <v>2563</v>
      </c>
      <c r="WHL39" s="620" t="s">
        <v>2563</v>
      </c>
      <c r="WHM39" s="620" t="s">
        <v>2563</v>
      </c>
      <c r="WHN39" s="620" t="s">
        <v>2563</v>
      </c>
      <c r="WHO39" s="620" t="s">
        <v>2563</v>
      </c>
      <c r="WHP39" s="620" t="s">
        <v>2563</v>
      </c>
      <c r="WHQ39" s="620" t="s">
        <v>2563</v>
      </c>
      <c r="WHR39" s="620" t="s">
        <v>2563</v>
      </c>
      <c r="WHS39" s="620" t="s">
        <v>2563</v>
      </c>
      <c r="WHT39" s="620" t="s">
        <v>2563</v>
      </c>
      <c r="WHU39" s="620" t="s">
        <v>2563</v>
      </c>
      <c r="WHV39" s="620" t="s">
        <v>2563</v>
      </c>
      <c r="WHW39" s="620" t="s">
        <v>2563</v>
      </c>
      <c r="WHX39" s="620" t="s">
        <v>2563</v>
      </c>
      <c r="WHY39" s="620" t="s">
        <v>2563</v>
      </c>
      <c r="WHZ39" s="620" t="s">
        <v>2563</v>
      </c>
      <c r="WIA39" s="620" t="s">
        <v>2563</v>
      </c>
      <c r="WIB39" s="620" t="s">
        <v>2563</v>
      </c>
      <c r="WIC39" s="620" t="s">
        <v>2563</v>
      </c>
      <c r="WID39" s="620" t="s">
        <v>2563</v>
      </c>
      <c r="WIE39" s="620" t="s">
        <v>2563</v>
      </c>
      <c r="WIF39" s="620" t="s">
        <v>2563</v>
      </c>
      <c r="WIG39" s="620" t="s">
        <v>2563</v>
      </c>
      <c r="WIH39" s="620" t="s">
        <v>2563</v>
      </c>
      <c r="WII39" s="620" t="s">
        <v>2563</v>
      </c>
      <c r="WIJ39" s="620" t="s">
        <v>2563</v>
      </c>
      <c r="WIK39" s="620" t="s">
        <v>2563</v>
      </c>
      <c r="WIL39" s="620" t="s">
        <v>2563</v>
      </c>
      <c r="WIM39" s="620" t="s">
        <v>2563</v>
      </c>
      <c r="WIN39" s="620" t="s">
        <v>2563</v>
      </c>
      <c r="WIO39" s="620" t="s">
        <v>2563</v>
      </c>
      <c r="WIP39" s="620" t="s">
        <v>2563</v>
      </c>
      <c r="WIQ39" s="620" t="s">
        <v>2563</v>
      </c>
      <c r="WIR39" s="620" t="s">
        <v>2563</v>
      </c>
      <c r="WIS39" s="620" t="s">
        <v>2563</v>
      </c>
      <c r="WIT39" s="620" t="s">
        <v>2563</v>
      </c>
      <c r="WIU39" s="620" t="s">
        <v>2563</v>
      </c>
      <c r="WIV39" s="620" t="s">
        <v>2563</v>
      </c>
      <c r="WIW39" s="620" t="s">
        <v>2563</v>
      </c>
      <c r="WIX39" s="620" t="s">
        <v>2563</v>
      </c>
      <c r="WIY39" s="620" t="s">
        <v>2563</v>
      </c>
      <c r="WIZ39" s="620" t="s">
        <v>2563</v>
      </c>
      <c r="WJA39" s="620" t="s">
        <v>2563</v>
      </c>
      <c r="WJB39" s="620" t="s">
        <v>2563</v>
      </c>
      <c r="WJC39" s="620" t="s">
        <v>2563</v>
      </c>
      <c r="WJD39" s="620" t="s">
        <v>2563</v>
      </c>
      <c r="WJE39" s="620" t="s">
        <v>2563</v>
      </c>
      <c r="WJF39" s="620" t="s">
        <v>2563</v>
      </c>
      <c r="WJG39" s="620" t="s">
        <v>2563</v>
      </c>
      <c r="WJH39" s="620" t="s">
        <v>2563</v>
      </c>
      <c r="WJI39" s="620" t="s">
        <v>2563</v>
      </c>
      <c r="WJJ39" s="620" t="s">
        <v>2563</v>
      </c>
      <c r="WJK39" s="620" t="s">
        <v>2563</v>
      </c>
      <c r="WJL39" s="620" t="s">
        <v>2563</v>
      </c>
      <c r="WJM39" s="620" t="s">
        <v>2563</v>
      </c>
      <c r="WJN39" s="620" t="s">
        <v>2563</v>
      </c>
      <c r="WJO39" s="620" t="s">
        <v>2563</v>
      </c>
      <c r="WJP39" s="620" t="s">
        <v>2563</v>
      </c>
      <c r="WJQ39" s="620" t="s">
        <v>2563</v>
      </c>
      <c r="WJR39" s="620" t="s">
        <v>2563</v>
      </c>
      <c r="WJS39" s="620" t="s">
        <v>2563</v>
      </c>
      <c r="WJT39" s="620" t="s">
        <v>2563</v>
      </c>
      <c r="WJU39" s="620" t="s">
        <v>2563</v>
      </c>
      <c r="WJV39" s="620" t="s">
        <v>2563</v>
      </c>
      <c r="WJW39" s="620" t="s">
        <v>2563</v>
      </c>
      <c r="WJX39" s="620" t="s">
        <v>2563</v>
      </c>
      <c r="WJY39" s="620" t="s">
        <v>2563</v>
      </c>
      <c r="WJZ39" s="620" t="s">
        <v>2563</v>
      </c>
      <c r="WKA39" s="620" t="s">
        <v>2563</v>
      </c>
      <c r="WKB39" s="620" t="s">
        <v>2563</v>
      </c>
      <c r="WKC39" s="620" t="s">
        <v>2563</v>
      </c>
      <c r="WKD39" s="620" t="s">
        <v>2563</v>
      </c>
      <c r="WKE39" s="620" t="s">
        <v>2563</v>
      </c>
      <c r="WKF39" s="620" t="s">
        <v>2563</v>
      </c>
      <c r="WKG39" s="620" t="s">
        <v>2563</v>
      </c>
      <c r="WKH39" s="620" t="s">
        <v>2563</v>
      </c>
      <c r="WKI39" s="620" t="s">
        <v>2563</v>
      </c>
      <c r="WKJ39" s="620" t="s">
        <v>2563</v>
      </c>
      <c r="WKK39" s="620" t="s">
        <v>2563</v>
      </c>
      <c r="WKL39" s="620" t="s">
        <v>2563</v>
      </c>
      <c r="WKM39" s="620" t="s">
        <v>2563</v>
      </c>
      <c r="WKN39" s="620" t="s">
        <v>2563</v>
      </c>
      <c r="WKO39" s="620" t="s">
        <v>2563</v>
      </c>
      <c r="WKP39" s="620" t="s">
        <v>2563</v>
      </c>
      <c r="WKQ39" s="620" t="s">
        <v>2563</v>
      </c>
      <c r="WKR39" s="620" t="s">
        <v>2563</v>
      </c>
      <c r="WKS39" s="620" t="s">
        <v>2563</v>
      </c>
      <c r="WKT39" s="620" t="s">
        <v>2563</v>
      </c>
      <c r="WKU39" s="620" t="s">
        <v>2563</v>
      </c>
      <c r="WKV39" s="620" t="s">
        <v>2563</v>
      </c>
      <c r="WKW39" s="620" t="s">
        <v>2563</v>
      </c>
      <c r="WKX39" s="620" t="s">
        <v>2563</v>
      </c>
      <c r="WKY39" s="620" t="s">
        <v>2563</v>
      </c>
      <c r="WKZ39" s="620" t="s">
        <v>2563</v>
      </c>
      <c r="WLA39" s="620" t="s">
        <v>2563</v>
      </c>
      <c r="WLB39" s="620" t="s">
        <v>2563</v>
      </c>
      <c r="WLC39" s="620" t="s">
        <v>2563</v>
      </c>
      <c r="WLD39" s="620" t="s">
        <v>2563</v>
      </c>
      <c r="WLE39" s="620" t="s">
        <v>2563</v>
      </c>
      <c r="WLF39" s="620" t="s">
        <v>2563</v>
      </c>
      <c r="WLG39" s="620" t="s">
        <v>2563</v>
      </c>
      <c r="WLH39" s="620" t="s">
        <v>2563</v>
      </c>
      <c r="WLI39" s="620" t="s">
        <v>2563</v>
      </c>
      <c r="WLJ39" s="620" t="s">
        <v>2563</v>
      </c>
      <c r="WLK39" s="620" t="s">
        <v>2563</v>
      </c>
      <c r="WLL39" s="620" t="s">
        <v>2563</v>
      </c>
      <c r="WLM39" s="620" t="s">
        <v>2563</v>
      </c>
      <c r="WLN39" s="620" t="s">
        <v>2563</v>
      </c>
      <c r="WLO39" s="620" t="s">
        <v>2563</v>
      </c>
      <c r="WLP39" s="620" t="s">
        <v>2563</v>
      </c>
      <c r="WLQ39" s="620" t="s">
        <v>2563</v>
      </c>
      <c r="WLR39" s="620" t="s">
        <v>2563</v>
      </c>
      <c r="WLS39" s="620" t="s">
        <v>2563</v>
      </c>
      <c r="WLT39" s="620" t="s">
        <v>2563</v>
      </c>
      <c r="WLU39" s="620" t="s">
        <v>2563</v>
      </c>
      <c r="WLV39" s="620" t="s">
        <v>2563</v>
      </c>
      <c r="WLW39" s="620" t="s">
        <v>2563</v>
      </c>
      <c r="WLX39" s="620" t="s">
        <v>2563</v>
      </c>
      <c r="WLY39" s="620" t="s">
        <v>2563</v>
      </c>
      <c r="WLZ39" s="620" t="s">
        <v>2563</v>
      </c>
      <c r="WMA39" s="620" t="s">
        <v>2563</v>
      </c>
      <c r="WMB39" s="620" t="s">
        <v>2563</v>
      </c>
      <c r="WMC39" s="620" t="s">
        <v>2563</v>
      </c>
      <c r="WMD39" s="620" t="s">
        <v>2563</v>
      </c>
      <c r="WME39" s="620" t="s">
        <v>2563</v>
      </c>
      <c r="WMF39" s="620" t="s">
        <v>2563</v>
      </c>
      <c r="WMG39" s="620" t="s">
        <v>2563</v>
      </c>
      <c r="WMH39" s="620" t="s">
        <v>2563</v>
      </c>
      <c r="WMI39" s="620" t="s">
        <v>2563</v>
      </c>
      <c r="WMJ39" s="620" t="s">
        <v>2563</v>
      </c>
      <c r="WMK39" s="620" t="s">
        <v>2563</v>
      </c>
      <c r="WML39" s="620" t="s">
        <v>2563</v>
      </c>
      <c r="WMM39" s="620" t="s">
        <v>2563</v>
      </c>
      <c r="WMN39" s="620" t="s">
        <v>2563</v>
      </c>
      <c r="WMO39" s="620" t="s">
        <v>2563</v>
      </c>
      <c r="WMP39" s="620" t="s">
        <v>2563</v>
      </c>
      <c r="WMQ39" s="620" t="s">
        <v>2563</v>
      </c>
      <c r="WMR39" s="620" t="s">
        <v>2563</v>
      </c>
      <c r="WMS39" s="620" t="s">
        <v>2563</v>
      </c>
      <c r="WMT39" s="620" t="s">
        <v>2563</v>
      </c>
      <c r="WMU39" s="620" t="s">
        <v>2563</v>
      </c>
      <c r="WMV39" s="620" t="s">
        <v>2563</v>
      </c>
      <c r="WMW39" s="620" t="s">
        <v>2563</v>
      </c>
      <c r="WMX39" s="620" t="s">
        <v>2563</v>
      </c>
      <c r="WMY39" s="620" t="s">
        <v>2563</v>
      </c>
      <c r="WMZ39" s="620" t="s">
        <v>2563</v>
      </c>
      <c r="WNA39" s="620" t="s">
        <v>2563</v>
      </c>
      <c r="WNB39" s="620" t="s">
        <v>2563</v>
      </c>
      <c r="WNC39" s="620" t="s">
        <v>2563</v>
      </c>
      <c r="WND39" s="620" t="s">
        <v>2563</v>
      </c>
      <c r="WNE39" s="620" t="s">
        <v>2563</v>
      </c>
      <c r="WNF39" s="620" t="s">
        <v>2563</v>
      </c>
      <c r="WNG39" s="620" t="s">
        <v>2563</v>
      </c>
      <c r="WNH39" s="620" t="s">
        <v>2563</v>
      </c>
      <c r="WNI39" s="620" t="s">
        <v>2563</v>
      </c>
      <c r="WNJ39" s="620" t="s">
        <v>2563</v>
      </c>
      <c r="WNK39" s="620" t="s">
        <v>2563</v>
      </c>
      <c r="WNL39" s="620" t="s">
        <v>2563</v>
      </c>
      <c r="WNM39" s="620" t="s">
        <v>2563</v>
      </c>
      <c r="WNN39" s="620" t="s">
        <v>2563</v>
      </c>
      <c r="WNO39" s="620" t="s">
        <v>2563</v>
      </c>
      <c r="WNP39" s="620" t="s">
        <v>2563</v>
      </c>
      <c r="WNQ39" s="620" t="s">
        <v>2563</v>
      </c>
      <c r="WNR39" s="620" t="s">
        <v>2563</v>
      </c>
      <c r="WNS39" s="620" t="s">
        <v>2563</v>
      </c>
      <c r="WNT39" s="620" t="s">
        <v>2563</v>
      </c>
      <c r="WNU39" s="620" t="s">
        <v>2563</v>
      </c>
      <c r="WNV39" s="620" t="s">
        <v>2563</v>
      </c>
      <c r="WNW39" s="620" t="s">
        <v>2563</v>
      </c>
      <c r="WNX39" s="620" t="s">
        <v>2563</v>
      </c>
      <c r="WNY39" s="620" t="s">
        <v>2563</v>
      </c>
      <c r="WNZ39" s="620" t="s">
        <v>2563</v>
      </c>
      <c r="WOA39" s="620" t="s">
        <v>2563</v>
      </c>
      <c r="WOB39" s="620" t="s">
        <v>2563</v>
      </c>
      <c r="WOC39" s="620" t="s">
        <v>2563</v>
      </c>
      <c r="WOD39" s="620" t="s">
        <v>2563</v>
      </c>
      <c r="WOE39" s="620" t="s">
        <v>2563</v>
      </c>
      <c r="WOF39" s="620" t="s">
        <v>2563</v>
      </c>
      <c r="WOG39" s="620" t="s">
        <v>2563</v>
      </c>
      <c r="WOH39" s="620" t="s">
        <v>2563</v>
      </c>
      <c r="WOI39" s="620" t="s">
        <v>2563</v>
      </c>
      <c r="WOJ39" s="620" t="s">
        <v>2563</v>
      </c>
      <c r="WOK39" s="620" t="s">
        <v>2563</v>
      </c>
      <c r="WOL39" s="620" t="s">
        <v>2563</v>
      </c>
      <c r="WOM39" s="620" t="s">
        <v>2563</v>
      </c>
      <c r="WON39" s="620" t="s">
        <v>2563</v>
      </c>
      <c r="WOO39" s="620" t="s">
        <v>2563</v>
      </c>
      <c r="WOP39" s="620" t="s">
        <v>2563</v>
      </c>
      <c r="WOQ39" s="620" t="s">
        <v>2563</v>
      </c>
      <c r="WOR39" s="620" t="s">
        <v>2563</v>
      </c>
      <c r="WOS39" s="620" t="s">
        <v>2563</v>
      </c>
      <c r="WOT39" s="620" t="s">
        <v>2563</v>
      </c>
      <c r="WOU39" s="620" t="s">
        <v>2563</v>
      </c>
      <c r="WOV39" s="620" t="s">
        <v>2563</v>
      </c>
      <c r="WOW39" s="620" t="s">
        <v>2563</v>
      </c>
      <c r="WOX39" s="620" t="s">
        <v>2563</v>
      </c>
      <c r="WOY39" s="620" t="s">
        <v>2563</v>
      </c>
      <c r="WOZ39" s="620" t="s">
        <v>2563</v>
      </c>
      <c r="WPA39" s="620" t="s">
        <v>2563</v>
      </c>
      <c r="WPB39" s="620" t="s">
        <v>2563</v>
      </c>
      <c r="WPC39" s="620" t="s">
        <v>2563</v>
      </c>
      <c r="WPD39" s="620" t="s">
        <v>2563</v>
      </c>
      <c r="WPE39" s="620" t="s">
        <v>2563</v>
      </c>
      <c r="WPF39" s="620" t="s">
        <v>2563</v>
      </c>
      <c r="WPG39" s="620" t="s">
        <v>2563</v>
      </c>
      <c r="WPH39" s="620" t="s">
        <v>2563</v>
      </c>
      <c r="WPI39" s="620" t="s">
        <v>2563</v>
      </c>
      <c r="WPJ39" s="620" t="s">
        <v>2563</v>
      </c>
      <c r="WPK39" s="620" t="s">
        <v>2563</v>
      </c>
      <c r="WPL39" s="620" t="s">
        <v>2563</v>
      </c>
      <c r="WPM39" s="620" t="s">
        <v>2563</v>
      </c>
      <c r="WPN39" s="620" t="s">
        <v>2563</v>
      </c>
      <c r="WPO39" s="620" t="s">
        <v>2563</v>
      </c>
      <c r="WPP39" s="620" t="s">
        <v>2563</v>
      </c>
      <c r="WPQ39" s="620" t="s">
        <v>2563</v>
      </c>
      <c r="WPR39" s="620" t="s">
        <v>2563</v>
      </c>
      <c r="WPS39" s="620" t="s">
        <v>2563</v>
      </c>
      <c r="WPT39" s="620" t="s">
        <v>2563</v>
      </c>
      <c r="WPU39" s="620" t="s">
        <v>2563</v>
      </c>
      <c r="WPV39" s="620" t="s">
        <v>2563</v>
      </c>
      <c r="WPW39" s="620" t="s">
        <v>2563</v>
      </c>
      <c r="WPX39" s="620" t="s">
        <v>2563</v>
      </c>
      <c r="WPY39" s="620" t="s">
        <v>2563</v>
      </c>
      <c r="WPZ39" s="620" t="s">
        <v>2563</v>
      </c>
      <c r="WQA39" s="620" t="s">
        <v>2563</v>
      </c>
      <c r="WQB39" s="620" t="s">
        <v>2563</v>
      </c>
      <c r="WQC39" s="620" t="s">
        <v>2563</v>
      </c>
      <c r="WQD39" s="620" t="s">
        <v>2563</v>
      </c>
      <c r="WQE39" s="620" t="s">
        <v>2563</v>
      </c>
      <c r="WQF39" s="620" t="s">
        <v>2563</v>
      </c>
      <c r="WQG39" s="620" t="s">
        <v>2563</v>
      </c>
      <c r="WQH39" s="620" t="s">
        <v>2563</v>
      </c>
      <c r="WQI39" s="620" t="s">
        <v>2563</v>
      </c>
      <c r="WQJ39" s="620" t="s">
        <v>2563</v>
      </c>
      <c r="WQK39" s="620" t="s">
        <v>2563</v>
      </c>
      <c r="WQL39" s="620" t="s">
        <v>2563</v>
      </c>
      <c r="WQM39" s="620" t="s">
        <v>2563</v>
      </c>
      <c r="WQN39" s="620" t="s">
        <v>2563</v>
      </c>
      <c r="WQO39" s="620" t="s">
        <v>2563</v>
      </c>
      <c r="WQP39" s="620" t="s">
        <v>2563</v>
      </c>
      <c r="WQQ39" s="620" t="s">
        <v>2563</v>
      </c>
      <c r="WQR39" s="620" t="s">
        <v>2563</v>
      </c>
      <c r="WQS39" s="620" t="s">
        <v>2563</v>
      </c>
      <c r="WQT39" s="620" t="s">
        <v>2563</v>
      </c>
      <c r="WQU39" s="620" t="s">
        <v>2563</v>
      </c>
      <c r="WQV39" s="620" t="s">
        <v>2563</v>
      </c>
      <c r="WQW39" s="620" t="s">
        <v>2563</v>
      </c>
      <c r="WQX39" s="620" t="s">
        <v>2563</v>
      </c>
      <c r="WQY39" s="620" t="s">
        <v>2563</v>
      </c>
      <c r="WQZ39" s="620" t="s">
        <v>2563</v>
      </c>
      <c r="WRA39" s="620" t="s">
        <v>2563</v>
      </c>
      <c r="WRB39" s="620" t="s">
        <v>2563</v>
      </c>
      <c r="WRC39" s="620" t="s">
        <v>2563</v>
      </c>
      <c r="WRD39" s="620" t="s">
        <v>2563</v>
      </c>
      <c r="WRE39" s="620" t="s">
        <v>2563</v>
      </c>
      <c r="WRF39" s="620" t="s">
        <v>2563</v>
      </c>
      <c r="WRG39" s="620" t="s">
        <v>2563</v>
      </c>
      <c r="WRH39" s="620" t="s">
        <v>2563</v>
      </c>
      <c r="WRI39" s="620" t="s">
        <v>2563</v>
      </c>
      <c r="WRJ39" s="620" t="s">
        <v>2563</v>
      </c>
      <c r="WRK39" s="620" t="s">
        <v>2563</v>
      </c>
      <c r="WRL39" s="620" t="s">
        <v>2563</v>
      </c>
      <c r="WRM39" s="620" t="s">
        <v>2563</v>
      </c>
      <c r="WRN39" s="620" t="s">
        <v>2563</v>
      </c>
      <c r="WRO39" s="620" t="s">
        <v>2563</v>
      </c>
      <c r="WRP39" s="620" t="s">
        <v>2563</v>
      </c>
      <c r="WRQ39" s="620" t="s">
        <v>2563</v>
      </c>
      <c r="WRR39" s="620" t="s">
        <v>2563</v>
      </c>
      <c r="WRS39" s="620" t="s">
        <v>2563</v>
      </c>
      <c r="WRT39" s="620" t="s">
        <v>2563</v>
      </c>
      <c r="WRU39" s="620" t="s">
        <v>2563</v>
      </c>
      <c r="WRV39" s="620" t="s">
        <v>2563</v>
      </c>
      <c r="WRW39" s="620" t="s">
        <v>2563</v>
      </c>
      <c r="WRX39" s="620" t="s">
        <v>2563</v>
      </c>
      <c r="WRY39" s="620" t="s">
        <v>2563</v>
      </c>
      <c r="WRZ39" s="620" t="s">
        <v>2563</v>
      </c>
      <c r="WSA39" s="620" t="s">
        <v>2563</v>
      </c>
      <c r="WSB39" s="620" t="s">
        <v>2563</v>
      </c>
      <c r="WSC39" s="620" t="s">
        <v>2563</v>
      </c>
      <c r="WSD39" s="620" t="s">
        <v>2563</v>
      </c>
      <c r="WSE39" s="620" t="s">
        <v>2563</v>
      </c>
      <c r="WSF39" s="620" t="s">
        <v>2563</v>
      </c>
      <c r="WSG39" s="620" t="s">
        <v>2563</v>
      </c>
      <c r="WSH39" s="620" t="s">
        <v>2563</v>
      </c>
      <c r="WSI39" s="620" t="s">
        <v>2563</v>
      </c>
      <c r="WSJ39" s="620" t="s">
        <v>2563</v>
      </c>
      <c r="WSK39" s="620" t="s">
        <v>2563</v>
      </c>
      <c r="WSL39" s="620" t="s">
        <v>2563</v>
      </c>
      <c r="WSM39" s="620" t="s">
        <v>2563</v>
      </c>
      <c r="WSN39" s="620" t="s">
        <v>2563</v>
      </c>
      <c r="WSO39" s="620" t="s">
        <v>2563</v>
      </c>
      <c r="WSP39" s="620" t="s">
        <v>2563</v>
      </c>
      <c r="WSQ39" s="620" t="s">
        <v>2563</v>
      </c>
      <c r="WSR39" s="620" t="s">
        <v>2563</v>
      </c>
      <c r="WSS39" s="620" t="s">
        <v>2563</v>
      </c>
      <c r="WST39" s="620" t="s">
        <v>2563</v>
      </c>
      <c r="WSU39" s="620" t="s">
        <v>2563</v>
      </c>
      <c r="WSV39" s="620" t="s">
        <v>2563</v>
      </c>
      <c r="WSW39" s="620" t="s">
        <v>2563</v>
      </c>
      <c r="WSX39" s="620" t="s">
        <v>2563</v>
      </c>
      <c r="WSY39" s="620" t="s">
        <v>2563</v>
      </c>
      <c r="WSZ39" s="620" t="s">
        <v>2563</v>
      </c>
      <c r="WTA39" s="620" t="s">
        <v>2563</v>
      </c>
      <c r="WTB39" s="620" t="s">
        <v>2563</v>
      </c>
      <c r="WTC39" s="620" t="s">
        <v>2563</v>
      </c>
      <c r="WTD39" s="620" t="s">
        <v>2563</v>
      </c>
      <c r="WTE39" s="620" t="s">
        <v>2563</v>
      </c>
      <c r="WTF39" s="620" t="s">
        <v>2563</v>
      </c>
      <c r="WTG39" s="620" t="s">
        <v>2563</v>
      </c>
      <c r="WTH39" s="620" t="s">
        <v>2563</v>
      </c>
      <c r="WTI39" s="620" t="s">
        <v>2563</v>
      </c>
      <c r="WTJ39" s="620" t="s">
        <v>2563</v>
      </c>
      <c r="WTK39" s="620" t="s">
        <v>2563</v>
      </c>
      <c r="WTL39" s="620" t="s">
        <v>2563</v>
      </c>
      <c r="WTM39" s="620" t="s">
        <v>2563</v>
      </c>
      <c r="WTN39" s="620" t="s">
        <v>2563</v>
      </c>
      <c r="WTO39" s="620" t="s">
        <v>2563</v>
      </c>
      <c r="WTP39" s="620" t="s">
        <v>2563</v>
      </c>
      <c r="WTQ39" s="620" t="s">
        <v>2563</v>
      </c>
      <c r="WTR39" s="620" t="s">
        <v>2563</v>
      </c>
      <c r="WTS39" s="620" t="s">
        <v>2563</v>
      </c>
      <c r="WTT39" s="620" t="s">
        <v>2563</v>
      </c>
      <c r="WTU39" s="620" t="s">
        <v>2563</v>
      </c>
      <c r="WTV39" s="620" t="s">
        <v>2563</v>
      </c>
      <c r="WTW39" s="620" t="s">
        <v>2563</v>
      </c>
      <c r="WTX39" s="620" t="s">
        <v>2563</v>
      </c>
      <c r="WTY39" s="620" t="s">
        <v>2563</v>
      </c>
      <c r="WTZ39" s="620" t="s">
        <v>2563</v>
      </c>
      <c r="WUA39" s="620" t="s">
        <v>2563</v>
      </c>
      <c r="WUB39" s="620" t="s">
        <v>2563</v>
      </c>
      <c r="WUC39" s="620" t="s">
        <v>2563</v>
      </c>
      <c r="WUD39" s="620" t="s">
        <v>2563</v>
      </c>
      <c r="WUE39" s="620" t="s">
        <v>2563</v>
      </c>
      <c r="WUF39" s="620" t="s">
        <v>2563</v>
      </c>
      <c r="WUG39" s="620" t="s">
        <v>2563</v>
      </c>
      <c r="WUH39" s="620" t="s">
        <v>2563</v>
      </c>
      <c r="WUI39" s="620" t="s">
        <v>2563</v>
      </c>
      <c r="WUJ39" s="620" t="s">
        <v>2563</v>
      </c>
      <c r="WUK39" s="620" t="s">
        <v>2563</v>
      </c>
      <c r="WUL39" s="620" t="s">
        <v>2563</v>
      </c>
      <c r="WUM39" s="620" t="s">
        <v>2563</v>
      </c>
      <c r="WUN39" s="620" t="s">
        <v>2563</v>
      </c>
      <c r="WUO39" s="620" t="s">
        <v>2563</v>
      </c>
      <c r="WUP39" s="620" t="s">
        <v>2563</v>
      </c>
      <c r="WUQ39" s="620" t="s">
        <v>2563</v>
      </c>
      <c r="WUR39" s="620" t="s">
        <v>2563</v>
      </c>
      <c r="WUS39" s="620" t="s">
        <v>2563</v>
      </c>
      <c r="WUT39" s="620" t="s">
        <v>2563</v>
      </c>
      <c r="WUU39" s="620" t="s">
        <v>2563</v>
      </c>
      <c r="WUV39" s="620" t="s">
        <v>2563</v>
      </c>
      <c r="WUW39" s="620" t="s">
        <v>2563</v>
      </c>
      <c r="WUX39" s="620" t="s">
        <v>2563</v>
      </c>
      <c r="WUY39" s="620" t="s">
        <v>2563</v>
      </c>
      <c r="WUZ39" s="620" t="s">
        <v>2563</v>
      </c>
      <c r="WVA39" s="620" t="s">
        <v>2563</v>
      </c>
      <c r="WVB39" s="620" t="s">
        <v>2563</v>
      </c>
      <c r="WVC39" s="620" t="s">
        <v>2563</v>
      </c>
      <c r="WVD39" s="620" t="s">
        <v>2563</v>
      </c>
      <c r="WVE39" s="620" t="s">
        <v>2563</v>
      </c>
      <c r="WVF39" s="620" t="s">
        <v>2563</v>
      </c>
      <c r="WVG39" s="620" t="s">
        <v>2563</v>
      </c>
      <c r="WVH39" s="620" t="s">
        <v>2563</v>
      </c>
      <c r="WVI39" s="620" t="s">
        <v>2563</v>
      </c>
      <c r="WVJ39" s="620" t="s">
        <v>2563</v>
      </c>
      <c r="WVK39" s="620" t="s">
        <v>2563</v>
      </c>
      <c r="WVL39" s="620" t="s">
        <v>2563</v>
      </c>
      <c r="WVM39" s="620" t="s">
        <v>2563</v>
      </c>
      <c r="WVN39" s="620" t="s">
        <v>2563</v>
      </c>
      <c r="WVO39" s="620" t="s">
        <v>2563</v>
      </c>
      <c r="WVP39" s="620" t="s">
        <v>2563</v>
      </c>
      <c r="WVQ39" s="620" t="s">
        <v>2563</v>
      </c>
      <c r="WVR39" s="620" t="s">
        <v>2563</v>
      </c>
      <c r="WVS39" s="620" t="s">
        <v>2563</v>
      </c>
      <c r="WVT39" s="620" t="s">
        <v>2563</v>
      </c>
      <c r="WVU39" s="620" t="s">
        <v>2563</v>
      </c>
      <c r="WVV39" s="620" t="s">
        <v>2563</v>
      </c>
      <c r="WVW39" s="620" t="s">
        <v>2563</v>
      </c>
      <c r="WVX39" s="620" t="s">
        <v>2563</v>
      </c>
      <c r="WVY39" s="620" t="s">
        <v>2563</v>
      </c>
      <c r="WVZ39" s="620" t="s">
        <v>2563</v>
      </c>
      <c r="WWA39" s="620" t="s">
        <v>2563</v>
      </c>
      <c r="WWB39" s="620" t="s">
        <v>2563</v>
      </c>
      <c r="WWC39" s="620" t="s">
        <v>2563</v>
      </c>
      <c r="WWD39" s="620" t="s">
        <v>2563</v>
      </c>
      <c r="WWE39" s="620" t="s">
        <v>2563</v>
      </c>
      <c r="WWF39" s="620" t="s">
        <v>2563</v>
      </c>
      <c r="WWG39" s="620" t="s">
        <v>2563</v>
      </c>
      <c r="WWH39" s="620" t="s">
        <v>2563</v>
      </c>
      <c r="WWI39" s="620" t="s">
        <v>2563</v>
      </c>
      <c r="WWJ39" s="620" t="s">
        <v>2563</v>
      </c>
      <c r="WWK39" s="620" t="s">
        <v>2563</v>
      </c>
      <c r="WWL39" s="620" t="s">
        <v>2563</v>
      </c>
      <c r="WWM39" s="620" t="s">
        <v>2563</v>
      </c>
      <c r="WWN39" s="620" t="s">
        <v>2563</v>
      </c>
      <c r="WWO39" s="620" t="s">
        <v>2563</v>
      </c>
      <c r="WWP39" s="620" t="s">
        <v>2563</v>
      </c>
      <c r="WWQ39" s="620" t="s">
        <v>2563</v>
      </c>
      <c r="WWR39" s="620" t="s">
        <v>2563</v>
      </c>
      <c r="WWS39" s="620" t="s">
        <v>2563</v>
      </c>
      <c r="WWT39" s="620" t="s">
        <v>2563</v>
      </c>
      <c r="WWU39" s="620" t="s">
        <v>2563</v>
      </c>
      <c r="WWV39" s="620" t="s">
        <v>2563</v>
      </c>
      <c r="WWW39" s="620" t="s">
        <v>2563</v>
      </c>
      <c r="WWX39" s="620" t="s">
        <v>2563</v>
      </c>
      <c r="WWY39" s="620" t="s">
        <v>2563</v>
      </c>
      <c r="WWZ39" s="620" t="s">
        <v>2563</v>
      </c>
      <c r="WXA39" s="620" t="s">
        <v>2563</v>
      </c>
      <c r="WXB39" s="620" t="s">
        <v>2563</v>
      </c>
      <c r="WXC39" s="620" t="s">
        <v>2563</v>
      </c>
      <c r="WXD39" s="620" t="s">
        <v>2563</v>
      </c>
      <c r="WXE39" s="620" t="s">
        <v>2563</v>
      </c>
      <c r="WXF39" s="620" t="s">
        <v>2563</v>
      </c>
      <c r="WXG39" s="620" t="s">
        <v>2563</v>
      </c>
      <c r="WXH39" s="620" t="s">
        <v>2563</v>
      </c>
      <c r="WXI39" s="620" t="s">
        <v>2563</v>
      </c>
      <c r="WXJ39" s="620" t="s">
        <v>2563</v>
      </c>
      <c r="WXK39" s="620" t="s">
        <v>2563</v>
      </c>
      <c r="WXL39" s="620" t="s">
        <v>2563</v>
      </c>
      <c r="WXM39" s="620" t="s">
        <v>2563</v>
      </c>
      <c r="WXN39" s="620" t="s">
        <v>2563</v>
      </c>
      <c r="WXO39" s="620" t="s">
        <v>2563</v>
      </c>
      <c r="WXP39" s="620" t="s">
        <v>2563</v>
      </c>
      <c r="WXQ39" s="620" t="s">
        <v>2563</v>
      </c>
      <c r="WXR39" s="620" t="s">
        <v>2563</v>
      </c>
      <c r="WXS39" s="620" t="s">
        <v>2563</v>
      </c>
      <c r="WXT39" s="620" t="s">
        <v>2563</v>
      </c>
      <c r="WXU39" s="620" t="s">
        <v>2563</v>
      </c>
      <c r="WXV39" s="620" t="s">
        <v>2563</v>
      </c>
      <c r="WXW39" s="620" t="s">
        <v>2563</v>
      </c>
      <c r="WXX39" s="620" t="s">
        <v>2563</v>
      </c>
      <c r="WXY39" s="620" t="s">
        <v>2563</v>
      </c>
      <c r="WXZ39" s="620" t="s">
        <v>2563</v>
      </c>
      <c r="WYA39" s="620" t="s">
        <v>2563</v>
      </c>
      <c r="WYB39" s="620" t="s">
        <v>2563</v>
      </c>
      <c r="WYC39" s="620" t="s">
        <v>2563</v>
      </c>
      <c r="WYD39" s="620" t="s">
        <v>2563</v>
      </c>
      <c r="WYE39" s="620" t="s">
        <v>2563</v>
      </c>
      <c r="WYF39" s="620" t="s">
        <v>2563</v>
      </c>
      <c r="WYG39" s="620" t="s">
        <v>2563</v>
      </c>
      <c r="WYH39" s="620" t="s">
        <v>2563</v>
      </c>
      <c r="WYI39" s="620" t="s">
        <v>2563</v>
      </c>
      <c r="WYJ39" s="620" t="s">
        <v>2563</v>
      </c>
      <c r="WYK39" s="620" t="s">
        <v>2563</v>
      </c>
      <c r="WYL39" s="620" t="s">
        <v>2563</v>
      </c>
      <c r="WYM39" s="620" t="s">
        <v>2563</v>
      </c>
      <c r="WYN39" s="620" t="s">
        <v>2563</v>
      </c>
      <c r="WYO39" s="620" t="s">
        <v>2563</v>
      </c>
      <c r="WYP39" s="620" t="s">
        <v>2563</v>
      </c>
      <c r="WYQ39" s="620" t="s">
        <v>2563</v>
      </c>
      <c r="WYR39" s="620" t="s">
        <v>2563</v>
      </c>
      <c r="WYS39" s="620" t="s">
        <v>2563</v>
      </c>
      <c r="WYT39" s="620" t="s">
        <v>2563</v>
      </c>
      <c r="WYU39" s="620" t="s">
        <v>2563</v>
      </c>
      <c r="WYV39" s="620" t="s">
        <v>2563</v>
      </c>
      <c r="WYW39" s="620" t="s">
        <v>2563</v>
      </c>
      <c r="WYX39" s="620" t="s">
        <v>2563</v>
      </c>
      <c r="WYY39" s="620" t="s">
        <v>2563</v>
      </c>
      <c r="WYZ39" s="620" t="s">
        <v>2563</v>
      </c>
      <c r="WZA39" s="620" t="s">
        <v>2563</v>
      </c>
      <c r="WZB39" s="620" t="s">
        <v>2563</v>
      </c>
      <c r="WZC39" s="620" t="s">
        <v>2563</v>
      </c>
      <c r="WZD39" s="620" t="s">
        <v>2563</v>
      </c>
      <c r="WZE39" s="620" t="s">
        <v>2563</v>
      </c>
      <c r="WZF39" s="620" t="s">
        <v>2563</v>
      </c>
      <c r="WZG39" s="620" t="s">
        <v>2563</v>
      </c>
      <c r="WZH39" s="620" t="s">
        <v>2563</v>
      </c>
      <c r="WZI39" s="620" t="s">
        <v>2563</v>
      </c>
      <c r="WZJ39" s="620" t="s">
        <v>2563</v>
      </c>
      <c r="WZK39" s="620" t="s">
        <v>2563</v>
      </c>
      <c r="WZL39" s="620" t="s">
        <v>2563</v>
      </c>
      <c r="WZM39" s="620" t="s">
        <v>2563</v>
      </c>
      <c r="WZN39" s="620" t="s">
        <v>2563</v>
      </c>
      <c r="WZO39" s="620" t="s">
        <v>2563</v>
      </c>
      <c r="WZP39" s="620" t="s">
        <v>2563</v>
      </c>
      <c r="WZQ39" s="620" t="s">
        <v>2563</v>
      </c>
      <c r="WZR39" s="620" t="s">
        <v>2563</v>
      </c>
      <c r="WZS39" s="620" t="s">
        <v>2563</v>
      </c>
      <c r="WZT39" s="620" t="s">
        <v>2563</v>
      </c>
      <c r="WZU39" s="620" t="s">
        <v>2563</v>
      </c>
      <c r="WZV39" s="620" t="s">
        <v>2563</v>
      </c>
      <c r="WZW39" s="620" t="s">
        <v>2563</v>
      </c>
      <c r="WZX39" s="620" t="s">
        <v>2563</v>
      </c>
      <c r="WZY39" s="620" t="s">
        <v>2563</v>
      </c>
      <c r="WZZ39" s="620" t="s">
        <v>2563</v>
      </c>
      <c r="XAA39" s="620" t="s">
        <v>2563</v>
      </c>
      <c r="XAB39" s="620" t="s">
        <v>2563</v>
      </c>
      <c r="XAC39" s="620" t="s">
        <v>2563</v>
      </c>
      <c r="XAD39" s="620" t="s">
        <v>2563</v>
      </c>
      <c r="XAE39" s="620" t="s">
        <v>2563</v>
      </c>
      <c r="XAF39" s="620" t="s">
        <v>2563</v>
      </c>
      <c r="XAG39" s="620" t="s">
        <v>2563</v>
      </c>
      <c r="XAH39" s="620" t="s">
        <v>2563</v>
      </c>
      <c r="XAI39" s="620" t="s">
        <v>2563</v>
      </c>
      <c r="XAJ39" s="620" t="s">
        <v>2563</v>
      </c>
      <c r="XAK39" s="620" t="s">
        <v>2563</v>
      </c>
      <c r="XAL39" s="620" t="s">
        <v>2563</v>
      </c>
      <c r="XAM39" s="620" t="s">
        <v>2563</v>
      </c>
      <c r="XAN39" s="620" t="s">
        <v>2563</v>
      </c>
      <c r="XAO39" s="620" t="s">
        <v>2563</v>
      </c>
      <c r="XAP39" s="620" t="s">
        <v>2563</v>
      </c>
      <c r="XAQ39" s="620" t="s">
        <v>2563</v>
      </c>
      <c r="XAR39" s="620" t="s">
        <v>2563</v>
      </c>
      <c r="XAS39" s="620" t="s">
        <v>2563</v>
      </c>
      <c r="XAT39" s="620" t="s">
        <v>2563</v>
      </c>
      <c r="XAU39" s="620" t="s">
        <v>2563</v>
      </c>
      <c r="XAV39" s="620" t="s">
        <v>2563</v>
      </c>
      <c r="XAW39" s="620" t="s">
        <v>2563</v>
      </c>
      <c r="XAX39" s="620" t="s">
        <v>2563</v>
      </c>
      <c r="XAY39" s="620" t="s">
        <v>2563</v>
      </c>
      <c r="XAZ39" s="620" t="s">
        <v>2563</v>
      </c>
      <c r="XBA39" s="620" t="s">
        <v>2563</v>
      </c>
      <c r="XBB39" s="620" t="s">
        <v>2563</v>
      </c>
      <c r="XBC39" s="620" t="s">
        <v>2563</v>
      </c>
      <c r="XBD39" s="620" t="s">
        <v>2563</v>
      </c>
      <c r="XBE39" s="620" t="s">
        <v>2563</v>
      </c>
      <c r="XBF39" s="620" t="s">
        <v>2563</v>
      </c>
      <c r="XBG39" s="620" t="s">
        <v>2563</v>
      </c>
      <c r="XBH39" s="620" t="s">
        <v>2563</v>
      </c>
      <c r="XBI39" s="620" t="s">
        <v>2563</v>
      </c>
      <c r="XBJ39" s="620" t="s">
        <v>2563</v>
      </c>
      <c r="XBK39" s="620" t="s">
        <v>2563</v>
      </c>
      <c r="XBL39" s="620" t="s">
        <v>2563</v>
      </c>
      <c r="XBM39" s="620" t="s">
        <v>2563</v>
      </c>
      <c r="XBN39" s="620" t="s">
        <v>2563</v>
      </c>
      <c r="XBO39" s="620" t="s">
        <v>2563</v>
      </c>
      <c r="XBP39" s="620" t="s">
        <v>2563</v>
      </c>
      <c r="XBQ39" s="620" t="s">
        <v>2563</v>
      </c>
      <c r="XBR39" s="620" t="s">
        <v>2563</v>
      </c>
      <c r="XBS39" s="620" t="s">
        <v>2563</v>
      </c>
      <c r="XBT39" s="620" t="s">
        <v>2563</v>
      </c>
      <c r="XBU39" s="620" t="s">
        <v>2563</v>
      </c>
      <c r="XBV39" s="620" t="s">
        <v>2563</v>
      </c>
      <c r="XBW39" s="620" t="s">
        <v>2563</v>
      </c>
      <c r="XBX39" s="620" t="s">
        <v>2563</v>
      </c>
      <c r="XBY39" s="620" t="s">
        <v>2563</v>
      </c>
      <c r="XBZ39" s="620" t="s">
        <v>2563</v>
      </c>
      <c r="XCA39" s="620" t="s">
        <v>2563</v>
      </c>
      <c r="XCB39" s="620" t="s">
        <v>2563</v>
      </c>
      <c r="XCC39" s="620" t="s">
        <v>2563</v>
      </c>
      <c r="XCD39" s="620" t="s">
        <v>2563</v>
      </c>
      <c r="XCE39" s="620" t="s">
        <v>2563</v>
      </c>
      <c r="XCF39" s="620" t="s">
        <v>2563</v>
      </c>
      <c r="XCG39" s="620" t="s">
        <v>2563</v>
      </c>
      <c r="XCH39" s="620" t="s">
        <v>2563</v>
      </c>
      <c r="XCI39" s="620" t="s">
        <v>2563</v>
      </c>
      <c r="XCJ39" s="620" t="s">
        <v>2563</v>
      </c>
      <c r="XCK39" s="620" t="s">
        <v>2563</v>
      </c>
      <c r="XCL39" s="620" t="s">
        <v>2563</v>
      </c>
      <c r="XCM39" s="620" t="s">
        <v>2563</v>
      </c>
      <c r="XCN39" s="620" t="s">
        <v>2563</v>
      </c>
      <c r="XCO39" s="620" t="s">
        <v>2563</v>
      </c>
      <c r="XCP39" s="620" t="s">
        <v>2563</v>
      </c>
      <c r="XCQ39" s="620" t="s">
        <v>2563</v>
      </c>
      <c r="XCR39" s="620" t="s">
        <v>2563</v>
      </c>
      <c r="XCS39" s="620" t="s">
        <v>2563</v>
      </c>
      <c r="XCT39" s="620" t="s">
        <v>2563</v>
      </c>
      <c r="XCU39" s="620" t="s">
        <v>2563</v>
      </c>
      <c r="XCV39" s="620" t="s">
        <v>2563</v>
      </c>
      <c r="XCW39" s="620" t="s">
        <v>2563</v>
      </c>
      <c r="XCX39" s="620" t="s">
        <v>2563</v>
      </c>
      <c r="XCY39" s="620" t="s">
        <v>2563</v>
      </c>
      <c r="XCZ39" s="620" t="s">
        <v>2563</v>
      </c>
      <c r="XDA39" s="620" t="s">
        <v>2563</v>
      </c>
      <c r="XDB39" s="620" t="s">
        <v>2563</v>
      </c>
      <c r="XDC39" s="620" t="s">
        <v>2563</v>
      </c>
      <c r="XDD39" s="620" t="s">
        <v>2563</v>
      </c>
      <c r="XDE39" s="620" t="s">
        <v>2563</v>
      </c>
      <c r="XDF39" s="620" t="s">
        <v>2563</v>
      </c>
      <c r="XDG39" s="620" t="s">
        <v>2563</v>
      </c>
      <c r="XDH39" s="620" t="s">
        <v>2563</v>
      </c>
      <c r="XDI39" s="620" t="s">
        <v>2563</v>
      </c>
      <c r="XDJ39" s="620" t="s">
        <v>2563</v>
      </c>
      <c r="XDK39" s="620" t="s">
        <v>2563</v>
      </c>
      <c r="XDL39" s="620" t="s">
        <v>2563</v>
      </c>
      <c r="XDM39" s="620" t="s">
        <v>2563</v>
      </c>
      <c r="XDN39" s="620" t="s">
        <v>2563</v>
      </c>
      <c r="XDO39" s="620" t="s">
        <v>2563</v>
      </c>
      <c r="XDP39" s="620" t="s">
        <v>2563</v>
      </c>
      <c r="XDQ39" s="620" t="s">
        <v>2563</v>
      </c>
      <c r="XDR39" s="620" t="s">
        <v>2563</v>
      </c>
      <c r="XDS39" s="620" t="s">
        <v>2563</v>
      </c>
      <c r="XDT39" s="620" t="s">
        <v>2563</v>
      </c>
      <c r="XDU39" s="620" t="s">
        <v>2563</v>
      </c>
      <c r="XDV39" s="620" t="s">
        <v>2563</v>
      </c>
      <c r="XDW39" s="620" t="s">
        <v>2563</v>
      </c>
      <c r="XDX39" s="620" t="s">
        <v>2563</v>
      </c>
      <c r="XDY39" s="620" t="s">
        <v>2563</v>
      </c>
      <c r="XDZ39" s="620" t="s">
        <v>2563</v>
      </c>
      <c r="XEA39" s="620" t="s">
        <v>2563</v>
      </c>
      <c r="XEB39" s="620" t="s">
        <v>2563</v>
      </c>
      <c r="XEC39" s="620" t="s">
        <v>2563</v>
      </c>
      <c r="XED39" s="620" t="s">
        <v>2563</v>
      </c>
      <c r="XEE39" s="620" t="s">
        <v>2563</v>
      </c>
      <c r="XEF39" s="620" t="s">
        <v>2563</v>
      </c>
      <c r="XEG39" s="620" t="s">
        <v>2563</v>
      </c>
      <c r="XEH39" s="620" t="s">
        <v>2563</v>
      </c>
      <c r="XEI39" s="620" t="s">
        <v>2563</v>
      </c>
      <c r="XEJ39" s="620" t="s">
        <v>2563</v>
      </c>
      <c r="XEK39" s="620" t="s">
        <v>2563</v>
      </c>
      <c r="XEL39" s="620" t="s">
        <v>2563</v>
      </c>
      <c r="XEM39" s="620" t="s">
        <v>2563</v>
      </c>
      <c r="XEN39" s="620" t="s">
        <v>2563</v>
      </c>
      <c r="XEO39" s="620" t="s">
        <v>2563</v>
      </c>
      <c r="XEP39" s="620" t="s">
        <v>2563</v>
      </c>
      <c r="XEQ39" s="620" t="s">
        <v>2563</v>
      </c>
      <c r="XER39" s="620" t="s">
        <v>2563</v>
      </c>
      <c r="XES39" s="620" t="s">
        <v>2563</v>
      </c>
      <c r="XET39" s="620" t="s">
        <v>2563</v>
      </c>
      <c r="XEU39" s="620" t="s">
        <v>2563</v>
      </c>
      <c r="XEV39" s="620" t="s">
        <v>2563</v>
      </c>
      <c r="XEW39" s="620" t="s">
        <v>2563</v>
      </c>
      <c r="XEX39" s="620" t="s">
        <v>2563</v>
      </c>
      <c r="XEY39" s="620" t="s">
        <v>2563</v>
      </c>
      <c r="XEZ39" s="620" t="s">
        <v>2563</v>
      </c>
      <c r="XFA39" s="620" t="s">
        <v>2563</v>
      </c>
      <c r="XFB39" s="620" t="s">
        <v>2563</v>
      </c>
      <c r="XFC39" s="620" t="s">
        <v>2563</v>
      </c>
      <c r="XFD39" s="620" t="s">
        <v>2563</v>
      </c>
    </row>
    <row r="40" spans="1:16384" ht="15.75" thickBot="1" x14ac:dyDescent="0.3">
      <c r="J40" s="70" t="s">
        <v>183</v>
      </c>
      <c r="K40" s="296" t="s">
        <v>1120</v>
      </c>
      <c r="L40" s="60" t="s">
        <v>895</v>
      </c>
      <c r="M40" s="280"/>
      <c r="N40" s="7"/>
    </row>
    <row r="41" spans="1:16384" x14ac:dyDescent="0.25">
      <c r="A41" s="86" t="s">
        <v>159</v>
      </c>
      <c r="B41" s="21" t="s">
        <v>160</v>
      </c>
      <c r="C41" s="58" t="s">
        <v>6</v>
      </c>
      <c r="D41" s="104"/>
      <c r="E41" s="61" t="s">
        <v>129</v>
      </c>
      <c r="F41" s="21"/>
      <c r="G41" s="37"/>
      <c r="H41" s="23"/>
      <c r="J41" s="70" t="s">
        <v>185</v>
      </c>
      <c r="K41" s="296" t="s">
        <v>1121</v>
      </c>
      <c r="L41" s="60" t="s">
        <v>269</v>
      </c>
      <c r="M41" s="280" t="s">
        <v>4018</v>
      </c>
      <c r="N41" s="7"/>
    </row>
    <row r="42" spans="1:16384" x14ac:dyDescent="0.25">
      <c r="A42" s="88" t="s">
        <v>33</v>
      </c>
      <c r="B42" s="25" t="s">
        <v>163</v>
      </c>
      <c r="C42" s="59" t="s">
        <v>6</v>
      </c>
      <c r="D42" s="105"/>
      <c r="E42" s="63" t="s">
        <v>129</v>
      </c>
      <c r="F42" s="25"/>
      <c r="G42" s="38"/>
      <c r="H42" s="26"/>
      <c r="J42" s="70" t="s">
        <v>186</v>
      </c>
      <c r="K42" s="296" t="s">
        <v>1121</v>
      </c>
      <c r="L42" s="60" t="s">
        <v>269</v>
      </c>
      <c r="M42" s="625" t="s">
        <v>2681</v>
      </c>
      <c r="N42" s="7"/>
    </row>
    <row r="43" spans="1:16384" x14ac:dyDescent="0.25">
      <c r="A43" s="87" t="s">
        <v>162</v>
      </c>
      <c r="B43" s="25" t="s">
        <v>165</v>
      </c>
      <c r="C43" s="59" t="s">
        <v>6</v>
      </c>
      <c r="D43" s="105"/>
      <c r="E43" s="63" t="s">
        <v>129</v>
      </c>
      <c r="F43" s="25"/>
      <c r="G43" s="38"/>
      <c r="H43" s="41"/>
      <c r="J43" s="70" t="s">
        <v>187</v>
      </c>
      <c r="K43" s="296" t="s">
        <v>1121</v>
      </c>
      <c r="L43" s="60" t="s">
        <v>269</v>
      </c>
      <c r="M43" s="280" t="s">
        <v>2586</v>
      </c>
      <c r="N43" s="7"/>
    </row>
    <row r="44" spans="1:16384" x14ac:dyDescent="0.25">
      <c r="A44" s="81"/>
      <c r="B44" s="25" t="s">
        <v>167</v>
      </c>
      <c r="C44" s="59" t="s">
        <v>6</v>
      </c>
      <c r="D44" s="105"/>
      <c r="E44" s="63" t="s">
        <v>129</v>
      </c>
      <c r="F44" s="25"/>
      <c r="G44" s="38"/>
      <c r="H44" s="26"/>
      <c r="J44" s="70" t="s">
        <v>188</v>
      </c>
      <c r="K44" s="296" t="s">
        <v>1121</v>
      </c>
      <c r="L44" s="60" t="s">
        <v>269</v>
      </c>
      <c r="M44" s="280" t="s">
        <v>2333</v>
      </c>
      <c r="N44" s="7"/>
    </row>
    <row r="45" spans="1:16384" x14ac:dyDescent="0.25">
      <c r="A45" s="87"/>
      <c r="B45" s="25" t="s">
        <v>169</v>
      </c>
      <c r="C45" s="59" t="s">
        <v>6</v>
      </c>
      <c r="D45" s="105"/>
      <c r="E45" s="63" t="s">
        <v>129</v>
      </c>
      <c r="F45" s="25"/>
      <c r="G45" s="38"/>
      <c r="H45" s="26"/>
      <c r="J45" s="70" t="s">
        <v>189</v>
      </c>
      <c r="K45" s="296" t="s">
        <v>1121</v>
      </c>
      <c r="L45" s="60" t="s">
        <v>269</v>
      </c>
      <c r="M45" s="281" t="s">
        <v>4018</v>
      </c>
      <c r="N45" s="7"/>
    </row>
    <row r="46" spans="1:16384" x14ac:dyDescent="0.25">
      <c r="A46" s="87" t="s">
        <v>155</v>
      </c>
      <c r="B46" s="25" t="s">
        <v>171</v>
      </c>
      <c r="C46" s="59" t="s">
        <v>6</v>
      </c>
      <c r="D46" s="105"/>
      <c r="E46" s="63" t="s">
        <v>129</v>
      </c>
      <c r="F46" s="25"/>
      <c r="G46" s="38"/>
      <c r="H46" s="26"/>
      <c r="J46" s="70" t="s">
        <v>190</v>
      </c>
      <c r="K46" s="296" t="s">
        <v>1121</v>
      </c>
      <c r="L46" s="60" t="s">
        <v>269</v>
      </c>
      <c r="M46" s="280" t="s">
        <v>2679</v>
      </c>
      <c r="N46" s="7"/>
    </row>
    <row r="47" spans="1:16384" x14ac:dyDescent="0.25">
      <c r="A47" s="87"/>
      <c r="B47" s="25" t="s">
        <v>173</v>
      </c>
      <c r="C47" s="59" t="s">
        <v>6</v>
      </c>
      <c r="D47" s="105"/>
      <c r="E47" s="63" t="s">
        <v>129</v>
      </c>
      <c r="F47" s="25"/>
      <c r="G47" s="38"/>
      <c r="H47" s="26"/>
      <c r="J47" s="70" t="s">
        <v>161</v>
      </c>
      <c r="K47" s="296" t="s">
        <v>1121</v>
      </c>
      <c r="L47" s="60" t="s">
        <v>269</v>
      </c>
      <c r="M47" s="281" t="s">
        <v>2395</v>
      </c>
      <c r="N47" s="7"/>
    </row>
    <row r="48" spans="1:16384" x14ac:dyDescent="0.25">
      <c r="A48" s="87"/>
      <c r="B48" s="25" t="s">
        <v>175</v>
      </c>
      <c r="C48" s="59" t="s">
        <v>6</v>
      </c>
      <c r="D48" s="105"/>
      <c r="E48" s="63" t="s">
        <v>129</v>
      </c>
      <c r="F48" s="25"/>
      <c r="G48" s="38"/>
      <c r="H48" s="26"/>
      <c r="J48" s="70" t="s">
        <v>164</v>
      </c>
      <c r="K48" s="296" t="s">
        <v>1121</v>
      </c>
      <c r="L48" s="60" t="s">
        <v>269</v>
      </c>
      <c r="M48" s="280" t="s">
        <v>2586</v>
      </c>
      <c r="N48" s="7"/>
    </row>
    <row r="49" spans="1:17" x14ac:dyDescent="0.25">
      <c r="A49" s="87"/>
      <c r="B49" s="25" t="s">
        <v>177</v>
      </c>
      <c r="C49" s="59" t="s">
        <v>6</v>
      </c>
      <c r="D49" s="105"/>
      <c r="E49" s="63" t="s">
        <v>129</v>
      </c>
      <c r="F49" s="25"/>
      <c r="G49" s="38"/>
      <c r="H49" s="26"/>
      <c r="J49" s="70" t="s">
        <v>166</v>
      </c>
      <c r="K49" s="296" t="s">
        <v>1121</v>
      </c>
      <c r="L49" s="60" t="s">
        <v>269</v>
      </c>
      <c r="M49" s="280" t="s">
        <v>1052</v>
      </c>
      <c r="N49" s="7" t="s">
        <v>1878</v>
      </c>
    </row>
    <row r="50" spans="1:17" ht="15.75" thickBot="1" x14ac:dyDescent="0.3">
      <c r="A50" s="89"/>
      <c r="B50" s="28"/>
      <c r="C50" s="68"/>
      <c r="D50" s="106"/>
      <c r="E50" s="69" t="s">
        <v>129</v>
      </c>
      <c r="F50" s="28"/>
      <c r="G50" s="40"/>
      <c r="H50" s="30"/>
      <c r="J50" s="70" t="s">
        <v>168</v>
      </c>
      <c r="K50" s="296" t="s">
        <v>1121</v>
      </c>
      <c r="L50" s="60" t="s">
        <v>269</v>
      </c>
      <c r="M50" s="280" t="s">
        <v>4018</v>
      </c>
      <c r="N50" s="7"/>
    </row>
    <row r="51" spans="1:17" ht="15.75" thickBot="1" x14ac:dyDescent="0.3">
      <c r="J51" s="70" t="s">
        <v>170</v>
      </c>
      <c r="K51" s="296" t="s">
        <v>1121</v>
      </c>
      <c r="L51" s="60" t="s">
        <v>269</v>
      </c>
      <c r="M51" s="280" t="s">
        <v>3997</v>
      </c>
      <c r="N51" s="7"/>
    </row>
    <row r="52" spans="1:17" x14ac:dyDescent="0.25">
      <c r="A52" s="129" t="s">
        <v>249</v>
      </c>
      <c r="B52" s="23" t="s">
        <v>250</v>
      </c>
      <c r="C52" s="36" t="s">
        <v>130</v>
      </c>
      <c r="D52" s="111">
        <v>43300</v>
      </c>
      <c r="E52" s="62" t="s">
        <v>129</v>
      </c>
      <c r="F52" s="22"/>
      <c r="G52" s="120"/>
      <c r="H52" s="133"/>
      <c r="J52" s="70" t="s">
        <v>172</v>
      </c>
      <c r="K52" s="296" t="s">
        <v>1120</v>
      </c>
      <c r="L52" s="60" t="s">
        <v>895</v>
      </c>
      <c r="M52" s="280"/>
      <c r="N52" s="7"/>
    </row>
    <row r="53" spans="1:17" ht="15.75" thickBot="1" x14ac:dyDescent="0.3">
      <c r="A53" s="131" t="s">
        <v>729</v>
      </c>
      <c r="B53" s="30"/>
      <c r="C53" s="132"/>
      <c r="D53" s="40"/>
      <c r="E53" s="29"/>
      <c r="F53" s="29"/>
      <c r="G53" s="40"/>
      <c r="H53" s="30"/>
      <c r="J53" s="70" t="s">
        <v>271</v>
      </c>
      <c r="K53" s="296" t="s">
        <v>1121</v>
      </c>
      <c r="L53" s="60" t="s">
        <v>269</v>
      </c>
      <c r="M53" s="280" t="s">
        <v>1403</v>
      </c>
      <c r="N53" s="655" t="s">
        <v>2129</v>
      </c>
    </row>
    <row r="54" spans="1:17" ht="15.75" thickBot="1" x14ac:dyDescent="0.3">
      <c r="J54" s="70" t="s">
        <v>178</v>
      </c>
      <c r="K54" s="296" t="s">
        <v>1121</v>
      </c>
      <c r="L54" s="60" t="s">
        <v>269</v>
      </c>
      <c r="M54" s="281" t="s">
        <v>2395</v>
      </c>
      <c r="N54" s="7" t="s">
        <v>258</v>
      </c>
    </row>
    <row r="55" spans="1:17" x14ac:dyDescent="0.25">
      <c r="A55" s="755" t="s">
        <v>730</v>
      </c>
      <c r="B55" s="93" t="s">
        <v>251</v>
      </c>
      <c r="C55" s="94" t="s">
        <v>130</v>
      </c>
      <c r="D55" s="112">
        <v>43252</v>
      </c>
      <c r="E55" s="139" t="s">
        <v>129</v>
      </c>
      <c r="F55" s="120"/>
      <c r="G55" s="120"/>
      <c r="H55" s="95"/>
      <c r="J55" s="90" t="s">
        <v>181</v>
      </c>
      <c r="K55" s="296" t="s">
        <v>1121</v>
      </c>
      <c r="L55" s="60" t="s">
        <v>269</v>
      </c>
      <c r="M55" s="281" t="s">
        <v>2395</v>
      </c>
      <c r="N55" s="7"/>
    </row>
    <row r="56" spans="1:17" x14ac:dyDescent="0.25">
      <c r="A56" s="756"/>
      <c r="B56" s="113" t="s">
        <v>252</v>
      </c>
      <c r="C56" s="60" t="s">
        <v>130</v>
      </c>
      <c r="D56" s="107">
        <v>43266</v>
      </c>
      <c r="E56" s="140" t="s">
        <v>129</v>
      </c>
      <c r="F56" s="102"/>
      <c r="G56" s="102"/>
      <c r="H56" s="96"/>
      <c r="J56" s="90" t="s">
        <v>182</v>
      </c>
      <c r="K56" s="296" t="s">
        <v>1121</v>
      </c>
      <c r="L56" s="60" t="s">
        <v>269</v>
      </c>
      <c r="M56" s="281" t="s">
        <v>4018</v>
      </c>
      <c r="N56" s="7"/>
    </row>
    <row r="57" spans="1:17" x14ac:dyDescent="0.25">
      <c r="A57" s="756"/>
      <c r="B57" s="113" t="s">
        <v>253</v>
      </c>
      <c r="C57" s="60" t="s">
        <v>130</v>
      </c>
      <c r="D57" s="107">
        <v>43301</v>
      </c>
      <c r="E57" s="141" t="s">
        <v>396</v>
      </c>
      <c r="F57" s="102"/>
      <c r="G57" s="102"/>
      <c r="H57" s="96"/>
      <c r="J57" s="90" t="s">
        <v>184</v>
      </c>
      <c r="K57" s="296" t="s">
        <v>1121</v>
      </c>
      <c r="L57" s="60" t="s">
        <v>269</v>
      </c>
      <c r="M57" s="281" t="s">
        <v>2395</v>
      </c>
      <c r="N57" s="7"/>
    </row>
    <row r="58" spans="1:17" x14ac:dyDescent="0.25">
      <c r="A58" s="756"/>
      <c r="B58" s="113" t="s">
        <v>254</v>
      </c>
      <c r="C58" s="60" t="s">
        <v>130</v>
      </c>
      <c r="D58" s="107">
        <v>43252</v>
      </c>
      <c r="E58" s="140" t="s">
        <v>129</v>
      </c>
      <c r="F58" s="102"/>
      <c r="G58" s="102"/>
      <c r="H58" s="96"/>
      <c r="J58" s="90" t="s">
        <v>391</v>
      </c>
      <c r="K58" s="296" t="s">
        <v>1120</v>
      </c>
      <c r="L58" s="60" t="s">
        <v>895</v>
      </c>
      <c r="M58" s="280"/>
      <c r="N58" s="7"/>
    </row>
    <row r="59" spans="1:17" x14ac:dyDescent="0.25">
      <c r="A59" s="756"/>
      <c r="B59" s="113" t="s">
        <v>255</v>
      </c>
      <c r="C59" s="60" t="s">
        <v>130</v>
      </c>
      <c r="D59" s="107">
        <v>43266</v>
      </c>
      <c r="E59" s="140" t="s">
        <v>129</v>
      </c>
      <c r="F59" s="102"/>
      <c r="G59" s="102"/>
      <c r="H59" s="96"/>
      <c r="J59" s="252" t="s">
        <v>972</v>
      </c>
      <c r="K59" s="296" t="s">
        <v>1121</v>
      </c>
      <c r="L59" s="60" t="s">
        <v>269</v>
      </c>
      <c r="M59" s="280" t="s">
        <v>4019</v>
      </c>
      <c r="N59" s="7"/>
    </row>
    <row r="60" spans="1:17" x14ac:dyDescent="0.25">
      <c r="A60" s="756"/>
      <c r="B60" s="113" t="s">
        <v>256</v>
      </c>
      <c r="C60" s="60" t="s">
        <v>130</v>
      </c>
      <c r="D60" s="107">
        <v>43252</v>
      </c>
      <c r="E60" s="140" t="s">
        <v>129</v>
      </c>
      <c r="F60" s="102"/>
      <c r="G60" s="119"/>
      <c r="H60" s="96"/>
      <c r="J60" s="401" t="s">
        <v>1488</v>
      </c>
      <c r="K60" s="401" t="s">
        <v>1121</v>
      </c>
      <c r="L60" s="60" t="s">
        <v>269</v>
      </c>
      <c r="M60" s="625" t="s">
        <v>2690</v>
      </c>
      <c r="N60" s="655" t="s">
        <v>2129</v>
      </c>
    </row>
    <row r="61" spans="1:17" x14ac:dyDescent="0.25">
      <c r="A61" s="756"/>
      <c r="B61" s="113" t="s">
        <v>257</v>
      </c>
      <c r="C61" s="60" t="s">
        <v>130</v>
      </c>
      <c r="D61" s="107">
        <v>43252</v>
      </c>
      <c r="E61" s="140" t="s">
        <v>129</v>
      </c>
      <c r="F61" s="102"/>
      <c r="G61" s="119"/>
      <c r="H61" s="96"/>
      <c r="J61" s="441" t="s">
        <v>1876</v>
      </c>
      <c r="K61" s="441" t="s">
        <v>1120</v>
      </c>
      <c r="L61" s="60" t="s">
        <v>895</v>
      </c>
      <c r="M61" s="280"/>
      <c r="N61" s="7"/>
    </row>
    <row r="62" spans="1:17" s="122" customFormat="1" x14ac:dyDescent="0.25">
      <c r="A62" s="756"/>
      <c r="B62" s="651"/>
      <c r="C62" s="60"/>
      <c r="D62" s="107"/>
      <c r="E62" s="140"/>
      <c r="F62" s="102"/>
      <c r="G62" s="119"/>
      <c r="H62" s="96"/>
      <c r="J62" s="651" t="s">
        <v>2687</v>
      </c>
      <c r="K62" s="650" t="s">
        <v>1122</v>
      </c>
      <c r="L62" s="652" t="s">
        <v>269</v>
      </c>
      <c r="M62" s="280" t="s">
        <v>3999</v>
      </c>
      <c r="N62" s="154"/>
    </row>
    <row r="63" spans="1:17" s="122" customFormat="1" x14ac:dyDescent="0.25">
      <c r="A63" s="756"/>
      <c r="B63" s="734"/>
      <c r="C63" s="60"/>
      <c r="D63" s="107"/>
      <c r="E63" s="140"/>
      <c r="F63" s="102"/>
      <c r="G63" s="119"/>
      <c r="H63" s="96"/>
      <c r="J63" s="734" t="s">
        <v>4063</v>
      </c>
      <c r="K63" s="184" t="s">
        <v>1120</v>
      </c>
      <c r="L63" s="60" t="s">
        <v>895</v>
      </c>
      <c r="M63" s="735" t="s">
        <v>4064</v>
      </c>
      <c r="N63" s="154"/>
    </row>
    <row r="64" spans="1:17" x14ac:dyDescent="0.25">
      <c r="A64" s="756"/>
      <c r="B64" s="734" t="s">
        <v>355</v>
      </c>
      <c r="C64" s="60" t="s">
        <v>130</v>
      </c>
      <c r="D64" s="107">
        <v>43266</v>
      </c>
      <c r="E64" s="140" t="s">
        <v>129</v>
      </c>
      <c r="F64" s="102"/>
      <c r="G64" s="119"/>
      <c r="H64" s="96"/>
      <c r="I64" s="122"/>
      <c r="K64" s="753" t="s">
        <v>676</v>
      </c>
      <c r="L64" s="754"/>
      <c r="N64" s="379"/>
      <c r="O64" s="379"/>
      <c r="P64" s="122"/>
      <c r="Q64" s="122"/>
    </row>
    <row r="65" spans="1:17" x14ac:dyDescent="0.25">
      <c r="A65" s="756"/>
      <c r="B65" s="113" t="s">
        <v>356</v>
      </c>
      <c r="C65" s="60" t="s">
        <v>130</v>
      </c>
      <c r="D65" s="107">
        <v>43266</v>
      </c>
      <c r="E65" s="140" t="s">
        <v>129</v>
      </c>
      <c r="F65" s="102"/>
      <c r="G65" s="102"/>
      <c r="H65" s="96"/>
      <c r="J65" s="196"/>
      <c r="K65" s="322" t="s">
        <v>1161</v>
      </c>
      <c r="L65" s="334" t="s">
        <v>1193</v>
      </c>
      <c r="N65" s="379"/>
      <c r="O65" s="379"/>
      <c r="P65" s="122"/>
      <c r="Q65" s="122"/>
    </row>
    <row r="66" spans="1:17" x14ac:dyDescent="0.25">
      <c r="A66" s="756"/>
      <c r="B66" s="113" t="s">
        <v>357</v>
      </c>
      <c r="C66" s="60" t="s">
        <v>130</v>
      </c>
      <c r="D66" s="107" t="s">
        <v>381</v>
      </c>
      <c r="E66" s="140" t="s">
        <v>129</v>
      </c>
      <c r="F66" s="102"/>
      <c r="G66" s="102"/>
      <c r="H66" s="96"/>
      <c r="J66" s="196"/>
      <c r="K66" s="321" t="s">
        <v>1162</v>
      </c>
      <c r="L66" s="334" t="s">
        <v>1194</v>
      </c>
      <c r="N66" s="379"/>
      <c r="O66" s="379"/>
      <c r="P66" s="122"/>
      <c r="Q66" s="122"/>
    </row>
    <row r="67" spans="1:17" x14ac:dyDescent="0.25">
      <c r="A67" s="756"/>
      <c r="B67" s="113" t="s">
        <v>358</v>
      </c>
      <c r="C67" s="60" t="s">
        <v>130</v>
      </c>
      <c r="D67" s="107" t="s">
        <v>381</v>
      </c>
      <c r="E67" s="140" t="s">
        <v>129</v>
      </c>
      <c r="F67" s="102"/>
      <c r="G67" s="119"/>
      <c r="H67" s="96"/>
      <c r="J67" s="196"/>
      <c r="K67" s="322" t="s">
        <v>834</v>
      </c>
      <c r="L67" s="334" t="s">
        <v>1195</v>
      </c>
      <c r="N67" s="379"/>
      <c r="O67" s="379"/>
      <c r="P67" s="122"/>
      <c r="Q67" s="122"/>
    </row>
    <row r="68" spans="1:17" x14ac:dyDescent="0.25">
      <c r="A68" s="756"/>
      <c r="B68" s="113" t="s">
        <v>359</v>
      </c>
      <c r="C68" s="60" t="s">
        <v>130</v>
      </c>
      <c r="D68" s="107" t="s">
        <v>381</v>
      </c>
      <c r="E68" s="140" t="s">
        <v>129</v>
      </c>
      <c r="F68" s="102"/>
      <c r="G68" s="119"/>
      <c r="H68" s="96"/>
      <c r="J68" s="196"/>
      <c r="K68" s="321" t="s">
        <v>1163</v>
      </c>
      <c r="L68" s="334" t="s">
        <v>1196</v>
      </c>
    </row>
    <row r="69" spans="1:17" x14ac:dyDescent="0.25">
      <c r="A69" s="756"/>
      <c r="B69" s="113" t="s">
        <v>360</v>
      </c>
      <c r="C69" s="60" t="s">
        <v>130</v>
      </c>
      <c r="D69" s="107" t="s">
        <v>381</v>
      </c>
      <c r="E69" s="140" t="s">
        <v>129</v>
      </c>
      <c r="F69" s="102"/>
      <c r="G69" s="102"/>
      <c r="H69" s="96"/>
      <c r="J69" s="196"/>
      <c r="K69" s="322" t="s">
        <v>1164</v>
      </c>
      <c r="L69" s="334" t="s">
        <v>1197</v>
      </c>
    </row>
    <row r="70" spans="1:17" x14ac:dyDescent="0.25">
      <c r="A70" s="756"/>
      <c r="B70" s="113" t="s">
        <v>361</v>
      </c>
      <c r="C70" s="60" t="s">
        <v>130</v>
      </c>
      <c r="D70" s="107" t="s">
        <v>381</v>
      </c>
      <c r="E70" s="140" t="s">
        <v>129</v>
      </c>
      <c r="F70" s="102"/>
      <c r="G70" s="119"/>
      <c r="H70" s="96"/>
      <c r="J70" s="196"/>
      <c r="K70" s="321" t="s">
        <v>1165</v>
      </c>
      <c r="L70" s="334" t="s">
        <v>1198</v>
      </c>
    </row>
    <row r="71" spans="1:17" x14ac:dyDescent="0.25">
      <c r="A71" s="756"/>
      <c r="B71" s="113" t="s">
        <v>362</v>
      </c>
      <c r="C71" s="60" t="s">
        <v>130</v>
      </c>
      <c r="D71" s="107" t="s">
        <v>381</v>
      </c>
      <c r="E71" s="140" t="s">
        <v>129</v>
      </c>
      <c r="F71" s="102"/>
      <c r="G71" s="102"/>
      <c r="H71" s="96"/>
      <c r="J71" s="196"/>
      <c r="K71" s="322" t="s">
        <v>1166</v>
      </c>
      <c r="L71" s="334" t="s">
        <v>1199</v>
      </c>
    </row>
    <row r="72" spans="1:17" x14ac:dyDescent="0.25">
      <c r="A72" s="756"/>
      <c r="B72" s="113" t="s">
        <v>363</v>
      </c>
      <c r="C72" s="60" t="s">
        <v>130</v>
      </c>
      <c r="D72" s="107" t="s">
        <v>381</v>
      </c>
      <c r="E72" s="140" t="s">
        <v>129</v>
      </c>
      <c r="F72" s="102"/>
      <c r="G72" s="102"/>
      <c r="H72" s="96"/>
      <c r="J72" s="196"/>
      <c r="K72" s="321" t="s">
        <v>159</v>
      </c>
      <c r="L72" s="334" t="s">
        <v>1200</v>
      </c>
    </row>
    <row r="73" spans="1:17" x14ac:dyDescent="0.25">
      <c r="A73" s="756"/>
      <c r="B73" s="113" t="s">
        <v>364</v>
      </c>
      <c r="C73" s="60" t="s">
        <v>130</v>
      </c>
      <c r="D73" s="107" t="s">
        <v>381</v>
      </c>
      <c r="E73" s="140" t="s">
        <v>129</v>
      </c>
      <c r="F73" s="102"/>
      <c r="G73" s="119"/>
      <c r="H73" s="96"/>
      <c r="J73" s="196"/>
      <c r="K73" s="322" t="s">
        <v>1167</v>
      </c>
      <c r="L73" s="334" t="s">
        <v>1201</v>
      </c>
      <c r="M73" s="92">
        <v>9</v>
      </c>
      <c r="N73" s="342" t="s">
        <v>1167</v>
      </c>
      <c r="O73" s="344">
        <v>26870</v>
      </c>
    </row>
    <row r="74" spans="1:17" x14ac:dyDescent="0.25">
      <c r="A74" s="756"/>
      <c r="B74" s="113" t="s">
        <v>365</v>
      </c>
      <c r="C74" s="60" t="s">
        <v>130</v>
      </c>
      <c r="D74" s="107" t="s">
        <v>381</v>
      </c>
      <c r="E74" s="140" t="s">
        <v>129</v>
      </c>
      <c r="F74" s="38"/>
      <c r="G74" s="119"/>
      <c r="H74" s="96"/>
      <c r="J74" s="196"/>
      <c r="K74" s="321" t="s">
        <v>1168</v>
      </c>
      <c r="L74" s="334" t="s">
        <v>1202</v>
      </c>
      <c r="M74" s="92">
        <v>1</v>
      </c>
      <c r="N74" s="343" t="s">
        <v>1168</v>
      </c>
      <c r="O74" s="345">
        <v>7820</v>
      </c>
    </row>
    <row r="75" spans="1:17" x14ac:dyDescent="0.25">
      <c r="A75" s="756"/>
      <c r="B75" s="113" t="s">
        <v>366</v>
      </c>
      <c r="C75" s="60" t="s">
        <v>130</v>
      </c>
      <c r="D75" s="107" t="s">
        <v>381</v>
      </c>
      <c r="E75" s="140" t="s">
        <v>129</v>
      </c>
      <c r="F75" s="102"/>
      <c r="G75" s="119"/>
      <c r="H75" s="96"/>
      <c r="J75" s="196"/>
      <c r="K75" s="322" t="s">
        <v>1169</v>
      </c>
      <c r="L75" s="334" t="s">
        <v>1203</v>
      </c>
      <c r="M75" s="92">
        <v>24</v>
      </c>
      <c r="N75" s="342" t="s">
        <v>1169</v>
      </c>
      <c r="O75" s="344">
        <v>80672.639999999999</v>
      </c>
    </row>
    <row r="76" spans="1:17" x14ac:dyDescent="0.25">
      <c r="A76" s="756"/>
      <c r="B76" s="113" t="s">
        <v>367</v>
      </c>
      <c r="C76" s="60" t="s">
        <v>130</v>
      </c>
      <c r="D76" s="107" t="s">
        <v>381</v>
      </c>
      <c r="E76" s="140" t="s">
        <v>129</v>
      </c>
      <c r="F76" s="102"/>
      <c r="G76" s="102"/>
      <c r="H76" s="96"/>
      <c r="J76" s="196"/>
      <c r="K76" s="325" t="s">
        <v>1170</v>
      </c>
      <c r="L76" s="334" t="s">
        <v>1233</v>
      </c>
      <c r="M76" s="92">
        <v>2</v>
      </c>
      <c r="N76" s="346" t="s">
        <v>1170</v>
      </c>
      <c r="O76" s="345">
        <v>5689</v>
      </c>
    </row>
    <row r="77" spans="1:17" x14ac:dyDescent="0.25">
      <c r="A77" s="756"/>
      <c r="B77" s="113" t="s">
        <v>368</v>
      </c>
      <c r="C77" s="60" t="s">
        <v>130</v>
      </c>
      <c r="D77" s="107" t="s">
        <v>381</v>
      </c>
      <c r="E77" s="140" t="s">
        <v>129</v>
      </c>
      <c r="F77" s="102"/>
      <c r="G77" s="102"/>
      <c r="H77" s="96"/>
      <c r="K77" s="324" t="s">
        <v>1171</v>
      </c>
      <c r="L77" s="334" t="s">
        <v>1235</v>
      </c>
      <c r="N77" s="347" t="s">
        <v>1171</v>
      </c>
      <c r="O77" s="344"/>
    </row>
    <row r="78" spans="1:17" x14ac:dyDescent="0.25">
      <c r="A78" s="756"/>
      <c r="B78" s="113" t="s">
        <v>369</v>
      </c>
      <c r="C78" s="60" t="s">
        <v>130</v>
      </c>
      <c r="D78" s="107" t="s">
        <v>381</v>
      </c>
      <c r="E78" s="140" t="s">
        <v>129</v>
      </c>
      <c r="F78" s="102"/>
      <c r="G78" s="102"/>
      <c r="H78" s="96"/>
      <c r="K78" s="325" t="s">
        <v>1172</v>
      </c>
      <c r="L78" s="334" t="s">
        <v>1204</v>
      </c>
      <c r="M78" s="92">
        <v>1</v>
      </c>
      <c r="N78" s="346" t="s">
        <v>1172</v>
      </c>
      <c r="O78" s="345">
        <v>7850</v>
      </c>
    </row>
    <row r="79" spans="1:17" x14ac:dyDescent="0.25">
      <c r="A79" s="756"/>
      <c r="B79" s="113" t="s">
        <v>370</v>
      </c>
      <c r="C79" s="60" t="s">
        <v>130</v>
      </c>
      <c r="D79" s="107" t="s">
        <v>381</v>
      </c>
      <c r="E79" s="140" t="s">
        <v>129</v>
      </c>
      <c r="F79" s="102"/>
      <c r="G79" s="102"/>
      <c r="H79" s="96"/>
      <c r="K79" s="324" t="s">
        <v>1173</v>
      </c>
      <c r="L79" s="334" t="s">
        <v>1205</v>
      </c>
      <c r="M79" s="92">
        <v>2</v>
      </c>
      <c r="N79" s="347" t="s">
        <v>1173</v>
      </c>
      <c r="O79" s="344">
        <v>10409.1</v>
      </c>
    </row>
    <row r="80" spans="1:17" x14ac:dyDescent="0.25">
      <c r="A80" s="756"/>
      <c r="B80" s="113" t="s">
        <v>371</v>
      </c>
      <c r="C80" s="60" t="s">
        <v>130</v>
      </c>
      <c r="D80" s="107" t="s">
        <v>381</v>
      </c>
      <c r="E80" s="140" t="s">
        <v>129</v>
      </c>
      <c r="F80" s="102"/>
      <c r="G80" s="102"/>
      <c r="H80" s="96"/>
      <c r="K80" s="338" t="s">
        <v>1174</v>
      </c>
      <c r="L80" s="335" t="s">
        <v>1206</v>
      </c>
      <c r="M80" s="92">
        <v>5</v>
      </c>
      <c r="N80" s="346" t="s">
        <v>1174</v>
      </c>
      <c r="O80" s="345">
        <v>16045.92</v>
      </c>
    </row>
    <row r="81" spans="1:15" ht="15.75" thickBot="1" x14ac:dyDescent="0.3">
      <c r="A81" s="757"/>
      <c r="B81" s="97" t="s">
        <v>372</v>
      </c>
      <c r="C81" s="118" t="s">
        <v>130</v>
      </c>
      <c r="D81" s="108" t="s">
        <v>381</v>
      </c>
      <c r="E81" s="142" t="s">
        <v>129</v>
      </c>
      <c r="F81" s="121"/>
      <c r="G81" s="121"/>
      <c r="H81" s="98"/>
      <c r="K81" s="324" t="s">
        <v>1175</v>
      </c>
      <c r="L81" s="334" t="s">
        <v>1207</v>
      </c>
      <c r="M81" s="92">
        <v>13</v>
      </c>
      <c r="N81" s="347" t="s">
        <v>1175</v>
      </c>
      <c r="O81" s="344">
        <v>44288.149999999994</v>
      </c>
    </row>
    <row r="82" spans="1:15" x14ac:dyDescent="0.25">
      <c r="K82" s="338" t="s">
        <v>780</v>
      </c>
      <c r="L82" s="335" t="s">
        <v>1208</v>
      </c>
      <c r="M82" s="92">
        <v>38</v>
      </c>
      <c r="N82" s="346" t="s">
        <v>780</v>
      </c>
      <c r="O82" s="345">
        <v>114460.56999999999</v>
      </c>
    </row>
    <row r="83" spans="1:15" x14ac:dyDescent="0.25">
      <c r="K83" s="324" t="s">
        <v>1176</v>
      </c>
      <c r="L83" s="334" t="s">
        <v>1234</v>
      </c>
      <c r="M83" s="92">
        <v>2</v>
      </c>
      <c r="N83" s="347" t="s">
        <v>1176</v>
      </c>
      <c r="O83" s="344">
        <v>13776.92</v>
      </c>
    </row>
    <row r="84" spans="1:15" x14ac:dyDescent="0.25">
      <c r="K84" s="323" t="s">
        <v>773</v>
      </c>
      <c r="L84" s="334" t="s">
        <v>1209</v>
      </c>
      <c r="M84" s="92">
        <v>5</v>
      </c>
      <c r="N84" s="323" t="s">
        <v>773</v>
      </c>
      <c r="O84" s="345">
        <v>4448.92</v>
      </c>
    </row>
    <row r="85" spans="1:15" x14ac:dyDescent="0.25">
      <c r="K85" s="324" t="s">
        <v>1177</v>
      </c>
      <c r="L85" s="334" t="s">
        <v>1210</v>
      </c>
      <c r="M85" s="92">
        <v>1</v>
      </c>
      <c r="N85" s="324" t="s">
        <v>1177</v>
      </c>
      <c r="O85" s="348">
        <v>6731.92</v>
      </c>
    </row>
    <row r="86" spans="1:15" ht="15.75" thickBot="1" x14ac:dyDescent="0.3">
      <c r="K86" s="338" t="s">
        <v>1178</v>
      </c>
      <c r="L86" s="335" t="s">
        <v>1211</v>
      </c>
      <c r="M86" s="92">
        <v>6</v>
      </c>
      <c r="N86" s="325" t="s">
        <v>1178</v>
      </c>
      <c r="O86" s="349">
        <v>76083.210000000006</v>
      </c>
    </row>
    <row r="87" spans="1:15" x14ac:dyDescent="0.25">
      <c r="A87" s="186" t="s">
        <v>266</v>
      </c>
      <c r="B87" s="21" t="s">
        <v>267</v>
      </c>
      <c r="C87" s="60" t="s">
        <v>130</v>
      </c>
      <c r="D87" s="111">
        <v>43300</v>
      </c>
      <c r="E87" s="62" t="s">
        <v>129</v>
      </c>
      <c r="F87" s="22"/>
      <c r="G87" s="37"/>
      <c r="H87" s="133"/>
      <c r="K87" s="339" t="s">
        <v>560</v>
      </c>
      <c r="L87" s="335" t="s">
        <v>1212</v>
      </c>
      <c r="M87" s="92">
        <v>2</v>
      </c>
      <c r="N87" s="324" t="s">
        <v>560</v>
      </c>
      <c r="O87" s="344">
        <v>11986.759999999998</v>
      </c>
    </row>
    <row r="88" spans="1:15" ht="15.75" thickBot="1" x14ac:dyDescent="0.3">
      <c r="A88" s="187" t="s">
        <v>731</v>
      </c>
      <c r="B88" s="28" t="s">
        <v>268</v>
      </c>
      <c r="C88" s="60" t="s">
        <v>130</v>
      </c>
      <c r="D88" s="110">
        <v>43300</v>
      </c>
      <c r="E88" s="65" t="s">
        <v>129</v>
      </c>
      <c r="F88" s="29"/>
      <c r="G88" s="40"/>
      <c r="H88" s="117"/>
      <c r="K88" s="338" t="s">
        <v>758</v>
      </c>
      <c r="L88" s="335" t="s">
        <v>1213</v>
      </c>
      <c r="M88" s="92">
        <v>8</v>
      </c>
      <c r="N88" s="325" t="s">
        <v>758</v>
      </c>
      <c r="O88" s="345">
        <v>59647.62</v>
      </c>
    </row>
    <row r="89" spans="1:15" ht="15.75" thickBot="1" x14ac:dyDescent="0.3">
      <c r="B89" s="18"/>
      <c r="K89" s="340" t="s">
        <v>1179</v>
      </c>
      <c r="L89" s="335" t="s">
        <v>1214</v>
      </c>
      <c r="M89" s="92">
        <v>1</v>
      </c>
      <c r="N89" s="350" t="s">
        <v>1179</v>
      </c>
      <c r="O89" s="344">
        <v>24175.47</v>
      </c>
    </row>
    <row r="90" spans="1:15" x14ac:dyDescent="0.25">
      <c r="A90" s="129" t="s">
        <v>287</v>
      </c>
      <c r="B90" s="22"/>
      <c r="C90" s="37"/>
      <c r="D90" s="37"/>
      <c r="E90" s="22"/>
      <c r="F90" s="22"/>
      <c r="G90" s="22"/>
      <c r="H90" s="23"/>
      <c r="K90" s="341" t="s">
        <v>1180</v>
      </c>
      <c r="L90" s="335" t="s">
        <v>1215</v>
      </c>
      <c r="M90" s="92">
        <v>1</v>
      </c>
      <c r="N90" s="351" t="s">
        <v>1180</v>
      </c>
      <c r="O90" s="345">
        <v>21470.309999999998</v>
      </c>
    </row>
    <row r="91" spans="1:15" x14ac:dyDescent="0.25">
      <c r="A91" s="130" t="s">
        <v>732</v>
      </c>
      <c r="B91" s="18" t="s">
        <v>270</v>
      </c>
      <c r="C91" s="27" t="s">
        <v>130</v>
      </c>
      <c r="D91" s="109">
        <v>43259</v>
      </c>
      <c r="E91" s="64" t="s">
        <v>129</v>
      </c>
      <c r="F91" s="114"/>
      <c r="G91" s="38"/>
      <c r="H91" s="116"/>
      <c r="K91" s="340" t="s">
        <v>1181</v>
      </c>
      <c r="L91" s="335" t="s">
        <v>1216</v>
      </c>
      <c r="M91" s="92">
        <v>1</v>
      </c>
      <c r="N91" s="350" t="s">
        <v>1181</v>
      </c>
      <c r="O91" s="344">
        <v>15944.68</v>
      </c>
    </row>
    <row r="92" spans="1:15" ht="15.75" thickBot="1" x14ac:dyDescent="0.3">
      <c r="A92" s="247" t="s">
        <v>856</v>
      </c>
      <c r="B92" s="29" t="s">
        <v>273</v>
      </c>
      <c r="C92" s="34" t="s">
        <v>130</v>
      </c>
      <c r="D92" s="110">
        <v>43259</v>
      </c>
      <c r="E92" s="65" t="s">
        <v>129</v>
      </c>
      <c r="F92" s="115"/>
      <c r="G92" s="40"/>
      <c r="H92" s="117"/>
      <c r="K92" s="341" t="s">
        <v>1182</v>
      </c>
      <c r="L92" s="335" t="s">
        <v>1217</v>
      </c>
      <c r="M92" s="92">
        <v>1</v>
      </c>
      <c r="N92" s="351" t="s">
        <v>1182</v>
      </c>
      <c r="O92" s="345">
        <v>15794.81</v>
      </c>
    </row>
    <row r="93" spans="1:15" x14ac:dyDescent="0.25">
      <c r="K93" s="340" t="s">
        <v>804</v>
      </c>
      <c r="L93" s="335" t="s">
        <v>1218</v>
      </c>
      <c r="M93" s="92">
        <v>2</v>
      </c>
      <c r="N93" s="350" t="s">
        <v>804</v>
      </c>
      <c r="O93" s="344">
        <v>21920.339999999997</v>
      </c>
    </row>
    <row r="94" spans="1:15" x14ac:dyDescent="0.25">
      <c r="A94" s="181" t="s">
        <v>286</v>
      </c>
      <c r="B94" s="137" t="s">
        <v>278</v>
      </c>
      <c r="C94" s="60" t="s">
        <v>130</v>
      </c>
      <c r="D94" s="107">
        <v>43392</v>
      </c>
      <c r="E94" s="140" t="s">
        <v>129</v>
      </c>
      <c r="F94" s="102"/>
      <c r="G94" s="102"/>
      <c r="H94" s="190"/>
      <c r="K94" s="341" t="s">
        <v>1183</v>
      </c>
      <c r="L94" s="335" t="s">
        <v>1219</v>
      </c>
      <c r="M94" s="92">
        <v>1</v>
      </c>
      <c r="N94" s="351" t="s">
        <v>1183</v>
      </c>
      <c r="O94" s="345">
        <v>74631.27</v>
      </c>
    </row>
    <row r="95" spans="1:15" x14ac:dyDescent="0.25">
      <c r="A95" s="182" t="s">
        <v>734</v>
      </c>
      <c r="B95" s="102" t="s">
        <v>343</v>
      </c>
      <c r="C95" s="60" t="s">
        <v>130</v>
      </c>
      <c r="D95" s="107">
        <v>43392</v>
      </c>
      <c r="E95" s="140" t="s">
        <v>129</v>
      </c>
      <c r="F95" s="102"/>
      <c r="G95" s="102"/>
      <c r="H95" s="190"/>
      <c r="K95" s="340" t="s">
        <v>792</v>
      </c>
      <c r="L95" s="335" t="s">
        <v>1220</v>
      </c>
      <c r="M95" s="92">
        <v>1</v>
      </c>
      <c r="N95" s="350" t="s">
        <v>792</v>
      </c>
      <c r="O95" s="344">
        <v>5418</v>
      </c>
    </row>
    <row r="96" spans="1:15" x14ac:dyDescent="0.25">
      <c r="A96" s="183"/>
      <c r="B96" s="102" t="s">
        <v>344</v>
      </c>
      <c r="C96" s="60" t="s">
        <v>130</v>
      </c>
      <c r="D96" s="107">
        <v>43392</v>
      </c>
      <c r="E96" s="140" t="s">
        <v>129</v>
      </c>
      <c r="F96" s="102"/>
      <c r="G96" s="102"/>
      <c r="H96" s="190"/>
      <c r="K96" s="337" t="s">
        <v>786</v>
      </c>
      <c r="L96" s="335" t="s">
        <v>1221</v>
      </c>
      <c r="M96" s="92">
        <v>1</v>
      </c>
      <c r="N96" s="351" t="s">
        <v>786</v>
      </c>
      <c r="O96" s="345">
        <v>18335.560000000001</v>
      </c>
    </row>
    <row r="97" spans="1:15" x14ac:dyDescent="0.25">
      <c r="A97" s="184"/>
      <c r="B97" s="102" t="s">
        <v>345</v>
      </c>
      <c r="C97" s="60" t="s">
        <v>130</v>
      </c>
      <c r="D97" s="107">
        <v>43392</v>
      </c>
      <c r="E97" s="140" t="s">
        <v>129</v>
      </c>
      <c r="F97" s="102"/>
      <c r="G97" s="102"/>
      <c r="H97" s="190"/>
      <c r="K97" s="337" t="s">
        <v>1184</v>
      </c>
      <c r="L97" s="335" t="s">
        <v>1222</v>
      </c>
      <c r="M97" s="92">
        <v>4</v>
      </c>
      <c r="N97" s="352" t="s">
        <v>1184</v>
      </c>
      <c r="O97" s="344">
        <v>40520.410000000003</v>
      </c>
    </row>
    <row r="98" spans="1:15" x14ac:dyDescent="0.25">
      <c r="A98" s="184"/>
      <c r="B98" s="137" t="s">
        <v>346</v>
      </c>
      <c r="C98" s="60" t="s">
        <v>130</v>
      </c>
      <c r="D98" s="107">
        <v>43301</v>
      </c>
      <c r="E98" s="140" t="s">
        <v>129</v>
      </c>
      <c r="F98" s="193"/>
      <c r="G98" s="193"/>
      <c r="H98" s="190"/>
      <c r="K98" s="337" t="s">
        <v>1185</v>
      </c>
      <c r="L98" s="335" t="s">
        <v>1223</v>
      </c>
      <c r="M98" s="92">
        <v>1</v>
      </c>
      <c r="N98" s="353" t="s">
        <v>1185</v>
      </c>
      <c r="O98" s="345">
        <v>24400.42</v>
      </c>
    </row>
    <row r="99" spans="1:15" x14ac:dyDescent="0.25">
      <c r="A99" s="184"/>
      <c r="B99" s="102" t="s">
        <v>347</v>
      </c>
      <c r="C99" s="60" t="s">
        <v>130</v>
      </c>
      <c r="D99" s="107">
        <v>43392</v>
      </c>
      <c r="E99" s="140" t="s">
        <v>129</v>
      </c>
      <c r="F99" s="193"/>
      <c r="G99" s="193"/>
      <c r="H99" s="190"/>
      <c r="K99" s="326" t="s">
        <v>1186</v>
      </c>
      <c r="L99" s="335" t="s">
        <v>1224</v>
      </c>
      <c r="M99" s="92">
        <v>25</v>
      </c>
      <c r="N99" s="354" t="s">
        <v>1186</v>
      </c>
      <c r="O99" s="344">
        <v>105084.45</v>
      </c>
    </row>
    <row r="100" spans="1:15" x14ac:dyDescent="0.25">
      <c r="A100" s="184"/>
      <c r="B100" s="137" t="s">
        <v>279</v>
      </c>
      <c r="C100" s="60" t="s">
        <v>130</v>
      </c>
      <c r="D100" s="107">
        <v>43301</v>
      </c>
      <c r="E100" s="140" t="s">
        <v>129</v>
      </c>
      <c r="F100" s="193"/>
      <c r="G100" s="102"/>
      <c r="H100" s="190"/>
      <c r="K100" s="337" t="s">
        <v>1187</v>
      </c>
      <c r="L100" s="335" t="s">
        <v>1225</v>
      </c>
      <c r="M100" s="92">
        <v>2</v>
      </c>
      <c r="N100" s="355" t="s">
        <v>1187</v>
      </c>
      <c r="O100" s="345">
        <v>9443.130000000001</v>
      </c>
    </row>
    <row r="101" spans="1:15" x14ac:dyDescent="0.25">
      <c r="A101" s="184"/>
      <c r="B101" s="102" t="s">
        <v>348</v>
      </c>
      <c r="C101" s="60" t="s">
        <v>130</v>
      </c>
      <c r="D101" s="107">
        <v>43392</v>
      </c>
      <c r="E101" s="140" t="s">
        <v>129</v>
      </c>
      <c r="F101" s="193"/>
      <c r="G101" s="193"/>
      <c r="H101" s="190"/>
      <c r="K101" s="337" t="s">
        <v>1188</v>
      </c>
      <c r="L101" s="335" t="s">
        <v>1226</v>
      </c>
      <c r="M101" s="92">
        <v>1</v>
      </c>
      <c r="N101" s="354" t="s">
        <v>1188</v>
      </c>
      <c r="O101" s="344">
        <v>8590.33</v>
      </c>
    </row>
    <row r="102" spans="1:15" x14ac:dyDescent="0.25">
      <c r="A102" s="184"/>
      <c r="B102" s="102" t="s">
        <v>349</v>
      </c>
      <c r="C102" s="60" t="s">
        <v>130</v>
      </c>
      <c r="D102" s="107">
        <v>43392</v>
      </c>
      <c r="E102" s="140" t="s">
        <v>129</v>
      </c>
      <c r="F102" s="193"/>
      <c r="G102" s="193"/>
      <c r="H102" s="190"/>
      <c r="K102" s="327" t="s">
        <v>1048</v>
      </c>
      <c r="L102" s="335" t="s">
        <v>1227</v>
      </c>
      <c r="M102" s="92">
        <v>1</v>
      </c>
      <c r="N102" s="355" t="s">
        <v>1048</v>
      </c>
      <c r="O102" s="345">
        <v>9592.58</v>
      </c>
    </row>
    <row r="103" spans="1:15" x14ac:dyDescent="0.25">
      <c r="A103" s="184"/>
      <c r="B103" s="102" t="s">
        <v>351</v>
      </c>
      <c r="C103" s="60" t="s">
        <v>130</v>
      </c>
      <c r="D103" s="107">
        <v>43392</v>
      </c>
      <c r="E103" s="140" t="s">
        <v>129</v>
      </c>
      <c r="F103" s="190"/>
      <c r="G103" s="190"/>
      <c r="H103" s="190"/>
      <c r="K103" s="326" t="s">
        <v>1189</v>
      </c>
      <c r="L103" s="335" t="s">
        <v>1228</v>
      </c>
      <c r="M103" s="92">
        <v>1</v>
      </c>
      <c r="N103" s="354" t="s">
        <v>1189</v>
      </c>
      <c r="O103" s="344"/>
    </row>
    <row r="104" spans="1:15" x14ac:dyDescent="0.25">
      <c r="A104" s="184"/>
      <c r="B104" s="102" t="s">
        <v>350</v>
      </c>
      <c r="C104" s="60" t="s">
        <v>130</v>
      </c>
      <c r="D104" s="107">
        <v>43392</v>
      </c>
      <c r="E104" s="140" t="s">
        <v>129</v>
      </c>
      <c r="F104" s="190"/>
      <c r="G104" s="190"/>
      <c r="H104" s="190"/>
      <c r="K104" s="328" t="s">
        <v>1071</v>
      </c>
      <c r="L104" s="335" t="s">
        <v>1229</v>
      </c>
      <c r="M104" s="92">
        <v>1</v>
      </c>
      <c r="N104" s="356" t="s">
        <v>1071</v>
      </c>
      <c r="O104" s="357"/>
    </row>
    <row r="105" spans="1:15" x14ac:dyDescent="0.25">
      <c r="A105" s="184"/>
      <c r="B105" s="137" t="s">
        <v>280</v>
      </c>
      <c r="C105" s="60" t="s">
        <v>130</v>
      </c>
      <c r="D105" s="107">
        <v>43301</v>
      </c>
      <c r="E105" s="140" t="s">
        <v>129</v>
      </c>
      <c r="F105" s="190"/>
      <c r="G105" s="190"/>
      <c r="H105" s="190"/>
      <c r="K105" s="329" t="s">
        <v>1190</v>
      </c>
      <c r="L105" s="334" t="s">
        <v>1230</v>
      </c>
      <c r="N105" s="358" t="s">
        <v>1190</v>
      </c>
      <c r="O105" s="359"/>
    </row>
    <row r="106" spans="1:15" x14ac:dyDescent="0.25">
      <c r="A106" s="185"/>
      <c r="B106" s="102" t="s">
        <v>281</v>
      </c>
      <c r="C106" s="60" t="s">
        <v>130</v>
      </c>
      <c r="D106" s="107">
        <v>43392</v>
      </c>
      <c r="E106" s="140" t="s">
        <v>129</v>
      </c>
      <c r="F106" s="190"/>
      <c r="G106" s="190"/>
      <c r="H106" s="190"/>
      <c r="K106" s="328" t="s">
        <v>1191</v>
      </c>
      <c r="L106" s="334" t="s">
        <v>1231</v>
      </c>
      <c r="N106" s="356" t="s">
        <v>1191</v>
      </c>
      <c r="O106" s="357"/>
    </row>
    <row r="107" spans="1:15" x14ac:dyDescent="0.25">
      <c r="K107" s="329" t="s">
        <v>1192</v>
      </c>
      <c r="L107" s="334" t="s">
        <v>1232</v>
      </c>
      <c r="N107" s="358" t="s">
        <v>1192</v>
      </c>
      <c r="O107" s="359"/>
    </row>
    <row r="109" spans="1:15" x14ac:dyDescent="0.25">
      <c r="A109" s="54" t="s">
        <v>310</v>
      </c>
      <c r="B109" s="135" t="s">
        <v>311</v>
      </c>
      <c r="C109" s="60" t="s">
        <v>130</v>
      </c>
      <c r="D109" s="107">
        <v>43348</v>
      </c>
      <c r="E109" s="140" t="s">
        <v>129</v>
      </c>
      <c r="F109" s="137"/>
      <c r="G109" s="102"/>
      <c r="H109" s="125"/>
    </row>
    <row r="110" spans="1:15" x14ac:dyDescent="0.25">
      <c r="A110" s="136" t="s">
        <v>733</v>
      </c>
      <c r="B110" s="135" t="s">
        <v>312</v>
      </c>
      <c r="C110" s="60" t="s">
        <v>130</v>
      </c>
      <c r="D110" s="107">
        <v>43348</v>
      </c>
      <c r="E110" s="140" t="s">
        <v>129</v>
      </c>
      <c r="F110" s="137"/>
      <c r="G110" s="102"/>
      <c r="H110" s="125"/>
    </row>
    <row r="114" spans="1:13" x14ac:dyDescent="0.25">
      <c r="A114" s="270" t="s">
        <v>1001</v>
      </c>
      <c r="B114" s="102" t="s">
        <v>420</v>
      </c>
      <c r="C114" s="60" t="s">
        <v>130</v>
      </c>
      <c r="D114" s="107">
        <v>43418</v>
      </c>
      <c r="E114" s="200" t="s">
        <v>129</v>
      </c>
      <c r="F114" s="257"/>
      <c r="G114" s="268"/>
      <c r="H114" s="125"/>
    </row>
    <row r="115" spans="1:13" x14ac:dyDescent="0.25">
      <c r="A115" s="271" t="s">
        <v>329</v>
      </c>
      <c r="B115" s="102" t="s">
        <v>313</v>
      </c>
      <c r="C115" s="60" t="s">
        <v>130</v>
      </c>
      <c r="D115" s="107">
        <v>43418</v>
      </c>
      <c r="E115" s="200" t="s">
        <v>129</v>
      </c>
      <c r="F115" s="102"/>
      <c r="G115" s="274"/>
      <c r="H115" s="125"/>
    </row>
    <row r="116" spans="1:13" x14ac:dyDescent="0.25">
      <c r="A116" s="272"/>
      <c r="B116" s="102" t="s">
        <v>314</v>
      </c>
      <c r="C116" s="60" t="s">
        <v>130</v>
      </c>
      <c r="D116" s="107">
        <v>43418</v>
      </c>
      <c r="E116" s="200" t="s">
        <v>129</v>
      </c>
      <c r="F116" s="257"/>
      <c r="G116" s="274"/>
      <c r="H116" s="125"/>
      <c r="L116" s="38"/>
      <c r="M116" s="38"/>
    </row>
    <row r="117" spans="1:13" x14ac:dyDescent="0.25">
      <c r="A117" s="272"/>
      <c r="B117" s="102" t="s">
        <v>315</v>
      </c>
      <c r="C117" s="60" t="s">
        <v>130</v>
      </c>
      <c r="D117" s="107">
        <v>43418</v>
      </c>
      <c r="E117" s="200" t="s">
        <v>129</v>
      </c>
      <c r="F117" s="257"/>
      <c r="G117" s="274"/>
      <c r="H117" s="125"/>
      <c r="L117" s="38"/>
      <c r="M117" s="38"/>
    </row>
    <row r="118" spans="1:13" x14ac:dyDescent="0.25">
      <c r="A118" s="272"/>
      <c r="B118" s="102" t="s">
        <v>316</v>
      </c>
      <c r="C118" s="60" t="s">
        <v>130</v>
      </c>
      <c r="D118" s="107">
        <v>43418</v>
      </c>
      <c r="E118" s="200" t="s">
        <v>129</v>
      </c>
      <c r="F118" s="257"/>
      <c r="G118" s="274"/>
      <c r="H118" s="125"/>
      <c r="L118" s="38"/>
      <c r="M118" s="38"/>
    </row>
    <row r="119" spans="1:13" x14ac:dyDescent="0.25">
      <c r="A119" s="272"/>
      <c r="B119" s="102" t="s">
        <v>317</v>
      </c>
      <c r="C119" s="60" t="s">
        <v>130</v>
      </c>
      <c r="D119" s="107">
        <v>43418</v>
      </c>
      <c r="E119" s="200" t="s">
        <v>129</v>
      </c>
      <c r="F119" s="257"/>
      <c r="G119" s="274"/>
      <c r="H119" s="125"/>
      <c r="L119" s="38"/>
      <c r="M119" s="38"/>
    </row>
    <row r="120" spans="1:13" x14ac:dyDescent="0.25">
      <c r="A120" s="272"/>
      <c r="B120" s="102" t="s">
        <v>318</v>
      </c>
      <c r="C120" s="60" t="s">
        <v>130</v>
      </c>
      <c r="D120" s="107">
        <v>43383</v>
      </c>
      <c r="E120" s="200" t="s">
        <v>129</v>
      </c>
      <c r="F120" s="257"/>
      <c r="G120" s="274"/>
      <c r="H120" s="125"/>
      <c r="L120" s="38"/>
      <c r="M120" s="38"/>
    </row>
    <row r="121" spans="1:13" x14ac:dyDescent="0.25">
      <c r="A121" s="272"/>
      <c r="B121" s="102" t="s">
        <v>319</v>
      </c>
      <c r="C121" s="60" t="s">
        <v>130</v>
      </c>
      <c r="D121" s="107">
        <v>43418</v>
      </c>
      <c r="E121" s="200" t="s">
        <v>129</v>
      </c>
      <c r="F121" s="257"/>
      <c r="G121" s="274"/>
      <c r="H121" s="125"/>
      <c r="L121" s="38"/>
      <c r="M121" s="38"/>
    </row>
    <row r="122" spans="1:13" x14ac:dyDescent="0.25">
      <c r="A122" s="272"/>
      <c r="B122" s="102" t="s">
        <v>320</v>
      </c>
      <c r="C122" s="60" t="s">
        <v>130</v>
      </c>
      <c r="D122" s="107">
        <v>43383</v>
      </c>
      <c r="E122" s="200" t="s">
        <v>129</v>
      </c>
      <c r="F122" s="257"/>
      <c r="G122" s="274"/>
      <c r="H122" s="125"/>
      <c r="L122" s="38"/>
      <c r="M122" s="38"/>
    </row>
    <row r="123" spans="1:13" x14ac:dyDescent="0.25">
      <c r="A123" s="272"/>
      <c r="B123" s="102" t="s">
        <v>321</v>
      </c>
      <c r="C123" s="60" t="s">
        <v>130</v>
      </c>
      <c r="D123" s="107">
        <v>43418</v>
      </c>
      <c r="E123" s="200" t="s">
        <v>129</v>
      </c>
      <c r="F123" s="102"/>
      <c r="G123" s="274"/>
      <c r="H123" s="125"/>
      <c r="L123" s="38"/>
      <c r="M123" s="38"/>
    </row>
    <row r="124" spans="1:13" x14ac:dyDescent="0.25">
      <c r="A124" s="272"/>
      <c r="B124" s="102" t="s">
        <v>322</v>
      </c>
      <c r="C124" s="60" t="s">
        <v>130</v>
      </c>
      <c r="D124" s="107">
        <v>43383</v>
      </c>
      <c r="E124" s="200" t="s">
        <v>129</v>
      </c>
      <c r="F124" s="257"/>
      <c r="G124" s="274"/>
      <c r="H124" s="125"/>
      <c r="L124" s="38"/>
      <c r="M124" s="38"/>
    </row>
    <row r="125" spans="1:13" x14ac:dyDescent="0.25">
      <c r="A125" s="272"/>
      <c r="B125" s="102" t="s">
        <v>323</v>
      </c>
      <c r="C125" s="60" t="s">
        <v>130</v>
      </c>
      <c r="D125" s="107">
        <v>43383</v>
      </c>
      <c r="E125" s="200" t="s">
        <v>129</v>
      </c>
      <c r="F125" s="257"/>
      <c r="G125" s="274"/>
      <c r="H125" s="125"/>
      <c r="L125" s="38"/>
      <c r="M125" s="38"/>
    </row>
    <row r="126" spans="1:13" x14ac:dyDescent="0.25">
      <c r="A126" s="272"/>
      <c r="B126" s="102" t="s">
        <v>324</v>
      </c>
      <c r="C126" s="60" t="s">
        <v>130</v>
      </c>
      <c r="D126" s="107">
        <v>43418</v>
      </c>
      <c r="E126" s="200" t="s">
        <v>129</v>
      </c>
      <c r="F126" s="257"/>
      <c r="G126" s="274"/>
      <c r="H126" s="125"/>
      <c r="L126" s="38"/>
      <c r="M126" s="38"/>
    </row>
    <row r="127" spans="1:13" x14ac:dyDescent="0.25">
      <c r="A127" s="272"/>
      <c r="B127" s="102" t="s">
        <v>325</v>
      </c>
      <c r="C127" s="60" t="s">
        <v>130</v>
      </c>
      <c r="D127" s="107">
        <v>43418</v>
      </c>
      <c r="E127" s="200" t="s">
        <v>129</v>
      </c>
      <c r="F127" s="102"/>
      <c r="G127" s="274"/>
      <c r="H127" s="125"/>
      <c r="L127" s="38"/>
      <c r="M127" s="38"/>
    </row>
    <row r="128" spans="1:13" x14ac:dyDescent="0.25">
      <c r="A128" s="272"/>
      <c r="B128" s="102" t="s">
        <v>326</v>
      </c>
      <c r="C128" s="60" t="s">
        <v>130</v>
      </c>
      <c r="D128" s="107">
        <v>43418</v>
      </c>
      <c r="E128" s="200" t="s">
        <v>129</v>
      </c>
      <c r="F128" s="257"/>
      <c r="G128" s="274"/>
      <c r="H128" s="125"/>
      <c r="L128" s="38"/>
      <c r="M128" s="38"/>
    </row>
    <row r="129" spans="1:13" x14ac:dyDescent="0.25">
      <c r="A129" s="272"/>
      <c r="B129" s="102" t="s">
        <v>327</v>
      </c>
      <c r="C129" s="60" t="s">
        <v>130</v>
      </c>
      <c r="D129" s="107">
        <v>43418</v>
      </c>
      <c r="E129" s="200" t="s">
        <v>129</v>
      </c>
      <c r="F129" s="102"/>
      <c r="G129" s="274"/>
      <c r="H129" s="125"/>
      <c r="L129" s="38"/>
      <c r="M129" s="38"/>
    </row>
    <row r="130" spans="1:13" x14ac:dyDescent="0.25">
      <c r="A130" s="272"/>
      <c r="B130" s="102" t="s">
        <v>328</v>
      </c>
      <c r="C130" s="60" t="s">
        <v>130</v>
      </c>
      <c r="D130" s="107">
        <v>43418</v>
      </c>
      <c r="E130" s="200" t="s">
        <v>129</v>
      </c>
      <c r="F130" s="257"/>
      <c r="G130" s="274"/>
      <c r="H130" s="125"/>
    </row>
    <row r="131" spans="1:13" s="122" customFormat="1" x14ac:dyDescent="0.25">
      <c r="A131" s="272"/>
      <c r="B131" s="102" t="s">
        <v>692</v>
      </c>
      <c r="C131" s="60" t="s">
        <v>130</v>
      </c>
      <c r="D131" s="107">
        <v>43514</v>
      </c>
      <c r="E131" s="238" t="s">
        <v>129</v>
      </c>
      <c r="F131" s="119"/>
      <c r="G131" s="274"/>
      <c r="H131" s="125"/>
      <c r="J131" s="16"/>
      <c r="K131" s="16"/>
      <c r="L131" s="16"/>
      <c r="M131" s="92"/>
    </row>
    <row r="132" spans="1:13" s="122" customFormat="1" x14ac:dyDescent="0.25">
      <c r="A132" s="272"/>
      <c r="B132" s="102" t="s">
        <v>693</v>
      </c>
      <c r="C132" s="60" t="s">
        <v>130</v>
      </c>
      <c r="D132" s="107">
        <v>43502</v>
      </c>
      <c r="E132" s="241" t="s">
        <v>129</v>
      </c>
      <c r="F132" s="119"/>
      <c r="G132" s="268"/>
      <c r="H132" s="125"/>
      <c r="J132" s="16"/>
      <c r="K132" s="16"/>
      <c r="L132" s="16"/>
      <c r="M132" s="92"/>
    </row>
    <row r="133" spans="1:13" s="122" customFormat="1" x14ac:dyDescent="0.25">
      <c r="A133" s="272"/>
      <c r="B133" s="102" t="s">
        <v>694</v>
      </c>
      <c r="C133" s="60" t="s">
        <v>130</v>
      </c>
      <c r="D133" s="107">
        <v>43502</v>
      </c>
      <c r="E133" s="241" t="s">
        <v>129</v>
      </c>
      <c r="F133" s="119"/>
      <c r="G133" s="268"/>
      <c r="H133" s="125"/>
      <c r="J133" s="16"/>
      <c r="K133" s="16"/>
      <c r="L133" s="16"/>
      <c r="M133" s="92"/>
    </row>
    <row r="134" spans="1:13" s="122" customFormat="1" x14ac:dyDescent="0.25">
      <c r="A134" s="272"/>
      <c r="B134" s="102" t="s">
        <v>695</v>
      </c>
      <c r="C134" s="60" t="s">
        <v>130</v>
      </c>
      <c r="D134" s="107">
        <v>43502</v>
      </c>
      <c r="E134" s="241" t="s">
        <v>129</v>
      </c>
      <c r="F134" s="119"/>
      <c r="G134" s="268"/>
      <c r="H134" s="125"/>
      <c r="J134" s="16"/>
      <c r="K134" s="16"/>
      <c r="L134" s="16"/>
      <c r="M134" s="92"/>
    </row>
    <row r="135" spans="1:13" s="122" customFormat="1" x14ac:dyDescent="0.25">
      <c r="A135" s="272"/>
      <c r="B135" s="102" t="s">
        <v>696</v>
      </c>
      <c r="C135" s="60" t="s">
        <v>130</v>
      </c>
      <c r="D135" s="107">
        <v>43514</v>
      </c>
      <c r="E135" s="238" t="s">
        <v>129</v>
      </c>
      <c r="F135" s="119"/>
      <c r="G135" s="268"/>
      <c r="H135" s="125"/>
      <c r="J135" s="16"/>
      <c r="K135" s="16"/>
      <c r="L135" s="16"/>
      <c r="M135" s="92"/>
    </row>
    <row r="136" spans="1:13" s="122" customFormat="1" x14ac:dyDescent="0.25">
      <c r="A136" s="272"/>
      <c r="B136" s="102" t="s">
        <v>697</v>
      </c>
      <c r="C136" s="60" t="s">
        <v>130</v>
      </c>
      <c r="D136" s="107">
        <v>43514</v>
      </c>
      <c r="E136" s="238" t="s">
        <v>129</v>
      </c>
      <c r="F136" s="119"/>
      <c r="G136" s="268"/>
      <c r="H136" s="125"/>
      <c r="J136" s="16"/>
      <c r="K136" s="16"/>
      <c r="L136" s="16"/>
      <c r="M136" s="92"/>
    </row>
    <row r="137" spans="1:13" s="122" customFormat="1" x14ac:dyDescent="0.25">
      <c r="A137" s="272"/>
      <c r="B137" s="102" t="s">
        <v>698</v>
      </c>
      <c r="C137" s="60" t="s">
        <v>130</v>
      </c>
      <c r="D137" s="107">
        <v>43514</v>
      </c>
      <c r="E137" s="238" t="s">
        <v>129</v>
      </c>
      <c r="F137" s="119"/>
      <c r="G137" s="268"/>
      <c r="H137" s="125"/>
      <c r="J137" s="16"/>
      <c r="K137" s="16"/>
      <c r="L137" s="16"/>
      <c r="M137" s="92"/>
    </row>
    <row r="138" spans="1:13" s="122" customFormat="1" x14ac:dyDescent="0.25">
      <c r="A138" s="272"/>
      <c r="B138" s="102" t="s">
        <v>699</v>
      </c>
      <c r="C138" s="60" t="s">
        <v>130</v>
      </c>
      <c r="D138" s="107">
        <v>43502</v>
      </c>
      <c r="E138" s="238" t="s">
        <v>129</v>
      </c>
      <c r="F138" s="119"/>
      <c r="G138" s="268"/>
      <c r="H138" s="125"/>
      <c r="J138" s="16"/>
      <c r="K138" s="16"/>
      <c r="L138" s="16"/>
      <c r="M138" s="92"/>
    </row>
    <row r="139" spans="1:13" s="122" customFormat="1" x14ac:dyDescent="0.25">
      <c r="A139" s="272"/>
      <c r="B139" s="102" t="s">
        <v>700</v>
      </c>
      <c r="C139" s="60" t="s">
        <v>130</v>
      </c>
      <c r="D139" s="107">
        <v>43514</v>
      </c>
      <c r="E139" s="238" t="s">
        <v>129</v>
      </c>
      <c r="F139" s="119"/>
      <c r="G139" s="268"/>
      <c r="H139" s="125"/>
      <c r="J139" s="16"/>
      <c r="K139" s="16"/>
      <c r="L139" s="16"/>
      <c r="M139" s="92"/>
    </row>
    <row r="140" spans="1:13" s="122" customFormat="1" x14ac:dyDescent="0.25">
      <c r="A140" s="272"/>
      <c r="B140" s="102" t="s">
        <v>701</v>
      </c>
      <c r="C140" s="60" t="s">
        <v>130</v>
      </c>
      <c r="D140" s="107">
        <v>43514</v>
      </c>
      <c r="E140" s="238" t="s">
        <v>129</v>
      </c>
      <c r="F140" s="119"/>
      <c r="G140" s="268"/>
      <c r="H140" s="125"/>
      <c r="J140" s="16"/>
      <c r="K140" s="16"/>
      <c r="L140" s="16"/>
      <c r="M140" s="92"/>
    </row>
    <row r="141" spans="1:13" s="122" customFormat="1" x14ac:dyDescent="0.25">
      <c r="A141" s="272"/>
      <c r="B141" s="102" t="s">
        <v>702</v>
      </c>
      <c r="C141" s="60" t="s">
        <v>130</v>
      </c>
      <c r="D141" s="107">
        <v>43514</v>
      </c>
      <c r="E141" s="238" t="s">
        <v>129</v>
      </c>
      <c r="F141" s="119"/>
      <c r="G141" s="268"/>
      <c r="H141" s="125"/>
      <c r="J141" s="16"/>
      <c r="K141" s="16"/>
      <c r="L141" s="16"/>
      <c r="M141" s="92"/>
    </row>
    <row r="142" spans="1:13" s="122" customFormat="1" x14ac:dyDescent="0.25">
      <c r="A142" s="272"/>
      <c r="B142" s="102" t="s">
        <v>703</v>
      </c>
      <c r="C142" s="60" t="s">
        <v>130</v>
      </c>
      <c r="D142" s="107">
        <v>43514</v>
      </c>
      <c r="E142" s="238" t="s">
        <v>129</v>
      </c>
      <c r="F142" s="119"/>
      <c r="G142" s="268"/>
      <c r="H142" s="125"/>
      <c r="J142" s="16"/>
      <c r="K142" s="16"/>
      <c r="L142" s="16"/>
      <c r="M142" s="92"/>
    </row>
    <row r="143" spans="1:13" s="122" customFormat="1" x14ac:dyDescent="0.25">
      <c r="A143" s="272"/>
      <c r="B143" s="102" t="s">
        <v>704</v>
      </c>
      <c r="C143" s="60" t="s">
        <v>130</v>
      </c>
      <c r="D143" s="107">
        <v>43514</v>
      </c>
      <c r="E143" s="238" t="s">
        <v>129</v>
      </c>
      <c r="F143" s="119"/>
      <c r="G143" s="268"/>
      <c r="H143" s="125"/>
      <c r="J143" s="16"/>
      <c r="K143" s="16"/>
      <c r="L143" s="16"/>
      <c r="M143" s="92"/>
    </row>
    <row r="144" spans="1:13" s="122" customFormat="1" x14ac:dyDescent="0.25">
      <c r="A144" s="272"/>
      <c r="B144" s="102" t="s">
        <v>705</v>
      </c>
      <c r="C144" s="60" t="s">
        <v>130</v>
      </c>
      <c r="D144" s="107">
        <v>43514</v>
      </c>
      <c r="E144" s="238" t="s">
        <v>129</v>
      </c>
      <c r="F144" s="119"/>
      <c r="G144" s="268"/>
      <c r="H144" s="125"/>
      <c r="J144" s="16"/>
      <c r="K144" s="16"/>
      <c r="L144" s="16"/>
      <c r="M144" s="92"/>
    </row>
    <row r="145" spans="1:13" s="122" customFormat="1" x14ac:dyDescent="0.25">
      <c r="A145" s="272"/>
      <c r="B145" s="102" t="s">
        <v>706</v>
      </c>
      <c r="C145" s="60" t="s">
        <v>130</v>
      </c>
      <c r="D145" s="107">
        <v>43514</v>
      </c>
      <c r="E145" s="238" t="s">
        <v>129</v>
      </c>
      <c r="F145" s="119"/>
      <c r="G145" s="268"/>
      <c r="H145" s="125"/>
      <c r="J145" s="16"/>
      <c r="K145" s="16"/>
      <c r="L145" s="16"/>
      <c r="M145" s="92"/>
    </row>
    <row r="146" spans="1:13" s="122" customFormat="1" x14ac:dyDescent="0.25">
      <c r="A146" s="272"/>
      <c r="B146" s="102" t="s">
        <v>659</v>
      </c>
      <c r="C146" s="60" t="s">
        <v>130</v>
      </c>
      <c r="D146" s="107">
        <v>43514</v>
      </c>
      <c r="E146" s="238" t="s">
        <v>129</v>
      </c>
      <c r="F146" s="119"/>
      <c r="G146" s="268"/>
      <c r="H146" s="125"/>
      <c r="J146" s="16"/>
      <c r="K146" s="16"/>
      <c r="L146" s="16"/>
      <c r="M146" s="92"/>
    </row>
    <row r="147" spans="1:13" s="122" customFormat="1" x14ac:dyDescent="0.25">
      <c r="A147" s="272"/>
      <c r="B147" s="102" t="s">
        <v>707</v>
      </c>
      <c r="C147" s="60" t="s">
        <v>130</v>
      </c>
      <c r="D147" s="107">
        <v>43514</v>
      </c>
      <c r="E147" s="238" t="s">
        <v>129</v>
      </c>
      <c r="F147" s="119"/>
      <c r="G147" s="268"/>
      <c r="H147" s="125"/>
      <c r="J147" s="16"/>
      <c r="K147" s="16"/>
      <c r="L147" s="16"/>
      <c r="M147" s="92"/>
    </row>
    <row r="148" spans="1:13" s="122" customFormat="1" x14ac:dyDescent="0.25">
      <c r="A148" s="272"/>
      <c r="B148" s="102" t="s">
        <v>889</v>
      </c>
      <c r="C148" s="60" t="s">
        <v>130</v>
      </c>
      <c r="D148" s="107">
        <v>43572</v>
      </c>
      <c r="E148" s="257" t="s">
        <v>129</v>
      </c>
      <c r="F148" s="119"/>
      <c r="G148" s="268"/>
      <c r="H148" s="125"/>
      <c r="J148" s="16"/>
      <c r="K148" s="16"/>
      <c r="L148" s="16"/>
      <c r="M148" s="92"/>
    </row>
    <row r="149" spans="1:13" s="122" customFormat="1" x14ac:dyDescent="0.25">
      <c r="A149" s="272"/>
      <c r="B149" s="102" t="s">
        <v>890</v>
      </c>
      <c r="C149" s="60" t="s">
        <v>130</v>
      </c>
      <c r="D149" s="107">
        <v>43572</v>
      </c>
      <c r="E149" s="257" t="s">
        <v>129</v>
      </c>
      <c r="F149" s="119"/>
      <c r="G149" s="268"/>
      <c r="H149" s="125"/>
      <c r="J149" s="16"/>
      <c r="K149" s="16"/>
      <c r="L149" s="16"/>
      <c r="M149" s="92"/>
    </row>
    <row r="150" spans="1:13" s="122" customFormat="1" x14ac:dyDescent="0.25">
      <c r="A150" s="272"/>
      <c r="B150" s="102" t="s">
        <v>891</v>
      </c>
      <c r="C150" s="60" t="s">
        <v>130</v>
      </c>
      <c r="D150" s="107">
        <v>43572</v>
      </c>
      <c r="E150" s="257" t="s">
        <v>129</v>
      </c>
      <c r="F150" s="119"/>
      <c r="G150" s="268"/>
      <c r="H150" s="125"/>
      <c r="J150" s="16"/>
      <c r="K150" s="16"/>
      <c r="L150" s="16"/>
      <c r="M150" s="92"/>
    </row>
    <row r="151" spans="1:13" s="122" customFormat="1" x14ac:dyDescent="0.25">
      <c r="A151" s="273"/>
      <c r="B151" s="102" t="s">
        <v>892</v>
      </c>
      <c r="C151" s="60" t="s">
        <v>130</v>
      </c>
      <c r="D151" s="107">
        <v>43572</v>
      </c>
      <c r="E151" s="257" t="s">
        <v>129</v>
      </c>
      <c r="F151" s="119"/>
      <c r="G151" s="268"/>
      <c r="H151" s="125"/>
      <c r="J151" s="16"/>
      <c r="K151" s="16"/>
      <c r="L151" s="16"/>
      <c r="M151" s="92"/>
    </row>
    <row r="152" spans="1:13" s="122" customFormat="1" x14ac:dyDescent="0.25">
      <c r="A152" s="199"/>
      <c r="B152" s="38"/>
      <c r="C152" s="38"/>
      <c r="D152" s="109"/>
      <c r="E152" s="199"/>
      <c r="F152" s="201"/>
      <c r="G152" s="38"/>
      <c r="H152" s="101"/>
      <c r="J152" s="16"/>
      <c r="K152" s="16"/>
      <c r="L152" s="16"/>
      <c r="M152" s="92"/>
    </row>
    <row r="154" spans="1:13" x14ac:dyDescent="0.25">
      <c r="A154" s="778" t="s">
        <v>855</v>
      </c>
      <c r="B154" s="123" t="s">
        <v>500</v>
      </c>
      <c r="C154" s="60" t="s">
        <v>130</v>
      </c>
      <c r="D154" s="107">
        <v>43426</v>
      </c>
      <c r="E154" s="140" t="s">
        <v>129</v>
      </c>
      <c r="F154" s="102"/>
      <c r="G154" s="102"/>
      <c r="H154" s="107"/>
    </row>
    <row r="155" spans="1:13" x14ac:dyDescent="0.25">
      <c r="A155" s="779"/>
      <c r="B155" s="123" t="s">
        <v>501</v>
      </c>
      <c r="C155" s="60" t="s">
        <v>130</v>
      </c>
      <c r="D155" s="107">
        <v>43426</v>
      </c>
      <c r="E155" s="140" t="s">
        <v>129</v>
      </c>
      <c r="F155" s="102"/>
      <c r="G155" s="102"/>
      <c r="H155" s="107"/>
    </row>
    <row r="156" spans="1:13" x14ac:dyDescent="0.25">
      <c r="A156" s="779"/>
      <c r="B156" s="123" t="s">
        <v>502</v>
      </c>
      <c r="C156" s="60" t="s">
        <v>130</v>
      </c>
      <c r="D156" s="107">
        <v>43426</v>
      </c>
      <c r="E156" s="140" t="s">
        <v>129</v>
      </c>
      <c r="F156" s="77"/>
      <c r="G156" s="102"/>
      <c r="H156" s="107"/>
    </row>
    <row r="157" spans="1:13" x14ac:dyDescent="0.25">
      <c r="A157" s="779"/>
      <c r="B157" s="123" t="s">
        <v>503</v>
      </c>
      <c r="C157" s="60" t="s">
        <v>130</v>
      </c>
      <c r="D157" s="107">
        <v>43426</v>
      </c>
      <c r="E157" s="140" t="s">
        <v>129</v>
      </c>
      <c r="F157" s="243"/>
      <c r="G157" s="102"/>
      <c r="H157" s="107"/>
    </row>
    <row r="158" spans="1:13" x14ac:dyDescent="0.25">
      <c r="A158" s="780"/>
      <c r="B158" s="123" t="s">
        <v>504</v>
      </c>
      <c r="C158" s="60" t="s">
        <v>130</v>
      </c>
      <c r="D158" s="107">
        <v>43426</v>
      </c>
      <c r="E158" s="140" t="s">
        <v>129</v>
      </c>
      <c r="F158" s="243"/>
      <c r="G158" s="102"/>
      <c r="H158" s="107"/>
    </row>
    <row r="160" spans="1:13" x14ac:dyDescent="0.25">
      <c r="A160" s="236" t="s">
        <v>522</v>
      </c>
      <c r="B160" s="135" t="s">
        <v>517</v>
      </c>
      <c r="C160" s="60" t="s">
        <v>130</v>
      </c>
      <c r="D160" s="107">
        <v>43418</v>
      </c>
      <c r="E160" s="123" t="s">
        <v>129</v>
      </c>
      <c r="F160" s="123"/>
      <c r="G160" s="102"/>
      <c r="H160" s="125"/>
    </row>
    <row r="161" spans="1:13" x14ac:dyDescent="0.25">
      <c r="A161" s="237" t="s">
        <v>835</v>
      </c>
      <c r="B161" s="123"/>
      <c r="C161" s="123"/>
      <c r="D161" s="102"/>
      <c r="E161" s="123"/>
      <c r="F161" s="123"/>
      <c r="G161" s="123"/>
      <c r="H161" s="123"/>
    </row>
    <row r="163" spans="1:13" x14ac:dyDescent="0.25">
      <c r="A163" s="775" t="s">
        <v>1002</v>
      </c>
      <c r="B163" s="90" t="s">
        <v>177</v>
      </c>
      <c r="C163" s="60" t="s">
        <v>130</v>
      </c>
      <c r="D163" s="107">
        <v>43419</v>
      </c>
      <c r="E163" s="135" t="s">
        <v>129</v>
      </c>
      <c r="F163" s="102"/>
      <c r="G163" s="102"/>
      <c r="H163" s="107"/>
    </row>
    <row r="164" spans="1:13" s="122" customFormat="1" x14ac:dyDescent="0.25">
      <c r="A164" s="776"/>
      <c r="B164" s="135" t="s">
        <v>521</v>
      </c>
      <c r="C164" s="60" t="s">
        <v>130</v>
      </c>
      <c r="D164" s="107">
        <v>43419</v>
      </c>
      <c r="E164" s="135" t="s">
        <v>129</v>
      </c>
      <c r="F164" s="102"/>
      <c r="G164" s="102"/>
      <c r="H164" s="107"/>
      <c r="J164" s="16"/>
      <c r="K164" s="16"/>
      <c r="L164" s="16"/>
      <c r="M164" s="92"/>
    </row>
    <row r="165" spans="1:13" s="122" customFormat="1" x14ac:dyDescent="0.25">
      <c r="A165" s="776"/>
      <c r="B165" s="135" t="s">
        <v>520</v>
      </c>
      <c r="C165" s="60" t="s">
        <v>130</v>
      </c>
      <c r="D165" s="107">
        <v>43419</v>
      </c>
      <c r="E165" s="135" t="s">
        <v>129</v>
      </c>
      <c r="F165" s="102"/>
      <c r="G165" s="102"/>
      <c r="H165" s="107"/>
      <c r="J165" s="16"/>
      <c r="K165" s="16"/>
      <c r="L165" s="16"/>
      <c r="M165" s="92"/>
    </row>
    <row r="166" spans="1:13" s="122" customFormat="1" x14ac:dyDescent="0.25">
      <c r="A166" s="776"/>
      <c r="B166" s="189" t="s">
        <v>661</v>
      </c>
      <c r="C166" s="60" t="s">
        <v>130</v>
      </c>
      <c r="D166" s="107">
        <v>43159</v>
      </c>
      <c r="E166" s="249" t="s">
        <v>129</v>
      </c>
      <c r="G166" s="102"/>
      <c r="H166" s="125"/>
      <c r="J166" s="16"/>
      <c r="K166" s="16"/>
      <c r="L166" s="16"/>
      <c r="M166" s="92"/>
    </row>
    <row r="167" spans="1:13" s="122" customFormat="1" x14ac:dyDescent="0.25">
      <c r="A167" s="776"/>
      <c r="B167" s="189" t="s">
        <v>662</v>
      </c>
      <c r="C167" s="60" t="s">
        <v>130</v>
      </c>
      <c r="D167" s="107">
        <v>43159</v>
      </c>
      <c r="E167" s="249" t="s">
        <v>129</v>
      </c>
      <c r="F167" s="137"/>
      <c r="G167" s="102"/>
      <c r="H167" s="125"/>
      <c r="J167" s="16"/>
      <c r="K167" s="16"/>
      <c r="L167" s="16"/>
      <c r="M167" s="92"/>
    </row>
    <row r="168" spans="1:13" x14ac:dyDescent="0.25">
      <c r="A168" s="777"/>
      <c r="B168" s="189" t="s">
        <v>663</v>
      </c>
      <c r="C168" s="60" t="s">
        <v>130</v>
      </c>
      <c r="D168" s="107">
        <v>43419</v>
      </c>
      <c r="E168" s="189" t="s">
        <v>129</v>
      </c>
      <c r="F168" s="295"/>
      <c r="G168" s="102"/>
      <c r="H168" s="125"/>
    </row>
    <row r="169" spans="1:13" x14ac:dyDescent="0.25">
      <c r="A169" s="188"/>
      <c r="B169" s="188"/>
      <c r="C169" s="38"/>
      <c r="D169" s="38"/>
      <c r="E169" s="188"/>
      <c r="F169" s="191"/>
      <c r="G169" s="38"/>
      <c r="H169" s="101"/>
    </row>
    <row r="171" spans="1:13" x14ac:dyDescent="0.25">
      <c r="A171" s="246" t="s">
        <v>563</v>
      </c>
      <c r="B171" s="143" t="s">
        <v>561</v>
      </c>
      <c r="C171" s="60" t="s">
        <v>130</v>
      </c>
      <c r="D171" s="107">
        <v>43448</v>
      </c>
      <c r="E171" s="143" t="s">
        <v>129</v>
      </c>
      <c r="F171" s="102"/>
      <c r="G171" s="102"/>
      <c r="H171" s="125"/>
    </row>
    <row r="172" spans="1:13" x14ac:dyDescent="0.25">
      <c r="A172" s="242" t="s">
        <v>854</v>
      </c>
      <c r="B172" s="143" t="s">
        <v>562</v>
      </c>
      <c r="C172" s="60" t="s">
        <v>130</v>
      </c>
      <c r="D172" s="107">
        <v>43448</v>
      </c>
      <c r="E172" s="143" t="s">
        <v>129</v>
      </c>
      <c r="F172" s="137"/>
      <c r="G172" s="102"/>
      <c r="H172" s="125"/>
    </row>
    <row r="173" spans="1:13" x14ac:dyDescent="0.25">
      <c r="F173" s="16" t="s">
        <v>2180</v>
      </c>
    </row>
    <row r="174" spans="1:13" x14ac:dyDescent="0.25">
      <c r="A174" s="764" t="s">
        <v>1003</v>
      </c>
      <c r="B174" s="204" t="s">
        <v>716</v>
      </c>
      <c r="C174" s="60" t="s">
        <v>130</v>
      </c>
      <c r="D174" s="107">
        <v>43510</v>
      </c>
      <c r="E174" s="194" t="s">
        <v>129</v>
      </c>
      <c r="F174" s="197" t="s">
        <v>2182</v>
      </c>
      <c r="G174" s="102"/>
      <c r="H174" s="107"/>
    </row>
    <row r="175" spans="1:13" x14ac:dyDescent="0.25">
      <c r="A175" s="774"/>
      <c r="B175" s="204" t="s">
        <v>717</v>
      </c>
      <c r="C175" s="60" t="s">
        <v>130</v>
      </c>
      <c r="D175" s="107">
        <v>43517</v>
      </c>
      <c r="E175" s="245" t="s">
        <v>129</v>
      </c>
      <c r="F175" s="197"/>
      <c r="G175" s="102"/>
      <c r="H175" s="107"/>
    </row>
    <row r="176" spans="1:13" x14ac:dyDescent="0.25">
      <c r="A176" s="774"/>
      <c r="B176" s="204" t="s">
        <v>718</v>
      </c>
      <c r="C176" s="60" t="s">
        <v>130</v>
      </c>
      <c r="D176" s="107">
        <v>43517</v>
      </c>
      <c r="E176" s="245" t="s">
        <v>129</v>
      </c>
      <c r="F176" s="197" t="s">
        <v>2181</v>
      </c>
      <c r="G176" s="102"/>
      <c r="H176" s="107"/>
    </row>
    <row r="177" spans="1:8" x14ac:dyDescent="0.25">
      <c r="A177" s="774"/>
      <c r="B177" s="204" t="s">
        <v>719</v>
      </c>
      <c r="C177" s="60" t="s">
        <v>130</v>
      </c>
      <c r="D177" s="107">
        <v>43510</v>
      </c>
      <c r="E177" s="245" t="s">
        <v>129</v>
      </c>
      <c r="F177" s="197" t="s">
        <v>2183</v>
      </c>
      <c r="G177" s="102"/>
      <c r="H177" s="107"/>
    </row>
    <row r="178" spans="1:8" x14ac:dyDescent="0.25">
      <c r="A178" s="774"/>
      <c r="B178" s="204" t="s">
        <v>720</v>
      </c>
      <c r="C178" s="60" t="s">
        <v>130</v>
      </c>
      <c r="D178" s="107">
        <v>43510</v>
      </c>
      <c r="E178" s="245" t="s">
        <v>129</v>
      </c>
      <c r="F178" s="263"/>
      <c r="G178" s="102"/>
      <c r="H178" s="107"/>
    </row>
    <row r="179" spans="1:8" x14ac:dyDescent="0.25">
      <c r="A179" s="774"/>
      <c r="B179" s="204" t="s">
        <v>721</v>
      </c>
      <c r="C179" s="60" t="s">
        <v>130</v>
      </c>
      <c r="D179" s="107">
        <v>43517</v>
      </c>
      <c r="E179" s="245" t="s">
        <v>129</v>
      </c>
      <c r="F179" s="263" t="s">
        <v>2184</v>
      </c>
      <c r="G179" s="102"/>
      <c r="H179" s="107"/>
    </row>
    <row r="180" spans="1:8" x14ac:dyDescent="0.25">
      <c r="A180" s="774"/>
      <c r="B180" s="204" t="s">
        <v>722</v>
      </c>
      <c r="C180" s="60" t="s">
        <v>130</v>
      </c>
      <c r="D180" s="107">
        <v>43510</v>
      </c>
      <c r="E180" s="245" t="s">
        <v>129</v>
      </c>
      <c r="F180" s="263"/>
      <c r="G180" s="102"/>
      <c r="H180" s="107"/>
    </row>
    <row r="181" spans="1:8" x14ac:dyDescent="0.25">
      <c r="A181" s="765"/>
      <c r="B181" s="204" t="s">
        <v>723</v>
      </c>
      <c r="C181" s="60" t="s">
        <v>130</v>
      </c>
      <c r="D181" s="107">
        <v>43517</v>
      </c>
      <c r="E181" s="245" t="s">
        <v>129</v>
      </c>
      <c r="F181" s="90"/>
      <c r="G181" s="102"/>
      <c r="H181" s="107"/>
    </row>
    <row r="182" spans="1:8" x14ac:dyDescent="0.25">
      <c r="A182" s="195"/>
      <c r="B182" s="195"/>
      <c r="C182" s="195"/>
      <c r="D182" s="38"/>
      <c r="E182" s="195"/>
      <c r="F182" s="195"/>
      <c r="G182" s="195"/>
      <c r="H182" s="195"/>
    </row>
    <row r="183" spans="1:8" x14ac:dyDescent="0.25">
      <c r="A183" s="264" t="s">
        <v>1152</v>
      </c>
      <c r="B183" s="262" t="s">
        <v>735</v>
      </c>
      <c r="C183" s="296" t="s">
        <v>1121</v>
      </c>
      <c r="D183" s="107">
        <v>43712</v>
      </c>
      <c r="E183" s="194" t="s">
        <v>129</v>
      </c>
      <c r="F183" s="276"/>
      <c r="G183" s="276"/>
      <c r="H183" s="276"/>
    </row>
    <row r="184" spans="1:8" x14ac:dyDescent="0.25">
      <c r="A184" s="285" t="s">
        <v>1124</v>
      </c>
      <c r="B184" s="262" t="s">
        <v>736</v>
      </c>
      <c r="C184" s="296" t="s">
        <v>1121</v>
      </c>
      <c r="D184" s="107">
        <v>43594</v>
      </c>
      <c r="E184" s="261" t="s">
        <v>129</v>
      </c>
      <c r="F184" s="244"/>
      <c r="G184" s="296"/>
      <c r="H184" s="125"/>
    </row>
    <row r="185" spans="1:8" x14ac:dyDescent="0.25">
      <c r="A185" s="285" t="s">
        <v>1041</v>
      </c>
      <c r="B185" s="262" t="s">
        <v>737</v>
      </c>
      <c r="C185" s="296" t="s">
        <v>1121</v>
      </c>
      <c r="D185" s="107">
        <v>43580</v>
      </c>
      <c r="E185" s="261" t="s">
        <v>129</v>
      </c>
      <c r="F185" s="244"/>
      <c r="G185" s="102"/>
      <c r="H185" s="125"/>
    </row>
    <row r="186" spans="1:8" x14ac:dyDescent="0.25">
      <c r="A186" s="285" t="s">
        <v>1042</v>
      </c>
      <c r="B186" s="262" t="s">
        <v>738</v>
      </c>
      <c r="C186" s="296" t="s">
        <v>1121</v>
      </c>
      <c r="D186" s="107">
        <v>43580</v>
      </c>
      <c r="E186" s="257" t="s">
        <v>129</v>
      </c>
      <c r="F186" s="244"/>
      <c r="G186" s="102"/>
      <c r="H186" s="125"/>
    </row>
    <row r="189" spans="1:8" x14ac:dyDescent="0.25">
      <c r="A189" s="764" t="s">
        <v>1004</v>
      </c>
      <c r="B189" s="55" t="s">
        <v>682</v>
      </c>
      <c r="C189" s="296" t="s">
        <v>1121</v>
      </c>
      <c r="D189" s="107">
        <v>43564</v>
      </c>
      <c r="E189" s="248" t="s">
        <v>129</v>
      </c>
      <c r="F189" s="269"/>
      <c r="G189" s="266"/>
      <c r="H189" s="125"/>
    </row>
    <row r="190" spans="1:8" x14ac:dyDescent="0.25">
      <c r="A190" s="765"/>
      <c r="B190" s="55" t="s">
        <v>683</v>
      </c>
      <c r="C190" s="296" t="s">
        <v>1121</v>
      </c>
      <c r="D190" s="107">
        <v>43564</v>
      </c>
      <c r="E190" s="248" t="s">
        <v>129</v>
      </c>
      <c r="F190" s="269"/>
      <c r="G190" s="266"/>
      <c r="H190" s="125"/>
    </row>
    <row r="192" spans="1:8" x14ac:dyDescent="0.25">
      <c r="A192" s="54" t="s">
        <v>1005</v>
      </c>
      <c r="B192" s="55" t="s">
        <v>685</v>
      </c>
      <c r="C192" s="296" t="s">
        <v>1121</v>
      </c>
      <c r="D192" s="107">
        <v>43493</v>
      </c>
      <c r="E192" s="198" t="s">
        <v>129</v>
      </c>
      <c r="F192" s="198" t="s">
        <v>258</v>
      </c>
      <c r="G192" s="102"/>
      <c r="H192" s="125"/>
    </row>
    <row r="194" spans="1:13" x14ac:dyDescent="0.25">
      <c r="A194" s="284" t="s">
        <v>1043</v>
      </c>
      <c r="B194" s="203" t="s">
        <v>1028</v>
      </c>
      <c r="C194" s="296" t="s">
        <v>1121</v>
      </c>
      <c r="D194" s="107">
        <v>43657</v>
      </c>
      <c r="E194" s="248" t="s">
        <v>129</v>
      </c>
      <c r="F194" s="203"/>
      <c r="G194" s="203"/>
      <c r="H194" s="203"/>
    </row>
    <row r="195" spans="1:13" x14ac:dyDescent="0.25">
      <c r="B195" s="202"/>
    </row>
    <row r="196" spans="1:13" x14ac:dyDescent="0.25">
      <c r="A196" s="767" t="s">
        <v>1610</v>
      </c>
      <c r="B196" s="205" t="s">
        <v>739</v>
      </c>
      <c r="C196" s="296" t="s">
        <v>1121</v>
      </c>
      <c r="D196" s="107">
        <v>43980</v>
      </c>
      <c r="E196" s="205" t="s">
        <v>129</v>
      </c>
      <c r="F196" s="241" t="s">
        <v>195</v>
      </c>
      <c r="G196" s="296" t="s">
        <v>1120</v>
      </c>
      <c r="H196" s="125">
        <v>43607</v>
      </c>
    </row>
    <row r="197" spans="1:13" x14ac:dyDescent="0.25">
      <c r="A197" s="768"/>
      <c r="B197" s="205" t="s">
        <v>740</v>
      </c>
      <c r="C197" s="296" t="s">
        <v>1121</v>
      </c>
      <c r="D197" s="107">
        <v>43544</v>
      </c>
      <c r="E197" s="250" t="s">
        <v>129</v>
      </c>
      <c r="F197" s="275" t="s">
        <v>136</v>
      </c>
      <c r="G197" s="296" t="s">
        <v>1120</v>
      </c>
      <c r="H197" s="125">
        <v>43584</v>
      </c>
      <c r="I197" s="290" t="s">
        <v>258</v>
      </c>
    </row>
    <row r="198" spans="1:13" s="122" customFormat="1" x14ac:dyDescent="0.25">
      <c r="A198" s="769"/>
      <c r="B198" s="320" t="s">
        <v>1236</v>
      </c>
      <c r="C198" s="320" t="s">
        <v>1121</v>
      </c>
      <c r="D198" s="107">
        <v>43894</v>
      </c>
      <c r="E198" s="320" t="s">
        <v>129</v>
      </c>
      <c r="F198" s="320"/>
      <c r="G198" s="320"/>
      <c r="H198" s="125"/>
      <c r="I198" s="38"/>
      <c r="J198" s="16"/>
      <c r="K198" s="16"/>
      <c r="L198" s="16"/>
      <c r="M198" s="92"/>
    </row>
    <row r="200" spans="1:13" x14ac:dyDescent="0.25">
      <c r="A200" s="766" t="s">
        <v>1006</v>
      </c>
      <c r="B200" s="234" t="s">
        <v>836</v>
      </c>
      <c r="C200" s="296" t="s">
        <v>1121</v>
      </c>
      <c r="D200" s="107">
        <v>43565</v>
      </c>
      <c r="E200" s="254" t="s">
        <v>129</v>
      </c>
      <c r="F200" s="239"/>
      <c r="G200" s="266"/>
      <c r="H200" s="125"/>
    </row>
    <row r="201" spans="1:13" x14ac:dyDescent="0.25">
      <c r="A201" s="766"/>
      <c r="B201" s="234" t="s">
        <v>837</v>
      </c>
      <c r="C201" s="296" t="s">
        <v>1121</v>
      </c>
      <c r="D201" s="107">
        <v>43565</v>
      </c>
      <c r="E201" s="254" t="s">
        <v>129</v>
      </c>
      <c r="F201" s="239"/>
      <c r="G201" s="266"/>
      <c r="H201" s="125"/>
    </row>
    <row r="202" spans="1:13" x14ac:dyDescent="0.25">
      <c r="A202" s="766"/>
      <c r="B202" s="234" t="s">
        <v>838</v>
      </c>
      <c r="C202" s="296" t="s">
        <v>1121</v>
      </c>
      <c r="D202" s="107">
        <v>43565</v>
      </c>
      <c r="E202" s="250" t="s">
        <v>129</v>
      </c>
      <c r="F202" s="123"/>
      <c r="G202" s="266"/>
      <c r="H202" s="125"/>
    </row>
    <row r="203" spans="1:13" x14ac:dyDescent="0.25">
      <c r="A203" s="766"/>
      <c r="B203" s="234" t="s">
        <v>839</v>
      </c>
      <c r="C203" s="296" t="s">
        <v>1121</v>
      </c>
      <c r="D203" s="107">
        <v>43565</v>
      </c>
      <c r="E203" s="251" t="s">
        <v>129</v>
      </c>
      <c r="F203" s="241"/>
      <c r="G203" s="266"/>
      <c r="H203" s="125"/>
    </row>
    <row r="205" spans="1:13" x14ac:dyDescent="0.25">
      <c r="A205" s="242" t="s">
        <v>1044</v>
      </c>
      <c r="B205" s="240" t="s">
        <v>851</v>
      </c>
      <c r="C205" s="296" t="s">
        <v>1121</v>
      </c>
      <c r="D205" s="107">
        <v>43581</v>
      </c>
      <c r="E205" s="240" t="s">
        <v>129</v>
      </c>
      <c r="F205" s="288"/>
      <c r="G205" s="288"/>
      <c r="H205" s="125"/>
    </row>
    <row r="208" spans="1:13" x14ac:dyDescent="0.25">
      <c r="A208" s="758" t="s">
        <v>1576</v>
      </c>
      <c r="B208" s="265" t="s">
        <v>975</v>
      </c>
      <c r="C208" s="296" t="s">
        <v>1121</v>
      </c>
      <c r="D208" s="107">
        <v>43759</v>
      </c>
      <c r="E208" s="257" t="s">
        <v>129</v>
      </c>
      <c r="F208" s="390"/>
      <c r="G208" s="390"/>
      <c r="H208" s="390"/>
    </row>
    <row r="209" spans="1:8" x14ac:dyDescent="0.25">
      <c r="A209" s="759"/>
      <c r="B209" s="265" t="s">
        <v>976</v>
      </c>
      <c r="C209" s="390" t="s">
        <v>1121</v>
      </c>
      <c r="D209" s="107">
        <v>43759</v>
      </c>
      <c r="E209" s="390" t="s">
        <v>129</v>
      </c>
      <c r="F209" s="390"/>
      <c r="G209" s="390"/>
      <c r="H209" s="390"/>
    </row>
    <row r="210" spans="1:8" x14ac:dyDescent="0.25">
      <c r="A210" s="759"/>
      <c r="B210" s="265" t="s">
        <v>977</v>
      </c>
      <c r="C210" s="390" t="s">
        <v>1121</v>
      </c>
      <c r="D210" s="107">
        <v>43759</v>
      </c>
      <c r="E210" s="390" t="s">
        <v>129</v>
      </c>
      <c r="F210" s="390"/>
      <c r="G210" s="390"/>
      <c r="H210" s="390"/>
    </row>
    <row r="211" spans="1:8" x14ac:dyDescent="0.25">
      <c r="A211" s="759"/>
      <c r="B211" s="265" t="s">
        <v>978</v>
      </c>
      <c r="C211" s="390" t="s">
        <v>1121</v>
      </c>
      <c r="D211" s="107">
        <v>43759</v>
      </c>
      <c r="E211" s="390" t="s">
        <v>129</v>
      </c>
      <c r="F211" s="390"/>
      <c r="G211" s="390"/>
      <c r="H211" s="390"/>
    </row>
    <row r="212" spans="1:8" x14ac:dyDescent="0.25">
      <c r="A212" s="759"/>
      <c r="B212" s="265" t="s">
        <v>979</v>
      </c>
      <c r="C212" s="390" t="s">
        <v>1121</v>
      </c>
      <c r="D212" s="107">
        <v>43759</v>
      </c>
      <c r="E212" s="390" t="s">
        <v>129</v>
      </c>
      <c r="F212" s="390"/>
      <c r="G212" s="390"/>
      <c r="H212" s="390"/>
    </row>
    <row r="213" spans="1:8" x14ac:dyDescent="0.25">
      <c r="A213" s="759"/>
      <c r="B213" s="265" t="s">
        <v>980</v>
      </c>
      <c r="C213" s="390" t="s">
        <v>1121</v>
      </c>
      <c r="D213" s="107">
        <v>43759</v>
      </c>
      <c r="E213" s="390" t="s">
        <v>129</v>
      </c>
      <c r="F213" s="390"/>
      <c r="G213" s="390"/>
      <c r="H213" s="390"/>
    </row>
    <row r="214" spans="1:8" x14ac:dyDescent="0.25">
      <c r="A214" s="759"/>
      <c r="B214" s="265" t="s">
        <v>981</v>
      </c>
      <c r="C214" s="390" t="s">
        <v>1121</v>
      </c>
      <c r="D214" s="107">
        <v>43759</v>
      </c>
      <c r="E214" s="390" t="s">
        <v>129</v>
      </c>
      <c r="F214" s="390"/>
      <c r="G214" s="390"/>
      <c r="H214" s="390"/>
    </row>
    <row r="215" spans="1:8" x14ac:dyDescent="0.25">
      <c r="A215" s="759"/>
      <c r="B215" s="265" t="s">
        <v>982</v>
      </c>
      <c r="C215" s="390" t="s">
        <v>1121</v>
      </c>
      <c r="D215" s="107">
        <v>43759</v>
      </c>
      <c r="E215" s="390" t="s">
        <v>129</v>
      </c>
      <c r="F215" s="390"/>
      <c r="G215" s="390"/>
      <c r="H215" s="390"/>
    </row>
    <row r="216" spans="1:8" x14ac:dyDescent="0.25">
      <c r="A216" s="759"/>
      <c r="B216" s="265" t="s">
        <v>983</v>
      </c>
      <c r="C216" s="390" t="s">
        <v>1121</v>
      </c>
      <c r="D216" s="107">
        <v>43759</v>
      </c>
      <c r="E216" s="390" t="s">
        <v>129</v>
      </c>
      <c r="F216" s="390"/>
      <c r="G216" s="390"/>
      <c r="H216" s="390"/>
    </row>
    <row r="217" spans="1:8" x14ac:dyDescent="0.25">
      <c r="A217" s="759"/>
      <c r="B217" s="265" t="s">
        <v>984</v>
      </c>
      <c r="C217" s="390" t="s">
        <v>1121</v>
      </c>
      <c r="D217" s="107">
        <v>43759</v>
      </c>
      <c r="E217" s="390" t="s">
        <v>129</v>
      </c>
      <c r="F217" s="390"/>
      <c r="G217" s="390"/>
      <c r="H217" s="390"/>
    </row>
    <row r="218" spans="1:8" x14ac:dyDescent="0.25">
      <c r="A218" s="759"/>
      <c r="B218" s="265" t="s">
        <v>985</v>
      </c>
      <c r="C218" s="390" t="s">
        <v>1121</v>
      </c>
      <c r="D218" s="107">
        <v>43759</v>
      </c>
      <c r="E218" s="390" t="s">
        <v>129</v>
      </c>
      <c r="F218" s="390"/>
      <c r="G218" s="390"/>
      <c r="H218" s="390"/>
    </row>
    <row r="219" spans="1:8" x14ac:dyDescent="0.25">
      <c r="A219" s="759"/>
      <c r="B219" s="265" t="s">
        <v>986</v>
      </c>
      <c r="C219" s="390" t="s">
        <v>1121</v>
      </c>
      <c r="D219" s="107">
        <v>43759</v>
      </c>
      <c r="E219" s="390" t="s">
        <v>129</v>
      </c>
      <c r="F219" s="390"/>
      <c r="G219" s="390"/>
      <c r="H219" s="390"/>
    </row>
    <row r="220" spans="1:8" x14ac:dyDescent="0.25">
      <c r="A220" s="760"/>
      <c r="B220" s="265" t="s">
        <v>987</v>
      </c>
      <c r="C220" s="390" t="s">
        <v>1121</v>
      </c>
      <c r="D220" s="107">
        <v>43759</v>
      </c>
      <c r="E220" s="390" t="s">
        <v>129</v>
      </c>
      <c r="F220" s="390"/>
      <c r="G220" s="390"/>
      <c r="H220" s="390"/>
    </row>
    <row r="223" spans="1:8" x14ac:dyDescent="0.25">
      <c r="A223" s="764" t="s">
        <v>1045</v>
      </c>
      <c r="B223" s="90" t="s">
        <v>995</v>
      </c>
      <c r="C223" s="296" t="s">
        <v>1121</v>
      </c>
      <c r="D223" s="107">
        <v>43664</v>
      </c>
      <c r="E223" s="267" t="s">
        <v>129</v>
      </c>
      <c r="F223" s="267" t="s">
        <v>997</v>
      </c>
      <c r="G223" s="267"/>
      <c r="H223" s="267"/>
    </row>
    <row r="224" spans="1:8" x14ac:dyDescent="0.25">
      <c r="A224" s="765"/>
      <c r="B224" s="90" t="s">
        <v>996</v>
      </c>
      <c r="C224" s="296" t="s">
        <v>1121</v>
      </c>
      <c r="D224" s="107">
        <v>43664</v>
      </c>
      <c r="E224" s="283" t="s">
        <v>129</v>
      </c>
      <c r="F224" s="267" t="s">
        <v>997</v>
      </c>
      <c r="G224" s="267"/>
      <c r="H224" s="267"/>
    </row>
    <row r="226" spans="1:13" s="122" customFormat="1" x14ac:dyDescent="0.25">
      <c r="A226" s="16"/>
      <c r="B226" s="16"/>
      <c r="C226" s="16"/>
      <c r="D226" s="77"/>
      <c r="E226" s="16"/>
      <c r="F226" s="16"/>
      <c r="G226" s="16"/>
      <c r="H226" s="16"/>
      <c r="J226" s="16"/>
      <c r="K226" s="16"/>
      <c r="L226" s="16"/>
      <c r="M226" s="92"/>
    </row>
    <row r="227" spans="1:13" s="122" customFormat="1" x14ac:dyDescent="0.25">
      <c r="A227" s="16"/>
      <c r="B227" s="16"/>
      <c r="C227" s="16"/>
      <c r="D227" s="77"/>
      <c r="E227" s="16"/>
      <c r="F227" s="16"/>
      <c r="G227" s="16"/>
      <c r="H227" s="16"/>
      <c r="J227" s="16"/>
      <c r="K227" s="16"/>
      <c r="L227" s="16"/>
      <c r="M227" s="92"/>
    </row>
    <row r="228" spans="1:13" x14ac:dyDescent="0.25">
      <c r="A228" s="761" t="s">
        <v>1052</v>
      </c>
      <c r="B228" s="292" t="s">
        <v>1055</v>
      </c>
      <c r="C228" s="296" t="s">
        <v>1121</v>
      </c>
      <c r="D228" s="107">
        <v>43815</v>
      </c>
      <c r="E228" s="289" t="s">
        <v>129</v>
      </c>
      <c r="F228" s="289" t="s">
        <v>1007</v>
      </c>
      <c r="G228" s="296" t="s">
        <v>1120</v>
      </c>
      <c r="H228" s="125">
        <v>43984</v>
      </c>
    </row>
    <row r="229" spans="1:13" x14ac:dyDescent="0.25">
      <c r="A229" s="762"/>
      <c r="B229" s="292" t="s">
        <v>1054</v>
      </c>
      <c r="C229" s="383" t="s">
        <v>1121</v>
      </c>
      <c r="D229" s="107">
        <v>43815</v>
      </c>
      <c r="E229" s="289" t="s">
        <v>129</v>
      </c>
      <c r="F229" s="289" t="s">
        <v>1008</v>
      </c>
      <c r="G229" s="296" t="s">
        <v>1121</v>
      </c>
      <c r="H229" s="125">
        <v>43622</v>
      </c>
      <c r="I229" s="290" t="s">
        <v>1979</v>
      </c>
    </row>
    <row r="230" spans="1:13" x14ac:dyDescent="0.25">
      <c r="A230" s="762"/>
      <c r="B230" s="292" t="s">
        <v>1056</v>
      </c>
      <c r="C230" s="383" t="s">
        <v>1121</v>
      </c>
      <c r="D230" s="107">
        <v>43815</v>
      </c>
      <c r="E230" s="289" t="s">
        <v>129</v>
      </c>
      <c r="F230" s="289"/>
      <c r="G230" s="296"/>
      <c r="H230" s="125"/>
    </row>
    <row r="231" spans="1:13" x14ac:dyDescent="0.25">
      <c r="A231" s="762"/>
      <c r="B231" s="292" t="s">
        <v>1057</v>
      </c>
      <c r="C231" s="383" t="s">
        <v>1121</v>
      </c>
      <c r="D231" s="107">
        <v>43815</v>
      </c>
      <c r="E231" s="289" t="s">
        <v>129</v>
      </c>
      <c r="F231" s="289" t="s">
        <v>1009</v>
      </c>
      <c r="G231" s="296" t="s">
        <v>1121</v>
      </c>
      <c r="H231" s="125">
        <v>43622</v>
      </c>
      <c r="I231" s="290" t="s">
        <v>1979</v>
      </c>
    </row>
    <row r="232" spans="1:13" x14ac:dyDescent="0.25">
      <c r="A232" s="762"/>
      <c r="B232" s="292" t="s">
        <v>1058</v>
      </c>
      <c r="C232" s="383" t="s">
        <v>1121</v>
      </c>
      <c r="D232" s="107">
        <v>43815</v>
      </c>
      <c r="E232" s="289" t="s">
        <v>129</v>
      </c>
      <c r="F232" s="289" t="s">
        <v>1010</v>
      </c>
      <c r="G232" s="296" t="s">
        <v>1121</v>
      </c>
      <c r="H232" s="125">
        <v>43622</v>
      </c>
      <c r="I232" s="290" t="s">
        <v>1979</v>
      </c>
    </row>
    <row r="233" spans="1:13" x14ac:dyDescent="0.25">
      <c r="A233" s="762"/>
      <c r="B233" s="292" t="s">
        <v>1059</v>
      </c>
      <c r="C233" s="383" t="s">
        <v>1121</v>
      </c>
      <c r="D233" s="107">
        <v>43815</v>
      </c>
      <c r="E233" s="289" t="s">
        <v>129</v>
      </c>
      <c r="F233" s="289" t="s">
        <v>1011</v>
      </c>
      <c r="G233" s="296" t="s">
        <v>1121</v>
      </c>
      <c r="H233" s="125">
        <v>43622</v>
      </c>
      <c r="I233" s="290" t="s">
        <v>1979</v>
      </c>
    </row>
    <row r="234" spans="1:13" x14ac:dyDescent="0.25">
      <c r="A234" s="762"/>
      <c r="B234" s="292" t="s">
        <v>1060</v>
      </c>
      <c r="C234" s="383" t="s">
        <v>1121</v>
      </c>
      <c r="D234" s="107">
        <v>43815</v>
      </c>
      <c r="E234" s="289" t="s">
        <v>129</v>
      </c>
      <c r="F234" s="289" t="s">
        <v>1012</v>
      </c>
      <c r="G234" s="296" t="s">
        <v>1121</v>
      </c>
      <c r="H234" s="125">
        <v>43622</v>
      </c>
      <c r="I234" s="290" t="s">
        <v>1979</v>
      </c>
    </row>
    <row r="235" spans="1:13" x14ac:dyDescent="0.25">
      <c r="A235" s="762"/>
      <c r="B235" s="292" t="s">
        <v>1061</v>
      </c>
      <c r="C235" s="383" t="s">
        <v>1121</v>
      </c>
      <c r="D235" s="107">
        <v>43815</v>
      </c>
      <c r="E235" s="289" t="s">
        <v>129</v>
      </c>
      <c r="F235" s="289" t="s">
        <v>1013</v>
      </c>
      <c r="G235" s="296" t="s">
        <v>1120</v>
      </c>
      <c r="H235" s="125">
        <v>43622</v>
      </c>
      <c r="I235" s="290"/>
    </row>
    <row r="236" spans="1:13" x14ac:dyDescent="0.25">
      <c r="A236" s="762"/>
      <c r="B236" s="292" t="s">
        <v>1062</v>
      </c>
      <c r="C236" s="383" t="s">
        <v>1121</v>
      </c>
      <c r="D236" s="107">
        <v>43815</v>
      </c>
      <c r="E236" s="289" t="s">
        <v>129</v>
      </c>
      <c r="F236" s="102" t="s">
        <v>79</v>
      </c>
      <c r="G236" s="296" t="s">
        <v>1121</v>
      </c>
      <c r="H236" s="125">
        <v>43622</v>
      </c>
      <c r="I236" s="290" t="s">
        <v>1979</v>
      </c>
    </row>
    <row r="237" spans="1:13" x14ac:dyDescent="0.25">
      <c r="A237" s="762"/>
      <c r="B237" s="292" t="s">
        <v>1063</v>
      </c>
      <c r="C237" s="383" t="s">
        <v>1121</v>
      </c>
      <c r="D237" s="107">
        <v>43815</v>
      </c>
      <c r="E237" s="289" t="s">
        <v>129</v>
      </c>
      <c r="F237" s="102" t="s">
        <v>185</v>
      </c>
      <c r="G237" s="296" t="s">
        <v>1121</v>
      </c>
      <c r="H237" s="125">
        <v>43622</v>
      </c>
      <c r="I237" s="290" t="s">
        <v>1979</v>
      </c>
    </row>
    <row r="238" spans="1:13" x14ac:dyDescent="0.25">
      <c r="A238" s="762"/>
      <c r="B238" s="292" t="s">
        <v>1064</v>
      </c>
      <c r="C238" s="383" t="s">
        <v>1121</v>
      </c>
      <c r="D238" s="107">
        <v>43815</v>
      </c>
      <c r="E238" s="289" t="s">
        <v>129</v>
      </c>
      <c r="F238" s="102" t="s">
        <v>164</v>
      </c>
      <c r="G238" s="296" t="s">
        <v>1121</v>
      </c>
      <c r="H238" s="125">
        <v>43622</v>
      </c>
      <c r="I238" s="290" t="s">
        <v>1979</v>
      </c>
    </row>
    <row r="239" spans="1:13" x14ac:dyDescent="0.25">
      <c r="A239" s="762"/>
      <c r="B239" s="292" t="s">
        <v>1065</v>
      </c>
      <c r="C239" s="383" t="s">
        <v>1121</v>
      </c>
      <c r="D239" s="107">
        <v>43815</v>
      </c>
      <c r="E239" s="289" t="s">
        <v>129</v>
      </c>
      <c r="F239" s="102" t="s">
        <v>172</v>
      </c>
      <c r="G239" s="296" t="s">
        <v>1121</v>
      </c>
      <c r="H239" s="125">
        <v>43622</v>
      </c>
      <c r="I239" s="290" t="s">
        <v>1979</v>
      </c>
    </row>
    <row r="240" spans="1:13" x14ac:dyDescent="0.25">
      <c r="A240" s="762"/>
      <c r="B240" s="292" t="s">
        <v>1066</v>
      </c>
      <c r="C240" s="383" t="s">
        <v>1121</v>
      </c>
      <c r="D240" s="107">
        <v>43815</v>
      </c>
      <c r="E240" s="289" t="s">
        <v>129</v>
      </c>
      <c r="F240" s="55" t="s">
        <v>231</v>
      </c>
      <c r="G240" s="296" t="s">
        <v>1120</v>
      </c>
      <c r="H240" s="125">
        <v>43571</v>
      </c>
    </row>
    <row r="241" spans="1:13" s="122" customFormat="1" x14ac:dyDescent="0.25">
      <c r="A241" s="762"/>
      <c r="B241" s="309" t="s">
        <v>1290</v>
      </c>
      <c r="C241" s="390" t="s">
        <v>1121</v>
      </c>
      <c r="D241" s="107">
        <v>43879</v>
      </c>
      <c r="E241" s="390" t="s">
        <v>129</v>
      </c>
      <c r="F241" s="102" t="s">
        <v>93</v>
      </c>
      <c r="G241" s="296" t="s">
        <v>1120</v>
      </c>
      <c r="H241" s="125">
        <v>43571</v>
      </c>
      <c r="J241" s="16"/>
      <c r="K241" s="16"/>
      <c r="L241" s="16"/>
      <c r="M241" s="92"/>
    </row>
    <row r="242" spans="1:13" s="122" customFormat="1" x14ac:dyDescent="0.25">
      <c r="A242" s="762"/>
      <c r="B242" s="309" t="s">
        <v>1291</v>
      </c>
      <c r="C242" s="390" t="s">
        <v>1121</v>
      </c>
      <c r="D242" s="107">
        <v>43879</v>
      </c>
      <c r="E242" s="390" t="s">
        <v>129</v>
      </c>
      <c r="F242" s="102" t="s">
        <v>111</v>
      </c>
      <c r="G242" s="296" t="s">
        <v>1120</v>
      </c>
      <c r="H242" s="125">
        <v>43984</v>
      </c>
      <c r="J242" s="16"/>
      <c r="K242" s="16"/>
      <c r="L242" s="16"/>
      <c r="M242" s="92"/>
    </row>
    <row r="243" spans="1:13" s="122" customFormat="1" x14ac:dyDescent="0.25">
      <c r="A243" s="762"/>
      <c r="B243" s="309" t="s">
        <v>1292</v>
      </c>
      <c r="C243" s="390" t="s">
        <v>1121</v>
      </c>
      <c r="D243" s="107">
        <v>43879</v>
      </c>
      <c r="E243" s="390" t="s">
        <v>129</v>
      </c>
      <c r="F243" s="102" t="s">
        <v>512</v>
      </c>
      <c r="G243" s="296" t="s">
        <v>1120</v>
      </c>
      <c r="H243" s="125">
        <v>43571</v>
      </c>
      <c r="J243" s="16"/>
      <c r="K243" s="16"/>
      <c r="L243" s="16"/>
      <c r="M243" s="92"/>
    </row>
    <row r="244" spans="1:13" s="122" customFormat="1" x14ac:dyDescent="0.25">
      <c r="A244" s="762"/>
      <c r="B244" s="309" t="s">
        <v>1293</v>
      </c>
      <c r="C244" s="390" t="s">
        <v>1121</v>
      </c>
      <c r="D244" s="107">
        <v>43879</v>
      </c>
      <c r="E244" s="390" t="s">
        <v>129</v>
      </c>
      <c r="F244" s="102" t="s">
        <v>82</v>
      </c>
      <c r="G244" s="296" t="s">
        <v>1120</v>
      </c>
      <c r="H244" s="125">
        <v>43571</v>
      </c>
      <c r="J244" s="16"/>
      <c r="K244" s="16"/>
      <c r="L244" s="16"/>
      <c r="M244" s="92"/>
    </row>
    <row r="245" spans="1:13" s="122" customFormat="1" x14ac:dyDescent="0.25">
      <c r="A245" s="762"/>
      <c r="B245" s="309" t="s">
        <v>1294</v>
      </c>
      <c r="C245" s="390" t="s">
        <v>1121</v>
      </c>
      <c r="D245" s="107">
        <v>43879</v>
      </c>
      <c r="E245" s="390" t="s">
        <v>129</v>
      </c>
      <c r="F245" s="102" t="s">
        <v>215</v>
      </c>
      <c r="G245" s="296" t="s">
        <v>1120</v>
      </c>
      <c r="H245" s="125">
        <v>43571</v>
      </c>
      <c r="J245" s="16"/>
      <c r="K245" s="16"/>
      <c r="L245" s="16"/>
      <c r="M245" s="92"/>
    </row>
    <row r="246" spans="1:13" s="122" customFormat="1" x14ac:dyDescent="0.25">
      <c r="A246" s="762"/>
      <c r="B246" s="309" t="s">
        <v>1295</v>
      </c>
      <c r="C246" s="390" t="s">
        <v>1121</v>
      </c>
      <c r="D246" s="107">
        <v>43879</v>
      </c>
      <c r="E246" s="390" t="s">
        <v>129</v>
      </c>
      <c r="F246" s="102" t="s">
        <v>214</v>
      </c>
      <c r="G246" s="296" t="s">
        <v>1120</v>
      </c>
      <c r="H246" s="125">
        <v>43571</v>
      </c>
      <c r="J246" s="16"/>
      <c r="K246" s="16"/>
      <c r="L246" s="16"/>
      <c r="M246" s="92"/>
    </row>
    <row r="247" spans="1:13" s="122" customFormat="1" x14ac:dyDescent="0.25">
      <c r="A247" s="762"/>
      <c r="B247" s="309" t="s">
        <v>1296</v>
      </c>
      <c r="C247" s="390" t="s">
        <v>1121</v>
      </c>
      <c r="D247" s="107">
        <v>43879</v>
      </c>
      <c r="E247" s="390" t="s">
        <v>129</v>
      </c>
      <c r="F247" s="102" t="s">
        <v>183</v>
      </c>
      <c r="G247" s="296" t="s">
        <v>1120</v>
      </c>
      <c r="H247" s="125">
        <v>43571</v>
      </c>
      <c r="J247" s="16"/>
      <c r="K247" s="16"/>
      <c r="L247" s="16"/>
      <c r="M247" s="92"/>
    </row>
    <row r="248" spans="1:13" s="122" customFormat="1" x14ac:dyDescent="0.25">
      <c r="A248" s="762"/>
      <c r="B248" s="309" t="s">
        <v>1297</v>
      </c>
      <c r="C248" s="390" t="s">
        <v>1121</v>
      </c>
      <c r="D248" s="107">
        <v>43879</v>
      </c>
      <c r="E248" s="390" t="s">
        <v>129</v>
      </c>
      <c r="F248" s="102" t="s">
        <v>186</v>
      </c>
      <c r="G248" s="296" t="s">
        <v>1120</v>
      </c>
      <c r="H248" s="125">
        <v>43571</v>
      </c>
      <c r="J248" s="16"/>
      <c r="K248" s="16"/>
      <c r="L248" s="16"/>
      <c r="M248" s="92"/>
    </row>
    <row r="249" spans="1:13" s="122" customFormat="1" x14ac:dyDescent="0.25">
      <c r="A249" s="762"/>
      <c r="B249" s="309" t="s">
        <v>1298</v>
      </c>
      <c r="C249" s="390" t="s">
        <v>1121</v>
      </c>
      <c r="D249" s="107">
        <v>43879</v>
      </c>
      <c r="E249" s="390" t="s">
        <v>129</v>
      </c>
      <c r="F249" s="102" t="s">
        <v>187</v>
      </c>
      <c r="G249" s="296" t="s">
        <v>1121</v>
      </c>
      <c r="H249" s="125">
        <v>43571</v>
      </c>
      <c r="I249" s="290" t="s">
        <v>1979</v>
      </c>
      <c r="J249" s="16"/>
      <c r="K249" s="16"/>
      <c r="L249" s="16"/>
      <c r="M249" s="92"/>
    </row>
    <row r="250" spans="1:13" s="122" customFormat="1" x14ac:dyDescent="0.25">
      <c r="A250" s="762"/>
      <c r="B250" s="309" t="s">
        <v>1299</v>
      </c>
      <c r="C250" s="390" t="s">
        <v>1121</v>
      </c>
      <c r="D250" s="107">
        <v>43879</v>
      </c>
      <c r="E250" s="390" t="s">
        <v>129</v>
      </c>
      <c r="F250" s="102" t="s">
        <v>188</v>
      </c>
      <c r="G250" s="296" t="s">
        <v>1120</v>
      </c>
      <c r="H250" s="125">
        <v>43571</v>
      </c>
      <c r="J250" s="16"/>
      <c r="K250" s="16"/>
      <c r="L250" s="16"/>
      <c r="M250" s="92"/>
    </row>
    <row r="251" spans="1:13" s="122" customFormat="1" x14ac:dyDescent="0.25">
      <c r="A251" s="762"/>
      <c r="B251" s="309" t="s">
        <v>1300</v>
      </c>
      <c r="C251" s="390" t="s">
        <v>1121</v>
      </c>
      <c r="D251" s="107">
        <v>43879</v>
      </c>
      <c r="E251" s="390" t="s">
        <v>129</v>
      </c>
      <c r="F251" s="102" t="s">
        <v>166</v>
      </c>
      <c r="G251" s="296" t="s">
        <v>1120</v>
      </c>
      <c r="H251" s="125">
        <v>43571</v>
      </c>
      <c r="J251" s="16"/>
      <c r="K251" s="16"/>
      <c r="L251" s="16"/>
      <c r="M251" s="92"/>
    </row>
    <row r="252" spans="1:13" s="122" customFormat="1" x14ac:dyDescent="0.25">
      <c r="A252" s="763"/>
      <c r="B252" s="309" t="s">
        <v>1301</v>
      </c>
      <c r="C252" s="390" t="s">
        <v>1121</v>
      </c>
      <c r="D252" s="107">
        <v>43879</v>
      </c>
      <c r="E252" s="390" t="s">
        <v>129</v>
      </c>
      <c r="F252" s="119" t="s">
        <v>391</v>
      </c>
      <c r="G252" s="296" t="s">
        <v>1120</v>
      </c>
      <c r="H252" s="125">
        <v>43571</v>
      </c>
      <c r="J252" s="16"/>
      <c r="K252" s="16"/>
      <c r="L252" s="16"/>
      <c r="M252" s="92"/>
    </row>
    <row r="253" spans="1:13" s="122" customFormat="1" x14ac:dyDescent="0.25">
      <c r="A253" s="391"/>
      <c r="B253" s="391"/>
      <c r="C253" s="391"/>
      <c r="D253" s="109"/>
      <c r="E253" s="391"/>
      <c r="F253" s="391"/>
      <c r="G253" s="391"/>
      <c r="H253" s="391"/>
      <c r="J253" s="16"/>
      <c r="K253" s="16"/>
      <c r="L253" s="16"/>
      <c r="M253" s="92"/>
    </row>
    <row r="254" spans="1:13" s="122" customFormat="1" x14ac:dyDescent="0.25">
      <c r="A254" s="391"/>
      <c r="B254" s="391"/>
      <c r="C254" s="391"/>
      <c r="D254" s="109"/>
      <c r="E254" s="391"/>
      <c r="F254" s="391"/>
      <c r="G254" s="391"/>
      <c r="H254" s="391"/>
      <c r="J254" s="16"/>
      <c r="K254" s="16"/>
      <c r="L254" s="16"/>
      <c r="M254" s="92"/>
    </row>
    <row r="255" spans="1:13" s="122" customFormat="1" x14ac:dyDescent="0.25">
      <c r="A255" s="391"/>
      <c r="B255" s="391"/>
      <c r="C255" s="391"/>
      <c r="D255" s="109"/>
      <c r="E255" s="391"/>
      <c r="F255" s="391"/>
      <c r="G255" s="391"/>
      <c r="H255" s="391"/>
      <c r="J255" s="16"/>
      <c r="K255" s="16"/>
      <c r="L255" s="16"/>
      <c r="M255" s="92"/>
    </row>
    <row r="256" spans="1:13" s="122" customFormat="1" x14ac:dyDescent="0.25">
      <c r="A256" s="391"/>
      <c r="B256" s="391"/>
      <c r="C256" s="391"/>
      <c r="D256" s="109"/>
      <c r="E256" s="391"/>
      <c r="F256" s="391"/>
      <c r="G256" s="391"/>
      <c r="H256" s="391"/>
      <c r="J256" s="16"/>
      <c r="K256" s="16"/>
      <c r="L256" s="16"/>
      <c r="M256" s="92"/>
    </row>
    <row r="257" spans="1:13" s="122" customFormat="1" x14ac:dyDescent="0.25">
      <c r="A257" s="391"/>
      <c r="B257" s="391"/>
      <c r="C257" s="391"/>
      <c r="D257" s="109"/>
      <c r="E257" s="391"/>
      <c r="F257" s="391"/>
      <c r="G257" s="391"/>
      <c r="H257" s="391"/>
      <c r="J257" s="16"/>
      <c r="K257" s="16"/>
      <c r="L257" s="16"/>
      <c r="M257" s="92"/>
    </row>
    <row r="259" spans="1:13" x14ac:dyDescent="0.25">
      <c r="A259" s="291" t="s">
        <v>1053</v>
      </c>
      <c r="B259" s="277" t="s">
        <v>1018</v>
      </c>
      <c r="C259" s="296" t="s">
        <v>1121</v>
      </c>
      <c r="D259" s="107">
        <v>43699</v>
      </c>
      <c r="E259" s="277" t="s">
        <v>129</v>
      </c>
      <c r="F259" s="277" t="s">
        <v>168</v>
      </c>
      <c r="G259" s="296" t="s">
        <v>1120</v>
      </c>
      <c r="H259" s="125">
        <v>43767</v>
      </c>
    </row>
    <row r="262" spans="1:13" x14ac:dyDescent="0.25">
      <c r="A262" s="287" t="s">
        <v>1309</v>
      </c>
      <c r="B262" s="287" t="s">
        <v>1049</v>
      </c>
      <c r="C262" s="296" t="s">
        <v>1121</v>
      </c>
      <c r="D262" s="107">
        <v>43815</v>
      </c>
      <c r="E262" s="287" t="s">
        <v>129</v>
      </c>
      <c r="F262" s="287" t="s">
        <v>271</v>
      </c>
      <c r="G262" s="296" t="s">
        <v>1120</v>
      </c>
      <c r="H262" s="125">
        <v>43850</v>
      </c>
    </row>
    <row r="264" spans="1:13" x14ac:dyDescent="0.25">
      <c r="A264" s="293" t="s">
        <v>1068</v>
      </c>
      <c r="B264" s="293" t="s">
        <v>1069</v>
      </c>
      <c r="C264" s="296" t="s">
        <v>1121</v>
      </c>
      <c r="D264" s="107">
        <v>43752</v>
      </c>
      <c r="E264" s="293" t="s">
        <v>129</v>
      </c>
      <c r="F264" s="309" t="s">
        <v>140</v>
      </c>
      <c r="G264" s="308" t="s">
        <v>1121</v>
      </c>
      <c r="H264" s="125">
        <v>43748</v>
      </c>
    </row>
    <row r="265" spans="1:13" s="122" customFormat="1" x14ac:dyDescent="0.25">
      <c r="A265" s="308"/>
      <c r="B265" s="308" t="s">
        <v>1136</v>
      </c>
      <c r="C265" s="308" t="s">
        <v>1121</v>
      </c>
      <c r="D265" s="107">
        <v>43851</v>
      </c>
      <c r="E265" s="308" t="s">
        <v>129</v>
      </c>
      <c r="F265" s="309" t="s">
        <v>196</v>
      </c>
      <c r="G265" s="308" t="s">
        <v>1121</v>
      </c>
      <c r="H265" s="125">
        <v>43748</v>
      </c>
      <c r="J265" s="16"/>
      <c r="K265" s="16"/>
      <c r="L265" s="16"/>
      <c r="M265" s="92"/>
    </row>
    <row r="267" spans="1:13" x14ac:dyDescent="0.25">
      <c r="A267" s="293" t="s">
        <v>1310</v>
      </c>
      <c r="B267" s="294" t="s">
        <v>1070</v>
      </c>
      <c r="C267" s="296" t="s">
        <v>1121</v>
      </c>
      <c r="D267" s="107">
        <v>43815</v>
      </c>
      <c r="E267" s="293"/>
      <c r="F267" s="293" t="s">
        <v>1137</v>
      </c>
      <c r="G267" s="296" t="s">
        <v>1120</v>
      </c>
      <c r="H267" s="125">
        <v>43850</v>
      </c>
    </row>
    <row r="270" spans="1:13" x14ac:dyDescent="0.25">
      <c r="A270" s="295" t="s">
        <v>1320</v>
      </c>
      <c r="B270" s="295" t="s">
        <v>1244</v>
      </c>
      <c r="C270" s="295" t="s">
        <v>1121</v>
      </c>
      <c r="D270" s="107">
        <v>43832</v>
      </c>
      <c r="E270" s="295" t="s">
        <v>129</v>
      </c>
      <c r="F270" s="295"/>
      <c r="G270" s="296"/>
      <c r="H270" s="125"/>
    </row>
    <row r="271" spans="1:13" x14ac:dyDescent="0.25">
      <c r="A271" s="295"/>
      <c r="B271" s="295" t="s">
        <v>1073</v>
      </c>
      <c r="C271" s="296" t="s">
        <v>1121</v>
      </c>
      <c r="D271" s="107">
        <v>43832</v>
      </c>
      <c r="E271" s="295" t="s">
        <v>129</v>
      </c>
      <c r="F271" s="295"/>
      <c r="G271" s="296"/>
      <c r="H271" s="125"/>
    </row>
    <row r="273" spans="1:13" x14ac:dyDescent="0.25">
      <c r="A273" s="311" t="s">
        <v>1349</v>
      </c>
      <c r="B273" s="311" t="s">
        <v>1140</v>
      </c>
      <c r="C273" s="311" t="s">
        <v>1121</v>
      </c>
      <c r="D273" s="107">
        <v>43858</v>
      </c>
      <c r="E273" s="311" t="s">
        <v>129</v>
      </c>
      <c r="F273" s="314"/>
      <c r="G273" s="314"/>
      <c r="H273" s="314"/>
    </row>
    <row r="275" spans="1:13" x14ac:dyDescent="0.25">
      <c r="A275" s="312" t="s">
        <v>1611</v>
      </c>
      <c r="B275" s="312" t="s">
        <v>1150</v>
      </c>
      <c r="C275" s="312" t="s">
        <v>1121</v>
      </c>
      <c r="D275" s="107">
        <v>43858</v>
      </c>
      <c r="E275" s="312" t="s">
        <v>129</v>
      </c>
      <c r="F275" s="311" t="s">
        <v>181</v>
      </c>
      <c r="G275" s="311" t="s">
        <v>1120</v>
      </c>
      <c r="H275" s="125">
        <v>43956</v>
      </c>
    </row>
    <row r="277" spans="1:13" x14ac:dyDescent="0.25">
      <c r="A277" s="384" t="s">
        <v>1628</v>
      </c>
      <c r="B277" s="384" t="s">
        <v>1281</v>
      </c>
      <c r="C277" s="384" t="s">
        <v>1121</v>
      </c>
      <c r="D277" s="107">
        <v>43885</v>
      </c>
      <c r="E277" s="384" t="s">
        <v>129</v>
      </c>
      <c r="F277" s="384" t="s">
        <v>184</v>
      </c>
      <c r="G277" s="384" t="s">
        <v>1120</v>
      </c>
      <c r="H277" s="107">
        <v>43944</v>
      </c>
    </row>
    <row r="278" spans="1:13" x14ac:dyDescent="0.25">
      <c r="A278" s="159"/>
      <c r="B278" s="313"/>
      <c r="C278" s="313"/>
      <c r="D278" s="38"/>
      <c r="E278" s="101"/>
    </row>
    <row r="279" spans="1:13" x14ac:dyDescent="0.25">
      <c r="A279" s="392" t="s">
        <v>1885</v>
      </c>
      <c r="B279" s="392" t="s">
        <v>1318</v>
      </c>
      <c r="C279" s="392" t="s">
        <v>1121</v>
      </c>
      <c r="D279" s="107">
        <v>43965</v>
      </c>
      <c r="E279" s="392" t="s">
        <v>129</v>
      </c>
      <c r="F279" s="393" t="s">
        <v>190</v>
      </c>
      <c r="G279" s="392" t="s">
        <v>1120</v>
      </c>
      <c r="H279" s="125">
        <v>44084</v>
      </c>
    </row>
    <row r="280" spans="1:13" x14ac:dyDescent="0.25">
      <c r="A280" s="392"/>
      <c r="B280" s="392" t="s">
        <v>1319</v>
      </c>
      <c r="C280" s="392" t="s">
        <v>1121</v>
      </c>
      <c r="D280" s="107">
        <v>43930</v>
      </c>
      <c r="E280" s="392" t="s">
        <v>129</v>
      </c>
      <c r="F280" s="393" t="s">
        <v>1140</v>
      </c>
      <c r="G280" s="392" t="s">
        <v>1121</v>
      </c>
      <c r="H280" s="125">
        <v>43858</v>
      </c>
      <c r="I280" t="s">
        <v>1612</v>
      </c>
    </row>
    <row r="281" spans="1:13" x14ac:dyDescent="0.25">
      <c r="A281" s="313"/>
      <c r="B281" s="313"/>
      <c r="C281" s="313"/>
      <c r="D281" s="38"/>
      <c r="E281" s="101"/>
    </row>
    <row r="282" spans="1:13" x14ac:dyDescent="0.25">
      <c r="A282" s="396" t="s">
        <v>1985</v>
      </c>
      <c r="B282" s="396" t="s">
        <v>1350</v>
      </c>
      <c r="C282" s="396" t="s">
        <v>1121</v>
      </c>
      <c r="D282" s="107">
        <v>44112</v>
      </c>
      <c r="E282" s="396" t="s">
        <v>258</v>
      </c>
      <c r="F282" s="396" t="s">
        <v>78</v>
      </c>
      <c r="G282" s="396" t="s">
        <v>1120</v>
      </c>
      <c r="H282" s="107">
        <v>43879</v>
      </c>
    </row>
    <row r="283" spans="1:13" x14ac:dyDescent="0.25">
      <c r="A283" s="396" t="s">
        <v>1986</v>
      </c>
      <c r="B283" s="396" t="s">
        <v>1351</v>
      </c>
      <c r="C283" s="396" t="s">
        <v>1121</v>
      </c>
      <c r="D283" s="107">
        <v>44176</v>
      </c>
      <c r="E283" s="396" t="s">
        <v>258</v>
      </c>
      <c r="F283" s="396" t="s">
        <v>80</v>
      </c>
      <c r="G283" s="396" t="s">
        <v>1120</v>
      </c>
      <c r="H283" s="107">
        <v>43883</v>
      </c>
    </row>
    <row r="285" spans="1:13" x14ac:dyDescent="0.25">
      <c r="A285" s="102" t="s">
        <v>2284</v>
      </c>
      <c r="B285" s="398" t="s">
        <v>1404</v>
      </c>
      <c r="C285" s="398" t="s">
        <v>1120</v>
      </c>
      <c r="D285" s="107">
        <v>44306</v>
      </c>
      <c r="E285" s="398" t="s">
        <v>2171</v>
      </c>
      <c r="F285" s="442" t="s">
        <v>1877</v>
      </c>
      <c r="G285" s="398" t="s">
        <v>1121</v>
      </c>
      <c r="H285" s="125">
        <v>44153</v>
      </c>
      <c r="I285" s="122" t="s">
        <v>2129</v>
      </c>
      <c r="J285" s="394" t="s">
        <v>258</v>
      </c>
    </row>
    <row r="286" spans="1:13" s="122" customFormat="1" x14ac:dyDescent="0.25">
      <c r="A286" s="38"/>
      <c r="B286" s="527" t="s">
        <v>2028</v>
      </c>
      <c r="C286" s="502" t="s">
        <v>1121</v>
      </c>
      <c r="D286" s="530">
        <v>44384</v>
      </c>
      <c r="E286" s="503"/>
      <c r="F286" s="503"/>
      <c r="G286" s="503"/>
      <c r="H286" s="101"/>
      <c r="J286" s="503"/>
      <c r="K286" s="16"/>
      <c r="L286" s="16"/>
      <c r="M286" s="92"/>
    </row>
    <row r="288" spans="1:13" x14ac:dyDescent="0.25">
      <c r="A288" s="102" t="s">
        <v>1650</v>
      </c>
      <c r="B288" s="399" t="s">
        <v>1432</v>
      </c>
      <c r="C288" s="399" t="s">
        <v>1121</v>
      </c>
      <c r="D288" s="107">
        <v>44046</v>
      </c>
      <c r="E288" s="399" t="s">
        <v>258</v>
      </c>
      <c r="F288" s="400" t="s">
        <v>271</v>
      </c>
      <c r="G288" s="399" t="s">
        <v>1120</v>
      </c>
      <c r="H288" s="125">
        <v>44068</v>
      </c>
    </row>
    <row r="290" spans="1:8" x14ac:dyDescent="0.25">
      <c r="A290" s="758" t="s">
        <v>1797</v>
      </c>
      <c r="B290" s="415" t="s">
        <v>1529</v>
      </c>
      <c r="C290" s="414" t="s">
        <v>1121</v>
      </c>
      <c r="D290" s="107" t="s">
        <v>1750</v>
      </c>
      <c r="E290" s="414" t="s">
        <v>129</v>
      </c>
      <c r="F290" s="414"/>
      <c r="G290" s="414"/>
      <c r="H290" s="414"/>
    </row>
    <row r="291" spans="1:8" x14ac:dyDescent="0.25">
      <c r="A291" s="759"/>
      <c r="B291" s="415" t="s">
        <v>1530</v>
      </c>
      <c r="C291" s="414" t="s">
        <v>1121</v>
      </c>
      <c r="D291" s="107" t="s">
        <v>1750</v>
      </c>
      <c r="E291" s="414" t="s">
        <v>129</v>
      </c>
      <c r="F291" s="414"/>
      <c r="G291" s="414"/>
      <c r="H291" s="414"/>
    </row>
    <row r="292" spans="1:8" x14ac:dyDescent="0.25">
      <c r="A292" s="759"/>
      <c r="B292" s="415" t="s">
        <v>1531</v>
      </c>
      <c r="C292" s="414" t="s">
        <v>1121</v>
      </c>
      <c r="D292" s="107" t="s">
        <v>1750</v>
      </c>
      <c r="E292" s="414" t="s">
        <v>129</v>
      </c>
      <c r="F292" s="414"/>
      <c r="G292" s="414"/>
      <c r="H292" s="414"/>
    </row>
    <row r="293" spans="1:8" x14ac:dyDescent="0.25">
      <c r="A293" s="759"/>
      <c r="B293" s="415" t="s">
        <v>1532</v>
      </c>
      <c r="C293" s="414" t="s">
        <v>1121</v>
      </c>
      <c r="D293" s="107" t="s">
        <v>1750</v>
      </c>
      <c r="E293" s="414" t="s">
        <v>129</v>
      </c>
      <c r="F293" s="414"/>
      <c r="G293" s="414"/>
      <c r="H293" s="414"/>
    </row>
    <row r="294" spans="1:8" x14ac:dyDescent="0.25">
      <c r="A294" s="759"/>
      <c r="B294" s="415" t="s">
        <v>1533</v>
      </c>
      <c r="C294" s="414" t="s">
        <v>1121</v>
      </c>
      <c r="D294" s="107" t="s">
        <v>1750</v>
      </c>
      <c r="E294" s="414" t="s">
        <v>129</v>
      </c>
      <c r="F294" s="414"/>
      <c r="G294" s="414"/>
      <c r="H294" s="414"/>
    </row>
    <row r="295" spans="1:8" x14ac:dyDescent="0.25">
      <c r="A295" s="759"/>
      <c r="B295" s="415" t="s">
        <v>1534</v>
      </c>
      <c r="C295" s="414" t="s">
        <v>1121</v>
      </c>
      <c r="D295" s="107" t="s">
        <v>1750</v>
      </c>
      <c r="E295" s="414" t="s">
        <v>129</v>
      </c>
      <c r="F295" s="414"/>
      <c r="G295" s="414"/>
      <c r="H295" s="414"/>
    </row>
    <row r="296" spans="1:8" x14ac:dyDescent="0.25">
      <c r="A296" s="759"/>
      <c r="B296" s="415" t="s">
        <v>1535</v>
      </c>
      <c r="C296" s="414" t="s">
        <v>1121</v>
      </c>
      <c r="D296" s="107" t="s">
        <v>1750</v>
      </c>
      <c r="E296" s="414" t="s">
        <v>129</v>
      </c>
      <c r="F296" s="414"/>
      <c r="G296" s="414"/>
      <c r="H296" s="414"/>
    </row>
    <row r="297" spans="1:8" x14ac:dyDescent="0.25">
      <c r="A297" s="759"/>
      <c r="B297" s="415" t="s">
        <v>1536</v>
      </c>
      <c r="C297" s="414" t="s">
        <v>1121</v>
      </c>
      <c r="D297" s="107" t="s">
        <v>1750</v>
      </c>
      <c r="E297" s="414" t="s">
        <v>129</v>
      </c>
      <c r="F297" s="414"/>
      <c r="G297" s="414"/>
      <c r="H297" s="414"/>
    </row>
    <row r="298" spans="1:8" x14ac:dyDescent="0.25">
      <c r="A298" s="759"/>
      <c r="B298" s="415" t="s">
        <v>1537</v>
      </c>
      <c r="C298" s="414" t="s">
        <v>1121</v>
      </c>
      <c r="D298" s="107" t="s">
        <v>1750</v>
      </c>
      <c r="E298" s="414" t="s">
        <v>129</v>
      </c>
      <c r="F298" s="414"/>
      <c r="G298" s="414"/>
      <c r="H298" s="414"/>
    </row>
    <row r="299" spans="1:8" x14ac:dyDescent="0.25">
      <c r="A299" s="759"/>
      <c r="B299" s="415" t="s">
        <v>195</v>
      </c>
      <c r="C299" s="414" t="s">
        <v>1120</v>
      </c>
      <c r="D299" s="107"/>
      <c r="E299" s="414" t="s">
        <v>1749</v>
      </c>
      <c r="F299" s="414"/>
      <c r="G299" s="414"/>
      <c r="H299" s="414"/>
    </row>
    <row r="300" spans="1:8" x14ac:dyDescent="0.25">
      <c r="A300" s="760"/>
      <c r="B300" s="415" t="s">
        <v>979</v>
      </c>
      <c r="C300" s="414" t="s">
        <v>1121</v>
      </c>
      <c r="D300" s="107" t="s">
        <v>1750</v>
      </c>
      <c r="E300" s="414" t="s">
        <v>129</v>
      </c>
      <c r="F300" s="414"/>
      <c r="G300" s="414"/>
      <c r="H300" s="414"/>
    </row>
    <row r="302" spans="1:8" x14ac:dyDescent="0.25">
      <c r="A302" s="758" t="s">
        <v>1991</v>
      </c>
      <c r="B302" s="417" t="s">
        <v>1558</v>
      </c>
      <c r="C302" s="417" t="s">
        <v>1121</v>
      </c>
      <c r="D302" s="107" t="s">
        <v>1854</v>
      </c>
      <c r="E302" s="417" t="s">
        <v>258</v>
      </c>
      <c r="F302" s="102" t="s">
        <v>136</v>
      </c>
      <c r="G302" s="418" t="s">
        <v>1120</v>
      </c>
      <c r="H302" s="125">
        <v>44225</v>
      </c>
    </row>
    <row r="303" spans="1:8" x14ac:dyDescent="0.25">
      <c r="A303" s="759"/>
      <c r="B303" s="417" t="s">
        <v>1559</v>
      </c>
      <c r="C303" s="417" t="s">
        <v>1121</v>
      </c>
      <c r="D303" s="107" t="s">
        <v>1854</v>
      </c>
      <c r="E303" s="417" t="s">
        <v>258</v>
      </c>
      <c r="F303" s="90" t="s">
        <v>181</v>
      </c>
      <c r="G303" s="418" t="s">
        <v>1120</v>
      </c>
      <c r="H303" s="125">
        <v>44225</v>
      </c>
    </row>
    <row r="304" spans="1:8" x14ac:dyDescent="0.25">
      <c r="A304" s="759"/>
      <c r="B304" s="417" t="s">
        <v>1560</v>
      </c>
      <c r="C304" s="417" t="s">
        <v>1121</v>
      </c>
      <c r="D304" s="107" t="s">
        <v>1854</v>
      </c>
      <c r="E304" s="417" t="s">
        <v>258</v>
      </c>
      <c r="F304" s="418" t="s">
        <v>178</v>
      </c>
      <c r="G304" s="418" t="s">
        <v>1120</v>
      </c>
      <c r="H304" s="125">
        <v>44225</v>
      </c>
    </row>
    <row r="305" spans="1:13" x14ac:dyDescent="0.25">
      <c r="A305" s="760"/>
      <c r="B305" s="417" t="s">
        <v>1561</v>
      </c>
      <c r="C305" s="417" t="s">
        <v>1121</v>
      </c>
      <c r="D305" s="107" t="s">
        <v>1854</v>
      </c>
      <c r="E305" s="417" t="s">
        <v>258</v>
      </c>
      <c r="F305" s="90" t="s">
        <v>184</v>
      </c>
      <c r="G305" s="418" t="s">
        <v>1120</v>
      </c>
      <c r="H305" s="125">
        <v>44225</v>
      </c>
    </row>
    <row r="307" spans="1:13" x14ac:dyDescent="0.25">
      <c r="A307" s="758" t="s">
        <v>1871</v>
      </c>
      <c r="B307" s="419" t="s">
        <v>1605</v>
      </c>
      <c r="C307" s="419" t="s">
        <v>1121</v>
      </c>
      <c r="D307" s="107">
        <v>44112</v>
      </c>
      <c r="E307" s="419" t="s">
        <v>258</v>
      </c>
      <c r="F307" s="102" t="s">
        <v>1137</v>
      </c>
      <c r="G307" s="419" t="s">
        <v>1120</v>
      </c>
      <c r="H307" s="125">
        <v>44141</v>
      </c>
    </row>
    <row r="308" spans="1:13" x14ac:dyDescent="0.25">
      <c r="A308" s="760"/>
      <c r="B308" s="419" t="s">
        <v>1606</v>
      </c>
      <c r="C308" s="419" t="s">
        <v>1121</v>
      </c>
      <c r="D308" s="107">
        <v>44112</v>
      </c>
      <c r="E308" s="419" t="s">
        <v>258</v>
      </c>
      <c r="F308" s="90" t="s">
        <v>182</v>
      </c>
      <c r="G308" s="419" t="s">
        <v>1120</v>
      </c>
      <c r="H308" s="125">
        <v>44141</v>
      </c>
    </row>
    <row r="310" spans="1:13" x14ac:dyDescent="0.25">
      <c r="A310" s="102" t="s">
        <v>1921</v>
      </c>
      <c r="B310" s="428" t="s">
        <v>1765</v>
      </c>
      <c r="C310" s="428" t="s">
        <v>1121</v>
      </c>
      <c r="D310" s="107">
        <v>44167</v>
      </c>
      <c r="E310" s="428" t="s">
        <v>258</v>
      </c>
      <c r="F310" s="432" t="s">
        <v>972</v>
      </c>
      <c r="G310" s="428" t="s">
        <v>1120</v>
      </c>
      <c r="H310" s="125">
        <v>44200</v>
      </c>
    </row>
    <row r="312" spans="1:13" x14ac:dyDescent="0.25">
      <c r="A312" s="781" t="s">
        <v>2012</v>
      </c>
      <c r="B312" s="432" t="s">
        <v>1790</v>
      </c>
      <c r="C312" s="490" t="s">
        <v>1121</v>
      </c>
      <c r="D312" s="107">
        <v>44257</v>
      </c>
      <c r="E312" s="432" t="s">
        <v>258</v>
      </c>
      <c r="F312" s="432" t="s">
        <v>186</v>
      </c>
      <c r="G312" s="432" t="s">
        <v>1120</v>
      </c>
      <c r="H312" s="107">
        <v>44278</v>
      </c>
    </row>
    <row r="313" spans="1:13" x14ac:dyDescent="0.25">
      <c r="A313" s="782"/>
      <c r="B313" s="432" t="s">
        <v>1791</v>
      </c>
      <c r="C313" s="490" t="s">
        <v>1121</v>
      </c>
      <c r="D313" s="107">
        <v>44257</v>
      </c>
      <c r="E313" s="432" t="s">
        <v>258</v>
      </c>
      <c r="F313" s="102" t="s">
        <v>512</v>
      </c>
      <c r="G313" s="432" t="s">
        <v>1120</v>
      </c>
      <c r="H313" s="107">
        <v>44278</v>
      </c>
    </row>
    <row r="314" spans="1:13" x14ac:dyDescent="0.25">
      <c r="A314" s="782"/>
      <c r="B314" s="432" t="s">
        <v>1792</v>
      </c>
      <c r="C314" s="490" t="s">
        <v>1121</v>
      </c>
      <c r="D314" s="107">
        <v>44257</v>
      </c>
      <c r="E314" s="432" t="s">
        <v>258</v>
      </c>
      <c r="F314" s="432" t="s">
        <v>188</v>
      </c>
      <c r="G314" s="432" t="s">
        <v>1120</v>
      </c>
      <c r="H314" s="107">
        <v>44278</v>
      </c>
    </row>
    <row r="315" spans="1:13" ht="0.75" customHeight="1" x14ac:dyDescent="0.25">
      <c r="A315" s="782"/>
      <c r="B315"/>
      <c r="D315" s="16"/>
      <c r="F315" s="92"/>
      <c r="G315"/>
      <c r="H315"/>
      <c r="J315"/>
      <c r="K315"/>
      <c r="L315"/>
      <c r="M315"/>
    </row>
    <row r="316" spans="1:13" hidden="1" x14ac:dyDescent="0.25">
      <c r="A316" s="783"/>
      <c r="B316"/>
      <c r="D316" s="16"/>
      <c r="F316" s="92"/>
      <c r="G316"/>
      <c r="H316"/>
      <c r="J316"/>
      <c r="K316"/>
      <c r="L316"/>
      <c r="M316"/>
    </row>
    <row r="318" spans="1:13" x14ac:dyDescent="0.25">
      <c r="A318" s="102" t="s">
        <v>1988</v>
      </c>
      <c r="B318" s="432" t="s">
        <v>1793</v>
      </c>
      <c r="C318" s="432" t="s">
        <v>1121</v>
      </c>
      <c r="D318" s="107">
        <v>44203</v>
      </c>
      <c r="E318" s="432" t="s">
        <v>258</v>
      </c>
      <c r="F318" s="432" t="s">
        <v>93</v>
      </c>
      <c r="G318" s="432" t="s">
        <v>1120</v>
      </c>
      <c r="H318" s="125">
        <v>44246</v>
      </c>
    </row>
    <row r="320" spans="1:13" x14ac:dyDescent="0.25">
      <c r="A320" s="758" t="s">
        <v>1989</v>
      </c>
      <c r="B320" s="433" t="s">
        <v>1794</v>
      </c>
      <c r="C320" s="433" t="s">
        <v>1121</v>
      </c>
      <c r="D320" s="107">
        <v>44215</v>
      </c>
      <c r="E320" s="433" t="s">
        <v>258</v>
      </c>
      <c r="F320" s="90" t="s">
        <v>391</v>
      </c>
      <c r="G320" s="433" t="s">
        <v>1120</v>
      </c>
      <c r="H320" s="125">
        <v>44236</v>
      </c>
    </row>
    <row r="321" spans="1:9" x14ac:dyDescent="0.25">
      <c r="A321" s="760"/>
      <c r="B321" s="433" t="s">
        <v>1795</v>
      </c>
      <c r="C321" s="433" t="s">
        <v>1121</v>
      </c>
      <c r="D321" s="107">
        <v>44215</v>
      </c>
      <c r="E321" s="433" t="s">
        <v>258</v>
      </c>
      <c r="F321" s="55" t="s">
        <v>231</v>
      </c>
      <c r="G321" s="433" t="s">
        <v>1120</v>
      </c>
      <c r="H321" s="125">
        <v>44236</v>
      </c>
    </row>
    <row r="323" spans="1:9" x14ac:dyDescent="0.25">
      <c r="A323" s="102" t="s">
        <v>1990</v>
      </c>
      <c r="B323" s="433" t="s">
        <v>1796</v>
      </c>
      <c r="C323" s="433" t="s">
        <v>1121</v>
      </c>
      <c r="D323" s="107">
        <v>44210</v>
      </c>
      <c r="E323" s="433" t="s">
        <v>258</v>
      </c>
      <c r="F323" s="433" t="s">
        <v>215</v>
      </c>
      <c r="G323" s="433" t="s">
        <v>1120</v>
      </c>
      <c r="H323" s="125">
        <v>44236</v>
      </c>
    </row>
    <row r="325" spans="1:9" x14ac:dyDescent="0.25">
      <c r="A325" s="102" t="s">
        <v>1971</v>
      </c>
      <c r="B325" s="433" t="s">
        <v>1798</v>
      </c>
      <c r="C325" s="433" t="s">
        <v>1121</v>
      </c>
      <c r="D325" s="107">
        <v>44166</v>
      </c>
      <c r="E325" s="433" t="s">
        <v>258</v>
      </c>
      <c r="F325" s="433" t="s">
        <v>214</v>
      </c>
      <c r="G325" s="433" t="s">
        <v>1120</v>
      </c>
      <c r="H325" s="125">
        <v>44218</v>
      </c>
    </row>
    <row r="327" spans="1:9" x14ac:dyDescent="0.25">
      <c r="A327" s="102" t="s">
        <v>2002</v>
      </c>
      <c r="B327" s="433" t="s">
        <v>1799</v>
      </c>
      <c r="C327" s="433" t="s">
        <v>1121</v>
      </c>
      <c r="D327" s="107">
        <v>44228</v>
      </c>
      <c r="E327" s="433" t="s">
        <v>258</v>
      </c>
      <c r="F327" s="433" t="s">
        <v>183</v>
      </c>
      <c r="G327" s="433" t="s">
        <v>1120</v>
      </c>
      <c r="H327" s="125">
        <v>44263</v>
      </c>
    </row>
    <row r="329" spans="1:9" x14ac:dyDescent="0.25">
      <c r="A329" s="102" t="s">
        <v>2003</v>
      </c>
      <c r="B329" s="433" t="s">
        <v>1800</v>
      </c>
      <c r="C329" s="433" t="s">
        <v>1121</v>
      </c>
      <c r="D329" s="107">
        <v>44214</v>
      </c>
      <c r="E329" s="433" t="s">
        <v>258</v>
      </c>
      <c r="F329" s="433" t="s">
        <v>170</v>
      </c>
      <c r="G329" s="433" t="s">
        <v>1120</v>
      </c>
      <c r="H329" s="125">
        <v>44263</v>
      </c>
    </row>
    <row r="331" spans="1:9" x14ac:dyDescent="0.25">
      <c r="A331" s="102" t="s">
        <v>2163</v>
      </c>
      <c r="B331" s="439" t="s">
        <v>1813</v>
      </c>
      <c r="C331" s="439" t="s">
        <v>1121</v>
      </c>
      <c r="D331" s="107">
        <v>44174</v>
      </c>
      <c r="E331" s="439" t="s">
        <v>258</v>
      </c>
      <c r="F331" s="439" t="s">
        <v>258</v>
      </c>
      <c r="G331" s="439" t="s">
        <v>1120</v>
      </c>
      <c r="H331" s="125" t="s">
        <v>258</v>
      </c>
      <c r="I331" t="s">
        <v>1814</v>
      </c>
    </row>
    <row r="332" spans="1:9" ht="15.75" thickBot="1" x14ac:dyDescent="0.3"/>
    <row r="333" spans="1:9" x14ac:dyDescent="0.25">
      <c r="A333" s="447" t="s">
        <v>2204</v>
      </c>
      <c r="B333" s="446" t="s">
        <v>1909</v>
      </c>
      <c r="C333" s="446" t="s">
        <v>1121</v>
      </c>
      <c r="D333" s="471">
        <v>44358</v>
      </c>
      <c r="E333" s="452"/>
      <c r="F333" s="93" t="s">
        <v>1913</v>
      </c>
      <c r="G333" s="451" t="s">
        <v>1120</v>
      </c>
      <c r="H333" s="454">
        <v>44371</v>
      </c>
    </row>
    <row r="334" spans="1:9" x14ac:dyDescent="0.25">
      <c r="A334" s="448"/>
      <c r="B334" s="446" t="s">
        <v>1911</v>
      </c>
      <c r="C334" s="446" t="s">
        <v>1121</v>
      </c>
      <c r="D334" s="471">
        <v>44358</v>
      </c>
      <c r="E334" s="453"/>
      <c r="F334" s="451" t="s">
        <v>176</v>
      </c>
      <c r="G334" s="451" t="s">
        <v>1121</v>
      </c>
      <c r="H334" s="455">
        <v>44365</v>
      </c>
      <c r="I334" t="s">
        <v>2194</v>
      </c>
    </row>
    <row r="335" spans="1:9" x14ac:dyDescent="0.25">
      <c r="A335" s="449"/>
      <c r="B335" s="446" t="s">
        <v>1910</v>
      </c>
      <c r="C335" s="446" t="s">
        <v>1121</v>
      </c>
      <c r="D335" s="471">
        <v>44358</v>
      </c>
      <c r="E335" s="450"/>
      <c r="F335" s="541" t="s">
        <v>1914</v>
      </c>
      <c r="G335" s="541" t="s">
        <v>1120</v>
      </c>
      <c r="H335" s="455">
        <v>44371</v>
      </c>
    </row>
    <row r="336" spans="1:9" x14ac:dyDescent="0.25">
      <c r="F336" s="539" t="s">
        <v>2192</v>
      </c>
      <c r="G336" s="540" t="s">
        <v>1120</v>
      </c>
      <c r="H336" s="125">
        <v>44371</v>
      </c>
      <c r="I336" t="s">
        <v>2193</v>
      </c>
    </row>
    <row r="337" spans="1:13" s="122" customFormat="1" x14ac:dyDescent="0.25">
      <c r="A337" s="16"/>
      <c r="B337" s="16"/>
      <c r="C337" s="16"/>
      <c r="D337" s="77"/>
      <c r="E337" s="16"/>
      <c r="F337" s="16"/>
      <c r="G337" s="538"/>
      <c r="H337" s="456"/>
      <c r="J337" s="16"/>
      <c r="K337" s="16"/>
      <c r="L337" s="16"/>
      <c r="M337" s="92"/>
    </row>
    <row r="338" spans="1:13" x14ac:dyDescent="0.25">
      <c r="A338" s="458" t="s">
        <v>2008</v>
      </c>
      <c r="B338" s="457" t="s">
        <v>1916</v>
      </c>
      <c r="C338" s="457" t="s">
        <v>1121</v>
      </c>
      <c r="D338" s="107">
        <v>44244</v>
      </c>
      <c r="E338" s="459"/>
      <c r="F338" s="459" t="s">
        <v>195</v>
      </c>
      <c r="G338" s="472" t="s">
        <v>1120</v>
      </c>
      <c r="H338" s="473">
        <v>44263</v>
      </c>
    </row>
    <row r="340" spans="1:13" x14ac:dyDescent="0.25">
      <c r="A340" s="447" t="s">
        <v>2218</v>
      </c>
      <c r="B340" s="461" t="s">
        <v>1924</v>
      </c>
      <c r="C340" s="461" t="s">
        <v>1121</v>
      </c>
      <c r="D340" s="471">
        <v>44358</v>
      </c>
      <c r="E340" s="492"/>
      <c r="F340" s="486" t="s">
        <v>1008</v>
      </c>
      <c r="G340" s="486" t="s">
        <v>1120</v>
      </c>
      <c r="H340" s="454">
        <v>44376</v>
      </c>
      <c r="I340" s="122"/>
    </row>
    <row r="341" spans="1:13" x14ac:dyDescent="0.25">
      <c r="A341" s="448"/>
      <c r="B341" s="461" t="s">
        <v>1925</v>
      </c>
      <c r="C341" s="531" t="s">
        <v>1121</v>
      </c>
      <c r="D341" s="471">
        <v>44358</v>
      </c>
      <c r="E341" s="493"/>
      <c r="F341" s="102" t="s">
        <v>187</v>
      </c>
      <c r="G341" s="537" t="s">
        <v>1120</v>
      </c>
      <c r="H341" s="454">
        <v>44376</v>
      </c>
      <c r="I341" s="122"/>
    </row>
    <row r="342" spans="1:13" x14ac:dyDescent="0.25">
      <c r="A342" s="448"/>
      <c r="B342" s="461" t="s">
        <v>1926</v>
      </c>
      <c r="C342" s="531" t="s">
        <v>1121</v>
      </c>
      <c r="D342" s="471">
        <v>44358</v>
      </c>
      <c r="E342" s="493"/>
      <c r="F342" s="486" t="s">
        <v>1009</v>
      </c>
      <c r="G342" s="537" t="s">
        <v>1120</v>
      </c>
      <c r="H342" s="454">
        <v>44376</v>
      </c>
      <c r="I342" s="122"/>
    </row>
    <row r="343" spans="1:13" x14ac:dyDescent="0.25">
      <c r="A343" s="448"/>
      <c r="B343" s="461" t="s">
        <v>1927</v>
      </c>
      <c r="C343" s="531" t="s">
        <v>1121</v>
      </c>
      <c r="D343" s="471">
        <v>44358</v>
      </c>
      <c r="E343" s="493"/>
      <c r="F343" s="486" t="s">
        <v>1010</v>
      </c>
      <c r="G343" s="537" t="s">
        <v>1120</v>
      </c>
      <c r="H343" s="454">
        <v>44376</v>
      </c>
      <c r="I343" s="122"/>
    </row>
    <row r="344" spans="1:13" x14ac:dyDescent="0.25">
      <c r="A344" s="448"/>
      <c r="B344" s="461" t="s">
        <v>1928</v>
      </c>
      <c r="C344" s="531" t="s">
        <v>1121</v>
      </c>
      <c r="D344" s="471">
        <v>44358</v>
      </c>
      <c r="E344" s="493"/>
      <c r="F344" s="486" t="s">
        <v>1011</v>
      </c>
      <c r="G344" s="537" t="s">
        <v>1120</v>
      </c>
      <c r="H344" s="454">
        <v>44376</v>
      </c>
      <c r="I344" s="122"/>
    </row>
    <row r="345" spans="1:13" x14ac:dyDescent="0.25">
      <c r="A345" s="448"/>
      <c r="B345" s="461" t="s">
        <v>1929</v>
      </c>
      <c r="C345" s="531" t="s">
        <v>1121</v>
      </c>
      <c r="D345" s="471">
        <v>44358</v>
      </c>
      <c r="E345" s="493"/>
      <c r="F345" s="486" t="s">
        <v>1012</v>
      </c>
      <c r="G345" s="537" t="s">
        <v>1120</v>
      </c>
      <c r="H345" s="454">
        <v>44376</v>
      </c>
      <c r="I345" s="122"/>
    </row>
    <row r="346" spans="1:13" x14ac:dyDescent="0.25">
      <c r="A346" s="448"/>
      <c r="B346" s="461" t="s">
        <v>1930</v>
      </c>
      <c r="C346" s="531" t="s">
        <v>1121</v>
      </c>
      <c r="D346" s="471">
        <v>44358</v>
      </c>
      <c r="E346" s="493"/>
      <c r="F346" s="102" t="s">
        <v>79</v>
      </c>
      <c r="G346" s="537" t="s">
        <v>1120</v>
      </c>
      <c r="H346" s="454">
        <v>44376</v>
      </c>
      <c r="I346" s="122"/>
    </row>
    <row r="347" spans="1:13" x14ac:dyDescent="0.25">
      <c r="A347" s="448"/>
      <c r="B347" s="461" t="s">
        <v>1931</v>
      </c>
      <c r="C347" s="531" t="s">
        <v>1121</v>
      </c>
      <c r="D347" s="471">
        <v>44358</v>
      </c>
      <c r="E347" s="493"/>
      <c r="F347" s="102" t="s">
        <v>185</v>
      </c>
      <c r="G347" s="537" t="s">
        <v>1120</v>
      </c>
      <c r="H347" s="454">
        <v>44376</v>
      </c>
      <c r="I347" s="122"/>
    </row>
    <row r="348" spans="1:13" x14ac:dyDescent="0.25">
      <c r="A348" s="448"/>
      <c r="B348" s="461" t="s">
        <v>1932</v>
      </c>
      <c r="C348" s="531" t="s">
        <v>1121</v>
      </c>
      <c r="D348" s="471">
        <v>44358</v>
      </c>
      <c r="E348" s="493"/>
      <c r="F348" s="102" t="s">
        <v>164</v>
      </c>
      <c r="G348" s="537" t="s">
        <v>1120</v>
      </c>
      <c r="H348" s="454">
        <v>44376</v>
      </c>
      <c r="I348" s="122"/>
    </row>
    <row r="349" spans="1:13" x14ac:dyDescent="0.25">
      <c r="A349" s="449"/>
      <c r="B349" s="461" t="s">
        <v>1933</v>
      </c>
      <c r="C349" s="531" t="s">
        <v>1121</v>
      </c>
      <c r="D349" s="471">
        <v>44358</v>
      </c>
      <c r="E349" s="491"/>
      <c r="F349" s="102" t="s">
        <v>172</v>
      </c>
      <c r="G349" s="537" t="s">
        <v>1120</v>
      </c>
      <c r="H349" s="454">
        <v>44376</v>
      </c>
      <c r="I349" s="122"/>
    </row>
    <row r="351" spans="1:13" x14ac:dyDescent="0.25">
      <c r="A351" s="477" t="s">
        <v>2196</v>
      </c>
      <c r="B351" s="476" t="s">
        <v>1941</v>
      </c>
      <c r="C351" s="476" t="s">
        <v>1121</v>
      </c>
      <c r="D351" s="107">
        <v>44252</v>
      </c>
      <c r="E351" s="459"/>
      <c r="F351" s="500" t="s">
        <v>258</v>
      </c>
      <c r="G351" s="501" t="s">
        <v>1121</v>
      </c>
      <c r="H351" s="473" t="s">
        <v>258</v>
      </c>
      <c r="I351" s="122" t="s">
        <v>1814</v>
      </c>
    </row>
    <row r="352" spans="1:13" x14ac:dyDescent="0.25">
      <c r="B352" s="447" t="s">
        <v>2126</v>
      </c>
      <c r="C352" s="505" t="s">
        <v>1120</v>
      </c>
      <c r="D352" s="488">
        <v>44300</v>
      </c>
      <c r="F352" s="501" t="s">
        <v>2026</v>
      </c>
      <c r="G352" s="501" t="s">
        <v>1121</v>
      </c>
      <c r="H352" s="455">
        <v>44252</v>
      </c>
      <c r="I352" s="122" t="s">
        <v>2129</v>
      </c>
    </row>
    <row r="353" spans="1:13" s="122" customFormat="1" x14ac:dyDescent="0.25">
      <c r="A353" s="16"/>
      <c r="B353" s="448" t="s">
        <v>2127</v>
      </c>
      <c r="C353" s="505" t="s">
        <v>1120</v>
      </c>
      <c r="D353" s="506">
        <v>44300</v>
      </c>
      <c r="E353" s="16"/>
      <c r="F353" s="501" t="s">
        <v>180</v>
      </c>
      <c r="G353" s="501" t="s">
        <v>1121</v>
      </c>
      <c r="H353" s="455">
        <v>44252</v>
      </c>
      <c r="I353" s="122" t="s">
        <v>2129</v>
      </c>
      <c r="J353" s="16"/>
      <c r="K353" s="16"/>
      <c r="L353" s="16"/>
      <c r="M353" s="92"/>
    </row>
    <row r="354" spans="1:13" s="122" customFormat="1" ht="15.75" thickBot="1" x14ac:dyDescent="0.3">
      <c r="A354" s="16"/>
      <c r="B354" s="449" t="s">
        <v>2128</v>
      </c>
      <c r="C354" s="505" t="s">
        <v>1120</v>
      </c>
      <c r="D354" s="489">
        <v>44300</v>
      </c>
      <c r="E354" s="16"/>
      <c r="F354" s="516" t="s">
        <v>2027</v>
      </c>
      <c r="G354" s="516" t="s">
        <v>1121</v>
      </c>
      <c r="H354" s="455">
        <v>44252</v>
      </c>
      <c r="I354" s="122" t="s">
        <v>2129</v>
      </c>
      <c r="J354" s="16"/>
      <c r="K354" s="16"/>
      <c r="L354" s="16"/>
      <c r="M354" s="92"/>
    </row>
    <row r="355" spans="1:13" s="122" customFormat="1" x14ac:dyDescent="0.25">
      <c r="A355" s="16"/>
      <c r="B355" s="515" t="s">
        <v>2172</v>
      </c>
      <c r="C355" s="524" t="s">
        <v>1120</v>
      </c>
      <c r="D355" s="107">
        <v>44368</v>
      </c>
      <c r="E355" s="16"/>
      <c r="F355" s="519" t="s">
        <v>179</v>
      </c>
      <c r="G355" s="93" t="s">
        <v>1121</v>
      </c>
      <c r="H355" s="520">
        <v>44329</v>
      </c>
      <c r="I355" s="122" t="s">
        <v>2129</v>
      </c>
      <c r="J355" s="16"/>
      <c r="K355" s="16"/>
      <c r="L355" s="16"/>
      <c r="M355" s="92"/>
    </row>
    <row r="356" spans="1:13" s="122" customFormat="1" ht="15.75" thickBot="1" x14ac:dyDescent="0.3">
      <c r="A356" s="16"/>
      <c r="B356" s="532" t="s">
        <v>2173</v>
      </c>
      <c r="C356" s="524" t="s">
        <v>1120</v>
      </c>
      <c r="D356" s="107">
        <v>44368</v>
      </c>
      <c r="E356" s="16"/>
      <c r="F356" s="521" t="s">
        <v>1007</v>
      </c>
      <c r="G356" s="97" t="s">
        <v>1121</v>
      </c>
      <c r="H356" s="522">
        <v>44329</v>
      </c>
      <c r="I356" s="122" t="s">
        <v>2129</v>
      </c>
      <c r="J356" s="16"/>
      <c r="K356" s="16"/>
      <c r="L356" s="16"/>
      <c r="M356" s="92"/>
    </row>
    <row r="357" spans="1:13" s="122" customFormat="1" x14ac:dyDescent="0.25">
      <c r="A357" s="16"/>
      <c r="B357" s="16"/>
      <c r="C357" s="16"/>
      <c r="D357" s="77"/>
      <c r="E357" s="16"/>
      <c r="F357" s="499"/>
      <c r="G357" s="16"/>
      <c r="H357" s="16"/>
      <c r="J357" s="16"/>
      <c r="K357" s="16"/>
      <c r="L357" s="16"/>
      <c r="M357" s="92"/>
    </row>
    <row r="358" spans="1:13" x14ac:dyDescent="0.25">
      <c r="A358" s="447" t="s">
        <v>4078</v>
      </c>
      <c r="B358" s="447" t="s">
        <v>1944</v>
      </c>
      <c r="C358" s="481" t="s">
        <v>1121</v>
      </c>
      <c r="D358" s="488">
        <v>44811</v>
      </c>
      <c r="E358" s="447"/>
      <c r="F358" s="479" t="s">
        <v>196</v>
      </c>
      <c r="G358" s="479" t="s">
        <v>1121</v>
      </c>
      <c r="H358" s="125">
        <v>44214</v>
      </c>
      <c r="I358" t="s">
        <v>1949</v>
      </c>
    </row>
    <row r="359" spans="1:13" x14ac:dyDescent="0.25">
      <c r="A359" s="448"/>
      <c r="B359" s="448" t="s">
        <v>1945</v>
      </c>
      <c r="C359" s="481" t="s">
        <v>1121</v>
      </c>
      <c r="D359" s="506">
        <v>44796</v>
      </c>
      <c r="E359" s="448"/>
      <c r="F359" s="479"/>
      <c r="G359" s="479"/>
      <c r="H359" s="554"/>
    </row>
    <row r="360" spans="1:13" x14ac:dyDescent="0.25">
      <c r="A360" s="448"/>
      <c r="B360" s="448" t="s">
        <v>1946</v>
      </c>
      <c r="C360" s="481" t="s">
        <v>1121</v>
      </c>
      <c r="D360" s="506">
        <v>44796</v>
      </c>
      <c r="E360" s="448"/>
      <c r="F360" s="448"/>
      <c r="G360" s="478"/>
      <c r="H360" s="466"/>
    </row>
    <row r="361" spans="1:13" x14ac:dyDescent="0.25">
      <c r="A361" s="448"/>
      <c r="B361" s="448" t="s">
        <v>1947</v>
      </c>
      <c r="C361" s="481" t="s">
        <v>1121</v>
      </c>
      <c r="D361" s="506">
        <v>44483</v>
      </c>
      <c r="E361" s="448" t="s">
        <v>4077</v>
      </c>
      <c r="F361" s="448"/>
      <c r="G361" s="478"/>
      <c r="H361" s="555"/>
    </row>
    <row r="362" spans="1:13" x14ac:dyDescent="0.25">
      <c r="A362" s="449"/>
      <c r="B362" s="449" t="s">
        <v>1948</v>
      </c>
      <c r="C362" s="481" t="s">
        <v>1121</v>
      </c>
      <c r="D362" s="489">
        <v>44811</v>
      </c>
      <c r="E362" s="449"/>
      <c r="F362" s="479" t="s">
        <v>140</v>
      </c>
      <c r="G362" s="479" t="s">
        <v>1121</v>
      </c>
      <c r="H362" s="456">
        <v>44214</v>
      </c>
      <c r="I362" s="122" t="s">
        <v>1949</v>
      </c>
    </row>
    <row r="364" spans="1:13" x14ac:dyDescent="0.25">
      <c r="A364" s="447" t="s">
        <v>2162</v>
      </c>
      <c r="B364" s="447" t="s">
        <v>1956</v>
      </c>
      <c r="C364" s="515" t="s">
        <v>1121</v>
      </c>
      <c r="D364" s="471">
        <v>44298</v>
      </c>
      <c r="E364" s="516"/>
      <c r="F364" s="447" t="s">
        <v>161</v>
      </c>
      <c r="G364" s="515" t="s">
        <v>1120</v>
      </c>
      <c r="H364" s="454">
        <v>44322</v>
      </c>
    </row>
    <row r="365" spans="1:13" x14ac:dyDescent="0.25">
      <c r="A365" s="448"/>
      <c r="B365" s="448" t="s">
        <v>1957</v>
      </c>
      <c r="C365" s="515" t="s">
        <v>1121</v>
      </c>
      <c r="D365" s="471">
        <v>44298</v>
      </c>
      <c r="E365" s="517"/>
      <c r="F365" s="448" t="s">
        <v>972</v>
      </c>
      <c r="G365" s="515" t="s">
        <v>1120</v>
      </c>
      <c r="H365" s="454">
        <v>44322</v>
      </c>
    </row>
    <row r="366" spans="1:13" x14ac:dyDescent="0.25">
      <c r="A366" s="448"/>
      <c r="B366" s="448" t="s">
        <v>1958</v>
      </c>
      <c r="C366" s="515" t="s">
        <v>1121</v>
      </c>
      <c r="D366" s="471">
        <v>44298</v>
      </c>
      <c r="E366" s="517"/>
      <c r="F366" s="448" t="s">
        <v>1967</v>
      </c>
      <c r="G366" s="515" t="s">
        <v>1120</v>
      </c>
      <c r="H366" s="454">
        <v>44322</v>
      </c>
    </row>
    <row r="367" spans="1:13" x14ac:dyDescent="0.25">
      <c r="A367" s="448"/>
      <c r="B367" s="448" t="s">
        <v>1959</v>
      </c>
      <c r="C367" s="515" t="s">
        <v>1121</v>
      </c>
      <c r="D367" s="471">
        <v>44298</v>
      </c>
      <c r="E367" s="517"/>
      <c r="F367" s="515" t="s">
        <v>2146</v>
      </c>
      <c r="G367" s="515" t="s">
        <v>1120</v>
      </c>
      <c r="H367" s="454">
        <v>44322</v>
      </c>
    </row>
    <row r="368" spans="1:13" x14ac:dyDescent="0.25">
      <c r="A368" s="448"/>
      <c r="B368" s="448" t="s">
        <v>1960</v>
      </c>
      <c r="C368" s="515" t="s">
        <v>1121</v>
      </c>
      <c r="D368" s="471">
        <v>44298</v>
      </c>
      <c r="E368" s="517"/>
      <c r="F368" s="515" t="s">
        <v>1007</v>
      </c>
      <c r="G368" s="515" t="s">
        <v>1120</v>
      </c>
      <c r="H368" s="454">
        <v>44322</v>
      </c>
    </row>
    <row r="369" spans="1:13" x14ac:dyDescent="0.25">
      <c r="A369" s="449"/>
      <c r="B369" s="449" t="s">
        <v>1961</v>
      </c>
      <c r="C369" s="515" t="s">
        <v>1121</v>
      </c>
      <c r="D369" s="518">
        <v>44298</v>
      </c>
      <c r="E369" s="514"/>
      <c r="F369" s="515" t="s">
        <v>111</v>
      </c>
      <c r="G369" s="515" t="s">
        <v>1120</v>
      </c>
      <c r="H369" s="473">
        <v>44322</v>
      </c>
    </row>
    <row r="371" spans="1:13" x14ac:dyDescent="0.25">
      <c r="A371" s="547" t="s">
        <v>2283</v>
      </c>
      <c r="B371" s="459" t="s">
        <v>2203</v>
      </c>
      <c r="C371" s="552" t="s">
        <v>1121</v>
      </c>
      <c r="D371" s="518">
        <v>44435</v>
      </c>
      <c r="E371" s="554"/>
      <c r="F371" s="548" t="s">
        <v>79</v>
      </c>
      <c r="G371" s="546" t="s">
        <v>1120</v>
      </c>
      <c r="H371" s="473">
        <v>44453</v>
      </c>
    </row>
    <row r="372" spans="1:13" s="122" customFormat="1" x14ac:dyDescent="0.25">
      <c r="A372" s="553"/>
      <c r="B372" s="553"/>
      <c r="C372" s="553"/>
      <c r="D372" s="38"/>
      <c r="E372" s="553"/>
      <c r="F372" s="553"/>
      <c r="G372" s="553"/>
      <c r="H372" s="101"/>
      <c r="J372" s="16"/>
      <c r="K372" s="16"/>
      <c r="L372" s="16"/>
      <c r="M372" s="92"/>
    </row>
    <row r="373" spans="1:13" x14ac:dyDescent="0.25">
      <c r="A373" s="551" t="s">
        <v>2314</v>
      </c>
      <c r="B373" s="552" t="s">
        <v>2217</v>
      </c>
      <c r="C373" s="552" t="s">
        <v>1121</v>
      </c>
      <c r="D373" s="107">
        <v>44454</v>
      </c>
      <c r="E373" s="552"/>
      <c r="F373" s="552" t="s">
        <v>1967</v>
      </c>
      <c r="G373" s="559" t="s">
        <v>1120</v>
      </c>
      <c r="H373" s="125">
        <v>44491</v>
      </c>
    </row>
    <row r="375" spans="1:13" x14ac:dyDescent="0.25">
      <c r="A375" s="594" t="s">
        <v>2425</v>
      </c>
      <c r="B375" s="565" t="s">
        <v>2280</v>
      </c>
      <c r="C375" s="565" t="s">
        <v>1121</v>
      </c>
      <c r="D375" s="125">
        <v>44523</v>
      </c>
      <c r="E375" s="569"/>
      <c r="F375" s="102" t="s">
        <v>2292</v>
      </c>
      <c r="G375" s="573" t="s">
        <v>1120</v>
      </c>
      <c r="H375" s="125">
        <v>44603</v>
      </c>
      <c r="I375" s="16"/>
    </row>
    <row r="376" spans="1:13" x14ac:dyDescent="0.25">
      <c r="A376" s="565"/>
      <c r="B376" s="565" t="s">
        <v>2335</v>
      </c>
      <c r="C376" s="565" t="s">
        <v>1121</v>
      </c>
      <c r="D376" s="125">
        <v>44523</v>
      </c>
      <c r="E376" s="566"/>
      <c r="F376" s="102" t="s">
        <v>2293</v>
      </c>
      <c r="G376" s="573" t="s">
        <v>1120</v>
      </c>
      <c r="H376" s="125">
        <v>44603</v>
      </c>
      <c r="I376" s="16"/>
    </row>
    <row r="378" spans="1:13" x14ac:dyDescent="0.25">
      <c r="A378" s="568" t="s">
        <v>2393</v>
      </c>
      <c r="B378" s="568" t="s">
        <v>2288</v>
      </c>
      <c r="C378" s="568" t="s">
        <v>1121</v>
      </c>
      <c r="D378" s="107">
        <v>44531</v>
      </c>
      <c r="E378" s="570"/>
      <c r="F378" s="574" t="s">
        <v>512</v>
      </c>
      <c r="G378" s="572" t="s">
        <v>1120</v>
      </c>
      <c r="H378" s="125">
        <v>44582</v>
      </c>
    </row>
    <row r="379" spans="1:13" x14ac:dyDescent="0.25">
      <c r="A379" s="568"/>
      <c r="B379" s="568" t="s">
        <v>2289</v>
      </c>
      <c r="C379" s="584" t="s">
        <v>1121</v>
      </c>
      <c r="D379" s="107">
        <v>44531</v>
      </c>
      <c r="E379" s="567"/>
      <c r="F379" s="574" t="s">
        <v>2294</v>
      </c>
      <c r="G379" s="573" t="s">
        <v>1120</v>
      </c>
      <c r="H379" s="125">
        <v>44582</v>
      </c>
    </row>
    <row r="380" spans="1:13" x14ac:dyDescent="0.25">
      <c r="A380" s="568"/>
      <c r="B380" s="568" t="s">
        <v>2290</v>
      </c>
      <c r="C380" s="584" t="s">
        <v>1121</v>
      </c>
      <c r="D380" s="107">
        <v>44531</v>
      </c>
      <c r="E380" s="567"/>
      <c r="F380" s="574" t="s">
        <v>2295</v>
      </c>
      <c r="G380" s="573" t="s">
        <v>1120</v>
      </c>
      <c r="H380" s="125">
        <v>44582</v>
      </c>
    </row>
    <row r="381" spans="1:13" x14ac:dyDescent="0.25">
      <c r="A381" s="568"/>
      <c r="B381" s="568" t="s">
        <v>2291</v>
      </c>
      <c r="C381" s="584" t="s">
        <v>1121</v>
      </c>
      <c r="D381" s="107">
        <v>44531</v>
      </c>
      <c r="E381" s="571"/>
      <c r="F381" s="574" t="s">
        <v>2296</v>
      </c>
      <c r="G381" s="573" t="s">
        <v>1120</v>
      </c>
      <c r="H381" s="125">
        <v>44582</v>
      </c>
    </row>
    <row r="383" spans="1:13" x14ac:dyDescent="0.25">
      <c r="A383" s="619" t="s">
        <v>2562</v>
      </c>
      <c r="B383" s="580" t="s">
        <v>2359</v>
      </c>
      <c r="C383" s="580" t="s">
        <v>1121</v>
      </c>
      <c r="D383" s="125">
        <v>44595</v>
      </c>
      <c r="E383" s="581"/>
      <c r="F383" s="102" t="s">
        <v>1488</v>
      </c>
      <c r="G383" s="583" t="s">
        <v>1120</v>
      </c>
      <c r="H383" s="125">
        <v>44635</v>
      </c>
    </row>
    <row r="384" spans="1:13" x14ac:dyDescent="0.25">
      <c r="A384" s="580"/>
      <c r="B384" s="580" t="s">
        <v>2328</v>
      </c>
      <c r="C384" s="580" t="s">
        <v>1121</v>
      </c>
      <c r="D384" s="125">
        <v>44595</v>
      </c>
      <c r="E384" s="579"/>
      <c r="F384" s="102"/>
      <c r="G384" s="583" t="s">
        <v>2342</v>
      </c>
      <c r="H384" s="125"/>
    </row>
    <row r="385" spans="1:13" s="122" customFormat="1" x14ac:dyDescent="0.25">
      <c r="A385" s="593"/>
      <c r="B385" s="593"/>
      <c r="C385" s="593"/>
      <c r="D385" s="125"/>
      <c r="E385" s="592"/>
      <c r="F385" s="102"/>
      <c r="G385" s="593"/>
      <c r="H385" s="125"/>
      <c r="J385" s="16"/>
      <c r="K385" s="16"/>
      <c r="L385" s="16"/>
      <c r="M385" s="92"/>
    </row>
    <row r="386" spans="1:13" x14ac:dyDescent="0.25">
      <c r="A386" s="593" t="s">
        <v>2580</v>
      </c>
      <c r="B386" s="593" t="s">
        <v>2360</v>
      </c>
      <c r="C386" s="593" t="s">
        <v>1121</v>
      </c>
      <c r="D386" s="107">
        <v>44655</v>
      </c>
      <c r="E386" s="593"/>
      <c r="F386" s="593"/>
      <c r="G386" s="593"/>
      <c r="H386" s="593"/>
    </row>
    <row r="387" spans="1:13" x14ac:dyDescent="0.25">
      <c r="A387" s="593"/>
      <c r="B387" s="593"/>
      <c r="C387" s="593"/>
      <c r="D387" s="102"/>
      <c r="E387" s="593"/>
      <c r="F387" s="593"/>
      <c r="G387" s="593"/>
      <c r="H387" s="593"/>
    </row>
    <row r="389" spans="1:13" x14ac:dyDescent="0.25">
      <c r="A389" s="636" t="s">
        <v>2704</v>
      </c>
      <c r="B389" s="636" t="s">
        <v>2596</v>
      </c>
      <c r="C389" s="636" t="s">
        <v>1121</v>
      </c>
      <c r="D389" s="107">
        <v>44811</v>
      </c>
      <c r="E389" s="636"/>
      <c r="F389" s="643" t="s">
        <v>2613</v>
      </c>
      <c r="G389" s="642"/>
      <c r="H389" s="636"/>
    </row>
    <row r="391" spans="1:13" x14ac:dyDescent="0.25">
      <c r="A391" s="636" t="s">
        <v>4043</v>
      </c>
      <c r="B391" s="636" t="s">
        <v>2618</v>
      </c>
      <c r="C391" s="636" t="s">
        <v>1121</v>
      </c>
      <c r="D391" s="107">
        <v>44839</v>
      </c>
      <c r="E391" s="636"/>
      <c r="F391" s="644" t="s">
        <v>2612</v>
      </c>
      <c r="G391" s="642" t="s">
        <v>1120</v>
      </c>
      <c r="H391" s="125">
        <v>44910</v>
      </c>
    </row>
    <row r="393" spans="1:13" x14ac:dyDescent="0.25">
      <c r="A393" s="636" t="s">
        <v>4002</v>
      </c>
      <c r="B393" s="636" t="s">
        <v>2597</v>
      </c>
      <c r="C393" s="648" t="s">
        <v>1121</v>
      </c>
      <c r="D393" s="107" t="s">
        <v>2706</v>
      </c>
      <c r="E393" s="636"/>
      <c r="F393" s="641" t="s">
        <v>2610</v>
      </c>
      <c r="G393" s="642" t="s">
        <v>1120</v>
      </c>
      <c r="H393" s="125">
        <v>44861</v>
      </c>
    </row>
    <row r="394" spans="1:13" x14ac:dyDescent="0.25">
      <c r="A394" s="636"/>
      <c r="B394" s="636" t="s">
        <v>2598</v>
      </c>
      <c r="C394" s="648" t="s">
        <v>1121</v>
      </c>
      <c r="D394" s="107" t="s">
        <v>2706</v>
      </c>
      <c r="E394" s="636"/>
      <c r="F394" s="641" t="s">
        <v>1013</v>
      </c>
      <c r="G394" s="642" t="s">
        <v>1120</v>
      </c>
      <c r="H394" s="125">
        <v>44861</v>
      </c>
    </row>
    <row r="395" spans="1:13" x14ac:dyDescent="0.25">
      <c r="A395" s="636"/>
      <c r="B395" s="636" t="s">
        <v>2599</v>
      </c>
      <c r="C395" s="648" t="s">
        <v>1121</v>
      </c>
      <c r="D395" s="107" t="s">
        <v>2706</v>
      </c>
      <c r="E395" s="636"/>
      <c r="F395" s="641" t="s">
        <v>2611</v>
      </c>
      <c r="G395" s="642" t="s">
        <v>1120</v>
      </c>
      <c r="H395" s="125">
        <v>44861</v>
      </c>
    </row>
    <row r="396" spans="1:13" s="122" customFormat="1" x14ac:dyDescent="0.25">
      <c r="A396" s="649"/>
      <c r="B396" s="649"/>
      <c r="C396" s="649"/>
      <c r="D396" s="107"/>
      <c r="E396" s="649"/>
      <c r="F396" s="459"/>
      <c r="G396" s="649"/>
      <c r="H396" s="125"/>
      <c r="J396" s="16"/>
      <c r="K396" s="16"/>
      <c r="L396" s="16"/>
      <c r="M396" s="92"/>
    </row>
    <row r="397" spans="1:13" x14ac:dyDescent="0.25">
      <c r="A397" s="649" t="s">
        <v>2668</v>
      </c>
      <c r="B397" s="649" t="s">
        <v>2669</v>
      </c>
      <c r="C397" s="649" t="s">
        <v>1121</v>
      </c>
      <c r="D397" s="107">
        <v>44846</v>
      </c>
      <c r="E397" s="649"/>
      <c r="F397" s="644" t="s">
        <v>1914</v>
      </c>
      <c r="G397" s="649" t="s">
        <v>1121</v>
      </c>
      <c r="H397" s="125">
        <v>44811</v>
      </c>
    </row>
    <row r="399" spans="1:13" x14ac:dyDescent="0.25">
      <c r="A399" s="656" t="s">
        <v>2712</v>
      </c>
      <c r="B399" s="656" t="s">
        <v>2713</v>
      </c>
      <c r="C399" s="656" t="s">
        <v>1121</v>
      </c>
      <c r="D399" s="107">
        <v>44958</v>
      </c>
      <c r="E399" s="656"/>
      <c r="F399" s="644" t="s">
        <v>2714</v>
      </c>
      <c r="G399" s="656" t="s">
        <v>1122</v>
      </c>
      <c r="H399" s="125">
        <v>44972</v>
      </c>
    </row>
    <row r="401" spans="1:8" x14ac:dyDescent="0.25">
      <c r="A401" s="717" t="s">
        <v>4086</v>
      </c>
      <c r="B401" s="717" t="s">
        <v>4004</v>
      </c>
      <c r="C401" s="717" t="s">
        <v>1121</v>
      </c>
      <c r="D401" s="107">
        <v>44967</v>
      </c>
      <c r="E401" s="717"/>
      <c r="F401" s="644"/>
      <c r="G401" s="717"/>
      <c r="H401" s="125"/>
    </row>
    <row r="403" spans="1:8" x14ac:dyDescent="0.25">
      <c r="A403" s="718" t="s">
        <v>4076</v>
      </c>
      <c r="B403" s="718" t="s">
        <v>4014</v>
      </c>
      <c r="C403" s="718" t="s">
        <v>1121</v>
      </c>
      <c r="D403" s="107">
        <v>44952</v>
      </c>
      <c r="E403" s="718"/>
      <c r="F403" s="644" t="s">
        <v>1009</v>
      </c>
      <c r="G403" s="718" t="s">
        <v>1120</v>
      </c>
      <c r="H403" s="125">
        <v>44963</v>
      </c>
    </row>
    <row r="405" spans="1:8" x14ac:dyDescent="0.25">
      <c r="A405" s="736" t="s">
        <v>4070</v>
      </c>
      <c r="B405" s="737" t="s">
        <v>4069</v>
      </c>
      <c r="C405" s="736" t="s">
        <v>1122</v>
      </c>
      <c r="D405" s="107">
        <v>44972</v>
      </c>
      <c r="E405" s="736"/>
      <c r="F405" s="736" t="s">
        <v>4074</v>
      </c>
      <c r="G405" s="736" t="s">
        <v>1123</v>
      </c>
      <c r="H405" s="125">
        <v>44964</v>
      </c>
    </row>
    <row r="407" spans="1:8" x14ac:dyDescent="0.25">
      <c r="A407" s="738" t="s">
        <v>4071</v>
      </c>
      <c r="B407" s="739" t="s">
        <v>648</v>
      </c>
      <c r="C407" s="738" t="s">
        <v>1122</v>
      </c>
      <c r="D407" s="107">
        <v>44960</v>
      </c>
      <c r="E407" s="738"/>
      <c r="F407" s="643" t="s">
        <v>2613</v>
      </c>
      <c r="G407" s="738"/>
    </row>
  </sheetData>
  <autoFilter ref="B2:B403" xr:uid="{00000000-0001-0000-0500-000000000000}"/>
  <mergeCells count="18">
    <mergeCell ref="A320:A321"/>
    <mergeCell ref="A7:A13"/>
    <mergeCell ref="A34:A36"/>
    <mergeCell ref="A174:A181"/>
    <mergeCell ref="A163:A168"/>
    <mergeCell ref="A154:A158"/>
    <mergeCell ref="A312:A316"/>
    <mergeCell ref="A307:A308"/>
    <mergeCell ref="K64:L64"/>
    <mergeCell ref="A55:A81"/>
    <mergeCell ref="A302:A305"/>
    <mergeCell ref="A290:A300"/>
    <mergeCell ref="A228:A252"/>
    <mergeCell ref="A223:A224"/>
    <mergeCell ref="A200:A203"/>
    <mergeCell ref="A189:A190"/>
    <mergeCell ref="A196:A198"/>
    <mergeCell ref="A208:A220"/>
  </mergeCells>
  <dataValidations count="1">
    <dataValidation type="list" allowBlank="1" showInputMessage="1" showErrorMessage="1" sqref="L5:L63" xr:uid="{00000000-0002-0000-0500-000000000000}">
      <formula1>$O$5:$O$9</formula1>
    </dataValidation>
  </dataValidations>
  <hyperlinks>
    <hyperlink ref="A42" r:id="rId1" display="https://services.saftbatteries.com/Follow.aspx?id=DTlKneK3wpk%3d" xr:uid="{00000000-0004-0000-0500-000000000000}"/>
    <hyperlink ref="A53" r:id="rId2" display="https://services.saftbatteries.com/Follow.aspx?id=um4Jd6ljHn0%3d" xr:uid="{00000000-0004-0000-0500-000001000000}"/>
    <hyperlink ref="A91" r:id="rId3" display="https://services.saftbatteries.com/Follow.aspx?id=KSSvNbRYLTg%3d" xr:uid="{00000000-0004-0000-0500-000002000000}"/>
    <hyperlink ref="A92" r:id="rId4" display="https://services.saftbatteries.com/Follow.aspx?id=s78CA68ggC8%3d" xr:uid="{00000000-0004-0000-0500-000003000000}"/>
    <hyperlink ref="A88" r:id="rId5" display="https://services.saftbatteries.com/Follow.aspx?id=WvMc5EydTeY%3d" xr:uid="{00000000-0004-0000-0500-000004000000}"/>
    <hyperlink ref="A95" r:id="rId6" display="https://services.saftbatteries.com/Follow.aspx?id=CSz5KLaGO7k%3d" xr:uid="{00000000-0004-0000-0500-000005000000}"/>
    <hyperlink ref="A115" r:id="rId7" display="https://services.saftbatteries.com/Follow.aspx?id=pZovDW%2bcRqE%3d" xr:uid="{00000000-0004-0000-0500-000006000000}"/>
    <hyperlink ref="A110" r:id="rId8" display="https://services.saftbatteries.com/Follow.aspx?id=smUMteE%2bS%2b8%3d" xr:uid="{00000000-0004-0000-0500-000007000000}"/>
    <hyperlink ref="A161" r:id="rId9" display="https://services.saftbatteries.com/Follow.aspx?id=nyWrzqQTcNA%3d" xr:uid="{00000000-0004-0000-0500-000008000000}"/>
    <hyperlink ref="A196" r:id="rId10" display="https://services.saftbatteries.com/Follow.aspx?id=%2fj5DDkj9dD4%3d" xr:uid="{00000000-0004-0000-0500-000009000000}"/>
    <hyperlink ref="A183" r:id="rId11" display="https://services.saftbatteries.com/Follow.aspx?id=qAsQP%2bavU%2fM%3d" xr:uid="{00000000-0004-0000-0500-00000A000000}"/>
    <hyperlink ref="A184" r:id="rId12" display="https://services.saftbatteries.com/Follow.aspx?id=qAsQP%2bavU%2fM%3d" xr:uid="{00000000-0004-0000-0500-00000B000000}"/>
    <hyperlink ref="A185" r:id="rId13" display="https://services.saftbatteries.com/Follow.aspx?id=qAsQP%2bavU%2fM%3d" xr:uid="{00000000-0004-0000-0500-00000C000000}"/>
    <hyperlink ref="A186" r:id="rId14" display="https://services.saftbatteries.com/Follow.aspx?id=qAsQP%2bavU%2fM%3d" xr:uid="{00000000-0004-0000-0500-00000D000000}"/>
  </hyperlinks>
  <pageMargins left="0.7" right="0.7" top="0.78740157499999996" bottom="0.78740157499999996" header="0.3" footer="0.3"/>
  <pageSetup paperSize="9" scale="81" fitToHeight="0" orientation="landscape" r:id="rId15"/>
  <legacyDrawing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6" operator="containsText" id="{97972F7C-7561-42A8-8CD7-1220B272369E}">
            <xm:f>NOT(ISERROR(SEARCH("Closed",A1)))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57" operator="containsText" id="{53977AC2-7473-4509-8142-C6CBA8F5B1B2}">
            <xm:f>NOT(ISERROR(SEARCH("Customer ",A1)))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58" operator="containsText" id="{EADB8CB4-4D32-4174-A1DA-424674FDD7DB}">
            <xm:f>NOT(ISERROR(SEARCH("Customer-&gt; Ferak",A1)))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59" operator="containsText" id="{149E78D6-D82D-4B90-B5F6-B4BAF56DA32C}">
            <xm:f>NOT(ISERROR(SEARCH("Ferak ",A1)))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60" operator="containsText" id="{57F3FA09-90D5-4B97-AC78-BE07A21DD9B7}">
            <xm:f>NOT(ISERROR(SEARCH("Ferak-&gt; Customer",A1)))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A273:E273 I273:XFD273 D278 A278:B278 K64 M89:XFD107 L86:XFD88 M77:XFD84 N85:XFD85 L77:L85 L70:XFD76 L65:L69 N64:XFD69 A108:XFD196 A64:J107 B197:XFD198 A274:XFD277 F278:XFD278 A199:XFD207 I208:XFD220 A221:XFD228 A208:E208 B209:E220 A253:XFD272 I279:XFD280 A281:XFD281 K285:XFD286 A284:XFD284 I282:XFD283 A287:XFD287 A289:XFD289 I288:XFD288 I290:XFD300 B291:E300 A301:XFD301 A306:XFD306 A309:XFD309 B307:XFD308 I310:XFD310 A311:XFD311 A315:XFD317 A312:B314 F312:XFD314 A319:XFD319 I318:XFD318 A322:XFD322 I320:XFD321 A324:XFD324 I323:XFD323 A326:XFD326 I325:XFD325 A328:XFD328 I327:XFD327 A330:XFD330 I329:XFD329 A332:XFD332 I331:XFD331 A333:B335 G333:XFD335 A338:B338 A339:XFD339 A350:XFD350 A340:B349 D338:XFD338 I351:XFD351 A363:XFD363 A358:B362 D358:XFD362 A370:XFD370 A364:B369 D364:F364 B302:XFD305 E367:E369 E365:F366 B229:XFD252 D312:D314 G357:XFD357 A357:E357 H364:XFD369 H352:XFD356 D352:E356 I285:I286 D333:E335 A352:B356 D340:XFD349 A336:XFD337 A38:I38 K38:XFD38 D371:E372 A30:I30 K30:XFD30 A371:B373 D373:F373 H371:XFD373 A374:XFD374 D375:F376 A377:XFD377 A382:XFD382 A378:B381 H375:XFD376 D378:E381 A387:XFD388 I383:XFD385 H378:XFD381 A386:B386 D386:XFD386 A40:XFD41 A61:XFD62 A60:L60 N60:XFD60 A42:L42 N42:XFD42 A390:XFD390 I389:XFD389 A392:XFD392 I391:XFD391 A398:XFD398 A28:XFD29 A27:L27 N27:XFD27 I393:XFD397 A400:XFD400 I399:XFD399 A402:XFD402 I401:XFD401 A404:XFD404 I403:XFD403 A1:XFD26 A43:XFD59 A63:I63 L63:XFD63 A406:XFD406 A405:B405 D405:F405 H405:XFD405 A31:XFD37 A408:XFD1048576 H407:XFD407 A407:B407 D407:E407</xm:sqref>
        </x14:conditionalFormatting>
        <x14:conditionalFormatting xmlns:xm="http://schemas.microsoft.com/office/excel/2006/main">
          <x14:cfRule type="containsText" priority="552" operator="containsText" id="{56E8EC5A-6C3E-4C05-A1C6-57BE77D938C3}">
            <xm:f>NOT(ISERROR(SEARCH("analysis",L4)))</xm:f>
            <xm:f>"analysis"</xm:f>
            <x14:dxf>
              <fill>
                <patternFill>
                  <bgColor rgb="FF00B0F0"/>
                </patternFill>
              </fill>
            </x14:dxf>
          </x14:cfRule>
          <x14:cfRule type="containsText" priority="553" operator="containsText" id="{9D5309B2-4ADA-4ED4-8945-7698A9A3FAF6}">
            <xm:f>NOT(ISERROR(SEARCH("test",L4)))</xm:f>
            <xm:f>"test"</xm:f>
            <x14:dxf>
              <fill>
                <patternFill>
                  <bgColor rgb="FFFFFF00"/>
                </patternFill>
              </fill>
            </x14:dxf>
          </x14:cfRule>
          <x14:cfRule type="containsText" priority="554" operator="containsText" id="{9F63868E-B29E-4A31-B4C2-EC06D58E1DCA}">
            <xm:f>NOT(ISERROR(SEARCH("available",L4)))</xm:f>
            <xm:f>"available"</xm:f>
            <x14:dxf>
              <fill>
                <patternFill>
                  <bgColor rgb="FF92D050"/>
                </patternFill>
              </fill>
            </x14:dxf>
          </x14:cfRule>
          <x14:cfRule type="containsText" priority="555" operator="containsText" id="{19E365C2-2C31-4813-AAB2-8CF4E1BC6ACE}">
            <xm:f>NOT(ISERROR(SEARCH("used",L4)))</xm:f>
            <xm:f>"used"</xm:f>
            <x14:dxf>
              <fill>
                <patternFill>
                  <bgColor theme="9"/>
                </patternFill>
              </fill>
            </x14:dxf>
          </x14:cfRule>
          <xm:sqref>L4:L38 L40:L59</xm:sqref>
        </x14:conditionalFormatting>
        <x14:conditionalFormatting xmlns:xm="http://schemas.microsoft.com/office/excel/2006/main">
          <x14:cfRule type="containsText" priority="542" operator="containsText" id="{DB8D1DC5-9C7C-45E2-850C-D92275E5A442}">
            <xm:f>NOT(ISERROR(SEARCH("Closed",C278)))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43" operator="containsText" id="{C194583B-DE1F-434A-B1A6-A6F0CC7F609A}">
            <xm:f>NOT(ISERROR(SEARCH("Customer ",C278)))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44" operator="containsText" id="{50601512-806F-49BF-AF5F-A8F9BAA205BF}">
            <xm:f>NOT(ISERROR(SEARCH("Customer-&gt; Ferak",C278)))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45" operator="containsText" id="{BC60F987-CE90-4217-9BDF-4B4D1D862B4D}">
            <xm:f>NOT(ISERROR(SEARCH("Ferak ",C278)))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46" operator="containsText" id="{33E8C18F-74E3-4432-B53D-D4EA51334B39}">
            <xm:f>NOT(ISERROR(SEARCH("Ferak-&gt; Customer",C278)))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C278:E278</xm:sqref>
        </x14:conditionalFormatting>
        <x14:conditionalFormatting xmlns:xm="http://schemas.microsoft.com/office/excel/2006/main">
          <x14:cfRule type="containsText" priority="537" operator="containsText" id="{EEADC3BF-9A18-4D09-B1BB-1015ED26F2D7}">
            <xm:f>NOT(ISERROR(SEARCH("Closed",L89)))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38" operator="containsText" id="{F4C924B2-72FA-4882-9CCE-2E6EDB545195}">
            <xm:f>NOT(ISERROR(SEARCH("Customer ",L89)))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39" operator="containsText" id="{29F8189A-E2D1-4DF3-B641-3A1F49A21434}">
            <xm:f>NOT(ISERROR(SEARCH("Customer-&gt; Ferak",L89)))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40" operator="containsText" id="{52346249-E7A7-4AEA-80F8-1061DD76E9F6}">
            <xm:f>NOT(ISERROR(SEARCH("Ferak ",L89)))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41" operator="containsText" id="{CA91B117-946D-4654-819C-8B8F4A699587}">
            <xm:f>NOT(ISERROR(SEARCH("Ferak-&gt; Customer",L89)))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L89:L107</xm:sqref>
        </x14:conditionalFormatting>
        <x14:conditionalFormatting xmlns:xm="http://schemas.microsoft.com/office/excel/2006/main">
          <x14:cfRule type="containsText" priority="532" operator="containsText" id="{0AA5B41A-7CD1-449B-9D7E-650CE97AC125}">
            <xm:f>NOT(ISERROR(SEARCH("Closed",A279)))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33" operator="containsText" id="{86ADBB38-427E-4BF1-8317-52DFB9EB409A}">
            <xm:f>NOT(ISERROR(SEARCH("Customer ",A279)))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34" operator="containsText" id="{B794F723-C5E2-4459-8680-0ABFA8436980}">
            <xm:f>NOT(ISERROR(SEARCH("Customer-&gt; Ferak",A279)))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5" operator="containsText" id="{95003EA1-C87F-4CED-B555-A6D6A7897AC0}">
            <xm:f>NOT(ISERROR(SEARCH("Ferak ",A279)))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36" operator="containsText" id="{411C456A-68B7-4EE0-80FE-C10F2DD2764A}">
            <xm:f>NOT(ISERROR(SEARCH("Ferak-&gt; Customer",A279)))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A279:E280 G279:H280</xm:sqref>
        </x14:conditionalFormatting>
        <x14:conditionalFormatting xmlns:xm="http://schemas.microsoft.com/office/excel/2006/main">
          <x14:cfRule type="containsText" priority="522" operator="containsText" id="{5CA1E8AF-D772-423E-B4DD-6051CAAEEDE4}">
            <xm:f>NOT(ISERROR(SEARCH("Closed",J285)))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23" operator="containsText" id="{726FDC80-3569-463F-9D85-33B3E976AE8C}">
            <xm:f>NOT(ISERROR(SEARCH("Customer ",J285)))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24" operator="containsText" id="{DF4E0A49-6AE7-4743-9B42-887C6F0201C6}">
            <xm:f>NOT(ISERROR(SEARCH("Customer-&gt; Ferak",J285)))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5" operator="containsText" id="{5A1C92A3-0D38-4B0A-B9BD-E47C4CE8F615}">
            <xm:f>NOT(ISERROR(SEARCH("Ferak ",J285)))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26" operator="containsText" id="{6CFA4075-D09D-430C-8724-E4023DB7A317}">
            <xm:f>NOT(ISERROR(SEARCH("Ferak-&gt; Customer",J285)))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J285:J286</xm:sqref>
        </x14:conditionalFormatting>
        <x14:conditionalFormatting xmlns:xm="http://schemas.microsoft.com/office/excel/2006/main">
          <x14:cfRule type="containsText" priority="517" operator="containsText" id="{8FB3B000-AEEA-4DC8-A165-279EC65C8D2B}">
            <xm:f>NOT(ISERROR(SEARCH("Closed",F280)))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18" operator="containsText" id="{CF8989D9-3B60-4585-8524-5F3C5BD3AC2C}">
            <xm:f>NOT(ISERROR(SEARCH("Customer ",F280)))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19" operator="containsText" id="{68C3B2CB-ADA6-4DC7-9E45-AA6154472E02}">
            <xm:f>NOT(ISERROR(SEARCH("Customer-&gt; Ferak",F280)))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0" operator="containsText" id="{CF1C91F1-1B4A-4F0E-BBA4-6EF3623887CD}">
            <xm:f>NOT(ISERROR(SEARCH("Ferak ",F280)))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21" operator="containsText" id="{6E149831-A2A7-4FA0-9633-AA34C35DAE30}">
            <xm:f>NOT(ISERROR(SEARCH("Ferak-&gt; Customer",F280)))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F280</xm:sqref>
        </x14:conditionalFormatting>
        <x14:conditionalFormatting xmlns:xm="http://schemas.microsoft.com/office/excel/2006/main">
          <x14:cfRule type="containsText" priority="512" operator="containsText" id="{44750708-6A30-4DCC-82B3-FF17AE42BAE1}">
            <xm:f>NOT(ISERROR(SEARCH("Closed",F279)))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13" operator="containsText" id="{A8BAC209-ABD7-4437-8E9C-6C2A47CE66A2}">
            <xm:f>NOT(ISERROR(SEARCH("Customer ",F279)))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14" operator="containsText" id="{0FE32A13-73A3-448A-827C-4EDF2C930C55}">
            <xm:f>NOT(ISERROR(SEARCH("Customer-&gt; Ferak",F279)))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15" operator="containsText" id="{6A9B0AF9-0905-469E-8B86-647F7A59E4D9}">
            <xm:f>NOT(ISERROR(SEARCH("Ferak ",F279)))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16" operator="containsText" id="{58930DC7-E995-4108-A9B2-F2A726919F71}">
            <xm:f>NOT(ISERROR(SEARCH("Ferak-&gt; Customer",F279)))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ontainsText" priority="507" operator="containsText" id="{1E4BC6B4-EFE4-41C9-AA1F-73012E35500D}">
            <xm:f>NOT(ISERROR(SEARCH("Closed",A282)))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08" operator="containsText" id="{F946AD22-D2C7-425C-8CBA-2A1A2D268A31}">
            <xm:f>NOT(ISERROR(SEARCH("Customer ",A282)))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09" operator="containsText" id="{442AB739-91C8-4CF8-9C20-99630C95E01B}">
            <xm:f>NOT(ISERROR(SEARCH("Customer-&gt; Ferak",A282)))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10" operator="containsText" id="{66311A6B-0181-4D53-BEED-FAC01FC63331}">
            <xm:f>NOT(ISERROR(SEARCH("Ferak ",A282)))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11" operator="containsText" id="{9E5F7B49-35EF-4D2B-A833-CBC58848B830}">
            <xm:f>NOT(ISERROR(SEARCH("Ferak-&gt; Customer",A282)))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A282:E283 G282:H283</xm:sqref>
        </x14:conditionalFormatting>
        <x14:conditionalFormatting xmlns:xm="http://schemas.microsoft.com/office/excel/2006/main">
          <x14:cfRule type="containsText" priority="502" operator="containsText" id="{1D95655A-25CC-40CB-8776-E1B565A8022B}">
            <xm:f>NOT(ISERROR(SEARCH("Closed",F283)))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03" operator="containsText" id="{81BC1AD9-0449-49B5-A50C-D843AFBC3285}">
            <xm:f>NOT(ISERROR(SEARCH("Customer ",F283)))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04" operator="containsText" id="{B6017CC8-CD32-4A9E-BE30-075DB712D58F}">
            <xm:f>NOT(ISERROR(SEARCH("Customer-&gt; Ferak",F283)))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5" operator="containsText" id="{3D1134B7-66DE-4978-9969-BF0F50576AEC}">
            <xm:f>NOT(ISERROR(SEARCH("Ferak ",F283)))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06" operator="containsText" id="{3C259070-4E61-497F-937A-0FDA12AD004E}">
            <xm:f>NOT(ISERROR(SEARCH("Ferak-&gt; Customer",F283)))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ontainsText" priority="497" operator="containsText" id="{6CB566F1-B0B5-44F0-885D-6DFEFF96866D}">
            <xm:f>NOT(ISERROR(SEARCH("Closed",F282)))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98" operator="containsText" id="{40928F21-64EE-4602-AE2D-A3307526D436}">
            <xm:f>NOT(ISERROR(SEARCH("Customer ",F282)))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99" operator="containsText" id="{3581D0AF-C710-43C8-9197-89B1F414DA4D}">
            <xm:f>NOT(ISERROR(SEARCH("Customer-&gt; Ferak",F282)))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0" operator="containsText" id="{5E9C7AE3-D815-4B41-B65A-77225DD54992}">
            <xm:f>NOT(ISERROR(SEARCH("Ferak ",F282)))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01" operator="containsText" id="{03E9CF9E-EDA1-459E-91F2-EEA6FD7C378B}">
            <xm:f>NOT(ISERROR(SEARCH("Ferak-&gt; Customer",F282)))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F282</xm:sqref>
        </x14:conditionalFormatting>
        <x14:conditionalFormatting xmlns:xm="http://schemas.microsoft.com/office/excel/2006/main">
          <x14:cfRule type="containsText" priority="492" operator="containsText" id="{492ED1C5-8451-471C-8CDF-9BD8411691BB}">
            <xm:f>NOT(ISERROR(SEARCH("Closed",A285)))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93" operator="containsText" id="{BEB1F8BC-94C3-4932-867D-449AA977865E}">
            <xm:f>NOT(ISERROR(SEARCH("Customer ",A285)))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94" operator="containsText" id="{D368CDA5-1701-4CA6-9A62-280220C62F50}">
            <xm:f>NOT(ISERROR(SEARCH("Customer-&gt; Ferak",A285)))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5" operator="containsText" id="{2F574FD3-EC92-4550-B568-40C55AB0F2EA}">
            <xm:f>NOT(ISERROR(SEARCH("Ferak ",A285)))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96" operator="containsText" id="{8C6391AE-1A73-46E0-B0F9-84F0C6F1D9BB}">
            <xm:f>NOT(ISERROR(SEARCH("Ferak-&gt; Customer",A285)))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G285:H286 A285:E286</xm:sqref>
        </x14:conditionalFormatting>
        <x14:conditionalFormatting xmlns:xm="http://schemas.microsoft.com/office/excel/2006/main">
          <x14:cfRule type="containsText" priority="487" operator="containsText" id="{EC24CF76-FF66-4813-9693-497E264908F5}">
            <xm:f>NOT(ISERROR(SEARCH("Closed",A288)))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88" operator="containsText" id="{82B6BBE2-85D9-46E6-9683-C36FEDF72F45}">
            <xm:f>NOT(ISERROR(SEARCH("Customer ",A288)))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89" operator="containsText" id="{08DD49C5-34F7-4CE8-8760-606B82E73870}">
            <xm:f>NOT(ISERROR(SEARCH("Customer-&gt; Ferak",A288)))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0" operator="containsText" id="{26CDD997-B6F6-4F81-BD7D-6ADABA888FB3}">
            <xm:f>NOT(ISERROR(SEARCH("Ferak ",A288)))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91" operator="containsText" id="{9081C9AB-0E27-43CA-AFB9-B20B4D2105C8}">
            <xm:f>NOT(ISERROR(SEARCH("Ferak-&gt; Customer",A288)))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A288:E288 G288:H288</xm:sqref>
        </x14:conditionalFormatting>
        <x14:conditionalFormatting xmlns:xm="http://schemas.microsoft.com/office/excel/2006/main">
          <x14:cfRule type="containsText" priority="482" operator="containsText" id="{54ED8A82-0C36-4ED9-B3CC-4AA80D52499B}">
            <xm:f>NOT(ISERROR(SEARCH("Closed",F288)))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83" operator="containsText" id="{341817CB-BC36-42F1-9CFE-C7BD9638894D}">
            <xm:f>NOT(ISERROR(SEARCH("Customer ",F288)))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84" operator="containsText" id="{56915EB0-621B-40CD-825B-FAB3A27AE88F}">
            <xm:f>NOT(ISERROR(SEARCH("Customer-&gt; Ferak",F288)))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5" operator="containsText" id="{7749E85E-D788-4B20-80D1-CC5660B38E41}">
            <xm:f>NOT(ISERROR(SEARCH("Ferak ",F288)))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86" operator="containsText" id="{8D12A1CF-2655-4837-8778-0EA5A9E79CB5}">
            <xm:f>NOT(ISERROR(SEARCH("Ferak-&gt; Customer",F288)))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F288</xm:sqref>
        </x14:conditionalFormatting>
        <x14:conditionalFormatting xmlns:xm="http://schemas.microsoft.com/office/excel/2006/main">
          <x14:cfRule type="containsText" priority="478" operator="containsText" id="{96BC6201-8FA7-4298-B35F-ACE08B4C1E78}">
            <xm:f>NOT(ISERROR(SEARCH("analysis",L60)))</xm:f>
            <xm:f>"analysis"</xm:f>
            <x14:dxf>
              <fill>
                <patternFill>
                  <bgColor rgb="FF00B0F0"/>
                </patternFill>
              </fill>
            </x14:dxf>
          </x14:cfRule>
          <x14:cfRule type="containsText" priority="479" operator="containsText" id="{DF7E0405-1834-4364-9D9B-6296EE91C65C}">
            <xm:f>NOT(ISERROR(SEARCH("test",L60)))</xm:f>
            <xm:f>"test"</xm:f>
            <x14:dxf>
              <fill>
                <patternFill>
                  <bgColor rgb="FFFFFF00"/>
                </patternFill>
              </fill>
            </x14:dxf>
          </x14:cfRule>
          <x14:cfRule type="containsText" priority="480" operator="containsText" id="{138290F9-B535-4DFB-B3BE-C835F40A29A1}">
            <xm:f>NOT(ISERROR(SEARCH("available",L60)))</xm:f>
            <xm:f>"available"</xm:f>
            <x14:dxf>
              <fill>
                <patternFill>
                  <bgColor rgb="FF92D050"/>
                </patternFill>
              </fill>
            </x14:dxf>
          </x14:cfRule>
          <x14:cfRule type="containsText" priority="481" operator="containsText" id="{7AF94AB4-6F0D-4CFD-B72F-E82FE58B5E28}">
            <xm:f>NOT(ISERROR(SEARCH("used",L60)))</xm:f>
            <xm:f>"used"</xm:f>
            <x14:dxf>
              <fill>
                <patternFill>
                  <bgColor theme="9"/>
                </patternFill>
              </fill>
            </x14:dxf>
          </x14:cfRule>
          <xm:sqref>L60</xm:sqref>
        </x14:conditionalFormatting>
        <x14:conditionalFormatting xmlns:xm="http://schemas.microsoft.com/office/excel/2006/main">
          <x14:cfRule type="containsText" priority="473" operator="containsText" id="{B99A41FA-20BC-43AD-9A61-5C8FA54043EE}">
            <xm:f>NOT(ISERROR(SEARCH("Closed",A290)))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74" operator="containsText" id="{310697A5-6D42-41EE-ACF6-F59FF445A8EF}">
            <xm:f>NOT(ISERROR(SEARCH("Customer ",A290)))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75" operator="containsText" id="{74C7340C-0209-4D9E-9B19-D5CD7FDF4431}">
            <xm:f>NOT(ISERROR(SEARCH("Customer-&gt; Ferak",A290)))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6" operator="containsText" id="{84E0E51A-6E58-4FE0-9989-3512E10FEEDB}">
            <xm:f>NOT(ISERROR(SEARCH("Ferak ",A290)))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77" operator="containsText" id="{70D4E0FD-FDFD-4BBE-8BE1-632208162A77}">
            <xm:f>NOT(ISERROR(SEARCH("Ferak-&gt; Customer",A290)))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A290:E290</xm:sqref>
        </x14:conditionalFormatting>
        <x14:conditionalFormatting xmlns:xm="http://schemas.microsoft.com/office/excel/2006/main">
          <x14:cfRule type="containsText" priority="468" operator="containsText" id="{C1D89A0A-7639-4E90-9854-A9B2A7820F4B}">
            <xm:f>NOT(ISERROR(SEARCH("Closed",A302)))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69" operator="containsText" id="{A20FED36-36EF-4607-B1A6-730222BE9D53}">
            <xm:f>NOT(ISERROR(SEARCH("Customer ",A302)))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70" operator="containsText" id="{0311AFE4-F42A-4715-B595-B4F1E2873EAD}">
            <xm:f>NOT(ISERROR(SEARCH("Customer-&gt; Ferak",A302)))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1" operator="containsText" id="{97033BFA-46A0-4FE3-A445-00A4B82AF027}">
            <xm:f>NOT(ISERROR(SEARCH("Ferak ",A302)))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72" operator="containsText" id="{5E199FE8-540D-4F8E-AA0E-C4E21E52C5AA}">
            <xm:f>NOT(ISERROR(SEARCH("Ferak-&gt; Customer",A302)))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A302</xm:sqref>
        </x14:conditionalFormatting>
        <x14:conditionalFormatting xmlns:xm="http://schemas.microsoft.com/office/excel/2006/main">
          <x14:cfRule type="containsText" priority="458" operator="containsText" id="{42CE77F5-6784-477F-A37A-343BE7EC828C}">
            <xm:f>NOT(ISERROR(SEARCH("Closed",A307)))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59" operator="containsText" id="{99EFFE16-24A7-453C-B981-FE3DDAE003CC}">
            <xm:f>NOT(ISERROR(SEARCH("Customer ",A307)))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60" operator="containsText" id="{B4E74898-4611-42A6-AC3F-E7B23BF063F0}">
            <xm:f>NOT(ISERROR(SEARCH("Customer-&gt; Ferak",A307)))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61" operator="containsText" id="{F9161BC1-4973-4237-9B65-3A81C68EA849}">
            <xm:f>NOT(ISERROR(SEARCH("Ferak ",A307)))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62" operator="containsText" id="{4DFA409C-E2C0-46B1-94C4-8C557129EA98}">
            <xm:f>NOT(ISERROR(SEARCH("Ferak-&gt; Customer",A307)))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A307</xm:sqref>
        </x14:conditionalFormatting>
        <x14:conditionalFormatting xmlns:xm="http://schemas.microsoft.com/office/excel/2006/main">
          <x14:cfRule type="containsText" priority="453" operator="containsText" id="{3D1E15EE-3EA5-4522-8588-02F6AB2685E1}">
            <xm:f>NOT(ISERROR(SEARCH("Closed",A310)))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54" operator="containsText" id="{99D08D58-6863-4524-B3FD-1FF697E58620}">
            <xm:f>NOT(ISERROR(SEARCH("Customer ",A310)))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55" operator="containsText" id="{3A5FEFA9-0839-4FC1-B354-BFE57FFEBEAD}">
            <xm:f>NOT(ISERROR(SEARCH("Customer-&gt; Ferak",A310)))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56" operator="containsText" id="{AD2B21A1-7887-47B9-928A-1FC3BDF91B16}">
            <xm:f>NOT(ISERROR(SEARCH("Ferak ",A310)))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57" operator="containsText" id="{72B2A7D2-3DB1-4097-AB82-D148CC0F85EC}">
            <xm:f>NOT(ISERROR(SEARCH("Ferak-&gt; Customer",A310)))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A310:E310 G310:H310</xm:sqref>
        </x14:conditionalFormatting>
        <x14:conditionalFormatting xmlns:xm="http://schemas.microsoft.com/office/excel/2006/main">
          <x14:cfRule type="containsText" priority="448" operator="containsText" id="{852ADC79-A0B4-46A9-9CE7-D8AB91477F84}">
            <xm:f>NOT(ISERROR(SEARCH("Closed",E312)))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49" operator="containsText" id="{15B5D45B-5897-4B69-9F3C-2D3B6E14A616}">
            <xm:f>NOT(ISERROR(SEARCH("Customer ",E312)))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50" operator="containsText" id="{F6355C3F-A67B-44DF-A157-A3B4A5A97B24}">
            <xm:f>NOT(ISERROR(SEARCH("Customer-&gt; Ferak",E312)))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51" operator="containsText" id="{377D3280-F935-4F13-8E2E-BB2EBF46D7C8}">
            <xm:f>NOT(ISERROR(SEARCH("Ferak ",E312)))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52" operator="containsText" id="{368C504B-07CD-4761-A491-556B9EF4DBC5}">
            <xm:f>NOT(ISERROR(SEARCH("Ferak-&gt; Customer",E312)))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E312</xm:sqref>
        </x14:conditionalFormatting>
        <x14:conditionalFormatting xmlns:xm="http://schemas.microsoft.com/office/excel/2006/main">
          <x14:cfRule type="containsText" priority="443" operator="containsText" id="{E3D1ACCD-24BA-4F78-868A-5F34D419257F}">
            <xm:f>NOT(ISERROR(SEARCH("Closed",E313)))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44" operator="containsText" id="{27AA3704-6134-490E-9B31-EC2F1847270A}">
            <xm:f>NOT(ISERROR(SEARCH("Customer ",E313)))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45" operator="containsText" id="{E1D929C2-6AFE-4650-8D68-1C75E72468E9}">
            <xm:f>NOT(ISERROR(SEARCH("Customer-&gt; Ferak",E313)))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46" operator="containsText" id="{44B79040-EE2C-408A-A4E5-255705ABCBC4}">
            <xm:f>NOT(ISERROR(SEARCH("Ferak ",E313)))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47" operator="containsText" id="{9695E36C-81C1-4195-8D23-40D91E561355}">
            <xm:f>NOT(ISERROR(SEARCH("Ferak-&gt; Customer",E313)))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E313</xm:sqref>
        </x14:conditionalFormatting>
        <x14:conditionalFormatting xmlns:xm="http://schemas.microsoft.com/office/excel/2006/main">
          <x14:cfRule type="containsText" priority="438" operator="containsText" id="{FF3C4005-C9FF-49D2-B04B-D5E7A813275F}">
            <xm:f>NOT(ISERROR(SEARCH("Closed",E314)))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39" operator="containsText" id="{D59D53DF-2983-49E6-9D3B-C336C76B7AEF}">
            <xm:f>NOT(ISERROR(SEARCH("Customer ",E314)))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40" operator="containsText" id="{68EF811B-1261-408F-8242-57D2DBAE17BF}">
            <xm:f>NOT(ISERROR(SEARCH("Customer-&gt; Ferak",E314)))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41" operator="containsText" id="{302D274A-0BC1-4FC2-8B1D-14383A8B8342}">
            <xm:f>NOT(ISERROR(SEARCH("Ferak ",E314)))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42" operator="containsText" id="{55CD4598-36F3-42BA-9F20-C7B0BE8F2C39}">
            <xm:f>NOT(ISERROR(SEARCH("Ferak-&gt; Customer",E314)))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E314</xm:sqref>
        </x14:conditionalFormatting>
        <x14:conditionalFormatting xmlns:xm="http://schemas.microsoft.com/office/excel/2006/main">
          <x14:cfRule type="containsText" priority="433" operator="containsText" id="{096E8456-15B2-455E-A9C7-2604B93EE2BE}">
            <xm:f>NOT(ISERROR(SEARCH("Closed",A318)))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34" operator="containsText" id="{449DB150-D834-4767-B480-DFBB7E1114A0}">
            <xm:f>NOT(ISERROR(SEARCH("Customer ",A318)))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35" operator="containsText" id="{574C619B-2CCB-461D-9452-5882B6FC861C}">
            <xm:f>NOT(ISERROR(SEARCH("Customer-&gt; Ferak",A318)))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36" operator="containsText" id="{01DECA25-E4C0-41FA-8627-6E5BA87FB9CD}">
            <xm:f>NOT(ISERROR(SEARCH("Ferak ",A318)))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37" operator="containsText" id="{3A46168C-E043-4067-AC90-48211173EA29}">
            <xm:f>NOT(ISERROR(SEARCH("Ferak-&gt; Customer",A318)))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A318:E318 G318:H318</xm:sqref>
        </x14:conditionalFormatting>
        <x14:conditionalFormatting xmlns:xm="http://schemas.microsoft.com/office/excel/2006/main">
          <x14:cfRule type="containsText" priority="428" operator="containsText" id="{10FEDFF0-0BFD-432D-BC85-17F128CD75CB}">
            <xm:f>NOT(ISERROR(SEARCH("Closed",F310)))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29" operator="containsText" id="{02FE14D5-7103-45F4-BF0B-86440A6DB62F}">
            <xm:f>NOT(ISERROR(SEARCH("Customer ",F310)))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30" operator="containsText" id="{20B76B80-7245-47C7-BF01-257EBE90C8D1}">
            <xm:f>NOT(ISERROR(SEARCH("Customer-&gt; Ferak",F310)))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31" operator="containsText" id="{AF0B395A-825C-4C0B-B982-1C3473A98D69}">
            <xm:f>NOT(ISERROR(SEARCH("Ferak ",F310)))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32" operator="containsText" id="{66355A7C-015A-440F-B288-AC182EE45861}">
            <xm:f>NOT(ISERROR(SEARCH("Ferak-&gt; Customer",F310)))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F310</xm:sqref>
        </x14:conditionalFormatting>
        <x14:conditionalFormatting xmlns:xm="http://schemas.microsoft.com/office/excel/2006/main">
          <x14:cfRule type="containsText" priority="423" operator="containsText" id="{43FA62B0-64E6-4BA0-8830-FB7BA38FEFB5}">
            <xm:f>NOT(ISERROR(SEARCH("Closed",F318)))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24" operator="containsText" id="{2B5420EB-BE4C-4E9C-AA01-BCDD71EF25A5}">
            <xm:f>NOT(ISERROR(SEARCH("Customer ",F318)))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25" operator="containsText" id="{5BC41A8C-9F0F-409F-BE10-25A8978E8FAF}">
            <xm:f>NOT(ISERROR(SEARCH("Customer-&gt; Ferak",F318)))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" operator="containsText" id="{D97ABB14-D1FB-47B8-88C1-86D9D667188B}">
            <xm:f>NOT(ISERROR(SEARCH("Ferak ",F318)))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27" operator="containsText" id="{E52A0E6D-4015-4B20-A6C7-D70D7DDB40F6}">
            <xm:f>NOT(ISERROR(SEARCH("Ferak-&gt; Customer",F318)))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F318</xm:sqref>
        </x14:conditionalFormatting>
        <x14:conditionalFormatting xmlns:xm="http://schemas.microsoft.com/office/excel/2006/main">
          <x14:cfRule type="containsText" priority="418" operator="containsText" id="{9D5AF78D-F735-4B8F-826A-C0A560C07EBC}">
            <xm:f>NOT(ISERROR(SEARCH("Closed",B320)))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19" operator="containsText" id="{06B245D1-33BC-48E7-9017-A1AFCD963D57}">
            <xm:f>NOT(ISERROR(SEARCH("Customer ",B320)))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20" operator="containsText" id="{6B454885-4400-497F-A322-CB6A711D1C66}">
            <xm:f>NOT(ISERROR(SEARCH("Customer-&gt; Ferak",B320)))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1" operator="containsText" id="{1E8BF132-610D-48BA-A4E3-28CB7302B699}">
            <xm:f>NOT(ISERROR(SEARCH("Ferak ",B320)))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22" operator="containsText" id="{FDEE65E4-7BA0-4D91-AABC-BEDC24D8055C}">
            <xm:f>NOT(ISERROR(SEARCH("Ferak-&gt; Customer",B320)))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B320:E321 G320:H321</xm:sqref>
        </x14:conditionalFormatting>
        <x14:conditionalFormatting xmlns:xm="http://schemas.microsoft.com/office/excel/2006/main">
          <x14:cfRule type="containsText" priority="413" operator="containsText" id="{B7921F72-6946-4419-BFD4-57CC59765294}">
            <xm:f>NOT(ISERROR(SEARCH("Closed",A320)))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14" operator="containsText" id="{8D3E19A8-DC46-480D-B18E-57E392E48D5D}">
            <xm:f>NOT(ISERROR(SEARCH("Customer ",A320)))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15" operator="containsText" id="{37629E72-93CA-4F14-AE1F-3DE8E8800685}">
            <xm:f>NOT(ISERROR(SEARCH("Customer-&gt; Ferak",A320)))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16" operator="containsText" id="{E156B65F-ED1F-48D8-9ECF-91D13536F1D5}">
            <xm:f>NOT(ISERROR(SEARCH("Ferak ",A320)))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17" operator="containsText" id="{FA8BB54A-2108-4C5F-93D6-2FD24857B44D}">
            <xm:f>NOT(ISERROR(SEARCH("Ferak-&gt; Customer",A320)))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A320</xm:sqref>
        </x14:conditionalFormatting>
        <x14:conditionalFormatting xmlns:xm="http://schemas.microsoft.com/office/excel/2006/main">
          <x14:cfRule type="containsText" priority="408" operator="containsText" id="{6699A906-F59C-4E53-AB3D-4D92DC6FDECC}">
            <xm:f>NOT(ISERROR(SEARCH("Closed",F320)))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09" operator="containsText" id="{1818BFC0-09E2-411F-B458-70B27D8D25F1}">
            <xm:f>NOT(ISERROR(SEARCH("Customer ",F320)))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10" operator="containsText" id="{84371E9D-9062-4DC6-B567-E35EB7BE4AB5}">
            <xm:f>NOT(ISERROR(SEARCH("Customer-&gt; Ferak",F320)))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11" operator="containsText" id="{E18643A9-1B5D-4BDC-B02F-821932D719F4}">
            <xm:f>NOT(ISERROR(SEARCH("Ferak ",F320)))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12" operator="containsText" id="{D0DD2374-BBD3-435B-BCC6-5C2A49C46239}">
            <xm:f>NOT(ISERROR(SEARCH("Ferak-&gt; Customer",F320)))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F320</xm:sqref>
        </x14:conditionalFormatting>
        <x14:conditionalFormatting xmlns:xm="http://schemas.microsoft.com/office/excel/2006/main">
          <x14:cfRule type="containsText" priority="403" operator="containsText" id="{7A5D9D3A-8239-4C6A-9753-9A3E65ABD91E}">
            <xm:f>NOT(ISERROR(SEARCH("Closed",F321)))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04" operator="containsText" id="{7A54FFFF-2A5C-4E65-B752-C0D086454C2F}">
            <xm:f>NOT(ISERROR(SEARCH("Customer ",F321)))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05" operator="containsText" id="{CB655CA3-E06D-4B14-B011-AFA1BC88E74E}">
            <xm:f>NOT(ISERROR(SEARCH("Customer-&gt; Ferak",F321)))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06" operator="containsText" id="{4E55ED3A-FAFC-42D4-A14A-F19CAAF8D2A7}">
            <xm:f>NOT(ISERROR(SEARCH("Ferak ",F321)))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07" operator="containsText" id="{1204A984-7676-4B6F-8911-DA0050CAE948}">
            <xm:f>NOT(ISERROR(SEARCH("Ferak-&gt; Customer",F321)))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F321</xm:sqref>
        </x14:conditionalFormatting>
        <x14:conditionalFormatting xmlns:xm="http://schemas.microsoft.com/office/excel/2006/main">
          <x14:cfRule type="containsText" priority="398" operator="containsText" id="{381DBF4E-6238-4D61-A994-CC29A7838563}">
            <xm:f>NOT(ISERROR(SEARCH("Closed",A323)))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99" operator="containsText" id="{70304EA4-6AEF-49FE-8095-991561CF5809}">
            <xm:f>NOT(ISERROR(SEARCH("Customer ",A323)))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00" operator="containsText" id="{3610DA84-3593-41C1-BC48-7CB853B59590}">
            <xm:f>NOT(ISERROR(SEARCH("Customer-&gt; Ferak",A323)))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01" operator="containsText" id="{EA0B76FC-774A-4046-B3D6-2A998377F4FD}">
            <xm:f>NOT(ISERROR(SEARCH("Ferak ",A323)))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02" operator="containsText" id="{03077C1D-8096-477A-8A82-A6CE0606CF88}">
            <xm:f>NOT(ISERROR(SEARCH("Ferak-&gt; Customer",A323)))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A323:E323 G323:H323</xm:sqref>
        </x14:conditionalFormatting>
        <x14:conditionalFormatting xmlns:xm="http://schemas.microsoft.com/office/excel/2006/main">
          <x14:cfRule type="containsText" priority="393" operator="containsText" id="{B7972DA3-BE51-48F7-98BC-3CB9A8993981}">
            <xm:f>NOT(ISERROR(SEARCH("Closed",F323)))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94" operator="containsText" id="{7FE5576D-3D22-499E-A749-EA49940AD004}">
            <xm:f>NOT(ISERROR(SEARCH("Customer ",F323)))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95" operator="containsText" id="{FE895391-FD7B-482E-8DA4-5BF3E5A3522A}">
            <xm:f>NOT(ISERROR(SEARCH("Customer-&gt; Ferak",F323)))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6" operator="containsText" id="{98534339-5C99-4EE4-B899-FA30A71763B5}">
            <xm:f>NOT(ISERROR(SEARCH("Ferak ",F323)))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97" operator="containsText" id="{22EE63A7-F9FE-4776-82A9-3717E234E4CE}">
            <xm:f>NOT(ISERROR(SEARCH("Ferak-&gt; Customer",F323)))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ontainsText" priority="388" operator="containsText" id="{F450E0A6-673E-4545-867D-DC865FCD9914}">
            <xm:f>NOT(ISERROR(SEARCH("Closed",A325)))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89" operator="containsText" id="{E2629A80-F283-4BB6-ABF8-2352233372D8}">
            <xm:f>NOT(ISERROR(SEARCH("Customer ",A325)))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90" operator="containsText" id="{48FE3FF0-368D-47CB-AAED-C19FF34CAF33}">
            <xm:f>NOT(ISERROR(SEARCH("Customer-&gt; Ferak",A325)))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071FF25F-0E54-49D0-8831-6B27AA755FE4}">
            <xm:f>NOT(ISERROR(SEARCH("Ferak ",A325)))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92" operator="containsText" id="{C8EA1714-23B3-4E4B-9AEE-1D77FA88A8B1}">
            <xm:f>NOT(ISERROR(SEARCH("Ferak-&gt; Customer",A325)))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A325:E325 G325:H325</xm:sqref>
        </x14:conditionalFormatting>
        <x14:conditionalFormatting xmlns:xm="http://schemas.microsoft.com/office/excel/2006/main">
          <x14:cfRule type="containsText" priority="383" operator="containsText" id="{BD80E2C1-D6E1-49CF-A9AD-A1E312E21D0E}">
            <xm:f>NOT(ISERROR(SEARCH("Closed",F325)))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84" operator="containsText" id="{90892959-F059-4908-9201-316459A6DC1E}">
            <xm:f>NOT(ISERROR(SEARCH("Customer ",F325)))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85" operator="containsText" id="{4E6ADF60-CE8A-4A1C-AD06-6CCA97C6C4EB}">
            <xm:f>NOT(ISERROR(SEARCH("Customer-&gt; Ferak",F325)))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6" operator="containsText" id="{F88AC28D-C484-4DE0-B19B-BE428378F4E8}">
            <xm:f>NOT(ISERROR(SEARCH("Ferak ",F325)))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87" operator="containsText" id="{0A365E21-8C98-44F7-B016-71ED46D9E41A}">
            <xm:f>NOT(ISERROR(SEARCH("Ferak-&gt; Customer",F325)))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F325</xm:sqref>
        </x14:conditionalFormatting>
        <x14:conditionalFormatting xmlns:xm="http://schemas.microsoft.com/office/excel/2006/main">
          <x14:cfRule type="containsText" priority="373" operator="containsText" id="{8A82FB0F-789D-4187-B9EC-2124252068CA}">
            <xm:f>NOT(ISERROR(SEARCH("Closed",A327)))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74" operator="containsText" id="{ADD24540-6AC6-4194-8A62-889EA3FF8314}">
            <xm:f>NOT(ISERROR(SEARCH("Customer ",A327)))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75" operator="containsText" id="{D9D2A235-5F07-4240-9FF2-6027F05F2986}">
            <xm:f>NOT(ISERROR(SEARCH("Customer-&gt; Ferak",A327)))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76" operator="containsText" id="{B16C612F-5BB4-45E0-A5CD-6ED12EB24378}">
            <xm:f>NOT(ISERROR(SEARCH("Ferak ",A327)))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77" operator="containsText" id="{6E32EB19-B50B-4252-9856-7176728530C8}">
            <xm:f>NOT(ISERROR(SEARCH("Ferak-&gt; Customer",A327)))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A327:E327 G327:H327</xm:sqref>
        </x14:conditionalFormatting>
        <x14:conditionalFormatting xmlns:xm="http://schemas.microsoft.com/office/excel/2006/main">
          <x14:cfRule type="containsText" priority="363" operator="containsText" id="{E6A15E18-F87C-4AD0-ACF3-ED008A9F3BE9}">
            <xm:f>NOT(ISERROR(SEARCH("Closed",F327)))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64" operator="containsText" id="{EBAA0909-CFCD-4A04-9A65-EDEC8A804E68}">
            <xm:f>NOT(ISERROR(SEARCH("Customer ",F327)))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65" operator="containsText" id="{90FFDE74-4B53-41F4-AA63-C83945D825B6}">
            <xm:f>NOT(ISERROR(SEARCH("Customer-&gt; Ferak",F327)))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6" operator="containsText" id="{3DB14E4A-C8AA-42CC-8651-8C1DA01A736E}">
            <xm:f>NOT(ISERROR(SEARCH("Ferak ",F327)))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67" operator="containsText" id="{6C5AA26C-2F84-4AF3-9EF0-58873D9E4927}">
            <xm:f>NOT(ISERROR(SEARCH("Ferak-&gt; Customer",F327)))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ontainsText" priority="358" operator="containsText" id="{1014A272-C5FB-418F-BECC-1E436F55C22F}">
            <xm:f>NOT(ISERROR(SEARCH("Closed",A329)))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59" operator="containsText" id="{66F2979E-AAC0-4101-B648-1FCEBAECFFA7}">
            <xm:f>NOT(ISERROR(SEARCH("Customer ",A329)))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60" operator="containsText" id="{761FBC3F-0F8A-4781-90C1-00F15611140F}">
            <xm:f>NOT(ISERROR(SEARCH("Customer-&gt; Ferak",A329)))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1" operator="containsText" id="{49805038-B39A-4F5A-9D35-F749465E37EA}">
            <xm:f>NOT(ISERROR(SEARCH("Ferak ",A329)))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62" operator="containsText" id="{7D326161-5715-4B43-99D0-5D985B1D49A4}">
            <xm:f>NOT(ISERROR(SEARCH("Ferak-&gt; Customer",A329)))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A329:E329 G329:H329</xm:sqref>
        </x14:conditionalFormatting>
        <x14:conditionalFormatting xmlns:xm="http://schemas.microsoft.com/office/excel/2006/main">
          <x14:cfRule type="containsText" priority="348" operator="containsText" id="{F824C2B5-364B-41C7-90E2-A16CC22A9D72}">
            <xm:f>NOT(ISERROR(SEARCH("Closed",F329)))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49" operator="containsText" id="{9210D357-DF6F-4FB1-BEF1-EAE1F0ED6181}">
            <xm:f>NOT(ISERROR(SEARCH("Customer ",F329)))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50" operator="containsText" id="{C07CAE03-96FA-4D4C-8FAD-860DE6207D6A}">
            <xm:f>NOT(ISERROR(SEARCH("Customer-&gt; Ferak",F329)))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51" operator="containsText" id="{72CC4D7C-EFA2-401B-9E30-1C594CBE68C3}">
            <xm:f>NOT(ISERROR(SEARCH("Ferak ",F329)))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52" operator="containsText" id="{CC5DD957-8725-487C-A861-2F972DAA049A}">
            <xm:f>NOT(ISERROR(SEARCH("Ferak-&gt; Customer",F329)))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F329</xm:sqref>
        </x14:conditionalFormatting>
        <x14:conditionalFormatting xmlns:xm="http://schemas.microsoft.com/office/excel/2006/main">
          <x14:cfRule type="containsText" priority="343" operator="containsText" id="{F67FFD47-9302-4741-BBD2-997CE94EE140}">
            <xm:f>NOT(ISERROR(SEARCH("Closed",A331)))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44" operator="containsText" id="{52B847D3-F7FB-4F13-BB75-F23AE396DFF5}">
            <xm:f>NOT(ISERROR(SEARCH("Customer ",A331)))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45" operator="containsText" id="{C7DD813C-B231-42AB-B7BB-64E7AA9D6324}">
            <xm:f>NOT(ISERROR(SEARCH("Customer-&gt; Ferak",A331)))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6" operator="containsText" id="{BCC29610-B38D-4893-9836-0817E75C33D2}">
            <xm:f>NOT(ISERROR(SEARCH("Ferak ",A331)))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47" operator="containsText" id="{63D0567D-8A01-4250-BC29-1FA97F2B9CFC}">
            <xm:f>NOT(ISERROR(SEARCH("Ferak-&gt; Customer",A331)))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A331:E331 G331:H331</xm:sqref>
        </x14:conditionalFormatting>
        <x14:conditionalFormatting xmlns:xm="http://schemas.microsoft.com/office/excel/2006/main">
          <x14:cfRule type="containsText" priority="338" operator="containsText" id="{C1B01720-FE77-4921-A46B-06AB321A1929}">
            <xm:f>NOT(ISERROR(SEARCH("Closed",F331)))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39" operator="containsText" id="{B55E7219-800F-4CF1-B99B-A78C84BCB6FF}">
            <xm:f>NOT(ISERROR(SEARCH("Customer ",F331)))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40" operator="containsText" id="{6D3CC3C7-36C0-4AC9-96D9-0C52B9F65768}">
            <xm:f>NOT(ISERROR(SEARCH("Customer-&gt; Ferak",F331)))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1" operator="containsText" id="{2A11779E-BFBF-474D-BD5F-7FB75DAF5037}">
            <xm:f>NOT(ISERROR(SEARCH("Ferak ",F331)))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42" operator="containsText" id="{554383C8-7D0A-40FD-A727-DFA09F346C7D}">
            <xm:f>NOT(ISERROR(SEARCH("Ferak-&gt; Customer",F331)))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F331</xm:sqref>
        </x14:conditionalFormatting>
        <x14:conditionalFormatting xmlns:xm="http://schemas.microsoft.com/office/excel/2006/main">
          <x14:cfRule type="containsText" priority="334" operator="containsText" id="{5DF4F682-32AB-46CB-8422-A707C02D3C7C}">
            <xm:f>NOT(ISERROR(SEARCH("analysis",L61)))</xm:f>
            <xm:f>"analysis"</xm:f>
            <x14:dxf>
              <fill>
                <patternFill>
                  <bgColor rgb="FF00B0F0"/>
                </patternFill>
              </fill>
            </x14:dxf>
          </x14:cfRule>
          <x14:cfRule type="containsText" priority="335" operator="containsText" id="{977A209A-E2C0-4003-9082-5362BCAF3BF9}">
            <xm:f>NOT(ISERROR(SEARCH("test",L61)))</xm:f>
            <xm:f>"test"</xm:f>
            <x14:dxf>
              <fill>
                <patternFill>
                  <bgColor rgb="FFFFFF00"/>
                </patternFill>
              </fill>
            </x14:dxf>
          </x14:cfRule>
          <x14:cfRule type="containsText" priority="336" operator="containsText" id="{6CAE9C12-3F3A-4B6F-A93E-BA2EA84FC7AB}">
            <xm:f>NOT(ISERROR(SEARCH("available",L61)))</xm:f>
            <xm:f>"available"</xm:f>
            <x14:dxf>
              <fill>
                <patternFill>
                  <bgColor rgb="FF92D050"/>
                </patternFill>
              </fill>
            </x14:dxf>
          </x14:cfRule>
          <x14:cfRule type="containsText" priority="337" operator="containsText" id="{1F7F7598-7908-46EF-8211-7F6F22D3CEF9}">
            <xm:f>NOT(ISERROR(SEARCH("used",L61)))</xm:f>
            <xm:f>"used"</xm:f>
            <x14:dxf>
              <fill>
                <patternFill>
                  <bgColor theme="9"/>
                </patternFill>
              </fill>
            </x14:dxf>
          </x14:cfRule>
          <xm:sqref>L61:L63</xm:sqref>
        </x14:conditionalFormatting>
        <x14:conditionalFormatting xmlns:xm="http://schemas.microsoft.com/office/excel/2006/main">
          <x14:cfRule type="containsText" priority="329" operator="containsText" id="{DB8C225C-1FDD-4E47-A65F-7B22013BBF85}">
            <xm:f>NOT(ISERROR(SEARCH("Closed",F285)))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30" operator="containsText" id="{4991073F-F76A-4C99-B33B-6C4EE4538A7D}">
            <xm:f>NOT(ISERROR(SEARCH("Customer ",F285)))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31" operator="containsText" id="{942818D8-6CF2-4A76-95C6-B946E9783B0F}">
            <xm:f>NOT(ISERROR(SEARCH("Customer-&gt; Ferak",F285)))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2" operator="containsText" id="{A6BE8654-B92D-433B-A132-938341A9DA83}">
            <xm:f>NOT(ISERROR(SEARCH("Ferak ",F285)))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33" operator="containsText" id="{12635D07-A650-499F-B1B0-B69B3CA27A5C}">
            <xm:f>NOT(ISERROR(SEARCH("Ferak-&gt; Customer",F285)))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F285:F286</xm:sqref>
        </x14:conditionalFormatting>
        <x14:conditionalFormatting xmlns:xm="http://schemas.microsoft.com/office/excel/2006/main">
          <x14:cfRule type="containsText" priority="324" operator="containsText" id="{7204344F-294F-4938-9501-E81015C11CBD}">
            <xm:f>NOT(ISERROR(SEARCH("Closed",C333)))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25" operator="containsText" id="{6C5FD792-DF0F-4B85-ADA2-0E8A177DDEA0}">
            <xm:f>NOT(ISERROR(SEARCH("Customer ",C333)))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26" operator="containsText" id="{3C5DDCB6-9601-4BBF-8187-8C682283B0B1}">
            <xm:f>NOT(ISERROR(SEARCH("Customer-&gt; Ferak",C333)))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27" operator="containsText" id="{5BEFD9C4-E3EE-42F2-A5BF-BE85A552A092}">
            <xm:f>NOT(ISERROR(SEARCH("Ferak ",C333)))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28" operator="containsText" id="{FCB80CF5-894C-4C62-9179-37A3125E8A30}">
            <xm:f>NOT(ISERROR(SEARCH("Ferak-&gt; Customer",C333)))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C333:C335</xm:sqref>
        </x14:conditionalFormatting>
        <x14:conditionalFormatting xmlns:xm="http://schemas.microsoft.com/office/excel/2006/main">
          <x14:cfRule type="containsText" priority="319" operator="containsText" id="{8132690B-D4DA-428B-80A1-10A0C954530F}">
            <xm:f>NOT(ISERROR(SEARCH("Closed",C338)))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20" operator="containsText" id="{618F6ED8-1018-4448-BBF8-9A518C3A4647}">
            <xm:f>NOT(ISERROR(SEARCH("Customer ",C338)))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21" operator="containsText" id="{6168B550-84DF-49A0-8A0D-83B3C8DB71D6}">
            <xm:f>NOT(ISERROR(SEARCH("Customer-&gt; Ferak",C338)))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22" operator="containsText" id="{EA5D9790-C377-445A-AA97-639801B87092}">
            <xm:f>NOT(ISERROR(SEARCH("Ferak ",C338)))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23" operator="containsText" id="{F4C91614-3E18-44A5-9442-23FAD15D858B}">
            <xm:f>NOT(ISERROR(SEARCH("Ferak-&gt; Customer",C338)))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C338</xm:sqref>
        </x14:conditionalFormatting>
        <x14:conditionalFormatting xmlns:xm="http://schemas.microsoft.com/office/excel/2006/main">
          <x14:cfRule type="containsText" priority="314" operator="containsText" id="{22407375-4172-4A2E-92E6-163161F9B5E8}">
            <xm:f>NOT(ISERROR(SEARCH("Closed",C340)))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15" operator="containsText" id="{1B5CB47D-C191-49E9-AAB8-573D40386106}">
            <xm:f>NOT(ISERROR(SEARCH("Customer ",C340)))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16" operator="containsText" id="{3E4A67D6-234C-4337-A1E1-1578AA6D6CDF}">
            <xm:f>NOT(ISERROR(SEARCH("Customer-&gt; Ferak",C340)))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17" operator="containsText" id="{776BB17A-487F-45F6-81B0-4D9F303DE3D9}">
            <xm:f>NOT(ISERROR(SEARCH("Ferak ",C340)))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18" operator="containsText" id="{FC8DC262-C906-4723-8BFB-EB6474A835D8}">
            <xm:f>NOT(ISERROR(SEARCH("Ferak-&gt; Customer",C340)))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C340:C349</xm:sqref>
        </x14:conditionalFormatting>
        <x14:conditionalFormatting xmlns:xm="http://schemas.microsoft.com/office/excel/2006/main">
          <x14:cfRule type="containsText" priority="309" operator="containsText" id="{89F8A8BD-87F1-42F8-A722-8F15136D3741}">
            <xm:f>NOT(ISERROR(SEARCH("Closed",A351)))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10" operator="containsText" id="{AB406EB7-D96A-4462-9D37-8FD57D136FBE}">
            <xm:f>NOT(ISERROR(SEARCH("Customer ",A351)))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11" operator="containsText" id="{ECC19928-7857-430D-B8D3-CCF7CB6B8F01}">
            <xm:f>NOT(ISERROR(SEARCH("Customer-&gt; Ferak",A351)))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12" operator="containsText" id="{34179C26-F56F-4004-9C89-E519863E4449}">
            <xm:f>NOT(ISERROR(SEARCH("Ferak ",A351)))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13" operator="containsText" id="{537D5461-41A5-4EB2-BA4E-B4981E4F717F}">
            <xm:f>NOT(ISERROR(SEARCH("Ferak-&gt; Customer",A351)))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A351:B351 D351:H351</xm:sqref>
        </x14:conditionalFormatting>
        <x14:conditionalFormatting xmlns:xm="http://schemas.microsoft.com/office/excel/2006/main">
          <x14:cfRule type="containsText" priority="304" operator="containsText" id="{17508D4D-66C7-4090-B70A-FB4FC685A75F}">
            <xm:f>NOT(ISERROR(SEARCH("Closed",C351)))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05" operator="containsText" id="{3BEF393A-E527-407A-8CCE-D01902C1DA94}">
            <xm:f>NOT(ISERROR(SEARCH("Customer ",C351)))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06" operator="containsText" id="{9FE4265D-454D-4EE4-81D2-EAF0FA6C97B3}">
            <xm:f>NOT(ISERROR(SEARCH("Customer-&gt; Ferak",C351)))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7" operator="containsText" id="{CBAD5CC5-DD88-4435-96D7-ED04E4F9777B}">
            <xm:f>NOT(ISERROR(SEARCH("Ferak ",C351)))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08" operator="containsText" id="{FE55A51F-E197-407A-817E-90B7081965C1}">
            <xm:f>NOT(ISERROR(SEARCH("Ferak-&gt; Customer",C351)))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C351</xm:sqref>
        </x14:conditionalFormatting>
        <x14:conditionalFormatting xmlns:xm="http://schemas.microsoft.com/office/excel/2006/main">
          <x14:cfRule type="containsText" priority="299" operator="containsText" id="{87168AA6-ACA7-4C66-9E0B-D610AFBE652B}">
            <xm:f>NOT(ISERROR(SEARCH("Closed",C358)))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00" operator="containsText" id="{B3F65940-352F-4ADC-A0CF-83CF860B5BA2}">
            <xm:f>NOT(ISERROR(SEARCH("Customer ",C358)))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01" operator="containsText" id="{7EA2C7D9-124E-4367-A329-6DB6E96D4ECA}">
            <xm:f>NOT(ISERROR(SEARCH("Customer-&gt; Ferak",C358)))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" operator="containsText" id="{F09CE806-7150-4656-9ED6-BC162DD85C96}">
            <xm:f>NOT(ISERROR(SEARCH("Ferak ",C358)))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03" operator="containsText" id="{EE8FB336-85B0-4D62-8B15-17C845791ED8}">
            <xm:f>NOT(ISERROR(SEARCH("Ferak-&gt; Customer",C358)))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C358</xm:sqref>
        </x14:conditionalFormatting>
        <x14:conditionalFormatting xmlns:xm="http://schemas.microsoft.com/office/excel/2006/main">
          <x14:cfRule type="containsText" priority="294" operator="containsText" id="{1EA72D7A-95AB-4AC7-A373-2DD3E290E5C7}">
            <xm:f>NOT(ISERROR(SEARCH("Closed",C359)))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95" operator="containsText" id="{7256F188-DD23-4922-B2D2-6F67C4F3D9C6}">
            <xm:f>NOT(ISERROR(SEARCH("Customer ",C359)))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96" operator="containsText" id="{E43022DB-BB19-450C-B7BF-C9DEE9683B5B}">
            <xm:f>NOT(ISERROR(SEARCH("Customer-&gt; Ferak",C359)))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7" operator="containsText" id="{57188BE7-3F5D-4EDA-A088-BE7EB9890549}">
            <xm:f>NOT(ISERROR(SEARCH("Ferak ",C359)))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98" operator="containsText" id="{19C9E6FC-D6F6-4CC9-9AA2-AD2D6152D441}">
            <xm:f>NOT(ISERROR(SEARCH("Ferak-&gt; Customer",C359)))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C359:C362</xm:sqref>
        </x14:conditionalFormatting>
        <x14:conditionalFormatting xmlns:xm="http://schemas.microsoft.com/office/excel/2006/main">
          <x14:cfRule type="containsText" priority="284" operator="containsText" id="{A40CEC4D-E3F9-4B92-81E4-FF3EFC3EF856}">
            <xm:f>NOT(ISERROR(SEARCH("Closed",C364)))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85" operator="containsText" id="{3CBAF837-8147-40FC-90FC-F25B583BCB20}">
            <xm:f>NOT(ISERROR(SEARCH("Customer ",C364)))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86" operator="containsText" id="{22E53759-A41B-4E7C-A9EC-8AC689B65945}">
            <xm:f>NOT(ISERROR(SEARCH("Customer-&gt; Ferak",C364)))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7" operator="containsText" id="{670A8B49-94C4-4D28-9EF7-7870000F65E2}">
            <xm:f>NOT(ISERROR(SEARCH("Ferak ",C364)))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88" operator="containsText" id="{0EF65A9C-CC4E-4C4E-92F1-D19FFBB3A553}">
            <xm:f>NOT(ISERROR(SEARCH("Ferak-&gt; Customer",C364)))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C364:C369</xm:sqref>
        </x14:conditionalFormatting>
        <x14:conditionalFormatting xmlns:xm="http://schemas.microsoft.com/office/excel/2006/main">
          <x14:cfRule type="containsText" priority="269" operator="containsText" id="{28E9AA32-4A2E-4B3B-9A13-91A948C8BE02}">
            <xm:f>NOT(ISERROR(SEARCH("Closed",C312)))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70" operator="containsText" id="{29559737-5639-4F24-A832-E06C0A025B6D}">
            <xm:f>NOT(ISERROR(SEARCH("Customer ",C312)))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71" operator="containsText" id="{857E5523-6E23-41D1-B451-784C1D85BA8D}">
            <xm:f>NOT(ISERROR(SEARCH("Customer-&gt; Ferak",C312)))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" operator="containsText" id="{E9083603-6274-4328-8FE8-404B1E95F77F}">
            <xm:f>NOT(ISERROR(SEARCH("Ferak ",C312)))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73" operator="containsText" id="{96D29241-EA03-4F3A-822F-6E2322E29AE5}">
            <xm:f>NOT(ISERROR(SEARCH("Ferak-&gt; Customer",C312)))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C312:C314</xm:sqref>
        </x14:conditionalFormatting>
        <x14:conditionalFormatting xmlns:xm="http://schemas.microsoft.com/office/excel/2006/main">
          <x14:cfRule type="containsText" priority="264" operator="containsText" id="{14A9A612-7F4E-4209-B794-C1D55522233D}">
            <xm:f>NOT(ISERROR(SEARCH("Closed",G352)))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65" operator="containsText" id="{1FA1D52F-5A62-4A80-9A45-6A6273FE46B9}">
            <xm:f>NOT(ISERROR(SEARCH("Customer ",G352)))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66" operator="containsText" id="{E3855BCF-0641-4AF4-A1E3-9746A2462828}">
            <xm:f>NOT(ISERROR(SEARCH("Customer-&gt; Ferak",G352)))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7" operator="containsText" id="{D2CA136A-070D-4A0E-ACDD-903B0705EF64}">
            <xm:f>NOT(ISERROR(SEARCH("Ferak ",G352)))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68" operator="containsText" id="{790718FC-F1E5-474C-91E3-DEEEC768820E}">
            <xm:f>NOT(ISERROR(SEARCH("Ferak-&gt; Customer",G352)))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G352:G356</xm:sqref>
        </x14:conditionalFormatting>
        <x14:conditionalFormatting xmlns:xm="http://schemas.microsoft.com/office/excel/2006/main">
          <x14:cfRule type="containsText" priority="254" operator="containsText" id="{E93355DA-E892-4D61-B0AA-4CF8806BCD24}">
            <xm:f>NOT(ISERROR(SEARCH("Closed",C352)))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55" operator="containsText" id="{C082E457-4133-4002-85CB-6DE94F2B7534}">
            <xm:f>NOT(ISERROR(SEARCH("Customer ",C352)))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56" operator="containsText" id="{74DAFFCD-EEF1-46DC-9C82-7D05FF2564F8}">
            <xm:f>NOT(ISERROR(SEARCH("Customer-&gt; Ferak",C352)))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7" operator="containsText" id="{A8E72584-2C5D-4AD3-912C-48336740AFC8}">
            <xm:f>NOT(ISERROR(SEARCH("Ferak ",C352)))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58" operator="containsText" id="{00A2D94D-884B-4EFE-8F6E-7493BBE464C4}">
            <xm:f>NOT(ISERROR(SEARCH("Ferak-&gt; Customer",C352)))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C352:C354</xm:sqref>
        </x14:conditionalFormatting>
        <x14:conditionalFormatting xmlns:xm="http://schemas.microsoft.com/office/excel/2006/main">
          <x14:cfRule type="containsText" priority="249" operator="containsText" id="{8FCDF412-CF63-41F5-B0C6-E045BC0F704C}">
            <xm:f>NOT(ISERROR(SEARCH("Closed",D365)))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50" operator="containsText" id="{88247519-51BF-477C-8A0D-01D116B331FE}">
            <xm:f>NOT(ISERROR(SEARCH("Customer ",D365)))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51" operator="containsText" id="{1E5D3D0F-EFFE-4F04-B64B-B4970B9D7CA9}">
            <xm:f>NOT(ISERROR(SEARCH("Customer-&gt; Ferak",D365)))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2" operator="containsText" id="{39C0CFB5-743C-4634-A5DC-3258C9BD8E74}">
            <xm:f>NOT(ISERROR(SEARCH("Ferak ",D365)))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53" operator="containsText" id="{545A214A-58E8-4118-A5B9-5669C81452E4}">
            <xm:f>NOT(ISERROR(SEARCH("Ferak-&gt; Customer",D365)))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D365:D369</xm:sqref>
        </x14:conditionalFormatting>
        <x14:conditionalFormatting xmlns:xm="http://schemas.microsoft.com/office/excel/2006/main">
          <x14:cfRule type="containsText" priority="244" operator="containsText" id="{7442A5D9-9996-4027-8E97-94BBDF415F0D}">
            <xm:f>NOT(ISERROR(SEARCH("Closed",G364)))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45" operator="containsText" id="{42073C7A-1BAB-4B00-93C7-7D785ABFEF1B}">
            <xm:f>NOT(ISERROR(SEARCH("Customer ",G364)))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46" operator="containsText" id="{CAE4D57A-7660-42D2-9FA3-A37EA6DFF570}">
            <xm:f>NOT(ISERROR(SEARCH("Customer-&gt; Ferak",G364)))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" operator="containsText" id="{78BA1C69-66BB-4A2E-983A-7185A899D412}">
            <xm:f>NOT(ISERROR(SEARCH("Ferak ",G364)))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48" operator="containsText" id="{B9506279-F413-4CDB-B9D2-C3267D963271}">
            <xm:f>NOT(ISERROR(SEARCH("Ferak-&gt; Customer",G364)))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G364:G369</xm:sqref>
        </x14:conditionalFormatting>
        <x14:conditionalFormatting xmlns:xm="http://schemas.microsoft.com/office/excel/2006/main">
          <x14:cfRule type="containsText" priority="239" operator="containsText" id="{8189B832-8915-4395-89D4-40F304BD117F}">
            <xm:f>NOT(ISERROR(SEARCH("Closed",C355)))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40" operator="containsText" id="{56D66B67-C0F9-4FFE-BBD2-831183ECAAC5}">
            <xm:f>NOT(ISERROR(SEARCH("Customer ",C355)))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41" operator="containsText" id="{65157415-7335-4C6B-94A2-84E4EDF1217B}">
            <xm:f>NOT(ISERROR(SEARCH("Customer-&gt; Ferak",C355)))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2" operator="containsText" id="{340F4A71-8583-4319-B226-BC04D91FBDF5}">
            <xm:f>NOT(ISERROR(SEARCH("Ferak ",C355)))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43" operator="containsText" id="{D2182C1A-8C42-43FA-9FC4-7F3F9C37D6A8}">
            <xm:f>NOT(ISERROR(SEARCH("Ferak-&gt; Customer",C355)))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C355:C356</xm:sqref>
        </x14:conditionalFormatting>
        <x14:conditionalFormatting xmlns:xm="http://schemas.microsoft.com/office/excel/2006/main">
          <x14:cfRule type="containsText" priority="234" operator="containsText" id="{20E036A8-0FA7-4074-B73B-7EF995F58F08}">
            <xm:f>NOT(ISERROR(SEARCH("Closed",C371)))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35" operator="containsText" id="{E3668E31-1B24-4CE9-BCA7-6BE86B98AC89}">
            <xm:f>NOT(ISERROR(SEARCH("Customer ",C371)))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36" operator="containsText" id="{35A3BD95-26C4-4FC0-A02F-D229DD56894D}">
            <xm:f>NOT(ISERROR(SEARCH("Customer-&gt; Ferak",C371)))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7" operator="containsText" id="{52873192-8475-4910-B90C-525D053F694E}">
            <xm:f>NOT(ISERROR(SEARCH("Ferak ",C371)))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38" operator="containsText" id="{5B89B36D-5000-4674-B44F-86C206254207}">
            <xm:f>NOT(ISERROR(SEARCH("Ferak-&gt; Customer",C371)))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C371:C372</xm:sqref>
        </x14:conditionalFormatting>
        <x14:conditionalFormatting xmlns:xm="http://schemas.microsoft.com/office/excel/2006/main">
          <x14:cfRule type="containsText" priority="229" operator="containsText" id="{3D518728-A869-4A9A-9677-8356A6E00893}">
            <xm:f>NOT(ISERROR(SEARCH("Closed",G371)))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30" operator="containsText" id="{B54BFFF5-F1F3-49B4-BF53-58E9AC1D9F9F}">
            <xm:f>NOT(ISERROR(SEARCH("Customer ",G371)))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31" operator="containsText" id="{926B4C13-8C2B-4819-ACB5-55C03FF4F4DA}">
            <xm:f>NOT(ISERROR(SEARCH("Customer-&gt; Ferak",G371)))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2" operator="containsText" id="{DD092848-1FE2-4167-A672-ACDAE71A8918}">
            <xm:f>NOT(ISERROR(SEARCH("Ferak ",G371)))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33" operator="containsText" id="{82139ECD-608B-45FA-94B0-431818F57D1E}">
            <xm:f>NOT(ISERROR(SEARCH("Ferak-&gt; Customer",G371)))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G371:G372</xm:sqref>
        </x14:conditionalFormatting>
        <x14:conditionalFormatting xmlns:xm="http://schemas.microsoft.com/office/excel/2006/main">
          <x14:cfRule type="containsText" priority="224" operator="containsText" id="{2DE65882-C3CD-4730-A7C1-9CDB7B313775}">
            <xm:f>NOT(ISERROR(SEARCH("Closed",F371)))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25" operator="containsText" id="{4E7AEAC8-D41B-48DF-891C-9DA692752BD0}">
            <xm:f>NOT(ISERROR(SEARCH("Customer ",F371)))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26" operator="containsText" id="{E722C387-0AC7-4DEB-930E-73F679063F7E}">
            <xm:f>NOT(ISERROR(SEARCH("Customer-&gt; Ferak",F371)))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7" operator="containsText" id="{F6205B9E-40E5-4A0B-BBDF-8AECAED6C613}">
            <xm:f>NOT(ISERROR(SEARCH("Ferak ",F371)))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28" operator="containsText" id="{998B2A20-2454-427C-B98F-19FE46DC0407}">
            <xm:f>NOT(ISERROR(SEARCH("Ferak-&gt; Customer",F371)))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F371:F372</xm:sqref>
        </x14:conditionalFormatting>
        <x14:conditionalFormatting xmlns:xm="http://schemas.microsoft.com/office/excel/2006/main">
          <x14:cfRule type="containsText" priority="219" operator="containsText" id="{5E8B13BA-4B18-410E-A0A6-6AE04612B027}">
            <xm:f>NOT(ISERROR(SEARCH("Closed",C373)))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20" operator="containsText" id="{3D255AA7-6524-499D-A104-36998ACA0E9E}">
            <xm:f>NOT(ISERROR(SEARCH("Customer ",C373)))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21" operator="containsText" id="{8D799C5E-D712-477A-A71B-0E753850A2A8}">
            <xm:f>NOT(ISERROR(SEARCH("Customer-&gt; Ferak",C373)))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2" operator="containsText" id="{5EA3A956-D10D-4412-AD5C-94C18593133D}">
            <xm:f>NOT(ISERROR(SEARCH("Ferak ",C373)))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23" operator="containsText" id="{0817D761-B12F-4454-B036-209D07CC05CF}">
            <xm:f>NOT(ISERROR(SEARCH("Ferak-&gt; Customer",C373)))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C373</xm:sqref>
        </x14:conditionalFormatting>
        <x14:conditionalFormatting xmlns:xm="http://schemas.microsoft.com/office/excel/2006/main">
          <x14:cfRule type="containsText" priority="214" operator="containsText" id="{9ABCF211-247C-4ACD-B311-772526C101AE}">
            <xm:f>NOT(ISERROR(SEARCH("Closed",G373)))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15" operator="containsText" id="{6BA38180-C48D-4D05-A592-4084D235B618}">
            <xm:f>NOT(ISERROR(SEARCH("Customer ",G373)))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16" operator="containsText" id="{A942A92D-1C49-45FD-8956-9CA0585B35B2}">
            <xm:f>NOT(ISERROR(SEARCH("Customer-&gt; Ferak",G373)))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7" operator="containsText" id="{9C83F54C-1CF7-41DD-BE4B-16490943015E}">
            <xm:f>NOT(ISERROR(SEARCH("Ferak ",G373)))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18" operator="containsText" id="{DD2F8F6F-B1E9-4241-9011-C92494FCF765}">
            <xm:f>NOT(ISERROR(SEARCH("Ferak-&gt; Customer",G373)))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G373</xm:sqref>
        </x14:conditionalFormatting>
        <x14:conditionalFormatting xmlns:xm="http://schemas.microsoft.com/office/excel/2006/main">
          <x14:cfRule type="containsText" priority="209" operator="containsText" id="{7DDD26CF-6027-4EBF-904B-7B2DEB788B93}">
            <xm:f>NOT(ISERROR(SEARCH("Closed",C375)))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10" operator="containsText" id="{22898739-7A09-483F-B0E5-A0189E9D1DB7}">
            <xm:f>NOT(ISERROR(SEARCH("Customer ",C375)))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11" operator="containsText" id="{7A97B858-ED1C-4A22-B54A-81686E131699}">
            <xm:f>NOT(ISERROR(SEARCH("Customer-&gt; Ferak",C375)))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2" operator="containsText" id="{DDD59911-9AA9-4268-B5B8-90D8F4E77B7D}">
            <xm:f>NOT(ISERROR(SEARCH("Ferak ",C375)))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13" operator="containsText" id="{B23E6ADD-E785-4203-BEB7-8ECC80AFA0FC}">
            <xm:f>NOT(ISERROR(SEARCH("Ferak-&gt; Customer",C375)))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C375:C376</xm:sqref>
        </x14:conditionalFormatting>
        <x14:conditionalFormatting xmlns:xm="http://schemas.microsoft.com/office/excel/2006/main">
          <x14:cfRule type="containsText" priority="204" operator="containsText" id="{E295418C-655B-4633-BDE7-7B4F4A786BA7}">
            <xm:f>NOT(ISERROR(SEARCH("Closed",C378)))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05" operator="containsText" id="{0487DCCC-A026-4439-9203-E53A26158373}">
            <xm:f>NOT(ISERROR(SEARCH("Customer ",C378)))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06" operator="containsText" id="{6D5E8D33-5FA6-42C1-8EF4-8FF5E716F52E}">
            <xm:f>NOT(ISERROR(SEARCH("Customer-&gt; Ferak",C378)))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7" operator="containsText" id="{8D6D9188-3C14-4B07-88D8-04112BBD9F75}">
            <xm:f>NOT(ISERROR(SEARCH("Ferak ",C378)))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08" operator="containsText" id="{469E089F-91AA-4E22-A101-B44A9AB5289C}">
            <xm:f>NOT(ISERROR(SEARCH("Ferak-&gt; Customer",C378)))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C378:C381</xm:sqref>
        </x14:conditionalFormatting>
        <x14:conditionalFormatting xmlns:xm="http://schemas.microsoft.com/office/excel/2006/main">
          <x14:cfRule type="containsText" priority="194" operator="containsText" id="{43BB0C6B-32DE-48BB-9780-7A3BF3EC0215}">
            <xm:f>NOT(ISERROR(SEARCH("Closed",G378)))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95" operator="containsText" id="{DBBF2DBC-2EE3-41F7-8471-E5ECAE6A5F96}">
            <xm:f>NOT(ISERROR(SEARCH("Customer ",G378)))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96" operator="containsText" id="{B8A76728-E711-4D9E-A7C5-58BD31B7705F}">
            <xm:f>NOT(ISERROR(SEARCH("Customer-&gt; Ferak",G378)))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7" operator="containsText" id="{3500AB75-0E31-4C86-B10A-E44AB81DCA75}">
            <xm:f>NOT(ISERROR(SEARCH("Ferak ",G378)))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98" operator="containsText" id="{ABA3D24A-7D29-4B02-85E3-C2EFD1A581C0}">
            <xm:f>NOT(ISERROR(SEARCH("Ferak-&gt; Customer",G378)))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G378:G381</xm:sqref>
        </x14:conditionalFormatting>
        <x14:conditionalFormatting xmlns:xm="http://schemas.microsoft.com/office/excel/2006/main">
          <x14:cfRule type="containsText" priority="189" operator="containsText" id="{F59F0140-8E07-4A1A-B5F9-1BD8D02E081A}">
            <xm:f>NOT(ISERROR(SEARCH("Closed",G375)))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90" operator="containsText" id="{246D7378-52C0-463D-B209-50E221A1CA79}">
            <xm:f>NOT(ISERROR(SEARCH("Customer ",G375)))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91" operator="containsText" id="{1A7E5EE4-BE5A-4490-B6A7-E0D3F46BF2E2}">
            <xm:f>NOT(ISERROR(SEARCH("Customer-&gt; Ferak",G375)))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" operator="containsText" id="{8C960362-524D-44C7-86E4-4AC91C9FE62D}">
            <xm:f>NOT(ISERROR(SEARCH("Ferak ",G375)))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93" operator="containsText" id="{7357EA51-6FBB-41D2-950C-18324DC96590}">
            <xm:f>NOT(ISERROR(SEARCH("Ferak-&gt; Customer",G375)))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G375:G376</xm:sqref>
        </x14:conditionalFormatting>
        <x14:conditionalFormatting xmlns:xm="http://schemas.microsoft.com/office/excel/2006/main">
          <x14:cfRule type="containsText" priority="184" operator="containsText" id="{25E75091-3355-4F9D-BC95-6776C7A9B647}">
            <xm:f>NOT(ISERROR(SEARCH("Closed",D383)))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85" operator="containsText" id="{9BDD5714-5FCE-4CA8-9801-6701130B2EB9}">
            <xm:f>NOT(ISERROR(SEARCH("Customer ",D383)))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86" operator="containsText" id="{23F04D60-9A13-494C-AD10-2C0E936BD780}">
            <xm:f>NOT(ISERROR(SEARCH("Customer-&gt; Ferak",D383)))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7" operator="containsText" id="{7ADB1A99-48B7-420D-89D9-649864B0B06C}">
            <xm:f>NOT(ISERROR(SEARCH("Ferak ",D383)))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88" operator="containsText" id="{D16CBCA9-FD29-46AD-B470-9C8362CC1132}">
            <xm:f>NOT(ISERROR(SEARCH("Ferak-&gt; Customer",D383)))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D384:F385 H384:H385 D383:E383</xm:sqref>
        </x14:conditionalFormatting>
        <x14:conditionalFormatting xmlns:xm="http://schemas.microsoft.com/office/excel/2006/main">
          <x14:cfRule type="containsText" priority="169" operator="containsText" id="{5AF5ED72-812F-4657-8214-6E98C04D5D22}">
            <xm:f>NOT(ISERROR(SEARCH("Closed",B383)))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70" operator="containsText" id="{3B2025CD-70E2-4FCA-A2A3-246B9184B6A5}">
            <xm:f>NOT(ISERROR(SEARCH("Customer ",B383)))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71" operator="containsText" id="{B0D4B675-FA11-4922-B023-9557292CC397}">
            <xm:f>NOT(ISERROR(SEARCH("Customer-&gt; Ferak",B383)))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2" operator="containsText" id="{03AE784F-F880-40DF-9409-A967EECE7B8A}">
            <xm:f>NOT(ISERROR(SEARCH("Ferak ",B383)))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73" operator="containsText" id="{4B32C84D-D273-496A-98E4-0CB1ED9D8D0F}">
            <xm:f>NOT(ISERROR(SEARCH("Ferak-&gt; Customer",B383)))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B383:B385</xm:sqref>
        </x14:conditionalFormatting>
        <x14:conditionalFormatting xmlns:xm="http://schemas.microsoft.com/office/excel/2006/main">
          <x14:cfRule type="containsText" priority="164" operator="containsText" id="{15F84C4E-02D2-4B41-8B08-3C3E00A5287C}">
            <xm:f>NOT(ISERROR(SEARCH("Closed",C383)))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65" operator="containsText" id="{22A95779-5935-41C1-AFBD-90FD06F28348}">
            <xm:f>NOT(ISERROR(SEARCH("Customer ",C383)))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66" operator="containsText" id="{EB7850B2-105A-47AC-B5C9-413B14ECC8A2}">
            <xm:f>NOT(ISERROR(SEARCH("Customer-&gt; Ferak",C383)))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7" operator="containsText" id="{326256B0-4776-40F3-B70D-F3F158A915DE}">
            <xm:f>NOT(ISERROR(SEARCH("Ferak ",C383)))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68" operator="containsText" id="{BF407E03-D49B-4BF1-AC69-FA3042684A1E}">
            <xm:f>NOT(ISERROR(SEARCH("Ferak-&gt; Customer",C383)))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C383:C385</xm:sqref>
        </x14:conditionalFormatting>
        <x14:conditionalFormatting xmlns:xm="http://schemas.microsoft.com/office/excel/2006/main">
          <x14:cfRule type="containsText" priority="159" operator="containsText" id="{282C053C-9E27-47AD-A228-45F55E83855E}">
            <xm:f>NOT(ISERROR(SEARCH("Closed",G384)))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60" operator="containsText" id="{4F580F28-E6C3-43C2-9D3D-467DDE039276}">
            <xm:f>NOT(ISERROR(SEARCH("Customer ",G384)))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61" operator="containsText" id="{4C1B6966-BA6F-4108-9991-4C8349A26404}">
            <xm:f>NOT(ISERROR(SEARCH("Customer-&gt; Ferak",G384)))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2" operator="containsText" id="{F1D69BA7-FF79-474F-AC6B-9627F45A5B17}">
            <xm:f>NOT(ISERROR(SEARCH("Ferak ",G384)))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63" operator="containsText" id="{A2DAA572-5B98-4170-A745-600B5CA68C47}">
            <xm:f>NOT(ISERROR(SEARCH("Ferak-&gt; Customer",G384)))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G384:G385</xm:sqref>
        </x14:conditionalFormatting>
        <x14:conditionalFormatting xmlns:xm="http://schemas.microsoft.com/office/excel/2006/main">
          <x14:cfRule type="containsText" priority="154" operator="containsText" id="{B47F24CC-F686-4FCB-82B4-E213754D84F3}">
            <xm:f>NOT(ISERROR(SEARCH("Closed",F383)))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55" operator="containsText" id="{B10F9E57-0D4F-45FF-AB65-1223BECD6322}">
            <xm:f>NOT(ISERROR(SEARCH("Customer ",F383)))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56" operator="containsText" id="{846B545A-80F1-4DC4-8B3E-32AD75B9D083}">
            <xm:f>NOT(ISERROR(SEARCH("Customer-&gt; Ferak",F383)))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7" operator="containsText" id="{43EF1614-2D43-40C0-96DC-796479A51068}">
            <xm:f>NOT(ISERROR(SEARCH("Ferak ",F383)))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58" operator="containsText" id="{D9EB7543-512E-4A67-B984-5B5D37A3F20A}">
            <xm:f>NOT(ISERROR(SEARCH("Ferak-&gt; Customer",F383)))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F383 H383</xm:sqref>
        </x14:conditionalFormatting>
        <x14:conditionalFormatting xmlns:xm="http://schemas.microsoft.com/office/excel/2006/main">
          <x14:cfRule type="containsText" priority="149" operator="containsText" id="{3FFC8022-E876-48BD-8802-BAD4DD503EEE}">
            <xm:f>NOT(ISERROR(SEARCH("Closed",G383)))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50" operator="containsText" id="{81AD3499-AE8F-42EB-A37F-36FE4C6DC337}">
            <xm:f>NOT(ISERROR(SEARCH("Customer ",G383)))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51" operator="containsText" id="{F55980AF-1489-42FF-98DE-3AF2BD66081B}">
            <xm:f>NOT(ISERROR(SEARCH("Customer-&gt; Ferak",G383)))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2" operator="containsText" id="{720EE35F-B0A3-4C3E-9960-99CA3EB47C09}">
            <xm:f>NOT(ISERROR(SEARCH("Ferak ",G383)))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53" operator="containsText" id="{DFB99624-C76C-475D-9182-FA29F54143DD}">
            <xm:f>NOT(ISERROR(SEARCH("Ferak-&gt; Customer",G383)))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G383</xm:sqref>
        </x14:conditionalFormatting>
        <x14:conditionalFormatting xmlns:xm="http://schemas.microsoft.com/office/excel/2006/main">
          <x14:cfRule type="containsText" priority="144" operator="containsText" id="{8D262C03-CA82-4ECF-A1DD-A169A8B54D9C}">
            <xm:f>NOT(ISERROR(SEARCH("Closed",C386)))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45" operator="containsText" id="{D87584FB-A076-4520-A9B7-CA83CF1350D1}">
            <xm:f>NOT(ISERROR(SEARCH("Customer ",C386)))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46" operator="containsText" id="{17118E8E-A4CC-4E7F-8EA9-5EFA18F5D982}">
            <xm:f>NOT(ISERROR(SEARCH("Customer-&gt; Ferak",C386)))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" operator="containsText" id="{64B577D3-8CBE-4A6D-816A-D349BC8BBA17}">
            <xm:f>NOT(ISERROR(SEARCH("Ferak ",C386)))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48" operator="containsText" id="{35C479F5-AF8D-4A63-8CDB-CCF68BD9B0C1}">
            <xm:f>NOT(ISERROR(SEARCH("Ferak-&gt; Customer",C386)))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C386</xm:sqref>
        </x14:conditionalFormatting>
        <x14:conditionalFormatting xmlns:xm="http://schemas.microsoft.com/office/excel/2006/main">
          <x14:cfRule type="containsText" priority="139" operator="containsText" id="{C2D3C2DB-0BA6-4D44-B542-772AD8D7FDB2}">
            <xm:f>NOT(ISERROR(SEARCH("Closed",L39)))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40" operator="containsText" id="{DD04A455-376F-44CF-95AE-AE3C6A173136}">
            <xm:f>NOT(ISERROR(SEARCH("Customer ",L39)))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41" operator="containsText" id="{301AEA63-856D-48C2-8C40-070D55929B33}">
            <xm:f>NOT(ISERROR(SEARCH("Customer-&gt; Ferak",L39)))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2" operator="containsText" id="{80B2C4C8-58DD-452D-A814-0AC13C9FEEDD}">
            <xm:f>NOT(ISERROR(SEARCH("Ferak ",L39)))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43" operator="containsText" id="{188DA159-C6C5-4F8A-871D-498BD7A18A77}">
            <xm:f>NOT(ISERROR(SEARCH("Ferak-&gt; Customer",L39)))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L39</xm:sqref>
        </x14:conditionalFormatting>
        <x14:conditionalFormatting xmlns:xm="http://schemas.microsoft.com/office/excel/2006/main">
          <x14:cfRule type="containsText" priority="135" operator="containsText" id="{F3C51D3A-5E30-4C97-B7C8-ACC71D4DBF90}">
            <xm:f>NOT(ISERROR(SEARCH("analysis",L39)))</xm:f>
            <xm:f>"analysis"</xm:f>
            <x14:dxf>
              <fill>
                <patternFill>
                  <bgColor rgb="FF00B0F0"/>
                </patternFill>
              </fill>
            </x14:dxf>
          </x14:cfRule>
          <x14:cfRule type="containsText" priority="136" operator="containsText" id="{7710E28D-F225-481C-B296-B5B3ACA78AD0}">
            <xm:f>NOT(ISERROR(SEARCH("test",L39)))</xm:f>
            <xm:f>"test"</xm:f>
            <x14:dxf>
              <fill>
                <patternFill>
                  <bgColor rgb="FFFFFF00"/>
                </patternFill>
              </fill>
            </x14:dxf>
          </x14:cfRule>
          <x14:cfRule type="containsText" priority="137" operator="containsText" id="{E4AA934D-76E6-47E4-81C0-11FFEB4D4423}">
            <xm:f>NOT(ISERROR(SEARCH("available",L39)))</xm:f>
            <xm:f>"available"</xm:f>
            <x14:dxf>
              <fill>
                <patternFill>
                  <bgColor rgb="FF92D050"/>
                </patternFill>
              </fill>
            </x14:dxf>
          </x14:cfRule>
          <x14:cfRule type="containsText" priority="138" operator="containsText" id="{B4957D56-FB53-4617-9202-22F6C0CFCE60}">
            <xm:f>NOT(ISERROR(SEARCH("used",L39)))</xm:f>
            <xm:f>"used"</xm:f>
            <x14:dxf>
              <fill>
                <patternFill>
                  <bgColor theme="9"/>
                </patternFill>
              </fill>
            </x14:dxf>
          </x14:cfRule>
          <xm:sqref>L39</xm:sqref>
        </x14:conditionalFormatting>
        <x14:conditionalFormatting xmlns:xm="http://schemas.microsoft.com/office/excel/2006/main">
          <x14:cfRule type="containsText" priority="130" operator="containsText" id="{F17E818D-F17D-4CC7-89C9-9629505C1FA3}">
            <xm:f>NOT(ISERROR(SEARCH("Closed",A389)))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31" operator="containsText" id="{82491D73-EF37-47C3-9565-6BFC747C0388}">
            <xm:f>NOT(ISERROR(SEARCH("Customer ",A389)))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32" operator="containsText" id="{406C6DC9-A885-4EBB-9914-9E1BE22437C2}">
            <xm:f>NOT(ISERROR(SEARCH("Customer-&gt; Ferak",A389)))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" operator="containsText" id="{CC62166C-2D4D-46A9-912F-F8D6558DECA7}">
            <xm:f>NOT(ISERROR(SEARCH("Ferak ",A389)))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34" operator="containsText" id="{92F8A62F-402E-41AD-AF14-6257C1720A26}">
            <xm:f>NOT(ISERROR(SEARCH("Ferak-&gt; Customer",A389)))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A389:B389 D389:E389 G389:H389</xm:sqref>
        </x14:conditionalFormatting>
        <x14:conditionalFormatting xmlns:xm="http://schemas.microsoft.com/office/excel/2006/main">
          <x14:cfRule type="containsText" priority="125" operator="containsText" id="{01190981-898B-401D-90B8-55CC42878837}">
            <xm:f>NOT(ISERROR(SEARCH("Closed",C389)))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" operator="containsText" id="{254D5BF0-7894-4A10-B1C9-CE031979F0E7}">
            <xm:f>NOT(ISERROR(SEARCH("Customer ",C389)))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27" operator="containsText" id="{E40D9FEB-E880-471D-9270-83A289C6C35A}">
            <xm:f>NOT(ISERROR(SEARCH("Customer-&gt; Ferak",C389)))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8" operator="containsText" id="{D6EFD9F5-FB18-46A8-B9BE-6897A1FD5D26}">
            <xm:f>NOT(ISERROR(SEARCH("Ferak ",C389)))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29" operator="containsText" id="{F71A40B9-468A-4EE7-A11B-1DDC4352DFB4}">
            <xm:f>NOT(ISERROR(SEARCH("Ferak-&gt; Customer",C389)))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C389</xm:sqref>
        </x14:conditionalFormatting>
        <x14:conditionalFormatting xmlns:xm="http://schemas.microsoft.com/office/excel/2006/main">
          <x14:cfRule type="containsText" priority="120" operator="containsText" id="{5D1B6B53-91C5-4C48-9AB6-A3A0CE904842}">
            <xm:f>NOT(ISERROR(SEARCH("Closed",A391)))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21" operator="containsText" id="{01817592-5625-4BB6-B46A-20ABC67B67C9}">
            <xm:f>NOT(ISERROR(SEARCH("Customer ",A391)))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22" operator="containsText" id="{41D2E617-65E1-4F6D-9C3C-ABD6BBA28F3A}">
            <xm:f>NOT(ISERROR(SEARCH("Customer-&gt; Ferak",A391)))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3" operator="containsText" id="{1B96FE22-2679-4A1E-A831-C88E38EA4137}">
            <xm:f>NOT(ISERROR(SEARCH("Ferak ",A391)))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24" operator="containsText" id="{F3A69B75-A264-4329-8A62-3E7A91A482BE}">
            <xm:f>NOT(ISERROR(SEARCH("Ferak-&gt; Customer",A391)))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A391:B391 D391:E391 H391</xm:sqref>
        </x14:conditionalFormatting>
        <x14:conditionalFormatting xmlns:xm="http://schemas.microsoft.com/office/excel/2006/main">
          <x14:cfRule type="containsText" priority="115" operator="containsText" id="{04EF6FB1-40D2-4A60-BD58-47F4FC2E40C2}">
            <xm:f>NOT(ISERROR(SEARCH("Closed",C391)))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16" operator="containsText" id="{DABBC6DB-CD03-4816-BCD4-6A9FBC675DEB}">
            <xm:f>NOT(ISERROR(SEARCH("Customer ",C391)))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17" operator="containsText" id="{80CE8A75-5C86-4BFB-BE78-225EB805CE3C}">
            <xm:f>NOT(ISERROR(SEARCH("Customer-&gt; Ferak",C391)))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EBBA5FBE-3E14-45B0-8A01-7FC9727E25FF}">
            <xm:f>NOT(ISERROR(SEARCH("Ferak ",C391)))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19" operator="containsText" id="{656CF361-E726-4501-BB2E-4FA62A468FC7}">
            <xm:f>NOT(ISERROR(SEARCH("Ferak-&gt; Customer",C391)))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C391</xm:sqref>
        </x14:conditionalFormatting>
        <x14:conditionalFormatting xmlns:xm="http://schemas.microsoft.com/office/excel/2006/main">
          <x14:cfRule type="containsText" priority="110" operator="containsText" id="{86EC4E1D-A530-452A-80D8-8036096B1F53}">
            <xm:f>NOT(ISERROR(SEARCH("Closed",A393)))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11" operator="containsText" id="{055F988D-26C9-403E-BD9C-29DC11080920}">
            <xm:f>NOT(ISERROR(SEARCH("Customer ",A393)))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12" operator="containsText" id="{B041E9D7-FA45-4ACB-AE3A-93BBF38B571B}">
            <xm:f>NOT(ISERROR(SEARCH("Customer-&gt; Ferak",A393)))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9E01CCD4-0216-42DF-81B1-DFC159101548}">
            <xm:f>NOT(ISERROR(SEARCH("Ferak ",A393)))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14" operator="containsText" id="{E9A8540C-DE89-47D3-B076-DB1E0387581A}">
            <xm:f>NOT(ISERROR(SEARCH("Ferak-&gt; Customer",A393)))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A393:B396 H393:H396 D393:E396</xm:sqref>
        </x14:conditionalFormatting>
        <x14:conditionalFormatting xmlns:xm="http://schemas.microsoft.com/office/excel/2006/main">
          <x14:cfRule type="containsText" priority="100" operator="containsText" id="{A116BC59-42D7-4AAA-9BC1-B598F372224A}">
            <xm:f>NOT(ISERROR(SEARCH("Closed",G393)))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1" operator="containsText" id="{E8144341-8625-4312-AF32-5BEF088342B5}">
            <xm:f>NOT(ISERROR(SEARCH("Customer ",G393)))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02" operator="containsText" id="{D09CC997-A113-478C-B611-DBCFCA7371E0}">
            <xm:f>NOT(ISERROR(SEARCH("Customer-&gt; Ferak",G393)))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" operator="containsText" id="{D79623A3-4936-45DB-9955-B384FECDF0B6}">
            <xm:f>NOT(ISERROR(SEARCH("Ferak ",G393)))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4" operator="containsText" id="{B20D69C2-25E2-4A9E-AC4A-E821337F30FD}">
            <xm:f>NOT(ISERROR(SEARCH("Ferak-&gt; Customer",G393)))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G393:G396</xm:sqref>
        </x14:conditionalFormatting>
        <x14:conditionalFormatting xmlns:xm="http://schemas.microsoft.com/office/excel/2006/main">
          <x14:cfRule type="containsText" priority="95" operator="containsText" id="{E328491E-6172-4B48-9A7B-0496657BC104}">
            <xm:f>NOT(ISERROR(SEARCH("Closed",G391)))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96" operator="containsText" id="{B794D35F-69D7-40B6-996E-D1439036DB06}">
            <xm:f>NOT(ISERROR(SEARCH("Customer ",G391)))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97" operator="containsText" id="{D6549D00-4EAE-453C-8102-16F877F7877C}">
            <xm:f>NOT(ISERROR(SEARCH("Customer-&gt; Ferak",G391)))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8" operator="containsText" id="{5E168D98-1284-41CC-BC8C-4078D9664921}">
            <xm:f>NOT(ISERROR(SEARCH("Ferak ",G391)))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99" operator="containsText" id="{80FBC550-B849-4CDD-98F1-EA8A058B7356}">
            <xm:f>NOT(ISERROR(SEARCH("Ferak-&gt; Customer",G391)))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G391</xm:sqref>
        </x14:conditionalFormatting>
        <x14:conditionalFormatting xmlns:xm="http://schemas.microsoft.com/office/excel/2006/main">
          <x14:cfRule type="containsText" priority="90" operator="containsText" id="{E390E53D-DDD7-428C-8B15-F01C6FC4DEBC}">
            <xm:f>NOT(ISERROR(SEARCH("Closed",C393)))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91" operator="containsText" id="{98785816-376D-4CE7-AEE8-FF73834E183B}">
            <xm:f>NOT(ISERROR(SEARCH("Customer ",C393)))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92" operator="containsText" id="{4E89DFEF-2B39-4C33-9919-A2FA831B6D7B}">
            <xm:f>NOT(ISERROR(SEARCH("Customer-&gt; Ferak",C393)))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" operator="containsText" id="{3DDBFEB0-ACC2-41CC-9733-581E183E1BC2}">
            <xm:f>NOT(ISERROR(SEARCH("Ferak ",C393)))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94" operator="containsText" id="{EBEC704B-C19F-4E7E-9240-9D2C1C6C1D9E}">
            <xm:f>NOT(ISERROR(SEARCH("Ferak-&gt; Customer",C393)))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C393:C396</xm:sqref>
        </x14:conditionalFormatting>
        <x14:conditionalFormatting xmlns:xm="http://schemas.microsoft.com/office/excel/2006/main">
          <x14:cfRule type="containsText" priority="85" operator="containsText" id="{3B3EF265-F7DD-4909-A847-322DE18D9ADC}">
            <xm:f>NOT(ISERROR(SEARCH("Closed",A397)))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86" operator="containsText" id="{5D6E060B-6AB8-4D72-AE2A-C245168B4825}">
            <xm:f>NOT(ISERROR(SEARCH("Customer ",A397)))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87" operator="containsText" id="{9488F158-3517-4B9E-897B-1E0C477F1835}">
            <xm:f>NOT(ISERROR(SEARCH("Customer-&gt; Ferak",A397)))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" operator="containsText" id="{C2C2DA06-3A56-464E-A8B5-6D58E57A1B9C}">
            <xm:f>NOT(ISERROR(SEARCH("Ferak ",A397)))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89" operator="containsText" id="{67C7B0CF-7439-45EF-B891-E14298022939}">
            <xm:f>NOT(ISERROR(SEARCH("Ferak-&gt; Customer",A397)))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A397:B397 D397:E397 H397</xm:sqref>
        </x14:conditionalFormatting>
        <x14:conditionalFormatting xmlns:xm="http://schemas.microsoft.com/office/excel/2006/main">
          <x14:cfRule type="containsText" priority="80" operator="containsText" id="{10174242-01AF-4226-9DAE-C07A8523B42C}">
            <xm:f>NOT(ISERROR(SEARCH("Closed",C397)))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81" operator="containsText" id="{AA926681-25C4-440D-918E-7E7D251211B4}">
            <xm:f>NOT(ISERROR(SEARCH("Customer ",C397)))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82" operator="containsText" id="{8EB80E31-EB11-46BB-93B0-6DFC1B2724E2}">
            <xm:f>NOT(ISERROR(SEARCH("Customer-&gt; Ferak",C397)))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" operator="containsText" id="{C3D97719-DA06-4B55-8223-947FB522B679}">
            <xm:f>NOT(ISERROR(SEARCH("Ferak ",C397)))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84" operator="containsText" id="{902AF71E-5349-4944-9E42-6A8CB6EFD4E6}">
            <xm:f>NOT(ISERROR(SEARCH("Ferak-&gt; Customer",C397)))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C397</xm:sqref>
        </x14:conditionalFormatting>
        <x14:conditionalFormatting xmlns:xm="http://schemas.microsoft.com/office/excel/2006/main">
          <x14:cfRule type="containsText" priority="75" operator="containsText" id="{18A2F251-16DC-43DC-A89F-A47B00274AB7}">
            <xm:f>NOT(ISERROR(SEARCH("Closed",G397)))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76" operator="containsText" id="{324034F5-838A-4D13-A893-B9516D78E878}">
            <xm:f>NOT(ISERROR(SEARCH("Customer ",G397)))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77" operator="containsText" id="{72F0D560-F448-451D-BEAD-0086A5DEDB57}">
            <xm:f>NOT(ISERROR(SEARCH("Customer-&gt; Ferak",G397)))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" operator="containsText" id="{8E474500-92B1-4300-A1B9-217EF4D45805}">
            <xm:f>NOT(ISERROR(SEARCH("Ferak ",G397)))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79" operator="containsText" id="{31AA78E3-BDED-4E96-ADFE-39ED66B5CE90}">
            <xm:f>NOT(ISERROR(SEARCH("Ferak-&gt; Customer",G397)))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G397</xm:sqref>
        </x14:conditionalFormatting>
        <x14:conditionalFormatting xmlns:xm="http://schemas.microsoft.com/office/excel/2006/main">
          <x14:cfRule type="containsText" priority="70" operator="containsText" id="{7A2D5F97-B019-4244-9408-3BFB2679FE05}">
            <xm:f>NOT(ISERROR(SEARCH("Closed",A399)))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71" operator="containsText" id="{E6A93F26-B39E-4038-A911-40E6A9D9F93B}">
            <xm:f>NOT(ISERROR(SEARCH("Customer ",A399)))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72" operator="containsText" id="{BC5ADD50-AC3B-489D-868B-4601519B166B}">
            <xm:f>NOT(ISERROR(SEARCH("Customer-&gt; Ferak",A399)))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3" operator="containsText" id="{509CBA73-98F5-4D88-B8D0-0151136FBBF1}">
            <xm:f>NOT(ISERROR(SEARCH("Ferak ",A399)))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74" operator="containsText" id="{28183176-8B3D-4E76-8173-E47049492EC6}">
            <xm:f>NOT(ISERROR(SEARCH("Ferak-&gt; Customer",A399)))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A399:B399 D399:E399 H399</xm:sqref>
        </x14:conditionalFormatting>
        <x14:conditionalFormatting xmlns:xm="http://schemas.microsoft.com/office/excel/2006/main">
          <x14:cfRule type="containsText" priority="65" operator="containsText" id="{B9F30F6C-D263-45DE-B6D9-CCD1F0CA4D81}">
            <xm:f>NOT(ISERROR(SEARCH("Closed",C399)))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66" operator="containsText" id="{5258F7CB-3315-4EA5-8364-6167A3836F47}">
            <xm:f>NOT(ISERROR(SEARCH("Customer ",C399)))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67" operator="containsText" id="{DB56743B-3396-4B40-9AD9-42A8C023F682}">
            <xm:f>NOT(ISERROR(SEARCH("Customer-&gt; Ferak",C399)))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8" operator="containsText" id="{CBCAF7BD-B0CC-4B2D-982F-A290317B722D}">
            <xm:f>NOT(ISERROR(SEARCH("Ferak ",C399)))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69" operator="containsText" id="{91AB3356-535B-4FAB-99DE-A5E35F90B126}">
            <xm:f>NOT(ISERROR(SEARCH("Ferak-&gt; Customer",C399)))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C399</xm:sqref>
        </x14:conditionalFormatting>
        <x14:conditionalFormatting xmlns:xm="http://schemas.microsoft.com/office/excel/2006/main">
          <x14:cfRule type="containsText" priority="60" operator="containsText" id="{92944007-D09A-4E75-88EB-A13AB4FBE69D}">
            <xm:f>NOT(ISERROR(SEARCH("Closed",G399)))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61" operator="containsText" id="{B71C4B29-E052-442F-93C6-16116CAA1A05}">
            <xm:f>NOT(ISERROR(SEARCH("Customer ",G399)))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62" operator="containsText" id="{2E6A15BF-D820-46FF-8C1B-CF35AA49B494}">
            <xm:f>NOT(ISERROR(SEARCH("Customer-&gt; Ferak",G399)))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" operator="containsText" id="{5233C00C-3D8D-4CB4-BBC7-E03D26DF567A}">
            <xm:f>NOT(ISERROR(SEARCH("Ferak ",G399)))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64" operator="containsText" id="{5BC1E20F-01D7-4FB9-B09B-DE608A56F6B8}">
            <xm:f>NOT(ISERROR(SEARCH("Ferak-&gt; Customer",G399)))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G399</xm:sqref>
        </x14:conditionalFormatting>
        <x14:conditionalFormatting xmlns:xm="http://schemas.microsoft.com/office/excel/2006/main">
          <x14:cfRule type="containsText" priority="55" operator="containsText" id="{6D91ED2D-F04E-4339-B016-1E74CB2A682D}">
            <xm:f>NOT(ISERROR(SEARCH("Closed",A401)))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6" operator="containsText" id="{DEF953A4-6D97-4B9F-BD7C-D3B9AD905C0E}">
            <xm:f>NOT(ISERROR(SEARCH("Customer ",A401)))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7" operator="containsText" id="{8CE6B801-1928-4F79-AF20-B879C6C85368}">
            <xm:f>NOT(ISERROR(SEARCH("Customer-&gt; Ferak",A401)))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8" operator="containsText" id="{99563A4D-629A-488D-B88A-788052C53E0D}">
            <xm:f>NOT(ISERROR(SEARCH("Ferak ",A401)))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9" operator="containsText" id="{A839E5BA-4E45-45F4-B23D-D166E86403F4}">
            <xm:f>NOT(ISERROR(SEARCH("Ferak-&gt; Customer",A401)))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A401:B401 D401:E401 H401</xm:sqref>
        </x14:conditionalFormatting>
        <x14:conditionalFormatting xmlns:xm="http://schemas.microsoft.com/office/excel/2006/main">
          <x14:cfRule type="containsText" priority="50" operator="containsText" id="{1CB70981-71D5-48D1-B8A1-2B481AE995C9}">
            <xm:f>NOT(ISERROR(SEARCH("Closed",C401)))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51" operator="containsText" id="{81ED2F11-83FE-4762-A984-1F4C597226C1}">
            <xm:f>NOT(ISERROR(SEARCH("Customer ",C401)))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52" operator="containsText" id="{25B8ACE4-F60C-4CE9-B666-7F616397B216}">
            <xm:f>NOT(ISERROR(SEARCH("Customer-&gt; Ferak",C401)))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" operator="containsText" id="{07855081-30A9-437B-95E6-72616938E0E2}">
            <xm:f>NOT(ISERROR(SEARCH("Ferak ",C401)))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4" operator="containsText" id="{572C5656-77D5-47D8-A801-357B1574D914}">
            <xm:f>NOT(ISERROR(SEARCH("Ferak-&gt; Customer",C401)))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C401</xm:sqref>
        </x14:conditionalFormatting>
        <x14:conditionalFormatting xmlns:xm="http://schemas.microsoft.com/office/excel/2006/main">
          <x14:cfRule type="containsText" priority="45" operator="containsText" id="{E5A803FC-EF31-4DC9-B3B2-D4FFC1F0BE0B}">
            <xm:f>NOT(ISERROR(SEARCH("Closed",G401)))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6" operator="containsText" id="{DA57BAD7-7136-4A2B-853A-867C5431242F}">
            <xm:f>NOT(ISERROR(SEARCH("Customer ",G401)))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7" operator="containsText" id="{6055FDB9-CE75-4FDB-BBB7-E30BBBCE1D8F}">
            <xm:f>NOT(ISERROR(SEARCH("Customer-&gt; Ferak",G401)))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" operator="containsText" id="{C13CD8C8-3A30-4A00-890F-64EF7AB47168}">
            <xm:f>NOT(ISERROR(SEARCH("Ferak ",G401)))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9" operator="containsText" id="{DF31085B-5008-4F58-B686-8B6B8D95437D}">
            <xm:f>NOT(ISERROR(SEARCH("Ferak-&gt; Customer",G401)))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G401</xm:sqref>
        </x14:conditionalFormatting>
        <x14:conditionalFormatting xmlns:xm="http://schemas.microsoft.com/office/excel/2006/main">
          <x14:cfRule type="containsText" priority="40" operator="containsText" id="{306E92E4-5172-4E33-98CF-39368C40E222}">
            <xm:f>NOT(ISERROR(SEARCH("Closed",A403)))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41" operator="containsText" id="{04922447-E06E-41C7-BDE5-203782ED2476}">
            <xm:f>NOT(ISERROR(SEARCH("Customer ",A403)))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42" operator="containsText" id="{7CBCD8A2-C8CA-41CE-B06E-C09E8F7403A0}">
            <xm:f>NOT(ISERROR(SEARCH("Customer-&gt; Ferak",A403)))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3" operator="containsText" id="{9132A842-693D-4807-B80D-CEDABADBA4A1}">
            <xm:f>NOT(ISERROR(SEARCH("Ferak ",A403)))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44" operator="containsText" id="{7392A27F-E71B-4791-B3F6-B155319DFF43}">
            <xm:f>NOT(ISERROR(SEARCH("Ferak-&gt; Customer",A403)))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A403:B403 D403:E403 H403</xm:sqref>
        </x14:conditionalFormatting>
        <x14:conditionalFormatting xmlns:xm="http://schemas.microsoft.com/office/excel/2006/main">
          <x14:cfRule type="containsText" priority="35" operator="containsText" id="{BC95EAED-3440-4094-8B80-9949D1208617}">
            <xm:f>NOT(ISERROR(SEARCH("Closed",C403)))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6" operator="containsText" id="{981DF12B-C107-4868-ACB9-97B5525E4C2A}">
            <xm:f>NOT(ISERROR(SEARCH("Customer ",C403)))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7" operator="containsText" id="{16AAAC9E-F05E-4465-B083-94E466572AC3}">
            <xm:f>NOT(ISERROR(SEARCH("Customer-&gt; Ferak",C403)))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" operator="containsText" id="{19423B5C-6D94-49CD-B659-156E830D85F4}">
            <xm:f>NOT(ISERROR(SEARCH("Ferak ",C403)))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9" operator="containsText" id="{7049ACC7-10FF-46A2-B994-FDB078DC6E72}">
            <xm:f>NOT(ISERROR(SEARCH("Ferak-&gt; Customer",C403)))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C403</xm:sqref>
        </x14:conditionalFormatting>
        <x14:conditionalFormatting xmlns:xm="http://schemas.microsoft.com/office/excel/2006/main">
          <x14:cfRule type="containsText" priority="30" operator="containsText" id="{AF54BC89-943A-4307-A13C-6E7682CC5901}">
            <xm:f>NOT(ISERROR(SEARCH("Closed",G403)))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31" operator="containsText" id="{8F67BBE7-74CC-4A65-9E4B-25B10BD66265}">
            <xm:f>NOT(ISERROR(SEARCH("Customer ",G403)))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2" operator="containsText" id="{B527C1E5-FB11-4A6F-998C-BC54D49318A8}">
            <xm:f>NOT(ISERROR(SEARCH("Customer-&gt; Ferak",G403)))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operator="containsText" id="{D561005A-5458-4954-817D-D14EAAAE411C}">
            <xm:f>NOT(ISERROR(SEARCH("Ferak ",G403)))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34" operator="containsText" id="{178A3DC0-DBAA-4B52-B724-045F030CD470}">
            <xm:f>NOT(ISERROR(SEARCH("Ferak-&gt; Customer",G403)))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G403</xm:sqref>
        </x14:conditionalFormatting>
        <x14:conditionalFormatting xmlns:xm="http://schemas.microsoft.com/office/excel/2006/main">
          <x14:cfRule type="containsText" priority="26" operator="containsText" id="{21D3C4C8-C090-4432-863A-009C61994F3B}">
            <xm:f>NOT(ISERROR(SEARCH("analysis",L63)))</xm:f>
            <xm:f>"analysis"</xm:f>
            <x14:dxf>
              <fill>
                <patternFill>
                  <bgColor rgb="FF00B0F0"/>
                </patternFill>
              </fill>
            </x14:dxf>
          </x14:cfRule>
          <x14:cfRule type="containsText" priority="27" operator="containsText" id="{468D7261-2B18-4067-B4D3-A1198F793195}">
            <xm:f>NOT(ISERROR(SEARCH("test",L63)))</xm:f>
            <xm:f>"test"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E6B0C9BB-7523-4DF6-B68C-299C6C695173}">
            <xm:f>NOT(ISERROR(SEARCH("available",L63)))</xm:f>
            <xm:f>"available"</xm:f>
            <x14:dxf>
              <fill>
                <patternFill>
                  <bgColor rgb="FF92D050"/>
                </patternFill>
              </fill>
            </x14:dxf>
          </x14:cfRule>
          <x14:cfRule type="containsText" priority="29" operator="containsText" id="{B2475B1A-8F5A-4A03-B844-4DB8242640FF}">
            <xm:f>NOT(ISERROR(SEARCH("used",L63)))</xm:f>
            <xm:f>"used"</xm:f>
            <x14:dxf>
              <fill>
                <patternFill>
                  <bgColor theme="9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containsText" priority="21" operator="containsText" id="{8B013873-7DF2-409B-858A-F4E7C987D027}">
            <xm:f>NOT(ISERROR(SEARCH("Closed",C405)))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2" operator="containsText" id="{A0231AE9-C830-4355-A938-85AC264D28A2}">
            <xm:f>NOT(ISERROR(SEARCH("Customer ",C405)))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23" operator="containsText" id="{301167EB-21A1-4E3A-B1B0-B181D8D3E6F1}">
            <xm:f>NOT(ISERROR(SEARCH("Customer-&gt; Ferak",C405)))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" operator="containsText" id="{E06C0A4E-2ADC-4CC1-B019-5C6FAE5788C3}">
            <xm:f>NOT(ISERROR(SEARCH("Ferak ",C405)))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5" operator="containsText" id="{FEAED3A0-BA9F-4DEA-ACF4-93BBF62FB23E}">
            <xm:f>NOT(ISERROR(SEARCH("Ferak-&gt; Customer",C405)))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C405</xm:sqref>
        </x14:conditionalFormatting>
        <x14:conditionalFormatting xmlns:xm="http://schemas.microsoft.com/office/excel/2006/main">
          <x14:cfRule type="containsText" priority="16" operator="containsText" id="{59DEF3BA-611C-4906-A671-2A6573E5F7C3}">
            <xm:f>NOT(ISERROR(SEARCH("Closed",G405)))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id="{D8DED54B-EEA2-4D2C-B1BC-F0D5AFA4D617}">
            <xm:f>NOT(ISERROR(SEARCH("Customer ",G405)))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8A58A1D0-41D8-4237-8AF1-CC3CD25F3478}">
            <xm:f>NOT(ISERROR(SEARCH("Customer-&gt; Ferak",G405)))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" operator="containsText" id="{A0B8E3B9-C233-40EF-9B33-A7538EDD2CB6}">
            <xm:f>NOT(ISERROR(SEARCH("Ferak ",G405)))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1D94D752-6423-4941-8021-4B88B269ED36}">
            <xm:f>NOT(ISERROR(SEARCH("Ferak-&gt; Customer",G405)))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G405</xm:sqref>
        </x14:conditionalFormatting>
        <x14:conditionalFormatting xmlns:xm="http://schemas.microsoft.com/office/excel/2006/main">
          <x14:cfRule type="containsText" priority="11" operator="containsText" id="{2DC6FA87-A39E-4A64-9F64-4153A0E24E36}">
            <xm:f>NOT(ISERROR(SEARCH("Closed",C407)))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28873943-D3D1-4854-A91C-DABA0F991005}">
            <xm:f>NOT(ISERROR(SEARCH("Customer ",C407)))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13" operator="containsText" id="{CBB8B7A3-1B8D-4CF5-BA13-E513BE96A4B6}">
            <xm:f>NOT(ISERROR(SEARCH("Customer-&gt; Ferak",C407)))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" operator="containsText" id="{86F4FE1C-A569-49C8-8C84-8C7AB78AAA60}">
            <xm:f>NOT(ISERROR(SEARCH("Ferak ",C407)))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DD0B4F4E-D1FC-43FA-95DD-EC9F92DE8584}">
            <xm:f>NOT(ISERROR(SEARCH("Ferak-&gt; Customer",C407)))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C407</xm:sqref>
        </x14:conditionalFormatting>
        <x14:conditionalFormatting xmlns:xm="http://schemas.microsoft.com/office/excel/2006/main">
          <x14:cfRule type="containsText" priority="1" operator="containsText" id="{38A61F09-C5D6-47F4-8455-7C5F76D1263C}">
            <xm:f>NOT(ISERROR(SEARCH("Closed",G407)))</xm:f>
            <xm:f>"Closed"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DDEBC52-7122-4414-905F-3DF7EC6AA109}">
            <xm:f>NOT(ISERROR(SEARCH("Customer ",G407)))</xm:f>
            <xm:f>"Customer "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7F604999-B9E4-4050-81A7-9A30647860FE}">
            <xm:f>NOT(ISERROR(SEARCH("Customer-&gt; Ferak",G407)))</xm:f>
            <xm:f>"Customer-&gt; Ferak"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3C3D8BDB-AFD0-459E-9E51-C575E7A7DA7E}">
            <xm:f>NOT(ISERROR(SEARCH("Ferak ",G407)))</xm:f>
            <xm:f>"Ferak "</xm:f>
            <x14:dxf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C42AD1CD-501B-4F50-96DD-4B25074A9CBE}">
            <xm:f>NOT(ISERROR(SEARCH("Ferak-&gt; Customer",G407)))</xm:f>
            <xm:f>"Ferak-&gt; Customer"</xm:f>
            <x14:dxf>
              <fill>
                <patternFill>
                  <bgColor theme="6" tint="0.39994506668294322"/>
                </patternFill>
              </fill>
            </x14:dxf>
          </x14:cfRule>
          <xm:sqref>G407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'Data Claims - General'!$F$3:$F$6</xm:f>
          </x14:formula1>
          <xm:sqref>C192 G267 C259 C267 C270:C271 C262 G270:G271 G262 G259 C228:C257 C223:C224 G228:G252 C194 G184 C196:C198 C205 C275 G196:G198 C200:C203 C189:C190 C183:C186 C340:C349 C264:C265 G264:G265 C273 G275 C208:C220 C277 G277 C279:C280 G279:G280 C282:C283 G282:G283 C312:C314 G285:G286 C288 G288 C290:C300 C302:C305 G302:G305 G307:G308 C307:C308 C310 G310 G312:G314 C318 G318 G320:G321 C320:C321 C323 G323 C325 G325 C327 G327 C329 G329 C331 G331 C333:C335 C338 G364:G369 G333:G338 C351:C356 G351:G356 C358:C362 G358:G359 G362 C285:C286 C364:C369 K5:K63 G340:G349 C371:C373 G371:G373 C375:C376 G375:G376 G378:G381 G383:G385 C383:C386 C378:C381 C389 C391 G391 G393:G397 C393:C397 G399 C399 G401 C401 G403 C403 J63 C405 G405 C407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L23"/>
  <sheetViews>
    <sheetView workbookViewId="0">
      <selection activeCell="D11" sqref="D11"/>
    </sheetView>
  </sheetViews>
  <sheetFormatPr defaultRowHeight="15" x14ac:dyDescent="0.25"/>
  <cols>
    <col min="3" max="3" width="23.85546875" style="99" customWidth="1"/>
    <col min="4" max="4" width="24" style="99" customWidth="1"/>
    <col min="5" max="5" width="12.5703125" style="99" customWidth="1"/>
    <col min="6" max="6" width="18.5703125" customWidth="1"/>
    <col min="7" max="7" width="18.5703125" style="122" customWidth="1"/>
    <col min="8" max="8" width="59.7109375" style="122" customWidth="1"/>
    <col min="9" max="9" width="61.28515625" style="122" customWidth="1"/>
    <col min="10" max="10" width="19.85546875" customWidth="1"/>
    <col min="11" max="11" width="24.42578125" customWidth="1"/>
    <col min="12" max="12" width="16.28515625" customWidth="1"/>
  </cols>
  <sheetData>
    <row r="2" spans="2:12" x14ac:dyDescent="0.25">
      <c r="B2" s="249"/>
      <c r="C2" s="286" t="s">
        <v>277</v>
      </c>
      <c r="D2" s="286" t="s">
        <v>237</v>
      </c>
      <c r="E2" s="286"/>
      <c r="F2" s="249" t="s">
        <v>239</v>
      </c>
      <c r="G2" s="249" t="s">
        <v>588</v>
      </c>
      <c r="H2" s="279" t="s">
        <v>749</v>
      </c>
      <c r="I2" s="249"/>
      <c r="K2" t="s">
        <v>489</v>
      </c>
      <c r="L2" t="s">
        <v>418</v>
      </c>
    </row>
    <row r="3" spans="2:12" x14ac:dyDescent="0.25">
      <c r="B3" s="249"/>
      <c r="C3" s="286"/>
      <c r="D3" s="286"/>
      <c r="E3" s="286"/>
      <c r="F3" s="249"/>
      <c r="G3" s="741"/>
      <c r="H3" s="279"/>
      <c r="I3" s="249"/>
    </row>
    <row r="4" spans="2:12" x14ac:dyDescent="0.25">
      <c r="B4" s="634" t="s">
        <v>56</v>
      </c>
      <c r="C4" s="634" t="s">
        <v>387</v>
      </c>
      <c r="D4" s="634" t="s">
        <v>234</v>
      </c>
      <c r="E4" s="380">
        <v>43984</v>
      </c>
      <c r="F4" s="634" t="s">
        <v>895</v>
      </c>
      <c r="G4" s="740"/>
      <c r="H4" s="102"/>
      <c r="I4" s="102"/>
      <c r="K4" s="122" t="s">
        <v>490</v>
      </c>
      <c r="L4" t="s">
        <v>23</v>
      </c>
    </row>
    <row r="5" spans="2:12" x14ac:dyDescent="0.25">
      <c r="B5" s="315" t="s">
        <v>56</v>
      </c>
      <c r="C5" s="315" t="s">
        <v>388</v>
      </c>
      <c r="D5" s="315" t="s">
        <v>130</v>
      </c>
      <c r="E5" s="316">
        <v>44684</v>
      </c>
      <c r="F5" s="315" t="s">
        <v>269</v>
      </c>
      <c r="G5" s="635" t="s">
        <v>2212</v>
      </c>
      <c r="H5" s="102" t="s">
        <v>2662</v>
      </c>
      <c r="I5" s="102"/>
      <c r="K5" s="122" t="s">
        <v>492</v>
      </c>
      <c r="L5" t="s">
        <v>22</v>
      </c>
    </row>
    <row r="6" spans="2:12" x14ac:dyDescent="0.25">
      <c r="B6" s="315" t="s">
        <v>56</v>
      </c>
      <c r="C6" s="315" t="s">
        <v>389</v>
      </c>
      <c r="D6" s="315" t="s">
        <v>130</v>
      </c>
      <c r="E6" s="316">
        <v>43565</v>
      </c>
      <c r="F6" s="315" t="s">
        <v>269</v>
      </c>
      <c r="G6" s="315" t="s">
        <v>944</v>
      </c>
      <c r="H6" s="317"/>
      <c r="I6" s="315" t="s">
        <v>1153</v>
      </c>
      <c r="K6" s="122" t="s">
        <v>491</v>
      </c>
      <c r="L6" t="s">
        <v>24</v>
      </c>
    </row>
    <row r="7" spans="2:12" x14ac:dyDescent="0.25">
      <c r="B7" s="634" t="s">
        <v>57</v>
      </c>
      <c r="C7" s="634" t="s">
        <v>390</v>
      </c>
      <c r="D7" s="634" t="s">
        <v>234</v>
      </c>
      <c r="E7" s="380">
        <v>44011</v>
      </c>
      <c r="F7" s="634" t="s">
        <v>895</v>
      </c>
      <c r="G7" s="740"/>
      <c r="H7" s="102"/>
      <c r="I7" s="102"/>
      <c r="K7" s="122"/>
    </row>
    <row r="8" spans="2:12" x14ac:dyDescent="0.25">
      <c r="B8" s="388" t="s">
        <v>56</v>
      </c>
      <c r="C8" s="388" t="s">
        <v>847</v>
      </c>
      <c r="D8" s="388" t="s">
        <v>234</v>
      </c>
      <c r="E8" s="380">
        <v>43839</v>
      </c>
      <c r="F8" s="395" t="s">
        <v>895</v>
      </c>
      <c r="G8" s="740"/>
      <c r="H8" s="389" t="s">
        <v>1273</v>
      </c>
      <c r="I8" s="389" t="s">
        <v>1289</v>
      </c>
    </row>
    <row r="9" spans="2:12" x14ac:dyDescent="0.25">
      <c r="B9" s="563" t="s">
        <v>56</v>
      </c>
      <c r="C9" s="563" t="s">
        <v>853</v>
      </c>
      <c r="D9" s="563" t="s">
        <v>234</v>
      </c>
      <c r="E9" s="380">
        <v>44313</v>
      </c>
      <c r="F9" s="563" t="s">
        <v>895</v>
      </c>
      <c r="G9" s="740"/>
      <c r="H9" s="102"/>
      <c r="I9" s="282" t="s">
        <v>1021</v>
      </c>
    </row>
    <row r="10" spans="2:12" x14ac:dyDescent="0.25">
      <c r="B10" s="577" t="s">
        <v>56</v>
      </c>
      <c r="C10" s="577" t="s">
        <v>493</v>
      </c>
      <c r="D10" s="577" t="s">
        <v>234</v>
      </c>
      <c r="E10" s="380">
        <v>44421</v>
      </c>
      <c r="F10" s="582" t="s">
        <v>895</v>
      </c>
      <c r="G10" s="740"/>
      <c r="H10" s="102"/>
      <c r="I10" s="282" t="s">
        <v>1021</v>
      </c>
      <c r="J10" s="192">
        <v>43479</v>
      </c>
    </row>
    <row r="11" spans="2:12" x14ac:dyDescent="0.25">
      <c r="B11" s="315" t="s">
        <v>877</v>
      </c>
      <c r="C11" s="315" t="s">
        <v>893</v>
      </c>
      <c r="D11" s="315" t="s">
        <v>234</v>
      </c>
      <c r="E11" s="316">
        <v>44711</v>
      </c>
      <c r="F11" s="315" t="s">
        <v>895</v>
      </c>
      <c r="G11" s="653" t="s">
        <v>4085</v>
      </c>
      <c r="H11" s="7" t="s">
        <v>52</v>
      </c>
      <c r="I11" s="102"/>
      <c r="J11" s="192">
        <v>44336</v>
      </c>
    </row>
    <row r="12" spans="2:12" x14ac:dyDescent="0.25">
      <c r="B12" s="634" t="s">
        <v>56</v>
      </c>
      <c r="C12" s="318" t="s">
        <v>1046</v>
      </c>
      <c r="D12" s="634" t="s">
        <v>234</v>
      </c>
      <c r="E12" s="319">
        <v>43699</v>
      </c>
      <c r="F12" s="634" t="s">
        <v>895</v>
      </c>
      <c r="G12" s="740"/>
      <c r="H12" s="7"/>
      <c r="I12" s="7"/>
      <c r="J12" s="192">
        <v>43350</v>
      </c>
    </row>
    <row r="13" spans="2:12" x14ac:dyDescent="0.25">
      <c r="B13" s="71" t="s">
        <v>56</v>
      </c>
      <c r="C13" s="742" t="s">
        <v>1047</v>
      </c>
      <c r="D13" s="71" t="s">
        <v>234</v>
      </c>
      <c r="E13" s="743">
        <v>44432</v>
      </c>
      <c r="F13" s="315" t="s">
        <v>895</v>
      </c>
      <c r="G13" s="653" t="s">
        <v>4085</v>
      </c>
      <c r="H13" s="7" t="s">
        <v>52</v>
      </c>
      <c r="I13" s="7"/>
    </row>
    <row r="14" spans="2:12" x14ac:dyDescent="0.25">
      <c r="B14" s="315" t="s">
        <v>56</v>
      </c>
      <c r="C14" s="653" t="s">
        <v>1141</v>
      </c>
      <c r="D14" s="315" t="s">
        <v>130</v>
      </c>
      <c r="E14" s="654">
        <v>44631</v>
      </c>
      <c r="F14" s="315" t="s">
        <v>269</v>
      </c>
      <c r="G14" s="315" t="s">
        <v>2688</v>
      </c>
      <c r="H14" s="7" t="s">
        <v>2692</v>
      </c>
      <c r="I14" s="7"/>
    </row>
    <row r="15" spans="2:12" x14ac:dyDescent="0.25">
      <c r="B15" s="577" t="s">
        <v>56</v>
      </c>
      <c r="C15" s="318" t="s">
        <v>2272</v>
      </c>
      <c r="D15" s="577" t="s">
        <v>234</v>
      </c>
      <c r="E15" s="319">
        <v>44453</v>
      </c>
      <c r="F15" s="577" t="s">
        <v>895</v>
      </c>
      <c r="G15" s="740"/>
      <c r="H15" s="7"/>
      <c r="I15" s="7"/>
    </row>
    <row r="16" spans="2:12" x14ac:dyDescent="0.25">
      <c r="B16" s="562" t="s">
        <v>57</v>
      </c>
      <c r="C16" s="562" t="s">
        <v>2151</v>
      </c>
      <c r="D16" s="557" t="s">
        <v>234</v>
      </c>
      <c r="E16" s="560">
        <v>44330</v>
      </c>
      <c r="F16" s="557" t="s">
        <v>895</v>
      </c>
      <c r="G16" s="744"/>
      <c r="H16" s="558" t="s">
        <v>2152</v>
      </c>
    </row>
    <row r="17" spans="2:9" x14ac:dyDescent="0.25">
      <c r="B17" s="615" t="s">
        <v>56</v>
      </c>
      <c r="C17" s="616" t="s">
        <v>2223</v>
      </c>
      <c r="D17" s="578" t="s">
        <v>234</v>
      </c>
      <c r="E17" s="617">
        <v>44629</v>
      </c>
      <c r="F17" s="578" t="s">
        <v>895</v>
      </c>
      <c r="G17" s="616"/>
      <c r="H17" s="561" t="s">
        <v>2224</v>
      </c>
      <c r="I17" s="7"/>
    </row>
    <row r="18" spans="2:9" x14ac:dyDescent="0.25">
      <c r="B18" s="318" t="s">
        <v>56</v>
      </c>
      <c r="C18" s="638" t="s">
        <v>2603</v>
      </c>
      <c r="D18" s="640" t="s">
        <v>234</v>
      </c>
      <c r="E18" s="639"/>
      <c r="F18" s="578" t="s">
        <v>895</v>
      </c>
      <c r="G18" s="318"/>
      <c r="H18" s="7" t="s">
        <v>2604</v>
      </c>
      <c r="I18" s="7"/>
    </row>
    <row r="19" spans="2:9" x14ac:dyDescent="0.25">
      <c r="D19" s="381"/>
      <c r="E19" s="381"/>
    </row>
    <row r="20" spans="2:9" x14ac:dyDescent="0.25">
      <c r="D20" s="381"/>
      <c r="E20" s="381"/>
      <c r="H20" s="154"/>
    </row>
    <row r="21" spans="2:9" x14ac:dyDescent="0.25">
      <c r="D21" s="381"/>
      <c r="E21" s="381"/>
      <c r="H21" s="154"/>
    </row>
    <row r="22" spans="2:9" x14ac:dyDescent="0.25">
      <c r="H22" s="382"/>
    </row>
    <row r="23" spans="2:9" x14ac:dyDescent="0.25">
      <c r="H23" s="154"/>
    </row>
  </sheetData>
  <pageMargins left="0.7" right="0.7" top="0.78740157499999996" bottom="0.78740157499999996" header="0.3" footer="0.3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35"/>
  <sheetViews>
    <sheetView workbookViewId="0">
      <selection activeCell="I5" sqref="I5"/>
    </sheetView>
  </sheetViews>
  <sheetFormatPr defaultRowHeight="15" x14ac:dyDescent="0.25"/>
  <cols>
    <col min="2" max="2" width="19.85546875" customWidth="1"/>
    <col min="3" max="3" width="18.85546875" customWidth="1"/>
    <col min="4" max="4" width="18.85546875" style="122" customWidth="1"/>
    <col min="5" max="5" width="27.140625" customWidth="1"/>
    <col min="6" max="6" width="20.28515625" customWidth="1"/>
    <col min="7" max="7" width="21" customWidth="1"/>
    <col min="8" max="8" width="18.85546875" customWidth="1"/>
    <col min="9" max="9" width="18.85546875" style="122" customWidth="1"/>
    <col min="10" max="10" width="10.42578125" customWidth="1"/>
    <col min="11" max="11" width="23.140625" customWidth="1"/>
    <col min="12" max="12" width="31.28515625" customWidth="1"/>
  </cols>
  <sheetData>
    <row r="2" spans="2:12" x14ac:dyDescent="0.25">
      <c r="K2" s="235"/>
    </row>
    <row r="4" spans="2:12" x14ac:dyDescent="0.25">
      <c r="B4" s="123" t="s">
        <v>442</v>
      </c>
      <c r="C4" s="123" t="s">
        <v>443</v>
      </c>
      <c r="D4" s="123" t="s">
        <v>494</v>
      </c>
      <c r="E4" s="123" t="s">
        <v>444</v>
      </c>
      <c r="F4" s="123" t="s">
        <v>445</v>
      </c>
      <c r="G4" s="123" t="s">
        <v>418</v>
      </c>
      <c r="H4" s="102" t="s">
        <v>235</v>
      </c>
      <c r="I4" s="102" t="s">
        <v>476</v>
      </c>
      <c r="J4" s="102" t="s">
        <v>475</v>
      </c>
      <c r="K4" s="102" t="s">
        <v>417</v>
      </c>
      <c r="L4" s="102" t="s">
        <v>128</v>
      </c>
    </row>
    <row r="5" spans="2:12" x14ac:dyDescent="0.25">
      <c r="B5" s="125">
        <v>43194</v>
      </c>
      <c r="C5" s="123" t="s">
        <v>446</v>
      </c>
      <c r="D5" s="123"/>
      <c r="E5" s="123"/>
      <c r="F5" s="123"/>
      <c r="G5" s="123"/>
      <c r="H5" s="127" t="s">
        <v>479</v>
      </c>
      <c r="I5" s="127" t="s">
        <v>421</v>
      </c>
      <c r="J5" s="126">
        <v>43258</v>
      </c>
      <c r="K5" s="127" t="s">
        <v>481</v>
      </c>
      <c r="L5" s="127"/>
    </row>
    <row r="6" spans="2:12" x14ac:dyDescent="0.25">
      <c r="B6" s="126">
        <v>43194</v>
      </c>
      <c r="C6" s="127" t="s">
        <v>447</v>
      </c>
      <c r="D6" s="127" t="s">
        <v>495</v>
      </c>
      <c r="E6" s="127"/>
      <c r="F6" s="127"/>
      <c r="G6" s="127"/>
      <c r="H6" s="127" t="s">
        <v>480</v>
      </c>
      <c r="I6" s="127" t="s">
        <v>421</v>
      </c>
      <c r="J6" s="126">
        <v>43258</v>
      </c>
      <c r="K6" s="127" t="s">
        <v>482</v>
      </c>
      <c r="L6" s="127"/>
    </row>
    <row r="7" spans="2:12" x14ac:dyDescent="0.25">
      <c r="B7" s="125">
        <v>43194</v>
      </c>
      <c r="C7" s="123" t="s">
        <v>448</v>
      </c>
      <c r="D7" s="176" t="s">
        <v>613</v>
      </c>
      <c r="E7" s="123"/>
      <c r="F7" s="123"/>
      <c r="G7" s="123"/>
      <c r="H7" s="278" t="s">
        <v>483</v>
      </c>
      <c r="I7" s="127" t="s">
        <v>421</v>
      </c>
      <c r="J7" s="126">
        <v>43299</v>
      </c>
      <c r="K7" s="127" t="s">
        <v>486</v>
      </c>
      <c r="L7" s="127"/>
    </row>
    <row r="8" spans="2:12" x14ac:dyDescent="0.25">
      <c r="B8" s="125">
        <v>43194</v>
      </c>
      <c r="C8" s="123" t="s">
        <v>449</v>
      </c>
      <c r="D8" s="123"/>
      <c r="E8" s="123"/>
      <c r="F8" s="123"/>
      <c r="G8" s="123"/>
      <c r="H8" s="127" t="s">
        <v>484</v>
      </c>
      <c r="I8" s="127" t="s">
        <v>421</v>
      </c>
      <c r="J8" s="126">
        <v>43299</v>
      </c>
      <c r="K8" s="127" t="s">
        <v>486</v>
      </c>
      <c r="L8" s="127"/>
    </row>
    <row r="9" spans="2:12" x14ac:dyDescent="0.25">
      <c r="B9" s="125">
        <v>43194</v>
      </c>
      <c r="C9" s="123" t="s">
        <v>450</v>
      </c>
      <c r="D9" s="123"/>
      <c r="E9" s="123"/>
      <c r="F9" s="123"/>
      <c r="G9" s="123"/>
      <c r="H9" s="278" t="s">
        <v>485</v>
      </c>
      <c r="I9" s="127" t="s">
        <v>421</v>
      </c>
      <c r="J9" s="126">
        <v>43299</v>
      </c>
      <c r="K9" s="127" t="s">
        <v>487</v>
      </c>
      <c r="L9" s="127"/>
    </row>
    <row r="10" spans="2:12" x14ac:dyDescent="0.25">
      <c r="B10" s="126">
        <v>43194</v>
      </c>
      <c r="C10" s="127" t="s">
        <v>435</v>
      </c>
      <c r="D10" s="127" t="s">
        <v>495</v>
      </c>
      <c r="E10" s="127"/>
      <c r="F10" s="127"/>
      <c r="G10" s="127"/>
      <c r="H10" s="127" t="s">
        <v>422</v>
      </c>
      <c r="I10" s="127" t="s">
        <v>421</v>
      </c>
      <c r="J10" s="126">
        <v>43284</v>
      </c>
      <c r="K10" s="127" t="s">
        <v>478</v>
      </c>
      <c r="L10" s="127"/>
    </row>
    <row r="11" spans="2:12" x14ac:dyDescent="0.25">
      <c r="B11" s="125">
        <v>43193</v>
      </c>
      <c r="C11" s="123" t="s">
        <v>451</v>
      </c>
      <c r="D11" s="123"/>
      <c r="E11" s="123"/>
      <c r="F11" s="123"/>
      <c r="G11" s="123"/>
      <c r="H11" s="123"/>
      <c r="I11" s="123"/>
      <c r="J11" s="123"/>
      <c r="K11" s="123"/>
      <c r="L11" s="123"/>
    </row>
    <row r="12" spans="2:12" x14ac:dyDescent="0.25">
      <c r="B12" s="125">
        <v>43193</v>
      </c>
      <c r="C12" s="123" t="s">
        <v>452</v>
      </c>
      <c r="D12" s="123"/>
      <c r="E12" s="123"/>
      <c r="F12" s="123"/>
      <c r="G12" s="123"/>
      <c r="H12" s="123"/>
      <c r="I12" s="123"/>
      <c r="J12" s="123"/>
      <c r="K12" s="123"/>
      <c r="L12" s="123"/>
    </row>
    <row r="13" spans="2:12" x14ac:dyDescent="0.25">
      <c r="B13" s="126">
        <v>43193</v>
      </c>
      <c r="C13" s="127" t="s">
        <v>453</v>
      </c>
      <c r="D13" s="127"/>
      <c r="E13" s="127"/>
      <c r="F13" s="127"/>
      <c r="G13" s="127"/>
      <c r="H13" s="127"/>
      <c r="I13" s="127"/>
      <c r="J13" s="127"/>
      <c r="K13" s="127"/>
      <c r="L13" s="127"/>
    </row>
    <row r="14" spans="2:12" x14ac:dyDescent="0.25">
      <c r="B14" s="125">
        <v>43193</v>
      </c>
      <c r="C14" s="123" t="s">
        <v>454</v>
      </c>
      <c r="D14" s="123"/>
      <c r="E14" s="123"/>
      <c r="F14" s="123"/>
      <c r="G14" s="123"/>
      <c r="H14" s="123"/>
      <c r="I14" s="123"/>
      <c r="J14" s="123"/>
      <c r="K14" s="123"/>
      <c r="L14" s="123"/>
    </row>
    <row r="15" spans="2:12" x14ac:dyDescent="0.25">
      <c r="B15" s="126">
        <v>43165</v>
      </c>
      <c r="C15" s="127" t="s">
        <v>455</v>
      </c>
      <c r="D15" s="127" t="s">
        <v>513</v>
      </c>
      <c r="E15" s="127"/>
      <c r="F15" s="127"/>
      <c r="G15" s="127" t="s">
        <v>456</v>
      </c>
      <c r="H15" s="127"/>
      <c r="I15" s="127"/>
      <c r="J15" s="126">
        <v>43348</v>
      </c>
      <c r="K15" s="127" t="s">
        <v>514</v>
      </c>
      <c r="L15" s="127"/>
    </row>
    <row r="16" spans="2:12" x14ac:dyDescent="0.25">
      <c r="B16" s="125">
        <v>43151</v>
      </c>
      <c r="C16" s="123" t="s">
        <v>457</v>
      </c>
      <c r="D16" s="123"/>
      <c r="E16" s="123"/>
      <c r="F16" s="123"/>
      <c r="G16" s="123" t="s">
        <v>458</v>
      </c>
      <c r="H16" s="123"/>
      <c r="I16" s="123"/>
      <c r="J16" s="123"/>
      <c r="K16" s="123"/>
      <c r="L16" s="123"/>
    </row>
    <row r="17" spans="2:12" x14ac:dyDescent="0.25">
      <c r="B17" s="125">
        <v>43125</v>
      </c>
      <c r="C17" s="123" t="s">
        <v>459</v>
      </c>
      <c r="D17" s="123"/>
      <c r="E17" s="125">
        <v>43126</v>
      </c>
      <c r="F17" s="123" t="s">
        <v>460</v>
      </c>
      <c r="G17" s="123"/>
      <c r="H17" s="123"/>
      <c r="I17" s="123"/>
      <c r="J17" s="123"/>
      <c r="K17" s="123"/>
      <c r="L17" s="123"/>
    </row>
    <row r="18" spans="2:12" x14ac:dyDescent="0.25">
      <c r="B18" s="125">
        <v>43109</v>
      </c>
      <c r="C18" s="123" t="s">
        <v>461</v>
      </c>
      <c r="D18" s="123" t="s">
        <v>657</v>
      </c>
      <c r="E18" s="123"/>
      <c r="F18" s="123"/>
      <c r="G18" s="123"/>
      <c r="H18" s="123"/>
      <c r="I18" s="123"/>
      <c r="J18" s="123"/>
      <c r="K18" s="123"/>
      <c r="L18" s="123"/>
    </row>
    <row r="19" spans="2:12" x14ac:dyDescent="0.25">
      <c r="B19" s="125">
        <v>43174</v>
      </c>
      <c r="C19" s="123" t="s">
        <v>462</v>
      </c>
      <c r="D19" s="123"/>
      <c r="E19" s="123"/>
      <c r="F19" s="123"/>
      <c r="G19" s="123"/>
      <c r="H19" s="123"/>
      <c r="I19" s="123"/>
      <c r="J19" s="123"/>
      <c r="K19" s="123"/>
      <c r="L19" s="123"/>
    </row>
    <row r="20" spans="2:12" x14ac:dyDescent="0.25">
      <c r="B20" s="125">
        <v>43173</v>
      </c>
      <c r="C20" s="123" t="s">
        <v>463</v>
      </c>
      <c r="D20" s="123"/>
      <c r="E20" s="123"/>
      <c r="F20" s="123"/>
      <c r="G20" s="123"/>
      <c r="H20" s="123"/>
      <c r="I20" s="123" t="s">
        <v>258</v>
      </c>
      <c r="J20" s="123"/>
      <c r="K20" s="123"/>
      <c r="L20" s="123"/>
    </row>
    <row r="21" spans="2:12" x14ac:dyDescent="0.25">
      <c r="B21" s="126">
        <v>43173</v>
      </c>
      <c r="C21" s="127" t="s">
        <v>436</v>
      </c>
      <c r="D21" s="127" t="s">
        <v>495</v>
      </c>
      <c r="E21" s="127"/>
      <c r="F21" s="127"/>
      <c r="G21" s="127"/>
      <c r="H21" s="127" t="s">
        <v>423</v>
      </c>
      <c r="I21" s="127" t="s">
        <v>421</v>
      </c>
      <c r="J21" s="126">
        <v>43284</v>
      </c>
      <c r="K21" s="127" t="s">
        <v>478</v>
      </c>
      <c r="L21" s="127"/>
    </row>
    <row r="22" spans="2:12" x14ac:dyDescent="0.25">
      <c r="B22" s="126">
        <v>43173</v>
      </c>
      <c r="C22" s="127" t="s">
        <v>437</v>
      </c>
      <c r="D22" s="127" t="s">
        <v>495</v>
      </c>
      <c r="E22" s="127"/>
      <c r="F22" s="127"/>
      <c r="G22" s="127"/>
      <c r="H22" s="127" t="s">
        <v>424</v>
      </c>
      <c r="I22" s="127" t="s">
        <v>421</v>
      </c>
      <c r="J22" s="126">
        <v>43284</v>
      </c>
      <c r="K22" s="127" t="s">
        <v>478</v>
      </c>
      <c r="L22" s="127"/>
    </row>
    <row r="23" spans="2:12" x14ac:dyDescent="0.25">
      <c r="B23" s="126">
        <v>43173</v>
      </c>
      <c r="C23" s="127" t="s">
        <v>438</v>
      </c>
      <c r="D23" s="127" t="s">
        <v>495</v>
      </c>
      <c r="E23" s="127"/>
      <c r="F23" s="127"/>
      <c r="G23" s="127"/>
      <c r="H23" s="127" t="s">
        <v>425</v>
      </c>
      <c r="I23" s="127" t="s">
        <v>421</v>
      </c>
      <c r="J23" s="126">
        <v>43284</v>
      </c>
      <c r="K23" s="127" t="s">
        <v>478</v>
      </c>
      <c r="L23" s="127"/>
    </row>
    <row r="24" spans="2:12" x14ac:dyDescent="0.25">
      <c r="B24" s="126">
        <v>43173</v>
      </c>
      <c r="C24" s="127" t="s">
        <v>439</v>
      </c>
      <c r="D24" s="127" t="s">
        <v>495</v>
      </c>
      <c r="E24" s="127"/>
      <c r="F24" s="127"/>
      <c r="G24" s="127"/>
      <c r="H24" s="127" t="s">
        <v>426</v>
      </c>
      <c r="I24" s="127" t="s">
        <v>421</v>
      </c>
      <c r="J24" s="126">
        <v>43284</v>
      </c>
      <c r="K24" s="127" t="s">
        <v>478</v>
      </c>
      <c r="L24" s="127"/>
    </row>
    <row r="25" spans="2:12" x14ac:dyDescent="0.25">
      <c r="B25" s="126">
        <v>43173</v>
      </c>
      <c r="C25" s="127" t="s">
        <v>440</v>
      </c>
      <c r="D25" s="127" t="s">
        <v>495</v>
      </c>
      <c r="E25" s="127"/>
      <c r="F25" s="127"/>
      <c r="G25" s="127"/>
      <c r="H25" s="127" t="s">
        <v>427</v>
      </c>
      <c r="I25" s="127" t="s">
        <v>421</v>
      </c>
      <c r="J25" s="126">
        <v>43284</v>
      </c>
      <c r="K25" s="127" t="s">
        <v>478</v>
      </c>
      <c r="L25" s="127"/>
    </row>
    <row r="26" spans="2:12" x14ac:dyDescent="0.25">
      <c r="B26" s="126">
        <v>43173</v>
      </c>
      <c r="C26" s="127" t="s">
        <v>441</v>
      </c>
      <c r="D26" s="127" t="s">
        <v>495</v>
      </c>
      <c r="E26" s="127"/>
      <c r="F26" s="127"/>
      <c r="G26" s="127"/>
      <c r="H26" s="127" t="s">
        <v>428</v>
      </c>
      <c r="I26" s="127" t="s">
        <v>421</v>
      </c>
      <c r="J26" s="126">
        <v>43284</v>
      </c>
      <c r="K26" s="127" t="s">
        <v>478</v>
      </c>
      <c r="L26" s="127"/>
    </row>
    <row r="27" spans="2:12" x14ac:dyDescent="0.25">
      <c r="B27" s="125">
        <v>43167</v>
      </c>
      <c r="C27" s="123" t="s">
        <v>464</v>
      </c>
      <c r="D27" s="123"/>
      <c r="E27" s="123"/>
      <c r="F27" s="123"/>
      <c r="G27" s="123" t="s">
        <v>465</v>
      </c>
      <c r="H27" s="123"/>
      <c r="I27" s="123"/>
      <c r="J27" s="123"/>
      <c r="K27" s="123"/>
      <c r="L27" s="123"/>
    </row>
    <row r="28" spans="2:12" x14ac:dyDescent="0.25">
      <c r="B28" s="125">
        <v>43439</v>
      </c>
      <c r="C28" s="123" t="s">
        <v>466</v>
      </c>
      <c r="D28" s="123"/>
      <c r="E28" s="125">
        <v>43448</v>
      </c>
      <c r="F28" s="123" t="s">
        <v>467</v>
      </c>
      <c r="G28" s="123"/>
      <c r="H28" s="123"/>
      <c r="I28" s="123"/>
      <c r="J28" s="123"/>
      <c r="K28" s="123"/>
      <c r="L28" s="123"/>
    </row>
    <row r="29" spans="2:12" x14ac:dyDescent="0.25">
      <c r="B29" s="125">
        <v>43439</v>
      </c>
      <c r="C29" s="123" t="s">
        <v>468</v>
      </c>
      <c r="D29" s="123"/>
      <c r="E29" s="125">
        <v>43449</v>
      </c>
      <c r="F29" s="123" t="s">
        <v>469</v>
      </c>
      <c r="G29" s="123"/>
      <c r="H29" s="123"/>
      <c r="I29" s="123"/>
      <c r="J29" s="123"/>
      <c r="K29" s="123"/>
      <c r="L29" s="123"/>
    </row>
    <row r="30" spans="2:12" x14ac:dyDescent="0.25">
      <c r="B30" s="125">
        <v>43439</v>
      </c>
      <c r="C30" s="123" t="s">
        <v>470</v>
      </c>
      <c r="D30" s="123"/>
      <c r="E30" s="125">
        <v>43449</v>
      </c>
      <c r="F30" s="123" t="s">
        <v>471</v>
      </c>
      <c r="G30" s="123"/>
      <c r="H30" s="123"/>
      <c r="I30" s="123"/>
      <c r="J30" s="123"/>
      <c r="K30" s="123"/>
      <c r="L30" s="123"/>
    </row>
    <row r="31" spans="2:12" x14ac:dyDescent="0.25">
      <c r="B31" s="126">
        <v>43175</v>
      </c>
      <c r="C31" s="127" t="s">
        <v>472</v>
      </c>
      <c r="D31" s="127" t="s">
        <v>495</v>
      </c>
      <c r="E31" s="127"/>
      <c r="F31" s="127"/>
      <c r="G31" s="127"/>
      <c r="H31" s="127" t="s">
        <v>488</v>
      </c>
      <c r="I31" s="127" t="s">
        <v>477</v>
      </c>
      <c r="J31" s="126">
        <v>43334</v>
      </c>
      <c r="K31" s="128" t="s">
        <v>419</v>
      </c>
      <c r="L31" s="127" t="s">
        <v>621</v>
      </c>
    </row>
    <row r="32" spans="2:12" x14ac:dyDescent="0.25">
      <c r="B32" s="126">
        <v>43175</v>
      </c>
      <c r="C32" s="127" t="s">
        <v>434</v>
      </c>
      <c r="D32" s="127" t="s">
        <v>495</v>
      </c>
      <c r="E32" s="127"/>
      <c r="F32" s="127"/>
      <c r="G32" s="127"/>
      <c r="H32" s="127" t="s">
        <v>429</v>
      </c>
      <c r="I32" s="127" t="s">
        <v>421</v>
      </c>
      <c r="J32" s="126">
        <v>43284</v>
      </c>
      <c r="K32" s="127" t="s">
        <v>478</v>
      </c>
      <c r="L32" s="127"/>
    </row>
    <row r="33" spans="2:12" x14ac:dyDescent="0.25">
      <c r="B33" s="126">
        <v>43174</v>
      </c>
      <c r="C33" s="127" t="s">
        <v>433</v>
      </c>
      <c r="D33" s="127" t="s">
        <v>495</v>
      </c>
      <c r="E33" s="127"/>
      <c r="F33" s="127"/>
      <c r="G33" s="127"/>
      <c r="H33" s="127" t="s">
        <v>430</v>
      </c>
      <c r="I33" s="127" t="s">
        <v>421</v>
      </c>
      <c r="J33" s="126">
        <v>43284</v>
      </c>
      <c r="K33" s="127" t="s">
        <v>478</v>
      </c>
      <c r="L33" s="127"/>
    </row>
    <row r="34" spans="2:12" x14ac:dyDescent="0.25">
      <c r="B34" s="126">
        <v>43174</v>
      </c>
      <c r="C34" s="127" t="s">
        <v>432</v>
      </c>
      <c r="D34" s="127" t="s">
        <v>495</v>
      </c>
      <c r="E34" s="127"/>
      <c r="F34" s="127"/>
      <c r="G34" s="127"/>
      <c r="H34" s="127" t="s">
        <v>431</v>
      </c>
      <c r="I34" s="127" t="s">
        <v>421</v>
      </c>
      <c r="J34" s="126">
        <v>43284</v>
      </c>
      <c r="K34" s="127" t="s">
        <v>478</v>
      </c>
      <c r="L34" s="127"/>
    </row>
    <row r="35" spans="2:12" x14ac:dyDescent="0.25">
      <c r="B35" s="125">
        <v>43116</v>
      </c>
      <c r="C35" s="123" t="s">
        <v>473</v>
      </c>
      <c r="D35" s="123"/>
      <c r="E35" s="125">
        <v>43122</v>
      </c>
      <c r="F35" s="123" t="s">
        <v>474</v>
      </c>
      <c r="G35" s="123"/>
      <c r="H35" s="123"/>
      <c r="I35" s="123"/>
      <c r="J35" s="123"/>
      <c r="K35" s="123"/>
      <c r="L35" s="1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22"/>
  <sheetViews>
    <sheetView workbookViewId="0">
      <selection activeCell="H8" sqref="H8"/>
    </sheetView>
  </sheetViews>
  <sheetFormatPr defaultRowHeight="15" x14ac:dyDescent="0.25"/>
  <cols>
    <col min="3" max="3" width="13.140625" customWidth="1"/>
    <col min="4" max="4" width="15.140625" customWidth="1"/>
    <col min="5" max="5" width="30" customWidth="1"/>
    <col min="6" max="6" width="26.28515625" customWidth="1"/>
  </cols>
  <sheetData>
    <row r="2" spans="1:6" ht="15.75" thickBot="1" x14ac:dyDescent="0.3"/>
    <row r="3" spans="1:6" ht="15.75" thickBot="1" x14ac:dyDescent="0.3">
      <c r="B3" s="144" t="s">
        <v>535</v>
      </c>
      <c r="C3" s="145" t="s">
        <v>536</v>
      </c>
      <c r="D3" s="145" t="s">
        <v>537</v>
      </c>
      <c r="E3" s="145" t="s">
        <v>538</v>
      </c>
      <c r="F3" s="145" t="s">
        <v>539</v>
      </c>
    </row>
    <row r="4" spans="1:6" ht="15.75" thickBot="1" x14ac:dyDescent="0.3">
      <c r="A4" s="556"/>
      <c r="B4" s="146" t="s">
        <v>540</v>
      </c>
      <c r="C4" s="147">
        <v>108</v>
      </c>
      <c r="D4" s="147">
        <v>0</v>
      </c>
      <c r="E4" s="147">
        <v>17</v>
      </c>
      <c r="F4" s="147">
        <v>70</v>
      </c>
    </row>
    <row r="5" spans="1:6" ht="15.75" thickBot="1" x14ac:dyDescent="0.3">
      <c r="A5" s="556"/>
      <c r="B5" s="146" t="s">
        <v>541</v>
      </c>
      <c r="C5" s="147">
        <v>86</v>
      </c>
      <c r="D5" s="147">
        <v>51</v>
      </c>
      <c r="E5" s="147">
        <v>15</v>
      </c>
      <c r="F5" s="147">
        <v>20</v>
      </c>
    </row>
    <row r="6" spans="1:6" ht="15.75" thickBot="1" x14ac:dyDescent="0.3">
      <c r="A6" s="556"/>
      <c r="B6" s="146" t="s">
        <v>542</v>
      </c>
      <c r="C6" s="147">
        <v>59</v>
      </c>
      <c r="D6" s="147">
        <v>7</v>
      </c>
      <c r="E6" s="147">
        <v>0</v>
      </c>
      <c r="F6" s="147">
        <v>52</v>
      </c>
    </row>
    <row r="7" spans="1:6" ht="15.75" thickBot="1" x14ac:dyDescent="0.3">
      <c r="A7" s="556"/>
      <c r="B7" s="146" t="s">
        <v>543</v>
      </c>
      <c r="C7" s="147">
        <v>58</v>
      </c>
      <c r="D7" s="147">
        <v>17</v>
      </c>
      <c r="E7" s="147">
        <v>1</v>
      </c>
      <c r="F7" s="147">
        <v>40</v>
      </c>
    </row>
    <row r="8" spans="1:6" ht="15.75" thickBot="1" x14ac:dyDescent="0.3">
      <c r="A8" s="556"/>
      <c r="B8" s="146" t="s">
        <v>52</v>
      </c>
      <c r="C8" s="147">
        <v>20</v>
      </c>
      <c r="D8" s="147">
        <v>9</v>
      </c>
      <c r="E8" s="147" t="s">
        <v>258</v>
      </c>
      <c r="F8" s="147">
        <v>10</v>
      </c>
    </row>
    <row r="9" spans="1:6" ht="15.75" thickBot="1" x14ac:dyDescent="0.3">
      <c r="A9" s="556"/>
      <c r="B9" s="146" t="s">
        <v>544</v>
      </c>
      <c r="C9" s="147">
        <v>12</v>
      </c>
      <c r="D9" s="147">
        <v>0</v>
      </c>
      <c r="E9" s="147">
        <v>0</v>
      </c>
      <c r="F9" s="147">
        <v>0</v>
      </c>
    </row>
    <row r="10" spans="1:6" ht="15.75" thickBot="1" x14ac:dyDescent="0.3">
      <c r="A10" s="556"/>
      <c r="B10" s="146" t="s">
        <v>545</v>
      </c>
      <c r="C10" s="147">
        <v>4</v>
      </c>
      <c r="D10" s="147">
        <v>0</v>
      </c>
      <c r="E10" s="147">
        <v>0</v>
      </c>
      <c r="F10" s="147">
        <v>4</v>
      </c>
    </row>
    <row r="11" spans="1:6" ht="15.75" thickBot="1" x14ac:dyDescent="0.3">
      <c r="A11" s="556"/>
      <c r="B11" s="146" t="s">
        <v>546</v>
      </c>
      <c r="C11" s="147">
        <v>4</v>
      </c>
      <c r="D11" s="147">
        <v>0</v>
      </c>
      <c r="E11" s="147">
        <v>0</v>
      </c>
      <c r="F11" s="147">
        <v>4</v>
      </c>
    </row>
    <row r="12" spans="1:6" ht="15.75" thickBot="1" x14ac:dyDescent="0.3">
      <c r="A12" s="556"/>
      <c r="B12" s="146" t="s">
        <v>547</v>
      </c>
      <c r="C12" s="147">
        <v>2</v>
      </c>
      <c r="D12" s="147">
        <v>1</v>
      </c>
      <c r="E12" s="147">
        <v>0</v>
      </c>
      <c r="F12" s="147">
        <v>1</v>
      </c>
    </row>
    <row r="13" spans="1:6" ht="15.75" thickBot="1" x14ac:dyDescent="0.3">
      <c r="A13" s="556"/>
      <c r="B13" s="146" t="s">
        <v>548</v>
      </c>
      <c r="C13" s="147">
        <v>1</v>
      </c>
      <c r="D13" s="147">
        <v>0</v>
      </c>
      <c r="E13" s="147">
        <v>0</v>
      </c>
      <c r="F13" s="147">
        <v>1</v>
      </c>
    </row>
    <row r="14" spans="1:6" ht="15.75" thickBot="1" x14ac:dyDescent="0.3">
      <c r="A14" s="556"/>
      <c r="B14" s="146" t="s">
        <v>549</v>
      </c>
      <c r="C14" s="147">
        <v>2</v>
      </c>
      <c r="D14" s="147">
        <v>1</v>
      </c>
      <c r="E14" s="147">
        <v>0</v>
      </c>
      <c r="F14" s="147">
        <v>1</v>
      </c>
    </row>
    <row r="15" spans="1:6" ht="15.75" thickBot="1" x14ac:dyDescent="0.3">
      <c r="A15" s="556"/>
      <c r="B15" s="146" t="s">
        <v>550</v>
      </c>
      <c r="C15" s="147">
        <v>1</v>
      </c>
      <c r="D15" s="147">
        <v>0</v>
      </c>
      <c r="E15" s="147">
        <v>0</v>
      </c>
      <c r="F15" s="147">
        <v>1</v>
      </c>
    </row>
    <row r="16" spans="1:6" ht="15.75" thickBot="1" x14ac:dyDescent="0.3">
      <c r="A16" s="556"/>
      <c r="B16" s="146" t="s">
        <v>551</v>
      </c>
      <c r="C16" s="147">
        <v>1</v>
      </c>
      <c r="D16" s="147">
        <v>0</v>
      </c>
      <c r="E16" s="147">
        <v>0</v>
      </c>
      <c r="F16" s="147">
        <v>1</v>
      </c>
    </row>
    <row r="17" spans="1:6" ht="15.75" thickBot="1" x14ac:dyDescent="0.3">
      <c r="A17" s="556"/>
      <c r="B17" s="146" t="s">
        <v>552</v>
      </c>
      <c r="C17" s="147">
        <v>1</v>
      </c>
      <c r="D17" s="147">
        <v>1</v>
      </c>
      <c r="E17" s="147">
        <v>0</v>
      </c>
      <c r="F17" s="147">
        <v>0</v>
      </c>
    </row>
    <row r="18" spans="1:6" ht="15.75" thickBot="1" x14ac:dyDescent="0.3">
      <c r="A18" s="556"/>
      <c r="B18" s="146" t="s">
        <v>553</v>
      </c>
      <c r="C18" s="147">
        <v>1</v>
      </c>
      <c r="D18" s="147">
        <v>0</v>
      </c>
      <c r="E18" s="147">
        <v>0</v>
      </c>
      <c r="F18" s="147">
        <v>1</v>
      </c>
    </row>
    <row r="19" spans="1:6" ht="15.75" thickBot="1" x14ac:dyDescent="0.3">
      <c r="B19" s="148" t="s">
        <v>554</v>
      </c>
      <c r="C19" s="147">
        <v>13</v>
      </c>
      <c r="D19" s="147">
        <v>0</v>
      </c>
      <c r="E19" s="147">
        <v>0</v>
      </c>
      <c r="F19" s="147">
        <v>13</v>
      </c>
    </row>
    <row r="20" spans="1:6" ht="15.75" thickBot="1" x14ac:dyDescent="0.3">
      <c r="B20" s="149" t="s">
        <v>555</v>
      </c>
      <c r="C20" s="147">
        <v>33</v>
      </c>
      <c r="D20" s="147">
        <v>5</v>
      </c>
      <c r="E20" s="147">
        <v>0</v>
      </c>
      <c r="F20" s="147">
        <v>28</v>
      </c>
    </row>
    <row r="21" spans="1:6" ht="15.75" thickBot="1" x14ac:dyDescent="0.3">
      <c r="B21" s="150"/>
      <c r="C21" s="150"/>
      <c r="D21" s="150"/>
      <c r="E21" s="150"/>
      <c r="F21" s="150"/>
    </row>
    <row r="22" spans="1:6" ht="15.75" thickBot="1" x14ac:dyDescent="0.3">
      <c r="B22" s="151" t="s">
        <v>556</v>
      </c>
      <c r="C22" s="152">
        <v>406</v>
      </c>
      <c r="D22" s="152">
        <v>92</v>
      </c>
      <c r="E22" s="152">
        <v>34</v>
      </c>
      <c r="F22" s="152">
        <f>SUM(F4:F20)</f>
        <v>247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19</vt:i4>
      </vt:variant>
      <vt:variant>
        <vt:lpstr>Pojmenované oblasti</vt:lpstr>
      </vt:variant>
      <vt:variant>
        <vt:i4>2</vt:i4>
      </vt:variant>
    </vt:vector>
  </HeadingPairs>
  <TitlesOfParts>
    <vt:vector size="21" baseType="lpstr">
      <vt:lpstr>Data</vt:lpstr>
      <vt:lpstr>Claims - General</vt:lpstr>
      <vt:lpstr>Data Claims - General</vt:lpstr>
      <vt:lpstr>Campaign - SafetyAlert 01012018</vt:lpstr>
      <vt:lpstr>Design issue; flat rate</vt:lpstr>
      <vt:lpstr>Design issue; Replacement B</vt:lpstr>
      <vt:lpstr>Replacement KION A</vt:lpstr>
      <vt:lpstr>Wrong SMU SW</vt:lpstr>
      <vt:lpstr>LindeList</vt:lpstr>
      <vt:lpstr>Reklamace Cenon</vt:lpstr>
      <vt:lpstr>ClaimCosts</vt:lpstr>
      <vt:lpstr>ClaimedBMS</vt:lpstr>
      <vt:lpstr>Statistics_2021</vt:lpstr>
      <vt:lpstr>Statistics_2022</vt:lpstr>
      <vt:lpstr>List1</vt:lpstr>
      <vt:lpstr>Náklady</vt:lpstr>
      <vt:lpstr>Náklady- 2021</vt:lpstr>
      <vt:lpstr>List3</vt:lpstr>
      <vt:lpstr>Data (2)</vt:lpstr>
      <vt:lpstr>'Design issue; Replacement B'!Oblast_tisku</vt:lpstr>
      <vt:lpstr>'Replacement KION A'!Oblast_tisku</vt:lpstr>
    </vt:vector>
  </TitlesOfParts>
  <Company>Raskovice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Radim</dc:creator>
  <cp:lastModifiedBy>DUDKOVA Marketa</cp:lastModifiedBy>
  <cp:lastPrinted>2021-06-25T07:39:39Z</cp:lastPrinted>
  <dcterms:created xsi:type="dcterms:W3CDTF">2018-02-27T13:12:14Z</dcterms:created>
  <dcterms:modified xsi:type="dcterms:W3CDTF">2023-02-14T10:47:19Z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e3985f-f701-4a1c-a97f-401c0b5e51f9_Enabled">
    <vt:lpwstr>true</vt:lpwstr>
  </property>
  <property fmtid="{D5CDD505-2E9C-101B-9397-08002B2CF9AE}" pid="3" name="MSIP_Label_61e3985f-f701-4a1c-a97f-401c0b5e51f9_SetDate">
    <vt:lpwstr>2022-08-31T11:57:32Z</vt:lpwstr>
  </property>
  <property fmtid="{D5CDD505-2E9C-101B-9397-08002B2CF9AE}" pid="4" name="MSIP_Label_61e3985f-f701-4a1c-a97f-401c0b5e51f9_Method">
    <vt:lpwstr>Standard</vt:lpwstr>
  </property>
  <property fmtid="{D5CDD505-2E9C-101B-9397-08002B2CF9AE}" pid="5" name="MSIP_Label_61e3985f-f701-4a1c-a97f-401c0b5e51f9_Name">
    <vt:lpwstr>C2 - Restricted</vt:lpwstr>
  </property>
  <property fmtid="{D5CDD505-2E9C-101B-9397-08002B2CF9AE}" pid="6" name="MSIP_Label_61e3985f-f701-4a1c-a97f-401c0b5e51f9_SiteId">
    <vt:lpwstr>0f111499-fe47-4d09-9cbe-6a59b98c9107</vt:lpwstr>
  </property>
  <property fmtid="{D5CDD505-2E9C-101B-9397-08002B2CF9AE}" pid="7" name="MSIP_Label_61e3985f-f701-4a1c-a97f-401c0b5e51f9_ActionId">
    <vt:lpwstr>6b4f290b-31a9-46c0-baba-9d42b3b1db43</vt:lpwstr>
  </property>
  <property fmtid="{D5CDD505-2E9C-101B-9397-08002B2CF9AE}" pid="8" name="MSIP_Label_61e3985f-f701-4a1c-a97f-401c0b5e51f9_ContentBits">
    <vt:lpwstr>0</vt:lpwstr>
  </property>
</Properties>
</file>